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L199" i="1"/>
  <c r="C111" i="2" s="1"/>
  <c r="L200" i="1"/>
  <c r="L215" i="1"/>
  <c r="L216" i="1"/>
  <c r="L229" i="1" s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C13" i="10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H112" i="1" s="1"/>
  <c r="I60" i="1"/>
  <c r="F56" i="2" s="1"/>
  <c r="F79" i="1"/>
  <c r="F112" i="1" s="1"/>
  <c r="F94" i="1"/>
  <c r="F111" i="1"/>
  <c r="G111" i="1"/>
  <c r="H79" i="1"/>
  <c r="H94" i="1"/>
  <c r="E58" i="2" s="1"/>
  <c r="E62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9" i="1" s="1"/>
  <c r="H162" i="1"/>
  <c r="I147" i="1"/>
  <c r="I162" i="1"/>
  <c r="C16" i="10"/>
  <c r="L250" i="1"/>
  <c r="L332" i="1"/>
  <c r="L254" i="1"/>
  <c r="L268" i="1"/>
  <c r="L269" i="1"/>
  <c r="C143" i="2" s="1"/>
  <c r="L349" i="1"/>
  <c r="L350" i="1"/>
  <c r="E143" i="2" s="1"/>
  <c r="I665" i="1"/>
  <c r="I670" i="1"/>
  <c r="G662" i="1"/>
  <c r="H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8" i="2" s="1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3" i="2"/>
  <c r="E113" i="2"/>
  <c r="C114" i="2"/>
  <c r="D115" i="2"/>
  <c r="F115" i="2"/>
  <c r="G115" i="2"/>
  <c r="C118" i="2"/>
  <c r="C119" i="2"/>
  <c r="C122" i="2"/>
  <c r="C123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L256" i="1" s="1"/>
  <c r="K256" i="1"/>
  <c r="K257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J655" i="1" s="1"/>
  <c r="G257" i="1"/>
  <c r="G271" i="1" s="1"/>
  <c r="C26" i="10"/>
  <c r="A31" i="12"/>
  <c r="D18" i="2"/>
  <c r="D50" i="2"/>
  <c r="D91" i="2"/>
  <c r="D14" i="13"/>
  <c r="C14" i="13" s="1"/>
  <c r="E13" i="13"/>
  <c r="C13" i="13" s="1"/>
  <c r="E78" i="2"/>
  <c r="E81" i="2" s="1"/>
  <c r="K605" i="1"/>
  <c r="G648" i="1" s="1"/>
  <c r="J571" i="1"/>
  <c r="I169" i="1"/>
  <c r="G552" i="1"/>
  <c r="G476" i="1"/>
  <c r="H623" i="1" s="1"/>
  <c r="J623" i="1" s="1"/>
  <c r="G338" i="1"/>
  <c r="G352" i="1" s="1"/>
  <c r="J140" i="1"/>
  <c r="I552" i="1"/>
  <c r="G22" i="2"/>
  <c r="H140" i="1"/>
  <c r="F22" i="13"/>
  <c r="C22" i="13" s="1"/>
  <c r="H571" i="1"/>
  <c r="H192" i="1"/>
  <c r="F552" i="1"/>
  <c r="L570" i="1"/>
  <c r="I571" i="1"/>
  <c r="G545" i="1"/>
  <c r="K598" i="1" l="1"/>
  <c r="G647" i="1" s="1"/>
  <c r="J647" i="1" s="1"/>
  <c r="K549" i="1"/>
  <c r="K552" i="1" s="1"/>
  <c r="F476" i="1"/>
  <c r="H622" i="1" s="1"/>
  <c r="J622" i="1" s="1"/>
  <c r="J476" i="1"/>
  <c r="H626" i="1" s="1"/>
  <c r="I446" i="1"/>
  <c r="G642" i="1" s="1"/>
  <c r="H408" i="1"/>
  <c r="H644" i="1" s="1"/>
  <c r="J644" i="1" s="1"/>
  <c r="G408" i="1"/>
  <c r="H645" i="1" s="1"/>
  <c r="J645" i="1" s="1"/>
  <c r="K271" i="1"/>
  <c r="L270" i="1"/>
  <c r="J651" i="1"/>
  <c r="C17" i="10"/>
  <c r="H660" i="1"/>
  <c r="H664" i="1" s="1"/>
  <c r="H667" i="1" s="1"/>
  <c r="C11" i="10"/>
  <c r="L247" i="1"/>
  <c r="C10" i="10"/>
  <c r="D6" i="13"/>
  <c r="C6" i="13" s="1"/>
  <c r="H257" i="1"/>
  <c r="H271" i="1" s="1"/>
  <c r="L211" i="1"/>
  <c r="L257" i="1" s="1"/>
  <c r="L271" i="1" s="1"/>
  <c r="G632" i="1" s="1"/>
  <c r="J632" i="1" s="1"/>
  <c r="J617" i="1"/>
  <c r="C115" i="2"/>
  <c r="E63" i="2"/>
  <c r="E104" i="2" s="1"/>
  <c r="I661" i="1"/>
  <c r="L382" i="1"/>
  <c r="G636" i="1" s="1"/>
  <c r="J636" i="1" s="1"/>
  <c r="E118" i="2"/>
  <c r="E128" i="2" s="1"/>
  <c r="L544" i="1"/>
  <c r="D127" i="2"/>
  <c r="D128" i="2" s="1"/>
  <c r="D145" i="2" s="1"/>
  <c r="C57" i="2"/>
  <c r="C62" i="2" s="1"/>
  <c r="C63" i="2" s="1"/>
  <c r="E112" i="2"/>
  <c r="E115" i="2" s="1"/>
  <c r="E145" i="2" s="1"/>
  <c r="C21" i="10"/>
  <c r="C12" i="10"/>
  <c r="E16" i="13"/>
  <c r="H25" i="13"/>
  <c r="H552" i="1"/>
  <c r="K500" i="1"/>
  <c r="I452" i="1"/>
  <c r="I461" i="1" s="1"/>
  <c r="H642" i="1" s="1"/>
  <c r="I52" i="1"/>
  <c r="H620" i="1" s="1"/>
  <c r="J620" i="1" s="1"/>
  <c r="C121" i="2"/>
  <c r="C78" i="2"/>
  <c r="C81" i="2" s="1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C32" i="10"/>
  <c r="L309" i="1"/>
  <c r="G649" i="1"/>
  <c r="J649" i="1" s="1"/>
  <c r="L524" i="1"/>
  <c r="L545" i="1" s="1"/>
  <c r="J338" i="1"/>
  <c r="J352" i="1" s="1"/>
  <c r="C124" i="2"/>
  <c r="C120" i="2"/>
  <c r="L290" i="1"/>
  <c r="F662" i="1"/>
  <c r="I662" i="1" s="1"/>
  <c r="L614" i="1"/>
  <c r="D5" i="13"/>
  <c r="C5" i="13" s="1"/>
  <c r="G112" i="1"/>
  <c r="C36" i="10" s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D31" i="13"/>
  <c r="C31" i="13" s="1"/>
  <c r="F545" i="1"/>
  <c r="H434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J642" i="1" l="1"/>
  <c r="C128" i="2"/>
  <c r="C145" i="2" s="1"/>
  <c r="H672" i="1"/>
  <c r="C6" i="10" s="1"/>
  <c r="F660" i="1"/>
  <c r="F664" i="1" s="1"/>
  <c r="C104" i="2"/>
  <c r="F51" i="2"/>
  <c r="C25" i="13"/>
  <c r="H33" i="13"/>
  <c r="G672" i="1"/>
  <c r="C5" i="10" s="1"/>
  <c r="C28" i="10"/>
  <c r="D12" i="10" s="1"/>
  <c r="E33" i="13"/>
  <c r="D35" i="13" s="1"/>
  <c r="C16" i="13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6" i="10" l="1"/>
  <c r="I660" i="1"/>
  <c r="I664" i="1" s="1"/>
  <c r="I672" i="1" s="1"/>
  <c r="C7" i="10" s="1"/>
  <c r="D15" i="10"/>
  <c r="D16" i="10"/>
  <c r="D19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F672" i="1"/>
  <c r="C4" i="10" s="1"/>
  <c r="F667" i="1"/>
  <c r="D18" i="10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<sst xmlns="http://schemas.openxmlformats.org/spreadsheetml/2006/main" count="3957" uniqueCount="913">
  <si>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</si>
  <si>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</si>
  <si>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</si>
  <si>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</si>
  <si>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</si>
  <si>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</si>
  <si>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</si>
  <si>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</si>
  <si>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</si>
  <si>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</si>
  <si>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</si>
  <si>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</si>
  <si>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</si>
  <si>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</si>
  <si>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</si>
  <si>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</si>
  <si>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</si>
  <si>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</si>
  <si>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</si>
  <si>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</si>
  <si>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</si>
  <si>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</si>
  <si>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</si>
  <si>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</si>
  <si>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</si>
  <si>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</si>
  <si>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</si>
  <si>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</si>
  <si>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</si>
  <si>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</si>
  <si>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</si>
  <si>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</si>
  <si>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</si>
  <si>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</si>
  <si>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</si>
  <si>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</si>
  <si>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</si>
  <si>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</si>
  <si>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</si>
  <si>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</si>
  <si>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</si>
  <si>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</si>
  <si>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</si>
  <si>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</si>
  <si>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</si>
  <si>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</si>
  <si>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</si>
  <si>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</si>
  <si>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</si>
  <si>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</si>
  <si>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</si>
  <si>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</si>
  <si>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</si>
  <si>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</si>
  <si>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</si>
  <si>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</si>
  <si>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</si>
  <si>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</si>
  <si>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</si>
  <si>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</si>
  <si>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</si>
  <si>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</si>
  <si>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</si>
  <si>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</si>
  <si>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</si>
  <si>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</si>
  <si>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</si>
  <si>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</si>
  <si>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</si>
  <si>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</si>
  <si>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</si>
  <si>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</si>
  <si>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</si>
  <si>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</si>
  <si>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</si>
  <si>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</si>
  <si>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</si>
  <si>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</si>
  <si>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</si>
  <si>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</si>
  <si>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</si>
  <si>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</si>
  <si>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</si>
  <si>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</si>
  <si>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</si>
  <si>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</si>
  <si>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</si>
  <si>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</si>
  <si>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</si>
  <si>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</si>
  <si>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</si>
  <si>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</si>
  <si>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</si>
  <si>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</si>
  <si>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</si>
  <si>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</si>
  <si>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</si>
  <si>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</si>
  <si>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</si>
  <si>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</si>
  <si>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</si>
  <si>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</si>
  <si>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</si>
  <si>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</si>
  <si>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</si>
  <si>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</si>
  <si>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</si>
  <si>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</si>
  <si>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</si>
  <si>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</si>
  <si>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</si>
  <si>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</si>
  <si>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</si>
  <si>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</si>
  <si>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</si>
  <si>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</si>
  <si>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</si>
  <si>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</si>
  <si>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</si>
  <si>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</si>
  <si>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</si>
  <si>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</si>
  <si>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</si>
  <si>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</si>
  <si>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</si>
  <si>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</si>
  <si>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</si>
  <si>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</si>
  <si>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</si>
  <si>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</si>
  <si>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</si>
  <si>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</si>
  <si>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</si>
  <si>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</si>
  <si>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</si>
  <si>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</si>
  <si>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</si>
  <si>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</si>
  <si>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</si>
  <si>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</si>
  <si>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</si>
  <si>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</si>
  <si>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</si>
  <si>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</si>
  <si>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</si>
  <si>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</si>
  <si>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</si>
  <si>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</si>
  <si>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</si>
  <si>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</si>
  <si>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</si>
  <si>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</si>
  <si>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</si>
  <si>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</si>
  <si>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</si>
  <si>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</si>
  <si>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</si>
  <si>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</si>
  <si>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</si>
  <si>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</si>
  <si>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</si>
  <si>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</si>
  <si>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</si>
  <si>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</si>
  <si>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</si>
  <si>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</si>
  <si>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</si>
  <si>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</si>
  <si>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</si>
  <si>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</si>
  <si>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</si>
  <si>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</si>
  <si>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</si>
  <si>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</si>
  <si>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</si>
  <si>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</si>
  <si>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</si>
  <si>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</si>
  <si>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</si>
  <si>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</si>
  <si>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</si>
  <si>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</si>
  <si>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</si>
  <si>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</si>
  <si>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</si>
  <si>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</si>
  <si>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</si>
  <si>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</si>
  <si>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</si>
  <si>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</si>
  <si>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</si>
  <si>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</si>
  <si>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</si>
  <si>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</si>
  <si>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</si>
  <si>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</si>
  <si>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</si>
  <si>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</si>
  <si>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</si>
  <si>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</si>
  <si>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</si>
  <si>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</si>
  <si>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</si>
  <si>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</si>
  <si>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</si>
  <si>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</si>
  <si>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</si>
  <si>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</si>
  <si>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</si>
  <si>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</si>
  <si>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</si>
  <si>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</si>
  <si>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</si>
  <si>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</si>
  <si>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</si>
  <si>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</si>
  <si>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</si>
  <si>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</si>
  <si>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</si>
  <si>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</si>
  <si>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</si>
  <si>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</si>
  <si>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</si>
  <si>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</si>
  <si>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</si>
  <si>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</si>
  <si>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</si>
  <si>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</si>
  <si>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</si>
  <si>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</si>
  <si>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</si>
  <si>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</si>
  <si>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</si>
  <si>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</si>
  <si>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</si>
  <si>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</si>
  <si>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</si>
  <si>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</si>
  <si>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</si>
  <si>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</si>
  <si>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</si>
  <si>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</si>
  <si>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</si>
  <si>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</si>
  <si>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</si>
  <si>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</si>
  <si>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</si>
  <si>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</si>
  <si>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</si>
  <si>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</si>
  <si>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</si>
  <si>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</si>
  <si>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</si>
  <si>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</si>
  <si>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</si>
  <si>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</si>
  <si>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</si>
  <si>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</si>
  <si>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</si>
  <si>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</si>
  <si>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</si>
  <si>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</si>
  <si>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</si>
  <si>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</si>
  <si>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</si>
  <si>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</si>
  <si>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</si>
  <si>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</si>
  <si>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</si>
  <si>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</si>
  <si>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</si>
  <si>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</si>
  <si>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</si>
  <si>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</si>
  <si>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</si>
  <si>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</si>
  <si>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</si>
  <si>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</si>
  <si>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</si>
  <si>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</si>
  <si>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</si>
  <si>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</si>
  <si>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</si>
  <si>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</si>
  <si>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</si>
  <si>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</si>
  <si>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</si>
  <si>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</si>
  <si>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</si>
  <si>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</si>
  <si>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</si>
  <si>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</si>
  <si>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</si>
  <si>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</si>
  <si>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</si>
  <si>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</si>
  <si>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</si>
  <si>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</si>
  <si>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</si>
  <si>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</si>
  <si>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</si>
  <si>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</si>
  <si>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</si>
  <si>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</si>
  <si>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</si>
  <si>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</si>
  <si>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</si>
  <si>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</si>
  <si>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</si>
  <si>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</si>
  <si>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</si>
  <si>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</si>
  <si>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</si>
  <si>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</si>
  <si>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</si>
  <si>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</si>
  <si>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</si>
  <si>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</si>
  <si>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</si>
  <si>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</si>
  <si>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</si>
  <si>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</si>
  <si>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</si>
  <si>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</si>
  <si>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</si>
  <si>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</si>
  <si>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</si>
  <si>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</si>
  <si>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</si>
  <si>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</si>
  <si>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</si>
  <si>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</si>
  <si>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</si>
  <si>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</si>
  <si>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</si>
  <si>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</si>
  <si>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</si>
  <si>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</si>
  <si>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</si>
  <si>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</si>
  <si>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</si>
  <si>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</si>
  <si>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</si>
  <si>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</si>
  <si>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</si>
  <si>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</si>
  <si>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</si>
  <si>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</si>
  <si>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</si>
  <si>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</si>
  <si>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</si>
  <si>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</si>
  <si>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</si>
  <si>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</si>
  <si>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</si>
  <si>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</si>
  <si>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</si>
  <si>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</si>
  <si>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</si>
  <si>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</si>
  <si>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</si>
  <si>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</si>
  <si>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</si>
  <si>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</si>
  <si>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</si>
  <si>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</si>
  <si>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</si>
  <si>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</si>
  <si>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</si>
  <si>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</si>
  <si>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</si>
  <si>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</si>
  <si>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</si>
  <si>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</si>
  <si>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</si>
  <si>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</si>
  <si>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</si>
  <si>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</si>
  <si>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</si>
  <si>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</si>
  <si>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</si>
  <si>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</si>
  <si>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</si>
  <si>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</si>
  <si>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</si>
  <si>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</si>
  <si>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</si>
  <si>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</si>
  <si>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</si>
  <si>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</si>
  <si>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</si>
  <si>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</si>
  <si>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</si>
  <si>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</si>
  <si>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</si>
  <si>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</si>
  <si>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</si>
  <si>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</si>
  <si>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</si>
  <si>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</si>
  <si>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</si>
  <si>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</si>
  <si>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</si>
  <si>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</si>
  <si>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</si>
  <si>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</si>
  <si>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</si>
  <si>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</si>
  <si>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</si>
  <si>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</si>
  <si>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</si>
  <si>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</si>
  <si>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</si>
  <si>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</si>
  <si>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</si>
  <si>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</si>
  <si>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</si>
  <si>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</si>
  <si>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</si>
  <si>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</si>
  <si>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</si>
  <si>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</si>
  <si>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</si>
  <si>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</si>
  <si>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</si>
  <si>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</si>
  <si>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</si>
  <si>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</si>
  <si>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</si>
  <si>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</si>
  <si>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</si>
  <si>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</si>
  <si>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</si>
  <si>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</si>
  <si>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</si>
  <si>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</si>
  <si>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</si>
  <si>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</si>
  <si>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</si>
  <si>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</si>
  <si>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</si>
  <si>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</si>
  <si>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</si>
  <si>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</si>
  <si>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</si>
  <si>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</si>
  <si>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</si>
  <si>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</si>
  <si>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</si>
  <si>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</si>
  <si>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</si>
  <si>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</si>
  <si>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</si>
  <si>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</si>
  <si>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</si>
  <si>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</si>
  <si>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</si>
  <si>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</si>
  <si>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</si>
  <si>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</si>
  <si>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</si>
  <si>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</si>
  <si>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</si>
  <si>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</si>
  <si>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</si>
  <si>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</si>
  <si>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</si>
  <si>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</si>
  <si>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</si>
  <si>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</si>
  <si>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</si>
  <si>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</si>
  <si>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</si>
  <si>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</si>
  <si>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</si>
  <si>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</si>
  <si>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</si>
  <si>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</si>
  <si>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</si>
  <si>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</si>
  <si>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</si>
  <si>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</si>
  <si>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</si>
  <si>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</si>
  <si>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</si>
  <si>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</si>
  <si>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</si>
  <si>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</si>
  <si>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</si>
  <si>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</si>
  <si>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</si>
  <si>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</si>
  <si>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</si>
  <si>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</si>
  <si>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</si>
  <si>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</si>
  <si>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</si>
  <si>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</si>
  <si>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</si>
  <si>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</si>
  <si>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</si>
  <si>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</si>
  <si>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</si>
  <si>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</si>
  <si>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</si>
  <si>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</si>
  <si>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</si>
  <si>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</si>
  <si>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</si>
  <si>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</si>
  <si>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</si>
  <si>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</si>
  <si>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</si>
  <si>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</si>
  <si>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</si>
  <si>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</si>
  <si>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</si>
  <si>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</si>
  <si>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</si>
  <si>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</si>
  <si>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</si>
  <si>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</si>
  <si>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</si>
  <si>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</si>
  <si>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</si>
  <si>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</si>
  <si>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</si>
  <si>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</si>
  <si>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</si>
  <si>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</si>
  <si>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</si>
  <si>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</si>
  <si>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</si>
  <si>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</si>
  <si>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</si>
  <si>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</si>
  <si>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</si>
  <si>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</si>
  <si>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</si>
  <si>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</si>
  <si>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</si>
  <si>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</si>
  <si>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</si>
  <si>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</si>
  <si>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</si>
  <si>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</si>
  <si>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</si>
  <si>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</si>
  <si>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</si>
  <si>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</si>
  <si>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</si>
  <si>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</si>
  <si>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</si>
  <si>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</si>
  <si>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</si>
  <si>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</si>
  <si>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</si>
  <si>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</si>
  <si>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</si>
  <si>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</si>
  <si>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</si>
  <si>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</si>
  <si>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</si>
  <si>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</si>
  <si>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</si>
  <si>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</si>
  <si>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</si>
  <si>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</si>
  <si>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</si>
  <si>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</si>
  <si>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</si>
  <si>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</si>
  <si>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</si>
  <si>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</si>
  <si>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</si>
  <si>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</si>
  <si>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</si>
  <si>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</si>
  <si>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</si>
  <si>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</si>
  <si>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</si>
  <si>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</si>
  <si>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</si>
  <si>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</si>
  <si>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</si>
  <si>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</si>
  <si>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</si>
  <si>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</si>
  <si>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</si>
  <si>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</si>
  <si>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</si>
  <si>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</si>
  <si>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</si>
  <si>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</si>
  <si>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</si>
  <si>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</si>
  <si>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</si>
  <si>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</si>
  <si>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</si>
  <si>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</si>
  <si>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</si>
  <si>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</si>
  <si>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</si>
  <si>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</si>
  <si>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</si>
  <si>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</si>
  <si>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</si>
  <si>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</si>
  <si>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</si>
  <si>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</si>
  <si>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</si>
  <si>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</si>
  <si>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</si>
  <si>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</si>
  <si>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</si>
  <si>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</si>
  <si>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</si>
  <si>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</si>
  <si>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</si>
  <si>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</si>
  <si>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</si>
  <si>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</si>
  <si>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</si>
  <si>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</si>
  <si>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</si>
  <si>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</si>
  <si>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</si>
  <si>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</si>
  <si>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</si>
  <si>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</si>
  <si>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</si>
  <si>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</si>
  <si>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</si>
  <si>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</si>
  <si>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</si>
  <si>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</si>
  <si>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</si>
  <si>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</si>
  <si>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</si>
  <si>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</si>
  <si>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</si>
  <si>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</si>
  <si>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</si>
  <si>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</si>
  <si>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</si>
  <si>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</si>
  <si>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</si>
  <si>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</si>
  <si>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</si>
  <si>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</si>
  <si>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</si>
  <si>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</si>
  <si>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</si>
  <si>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</si>
  <si>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</si>
  <si>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</si>
  <si>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</si>
  <si>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</si>
  <si>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</si>
  <si>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</si>
  <si>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</si>
  <si>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</si>
  <si>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</si>
  <si>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</si>
  <si>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</si>
  <si>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</si>
  <si>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</si>
  <si>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</si>
  <si>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</si>
  <si>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</si>
  <si>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</si>
  <si>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</si>
  <si>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</si>
  <si>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</si>
  <si>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</si>
  <si>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</si>
  <si>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</si>
  <si>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</si>
  <si>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</si>
  <si>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</si>
  <si>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</si>
  <si>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</si>
  <si>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</si>
  <si>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</si>
  <si>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</si>
  <si>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</si>
  <si>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</si>
  <si>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</si>
  <si>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</si>
  <si>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</si>
  <si>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</si>
  <si>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</si>
  <si>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</si>
  <si>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</si>
  <si>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</si>
  <si>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</si>
  <si>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</si>
  <si>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</si>
  <si>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</si>
  <si>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</si>
  <si>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</si>
  <si>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</si>
  <si>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</si>
  <si>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</si>
  <si>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</si>
  <si>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</si>
  <si>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</si>
  <si>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</si>
  <si>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</si>
  <si>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</si>
  <si>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</si>
  <si>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</si>
  <si>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</si>
  <si>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</si>
  <si>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</si>
  <si>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</si>
  <si>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</si>
  <si>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</si>
  <si>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</si>
  <si>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</si>
  <si>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</si>
  <si>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</si>
  <si>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</si>
  <si>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</si>
  <si>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</si>
  <si>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</si>
  <si>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</si>
  <si>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</si>
  <si>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</si>
  <si>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</si>
  <si>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</si>
  <si>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</si>
  <si>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</si>
  <si>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</si>
  <si>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</si>
  <si>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</si>
  <si>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</si>
  <si>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</si>
  <si>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</si>
  <si>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</si>
  <si>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</si>
  <si>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</si>
  <si>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</si>
  <si>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</si>
  <si>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</si>
  <si>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</si>
  <si>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</si>
  <si>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</si>
  <si>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</si>
  <si>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</si>
  <si>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</si>
  <si>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</si>
  <si>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</si>
  <si>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</si>
  <si>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</si>
  <si>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</si>
  <si>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</si>
  <si>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</si>
  <si>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</si>
  <si>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</si>
  <si>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</si>
  <si>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</si>
  <si>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</si>
  <si>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</si>
  <si>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</si>
  <si>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</si>
  <si>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</si>
  <si>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</si>
  <si>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</si>
  <si>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</si>
  <si>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</si>
  <si>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</si>
  <si>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</si>
  <si>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</si>
  <si>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</si>
  <si>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</si>
  <si>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</si>
  <si>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</si>
  <si>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</si>
  <si>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</si>
  <si>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</si>
  <si>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</si>
  <si>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</si>
  <si>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</si>
  <si>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</si>
  <si>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</si>
  <si>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</si>
  <si>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</si>
  <si>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</si>
  <si>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</si>
  <si>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</si>
  <si>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</si>
  <si>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</si>
  <si>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</si>
  <si>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</si>
  <si>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</si>
  <si>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</si>
  <si>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</si>
  <si>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</si>
  <si>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</si>
  <si>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</si>
  <si>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</si>
  <si>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</si>
  <si>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</si>
  <si>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</si>
  <si>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</si>
  <si>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</si>
  <si>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</si>
  <si>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</si>
  <si>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</si>
  <si>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</si>
  <si>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</si>
  <si>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</si>
  <si>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</si>
  <si>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</si>
  <si>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</si>
  <si>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</si>
  <si>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</si>
  <si>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</si>
  <si>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</si>
  <si>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</si>
  <si>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</si>
  <si>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</si>
  <si>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</si>
  <si>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</si>
  <si>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</si>
  <si>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</si>
  <si>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</si>
  <si>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</si>
  <si>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</si>
  <si>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</si>
  <si>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</si>
  <si>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</si>
  <si>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</si>
  <si>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</si>
  <si>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</si>
  <si>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</si>
  <si>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</si>
  <si>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</si>
  <si>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</si>
  <si>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</si>
  <si>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</si>
  <si>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</si>
  <si>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</si>
  <si>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</si>
  <si>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</si>
  <si>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</si>
  <si>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</si>
  <si>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</si>
  <si>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</si>
  <si>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</si>
  <si>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</si>
  <si>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</si>
  <si>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</si>
  <si>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</si>
  <si>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</si>
  <si>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</si>
  <si>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</si>
  <si>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</si>
  <si>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</si>
  <si>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</si>
  <si>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</si>
  <si>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</si>
  <si>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</si>
  <si>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</si>
  <si>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</si>
  <si>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</si>
  <si>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</si>
  <si>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</si>
  <si>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</si>
  <si>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</si>
  <si>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</si>
  <si>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</si>
  <si>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</si>
  <si>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</si>
  <si>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</si>
  <si>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</si>
  <si>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</si>
  <si>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</si>
  <si>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</si>
  <si>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</si>
  <si>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</si>
  <si>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</si>
  <si>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</si>
  <si>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</si>
  <si>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</si>
  <si>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</si>
  <si>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</si>
  <si>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</si>
  <si>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</si>
  <si>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</si>
  <si>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</si>
  <si>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</si>
  <si>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</si>
  <si>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</si>
  <si>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</si>
  <si>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</si>
  <si>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</si>
  <si>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</si>
  <si>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</si>
  <si>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</si>
  <si>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</si>
  <si>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</si>
  <si>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</si>
  <si>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</si>
  <si>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</si>
  <si>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</si>
  <si>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</si>
  <si>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</si>
  <si>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</si>
  <si>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</si>
  <si>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</si>
  <si>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                 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</si>
</sst>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91</v>
      </c>
      <c r="C2" s="21">
        <v>91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228209.55</v>
      </c>
      <c r="G9" s="18"/>
      <c r="H9" s="18"/>
      <c r="I9" s="18"/>
      <c r="J9" s="67">
        <f>SUM(I439)</f>
        <v>91377.43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228209.55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91377.43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117635.1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13660.63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131295.73000000001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91377.43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96913.82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96913.82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91377.43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228209.55000000002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91377.43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439949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439949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23.71</v>
      </c>
      <c r="G96" s="18"/>
      <c r="H96" s="18"/>
      <c r="I96" s="18"/>
      <c r="J96" s="18">
        <v>6.89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23.71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6.89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439972.71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6.89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62670.66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114411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177081.66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14722.53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14722.53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191804.19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117.39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117.39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13766.17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13883.56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20000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645660.46000000008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20006.89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305768.96000000002</v>
      </c>
      <c r="I197" s="18"/>
      <c r="J197" s="18"/>
      <c r="K197" s="18"/>
      <c r="L197" s="19">
        <f>SUM(F197:K197)</f>
        <v>305768.96000000002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>
        <v>127591.63</v>
      </c>
      <c r="I198" s="18"/>
      <c r="J198" s="18"/>
      <c r="K198" s="18"/>
      <c r="L198" s="19">
        <f>SUM(F198:K198)</f>
        <v>127591.63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>
        <v>1868.09</v>
      </c>
      <c r="I202" s="18"/>
      <c r="J202" s="18"/>
      <c r="K202" s="18"/>
      <c r="L202" s="19">
        <f t="shared" ref="L202:L208" si="0">SUM(F202:K202)</f>
        <v>1868.09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9019.43</v>
      </c>
      <c r="I204" s="18"/>
      <c r="J204" s="18"/>
      <c r="K204" s="18"/>
      <c r="L204" s="19">
        <f t="shared" si="0"/>
        <v>9019.43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55373.599999999999</v>
      </c>
      <c r="I208" s="18">
        <v>3094.14</v>
      </c>
      <c r="J208" s="18"/>
      <c r="K208" s="18"/>
      <c r="L208" s="19">
        <f t="shared" si="0"/>
        <v>58467.74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499621.71</v>
      </c>
      <c r="I211" s="41">
        <f t="shared" si="1"/>
        <v>3094.14</v>
      </c>
      <c r="J211" s="41">
        <f t="shared" si="1"/>
        <v>0</v>
      </c>
      <c r="K211" s="41">
        <f t="shared" si="1"/>
        <v>0</v>
      </c>
      <c r="L211" s="41">
        <f t="shared" si="1"/>
        <v>502715.85000000003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212330.47</v>
      </c>
      <c r="I233" s="18"/>
      <c r="J233" s="18"/>
      <c r="K233" s="18"/>
      <c r="L233" s="19">
        <f>SUM(F233:K233)</f>
        <v>212330.47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41750.92</v>
      </c>
      <c r="I234" s="18"/>
      <c r="J234" s="18"/>
      <c r="K234" s="18"/>
      <c r="L234" s="19">
        <f>SUM(F234:K234)</f>
        <v>41750.92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4687.91</v>
      </c>
      <c r="I240" s="18"/>
      <c r="J240" s="18"/>
      <c r="K240" s="18"/>
      <c r="L240" s="19">
        <f t="shared" si="4"/>
        <v>4687.91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27876.61</v>
      </c>
      <c r="I244" s="18">
        <v>3094.15</v>
      </c>
      <c r="J244" s="18"/>
      <c r="K244" s="18"/>
      <c r="L244" s="19">
        <f t="shared" si="4"/>
        <v>30970.760000000002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286645.91000000003</v>
      </c>
      <c r="I247" s="41">
        <f t="shared" si="5"/>
        <v>3094.15</v>
      </c>
      <c r="J247" s="41">
        <f t="shared" si="5"/>
        <v>0</v>
      </c>
      <c r="K247" s="41">
        <f t="shared" si="5"/>
        <v>0</v>
      </c>
      <c r="L247" s="41">
        <f t="shared" si="5"/>
        <v>289740.06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786267.62000000011</v>
      </c>
      <c r="I257" s="41">
        <f t="shared" si="8"/>
        <v>6188.29</v>
      </c>
      <c r="J257" s="41">
        <f t="shared" si="8"/>
        <v>0</v>
      </c>
      <c r="K257" s="41">
        <f t="shared" si="8"/>
        <v>0</v>
      </c>
      <c r="L257" s="41">
        <f t="shared" si="8"/>
        <v>792455.91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20000</v>
      </c>
      <c r="L266" s="19">
        <f t="shared" si="9"/>
        <v>20000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786267.62000000011</v>
      </c>
      <c r="I271" s="42">
        <f t="shared" si="11"/>
        <v>6188.29</v>
      </c>
      <c r="J271" s="42">
        <f t="shared" si="11"/>
        <v>0</v>
      </c>
      <c r="K271" s="42">
        <f t="shared" si="11"/>
        <v>20000</v>
      </c>
      <c r="L271" s="42">
        <f t="shared" si="11"/>
        <v>812455.91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20000</v>
      </c>
      <c r="H397" s="18">
        <v>2.93</v>
      </c>
      <c r="I397" s="18"/>
      <c r="J397" s="24" t="s">
        <v>286</v>
      </c>
      <c r="K397" s="24" t="s">
        <v>286</v>
      </c>
      <c r="L397" s="56">
        <f t="shared" si="26"/>
        <v>20002.93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0</v>
      </c>
      <c r="H398" s="18">
        <v>3.96</v>
      </c>
      <c r="I398" s="18"/>
      <c r="J398" s="24" t="s">
        <v>286</v>
      </c>
      <c r="K398" s="24" t="s">
        <v>286</v>
      </c>
      <c r="L398" s="56">
        <f t="shared" si="26"/>
        <v>3.96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6.8900000000000006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20006.89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6.8900000000000006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20006.89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91377.43</v>
      </c>
      <c r="H439" s="18"/>
      <c r="I439" s="56">
        <f t="shared" ref="I439:I445" si="33">SUM(F439:H439)</f>
        <v>91377.43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91377.43</v>
      </c>
      <c r="H446" s="13">
        <f>SUM(H439:H445)</f>
        <v>0</v>
      </c>
      <c r="I446" s="13">
        <f>SUM(I439:I445)</f>
        <v>91377.43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91377.43</v>
      </c>
      <c r="H459" s="18"/>
      <c r="I459" s="56">
        <f t="shared" si="34"/>
        <v>91377.43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91377.43</v>
      </c>
      <c r="H460" s="83">
        <f>SUM(H454:H459)</f>
        <v>0</v>
      </c>
      <c r="I460" s="83">
        <f>SUM(I454:I459)</f>
        <v>91377.43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91377.43</v>
      </c>
      <c r="H461" s="42">
        <f>H452+H460</f>
        <v>0</v>
      </c>
      <c r="I461" s="42">
        <f>I452+I460</f>
        <v>91377.43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263709.27</v>
      </c>
      <c r="G465" s="18"/>
      <c r="H465" s="18"/>
      <c r="I465" s="18"/>
      <c r="J465" s="18">
        <v>71370.539999999994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645660.46</v>
      </c>
      <c r="G468" s="18"/>
      <c r="H468" s="18"/>
      <c r="I468" s="18"/>
      <c r="J468" s="18">
        <v>20006.89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645660.46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20006.89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812455.91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812455.91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96913.819999999949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91377.43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127591.63</v>
      </c>
      <c r="I521" s="18"/>
      <c r="J521" s="18"/>
      <c r="K521" s="18"/>
      <c r="L521" s="88">
        <f>SUM(F521:K521)</f>
        <v>127591.63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41750.92</v>
      </c>
      <c r="I523" s="18"/>
      <c r="J523" s="18"/>
      <c r="K523" s="18"/>
      <c r="L523" s="88">
        <f>SUM(F523:K523)</f>
        <v>41750.92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169342.55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169342.55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1868.09</v>
      </c>
      <c r="I526" s="18"/>
      <c r="J526" s="18"/>
      <c r="K526" s="18"/>
      <c r="L526" s="88">
        <f>SUM(F526:K526)</f>
        <v>1868.09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1868.09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1868.09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1301.81</v>
      </c>
      <c r="I531" s="18"/>
      <c r="J531" s="18"/>
      <c r="K531" s="18"/>
      <c r="L531" s="88">
        <f>SUM(F531:K531)</f>
        <v>1301.81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676.62</v>
      </c>
      <c r="I533" s="18"/>
      <c r="J533" s="18"/>
      <c r="K533" s="18"/>
      <c r="L533" s="88">
        <f>SUM(F533:K533)</f>
        <v>676.62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1978.4299999999998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1978.4299999999998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27497</v>
      </c>
      <c r="I541" s="18"/>
      <c r="J541" s="18"/>
      <c r="K541" s="18"/>
      <c r="L541" s="88">
        <f>SUM(F541:K541)</f>
        <v>27497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27497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27497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200686.06999999998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200686.06999999998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127591.63</v>
      </c>
      <c r="G549" s="87">
        <f>L526</f>
        <v>1868.09</v>
      </c>
      <c r="H549" s="87">
        <f>L531</f>
        <v>1301.81</v>
      </c>
      <c r="I549" s="87">
        <f>L536</f>
        <v>0</v>
      </c>
      <c r="J549" s="87">
        <f>L541</f>
        <v>27497</v>
      </c>
      <c r="K549" s="87">
        <f>SUM(F549:J549)</f>
        <v>158258.53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41750.92</v>
      </c>
      <c r="G551" s="87">
        <f>L528</f>
        <v>0</v>
      </c>
      <c r="H551" s="87">
        <f>L533</f>
        <v>676.62</v>
      </c>
      <c r="I551" s="87">
        <f>L538</f>
        <v>0</v>
      </c>
      <c r="J551" s="87">
        <f>L543</f>
        <v>0</v>
      </c>
      <c r="K551" s="87">
        <f>SUM(F551:J551)</f>
        <v>42427.54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169342.55</v>
      </c>
      <c r="G552" s="89">
        <f t="shared" si="42"/>
        <v>1868.09</v>
      </c>
      <c r="H552" s="89">
        <f t="shared" si="42"/>
        <v>1978.4299999999998</v>
      </c>
      <c r="I552" s="89">
        <f t="shared" si="42"/>
        <v>0</v>
      </c>
      <c r="J552" s="89">
        <f t="shared" si="42"/>
        <v>27497</v>
      </c>
      <c r="K552" s="89">
        <f t="shared" si="42"/>
        <v>200686.07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305768.96000000002</v>
      </c>
      <c r="G576" s="18"/>
      <c r="H576" s="18">
        <v>212330.47</v>
      </c>
      <c r="I576" s="87">
        <f t="shared" ref="I576:I587" si="47">SUM(F576:H576)</f>
        <v>518099.43000000005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13066.84</v>
      </c>
      <c r="I579" s="87">
        <f t="shared" si="47"/>
        <v>13066.84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115082.13</v>
      </c>
      <c r="G580" s="18"/>
      <c r="H580" s="18">
        <v>28684.080000000002</v>
      </c>
      <c r="I580" s="87">
        <f t="shared" si="47"/>
        <v>143766.21000000002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3739.5</v>
      </c>
      <c r="G582" s="18"/>
      <c r="H582" s="18"/>
      <c r="I582" s="87">
        <f t="shared" si="47"/>
        <v>3739.5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30970.74</v>
      </c>
      <c r="I591" s="18"/>
      <c r="J591" s="18">
        <v>30970.76</v>
      </c>
      <c r="K591" s="104">
        <f t="shared" ref="K591:K597" si="48">SUM(H591:J591)</f>
        <v>61941.5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27497</v>
      </c>
      <c r="I592" s="18"/>
      <c r="J592" s="18"/>
      <c r="K592" s="104">
        <f t="shared" si="48"/>
        <v>27497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58467.740000000005</v>
      </c>
      <c r="I598" s="108">
        <f>SUM(I591:I597)</f>
        <v>0</v>
      </c>
      <c r="J598" s="108">
        <f>SUM(J591:J597)</f>
        <v>30970.76</v>
      </c>
      <c r="K598" s="108">
        <f>SUM(K591:K597)</f>
        <v>89438.5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228209.55</v>
      </c>
      <c r="H617" s="109">
        <f>SUM(F52)</f>
        <v>228209.55000000002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91377.43</v>
      </c>
      <c r="H621" s="109">
        <f>SUM(J52)</f>
        <v>91377.43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96913.82</v>
      </c>
      <c r="H622" s="109">
        <f>F476</f>
        <v>96913.819999999949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91377.43</v>
      </c>
      <c r="H626" s="109">
        <f>J476</f>
        <v>91377.43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645660.46000000008</v>
      </c>
      <c r="H627" s="104">
        <f>SUM(F468)</f>
        <v>645660.46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20006.89</v>
      </c>
      <c r="H631" s="104">
        <f>SUM(J468)</f>
        <v>20006.89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812455.91</v>
      </c>
      <c r="H632" s="104">
        <f>SUM(F472)</f>
        <v>812455.91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20006.89</v>
      </c>
      <c r="H637" s="164">
        <f>SUM(J468)</f>
        <v>20006.89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91377.43</v>
      </c>
      <c r="H640" s="104">
        <f>SUM(G461)</f>
        <v>91377.43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91377.43</v>
      </c>
      <c r="H642" s="104">
        <f>SUM(I461)</f>
        <v>91377.43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6.89</v>
      </c>
      <c r="H644" s="104">
        <f>H408</f>
        <v>6.8900000000000006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20000</v>
      </c>
      <c r="H645" s="104">
        <f>G408</f>
        <v>20000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20006.89</v>
      </c>
      <c r="H646" s="104">
        <f>L408</f>
        <v>20006.89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89438.5</v>
      </c>
      <c r="H647" s="104">
        <f>L208+L226+L244</f>
        <v>89438.5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58467.74</v>
      </c>
      <c r="H649" s="104">
        <f>H598</f>
        <v>58467.740000000005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30970.760000000002</v>
      </c>
      <c r="H651" s="104">
        <f>J598</f>
        <v>30970.76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20000</v>
      </c>
      <c r="H655" s="104">
        <f>K266+K347</f>
        <v>20000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502715.85000000003</v>
      </c>
      <c r="G660" s="19">
        <f>(L229+L309+L359)</f>
        <v>0</v>
      </c>
      <c r="H660" s="19">
        <f>(L247+L328+L360)</f>
        <v>289740.06</v>
      </c>
      <c r="I660" s="19">
        <f>SUM(F660:H660)</f>
        <v>792455.91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58467.74</v>
      </c>
      <c r="G662" s="19">
        <f>(L226+L306)-(J226+J306)</f>
        <v>0</v>
      </c>
      <c r="H662" s="19">
        <f>(L244+L325)-(J244+J325)</f>
        <v>30970.760000000002</v>
      </c>
      <c r="I662" s="19">
        <f>SUM(F662:H662)</f>
        <v>89438.5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424590.59</v>
      </c>
      <c r="G663" s="199">
        <f>SUM(G575:G587)+SUM(I602:I604)+L612</f>
        <v>0</v>
      </c>
      <c r="H663" s="199">
        <f>SUM(H575:H587)+SUM(J602:J604)+L613</f>
        <v>254081.39</v>
      </c>
      <c r="I663" s="19">
        <f>SUM(F663:H663)</f>
        <v>678671.98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19657.520000000019</v>
      </c>
      <c r="G664" s="19">
        <f>G660-SUM(G661:G663)</f>
        <v>0</v>
      </c>
      <c r="H664" s="19">
        <f>H660-SUM(H661:H663)</f>
        <v>4687.9099999999744</v>
      </c>
      <c r="I664" s="19">
        <f>I660-SUM(I661:I663)</f>
        <v>24345.430000000051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-19657.52</v>
      </c>
      <c r="G669" s="18"/>
      <c r="H669" s="18">
        <v>-4687.91</v>
      </c>
      <c r="I669" s="19">
        <f>SUM(F669:H669)</f>
        <v>-24345.43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                 CHATHAM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9" sqref="E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                 CHATHAM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687441.98</v>
      </c>
      <c r="D5" s="20">
        <f>SUM('DOE25'!L197:L200)+SUM('DOE25'!L215:L218)+SUM('DOE25'!L233:L236)-F5-G5</f>
        <v>687441.98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1868.09</v>
      </c>
      <c r="D6" s="20">
        <f>'DOE25'!L202+'DOE25'!L220+'DOE25'!L238-F6-G6</f>
        <v>1868.09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8236.6</v>
      </c>
      <c r="D8" s="243"/>
      <c r="E8" s="20">
        <f>'DOE25'!L204+'DOE25'!L222+'DOE25'!L240-F8-G8-D9-D11</f>
        <v>8236.6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2391.34</v>
      </c>
      <c r="D9" s="244">
        <v>2391.34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100</v>
      </c>
      <c r="D10" s="243"/>
      <c r="E10" s="244">
        <v>100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3079.4</v>
      </c>
      <c r="D11" s="244">
        <v>3079.4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89438.5</v>
      </c>
      <c r="D15" s="20">
        <f>'DOE25'!L208+'DOE25'!L226+'DOE25'!L244-F15-G15</f>
        <v>89438.5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784219.30999999994</v>
      </c>
      <c r="E33" s="246">
        <f>SUM(E5:E31)</f>
        <v>8336.6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8336.6</v>
      </c>
      <c r="E35" s="249"/>
    </row>
    <row r="36" spans="2:8" ht="12" thickTop="1" x14ac:dyDescent="0.2">
      <c r="B36" t="s">
        <v>809</v>
      </c>
      <c r="D36" s="20">
        <f>D33</f>
        <v>784219.30999999994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CHATHAM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228209.55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91377.43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228209.55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91377.43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117635.1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13660.63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131295.73000000001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91377.43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96913.82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96913.82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91377.43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228209.55000000002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91377.43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439949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23.71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6.89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23.71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6.89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439972.71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6.89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62670.66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114411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177081.66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14722.53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14722.53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191804.19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117.39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13766.17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13883.56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759</v>
      </c>
      <c r="C104" s="86">
        <f>C63+C81+C91+C103</f>
        <v>645660.46000000008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20006.89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518099.43000000005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169342.55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687441.98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1868.09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13707.34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89438.5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105013.93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20006.89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-6.8899999999994179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812455.90999999992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                 CHATHAM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518099</v>
      </c>
      <c r="D10" s="182">
        <f>ROUND((C10/$C$28)*100,1)</f>
        <v>65.400000000000006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169343</v>
      </c>
      <c r="D11" s="182">
        <f>ROUND((C11/$C$28)*100,1)</f>
        <v>21.4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1868</v>
      </c>
      <c r="D15" s="182">
        <f t="shared" ref="D15:D27" si="0">ROUND((C15/$C$28)*100,1)</f>
        <v>0.2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13707</v>
      </c>
      <c r="D17" s="182">
        <f t="shared" si="0"/>
        <v>1.7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89439</v>
      </c>
      <c r="D21" s="182">
        <f t="shared" si="0"/>
        <v>11.3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792456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792456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439949</v>
      </c>
      <c r="D35" s="182">
        <f t="shared" ref="D35:D40" si="1">ROUND((C35/$C$41)*100,1)</f>
        <v>68.099999999999994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30.600000000034925</v>
      </c>
      <c r="D36" s="182">
        <f t="shared" si="1"/>
        <v>0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177082</v>
      </c>
      <c r="D37" s="182">
        <f t="shared" si="1"/>
        <v>27.4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14723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13884</v>
      </c>
      <c r="D39" s="182">
        <f t="shared" si="1"/>
        <v>2.2000000000000002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645668.60000000009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 xml:space="preserve">                 CHATHAM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2018-08-30T14:51:46Z</cp:lastPrinted>
  <dcterms:created xsi:type="dcterms:W3CDTF">1997-12-04T19:04:30Z</dcterms:created>
  <dcterms:modified xsi:type="dcterms:W3CDTF">2018-11-13T19:29:03Z</dcterms:modified>
</cp:coreProperties>
</file>