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6" i="1" l="1"/>
  <c r="F468" i="1" l="1"/>
  <c r="H20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E8" i="13" s="1"/>
  <c r="C8" i="13" s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5" i="10"/>
  <c r="C16" i="10"/>
  <c r="C18" i="10"/>
  <c r="C19" i="10"/>
  <c r="C20" i="10"/>
  <c r="C21" i="10"/>
  <c r="L250" i="1"/>
  <c r="L332" i="1"/>
  <c r="L254" i="1"/>
  <c r="C25" i="10"/>
  <c r="L268" i="1"/>
  <c r="C26" i="10" s="1"/>
  <c r="L269" i="1"/>
  <c r="L349" i="1"/>
  <c r="L350" i="1"/>
  <c r="I665" i="1"/>
  <c r="I670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J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J476" i="1" s="1"/>
  <c r="H626" i="1" s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L328" i="1"/>
  <c r="L351" i="1"/>
  <c r="L290" i="1"/>
  <c r="A31" i="1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C91" i="2"/>
  <c r="F78" i="2"/>
  <c r="F81" i="2" s="1"/>
  <c r="D31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H545" i="1"/>
  <c r="K551" i="1"/>
  <c r="C22" i="13"/>
  <c r="C138" i="2"/>
  <c r="C16" i="13"/>
  <c r="H33" i="13"/>
  <c r="J651" i="1" l="1"/>
  <c r="L247" i="1"/>
  <c r="H660" i="1" s="1"/>
  <c r="H664" i="1" s="1"/>
  <c r="F257" i="1"/>
  <c r="F271" i="1" s="1"/>
  <c r="D6" i="13"/>
  <c r="C6" i="13" s="1"/>
  <c r="G257" i="1"/>
  <c r="G271" i="1" s="1"/>
  <c r="C11" i="10"/>
  <c r="C10" i="10"/>
  <c r="J649" i="1"/>
  <c r="L545" i="1"/>
  <c r="K552" i="1"/>
  <c r="J644" i="1"/>
  <c r="C142" i="2"/>
  <c r="I662" i="1"/>
  <c r="K257" i="1"/>
  <c r="K271" i="1" s="1"/>
  <c r="I257" i="1"/>
  <c r="I271" i="1" s="1"/>
  <c r="C17" i="10"/>
  <c r="C118" i="2"/>
  <c r="L229" i="1"/>
  <c r="G660" i="1" s="1"/>
  <c r="G664" i="1" s="1"/>
  <c r="G667" i="1" s="1"/>
  <c r="H257" i="1"/>
  <c r="H271" i="1" s="1"/>
  <c r="C109" i="2"/>
  <c r="C120" i="2"/>
  <c r="E33" i="13"/>
  <c r="D35" i="13" s="1"/>
  <c r="C110" i="2"/>
  <c r="L211" i="1"/>
  <c r="F660" i="1" s="1"/>
  <c r="C78" i="2"/>
  <c r="C81" i="2" s="1"/>
  <c r="C104" i="2" s="1"/>
  <c r="C63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115" i="2" l="1"/>
  <c r="H672" i="1"/>
  <c r="C6" i="10" s="1"/>
  <c r="H667" i="1"/>
  <c r="C128" i="2"/>
  <c r="H646" i="1"/>
  <c r="C28" i="10"/>
  <c r="D21" i="10" s="1"/>
  <c r="G672" i="1"/>
  <c r="C5" i="10" s="1"/>
  <c r="L257" i="1"/>
  <c r="L271" i="1" s="1"/>
  <c r="G632" i="1" s="1"/>
  <c r="J632" i="1" s="1"/>
  <c r="F664" i="1"/>
  <c r="F672" i="1" s="1"/>
  <c r="C4" i="10" s="1"/>
  <c r="I660" i="1"/>
  <c r="I664" i="1" s="1"/>
  <c r="I672" i="1" s="1"/>
  <c r="C7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D16" i="10"/>
  <c r="D23" i="10"/>
  <c r="D10" i="10"/>
  <c r="D19" i="10"/>
  <c r="D20" i="10"/>
  <c r="D18" i="10"/>
  <c r="D15" i="10"/>
  <c r="D11" i="10"/>
  <c r="D12" i="10"/>
  <c r="D26" i="10"/>
  <c r="D22" i="10"/>
  <c r="C30" i="10"/>
  <c r="D25" i="10"/>
  <c r="D27" i="10"/>
  <c r="D17" i="10"/>
  <c r="D24" i="10"/>
  <c r="D13" i="10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<sst xmlns="http://schemas.openxmlformats.org/spreadsheetml/2006/main" count="3957" uniqueCount="913">
  <si>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</si>
  <si>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</si>
  <si>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</si>
  <si>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</si>
  <si>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</si>
  <si>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</si>
  <si>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</si>
  <si>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</si>
  <si>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</si>
  <si>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</si>
  <si>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</si>
  <si>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</si>
  <si>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</si>
  <si>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</si>
  <si>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</si>
  <si>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</si>
  <si>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</si>
  <si>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</si>
  <si>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</si>
  <si>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</si>
  <si>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</si>
  <si>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</si>
  <si>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</si>
  <si>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</si>
  <si>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</si>
  <si>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</si>
  <si>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</si>
  <si>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</si>
  <si>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</si>
  <si>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</si>
  <si>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</si>
  <si>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</si>
  <si>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</si>
  <si>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</si>
  <si>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</si>
  <si>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</si>
  <si>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</si>
  <si>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</si>
  <si>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</si>
  <si>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</si>
  <si>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</si>
  <si>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</si>
  <si>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</si>
  <si>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</si>
  <si>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</si>
  <si>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</si>
  <si>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</si>
  <si>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</si>
  <si>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</si>
  <si>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</si>
  <si>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</si>
  <si>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</si>
  <si>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</si>
  <si>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</si>
  <si>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</si>
  <si>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</si>
  <si>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</si>
  <si>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</si>
  <si>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</si>
  <si>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</si>
  <si>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</si>
  <si>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</si>
  <si>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</si>
  <si>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</si>
  <si>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</si>
  <si>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</si>
  <si>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</si>
  <si>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</si>
  <si>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</si>
  <si>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</si>
  <si>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</si>
  <si>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</si>
  <si>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</si>
  <si>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</si>
  <si>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</si>
  <si>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</si>
  <si>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</si>
  <si>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</si>
  <si>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</si>
  <si>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</si>
  <si>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</si>
  <si>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</si>
  <si>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</si>
  <si>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</si>
  <si>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</si>
  <si>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</si>
  <si>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</si>
  <si>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</si>
  <si>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</si>
  <si>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</si>
  <si>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</si>
  <si>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</si>
  <si>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</si>
  <si>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</si>
  <si>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</si>
  <si>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</si>
  <si>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</si>
  <si>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</si>
  <si>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</si>
  <si>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</si>
  <si>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</si>
  <si>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</si>
  <si>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</si>
  <si>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</si>
  <si>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</si>
  <si>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</si>
  <si>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</si>
  <si>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</si>
  <si>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</si>
  <si>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</si>
  <si>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</si>
  <si>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</si>
  <si>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</si>
  <si>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</si>
  <si>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</si>
  <si>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</si>
  <si>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</si>
  <si>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</si>
  <si>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</si>
  <si>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</si>
  <si>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</si>
  <si>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</si>
  <si>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</si>
  <si>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</si>
  <si>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</si>
  <si>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</si>
  <si>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</si>
  <si>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</si>
  <si>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</si>
  <si>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</si>
  <si>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</si>
  <si>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</si>
  <si>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</si>
  <si>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</si>
  <si>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</si>
  <si>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</si>
  <si>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</si>
  <si>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</si>
  <si>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</si>
  <si>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</si>
  <si>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</si>
  <si>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</si>
  <si>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</si>
  <si>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</si>
  <si>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</si>
  <si>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</si>
  <si>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</si>
  <si>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</si>
  <si>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</si>
  <si>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</si>
  <si>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</si>
  <si>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</si>
  <si>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</si>
  <si>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</si>
  <si>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</si>
  <si>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</si>
  <si>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</si>
  <si>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</si>
  <si>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</si>
  <si>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</si>
  <si>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</si>
  <si>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</si>
  <si>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</si>
  <si>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</si>
  <si>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</si>
  <si>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</si>
  <si>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</si>
  <si>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</si>
  <si>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</si>
  <si>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</si>
  <si>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</si>
  <si>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</si>
  <si>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</si>
  <si>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</si>
  <si>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</si>
  <si>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</si>
  <si>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</si>
  <si>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</si>
  <si>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</si>
  <si>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</si>
  <si>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</si>
  <si>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</si>
  <si>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</si>
  <si>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</si>
  <si>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</si>
  <si>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</si>
  <si>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</si>
  <si>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</si>
  <si>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</si>
  <si>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</si>
  <si>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</si>
  <si>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</si>
  <si>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</si>
  <si>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</si>
  <si>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</si>
  <si>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</si>
  <si>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</si>
  <si>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</si>
  <si>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</si>
  <si>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</si>
  <si>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</si>
  <si>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</si>
  <si>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</si>
  <si>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</si>
  <si>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</si>
  <si>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</si>
  <si>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</si>
  <si>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</si>
  <si>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</si>
  <si>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</si>
  <si>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</si>
  <si>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</si>
  <si>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</si>
  <si>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</si>
  <si>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</si>
  <si>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</si>
  <si>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</si>
  <si>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</si>
  <si>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</si>
  <si>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</si>
  <si>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</si>
  <si>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</si>
  <si>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</si>
  <si>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</si>
  <si>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</si>
  <si>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</si>
  <si>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</si>
  <si>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</si>
  <si>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</si>
  <si>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</si>
  <si>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</si>
  <si>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</si>
  <si>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</si>
  <si>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</si>
  <si>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</si>
  <si>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</si>
  <si>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</si>
  <si>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</si>
  <si>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</si>
  <si>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</si>
  <si>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</si>
  <si>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</si>
  <si>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</si>
  <si>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</si>
  <si>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</si>
  <si>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</si>
  <si>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</si>
  <si>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</si>
  <si>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</si>
  <si>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</si>
  <si>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</si>
  <si>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</si>
  <si>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</si>
  <si>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</si>
  <si>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</si>
  <si>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</si>
  <si>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</si>
  <si>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</si>
  <si>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</si>
  <si>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</si>
  <si>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</si>
  <si>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</si>
  <si>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</si>
  <si>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</si>
  <si>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</si>
  <si>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</si>
  <si>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</si>
  <si>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</si>
  <si>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</si>
  <si>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</si>
  <si>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</si>
  <si>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</si>
  <si>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</si>
  <si>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</si>
  <si>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</si>
  <si>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</si>
  <si>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</si>
  <si>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</si>
  <si>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</si>
  <si>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</si>
  <si>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</si>
  <si>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</si>
  <si>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</si>
  <si>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</si>
  <si>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</si>
  <si>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</si>
  <si>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</si>
  <si>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</si>
  <si>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</si>
  <si>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</si>
  <si>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</si>
  <si>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</si>
  <si>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</si>
  <si>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</si>
  <si>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</si>
  <si>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</si>
  <si>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</si>
  <si>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</si>
  <si>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</si>
  <si>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</si>
  <si>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</si>
  <si>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</si>
  <si>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</si>
  <si>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</si>
  <si>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</si>
  <si>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</si>
  <si>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</si>
  <si>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</si>
  <si>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</si>
  <si>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</si>
  <si>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</si>
  <si>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</si>
  <si>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</si>
  <si>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</si>
  <si>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</si>
  <si>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</si>
  <si>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</si>
  <si>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</si>
  <si>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</si>
  <si>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</si>
  <si>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</si>
  <si>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</si>
  <si>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</si>
  <si>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</si>
  <si>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</si>
  <si>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</si>
  <si>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</si>
  <si>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</si>
  <si>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</si>
  <si>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</si>
  <si>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</si>
  <si>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</si>
  <si>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</si>
  <si>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</si>
  <si>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</si>
  <si>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</si>
  <si>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</si>
  <si>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</si>
  <si>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</si>
  <si>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</si>
  <si>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</si>
  <si>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</si>
  <si>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</si>
  <si>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</si>
  <si>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</si>
  <si>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</si>
  <si>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</si>
  <si>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</si>
  <si>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</si>
  <si>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</si>
  <si>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</si>
  <si>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</si>
  <si>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</si>
  <si>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</si>
  <si>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</si>
  <si>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</si>
  <si>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</si>
  <si>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</si>
  <si>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</si>
  <si>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</si>
  <si>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</si>
  <si>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</si>
  <si>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</si>
  <si>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</si>
  <si>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</si>
  <si>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</si>
  <si>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</si>
  <si>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</si>
  <si>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</si>
  <si>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</si>
  <si>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</si>
  <si>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</si>
  <si>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</si>
  <si>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</si>
  <si>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</si>
  <si>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</si>
  <si>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</si>
  <si>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</si>
  <si>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</si>
  <si>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</si>
  <si>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</si>
  <si>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</si>
  <si>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</si>
  <si>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</si>
  <si>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</si>
  <si>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</si>
  <si>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</si>
  <si>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</si>
  <si>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</si>
  <si>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</si>
  <si>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</si>
  <si>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</si>
  <si>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</si>
  <si>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</si>
  <si>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</si>
  <si>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</si>
  <si>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</si>
  <si>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</si>
  <si>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</si>
  <si>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</si>
  <si>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</si>
  <si>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</si>
  <si>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</si>
  <si>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</si>
  <si>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</si>
  <si>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</si>
  <si>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</si>
  <si>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</si>
  <si>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</si>
  <si>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</si>
  <si>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</si>
  <si>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</si>
  <si>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</si>
  <si>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</si>
  <si>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</si>
  <si>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</si>
  <si>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</si>
  <si>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</si>
  <si>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</si>
  <si>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</si>
  <si>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</si>
  <si>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</si>
  <si>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</si>
  <si>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</si>
  <si>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</si>
  <si>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</si>
  <si>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</si>
  <si>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</si>
  <si>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</si>
  <si>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</si>
  <si>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</si>
  <si>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</si>
  <si>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</si>
  <si>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</si>
  <si>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</si>
  <si>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</si>
  <si>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</si>
  <si>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</si>
  <si>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</si>
  <si>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</si>
  <si>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</si>
  <si>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</si>
  <si>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</si>
  <si>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</si>
  <si>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</si>
  <si>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</si>
  <si>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</si>
  <si>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</si>
  <si>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</si>
  <si>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</si>
  <si>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</si>
  <si>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</si>
  <si>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</si>
  <si>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</si>
  <si>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</si>
  <si>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</si>
  <si>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</si>
  <si>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</si>
  <si>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</si>
  <si>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</si>
  <si>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</si>
  <si>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</si>
  <si>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</si>
  <si>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</si>
  <si>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</si>
  <si>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</si>
  <si>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</si>
  <si>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</si>
  <si>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</si>
  <si>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</si>
  <si>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</si>
  <si>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</si>
  <si>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</si>
  <si>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</si>
  <si>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</si>
  <si>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</si>
  <si>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</si>
  <si>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</si>
  <si>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</si>
  <si>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</si>
  <si>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</si>
  <si>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</si>
  <si>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</si>
  <si>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</si>
  <si>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</si>
  <si>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</si>
  <si>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</si>
  <si>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</si>
  <si>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</si>
  <si>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</si>
  <si>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</si>
  <si>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</si>
  <si>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</si>
  <si>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</si>
  <si>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</si>
  <si>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</si>
  <si>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</si>
  <si>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</si>
  <si>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</si>
  <si>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</si>
  <si>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</si>
  <si>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</si>
  <si>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</si>
  <si>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</si>
  <si>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</si>
  <si>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</si>
  <si>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</si>
  <si>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</si>
  <si>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</si>
  <si>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</si>
  <si>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</si>
  <si>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</si>
  <si>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</si>
  <si>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</si>
  <si>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</si>
  <si>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</si>
  <si>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</si>
  <si>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</si>
  <si>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</si>
  <si>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</si>
  <si>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</si>
  <si>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</si>
  <si>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</si>
  <si>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</si>
  <si>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</si>
  <si>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</si>
  <si>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</si>
  <si>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</si>
  <si>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</si>
  <si>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</si>
  <si>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</si>
  <si>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</si>
  <si>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</si>
  <si>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</si>
  <si>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</si>
  <si>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</si>
  <si>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</si>
  <si>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</si>
  <si>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</si>
  <si>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</si>
  <si>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</si>
  <si>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</si>
  <si>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</si>
  <si>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</si>
  <si>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</si>
  <si>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</si>
  <si>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</si>
  <si>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</si>
  <si>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</si>
  <si>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</si>
  <si>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</si>
  <si>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</si>
  <si>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</si>
  <si>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</si>
  <si>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</si>
  <si>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</si>
  <si>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</si>
  <si>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</si>
  <si>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</si>
  <si>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</si>
  <si>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</si>
  <si>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</si>
  <si>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</si>
  <si>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</si>
  <si>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</si>
  <si>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</si>
  <si>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</si>
  <si>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</si>
  <si>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</si>
  <si>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</si>
  <si>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</si>
  <si>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</si>
  <si>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</si>
  <si>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</si>
  <si>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</si>
  <si>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</si>
  <si>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</si>
  <si>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</si>
  <si>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</si>
  <si>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</si>
  <si>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</si>
  <si>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</si>
  <si>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</si>
  <si>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</si>
  <si>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</si>
  <si>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</si>
  <si>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</si>
  <si>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</si>
  <si>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</si>
  <si>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</si>
  <si>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</si>
  <si>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</si>
  <si>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</si>
  <si>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</si>
  <si>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</si>
  <si>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</si>
  <si>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</si>
  <si>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</si>
  <si>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</si>
  <si>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</si>
  <si>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</si>
  <si>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</si>
  <si>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</si>
  <si>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</si>
  <si>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</si>
  <si>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</si>
  <si>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</si>
  <si>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</si>
  <si>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</si>
  <si>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</si>
  <si>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</si>
  <si>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</si>
  <si>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</si>
  <si>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</si>
  <si>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</si>
  <si>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</si>
  <si>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</si>
  <si>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</si>
  <si>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</si>
  <si>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</si>
  <si>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</si>
  <si>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</si>
  <si>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</si>
  <si>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</si>
  <si>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</si>
  <si>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</si>
  <si>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</si>
  <si>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</si>
  <si>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</si>
  <si>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</si>
  <si>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</si>
  <si>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</si>
  <si>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</si>
  <si>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</si>
  <si>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</si>
  <si>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</si>
  <si>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</si>
  <si>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</si>
  <si>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</si>
  <si>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</si>
  <si>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</si>
  <si>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</si>
  <si>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</si>
  <si>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</si>
  <si>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</si>
  <si>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</si>
  <si>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</si>
  <si>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</si>
  <si>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</si>
  <si>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</si>
  <si>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</si>
  <si>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</si>
  <si>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</si>
  <si>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</si>
  <si>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</si>
  <si>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</si>
  <si>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</si>
  <si>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</si>
  <si>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</si>
  <si>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</si>
  <si>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</si>
  <si>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</si>
  <si>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</si>
  <si>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</si>
  <si>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</si>
  <si>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</si>
  <si>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</si>
  <si>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</si>
  <si>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</si>
  <si>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</si>
  <si>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</si>
  <si>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</si>
  <si>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</si>
  <si>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</si>
  <si>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</si>
  <si>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</si>
  <si>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</si>
  <si>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</si>
  <si>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</si>
  <si>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</si>
  <si>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</si>
  <si>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</si>
  <si>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</si>
  <si>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</si>
  <si>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</si>
  <si>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</si>
  <si>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</si>
  <si>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</si>
  <si>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</si>
  <si>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</si>
  <si>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</si>
  <si>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</si>
  <si>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</si>
  <si>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</si>
  <si>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</si>
  <si>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</si>
  <si>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</si>
  <si>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</si>
  <si>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</si>
  <si>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</si>
  <si>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</si>
  <si>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</si>
  <si>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</si>
  <si>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</si>
  <si>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</si>
  <si>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</si>
  <si>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</si>
  <si>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</si>
  <si>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</si>
  <si>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</si>
  <si>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</si>
  <si>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</si>
  <si>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</si>
  <si>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</si>
  <si>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</si>
  <si>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</si>
  <si>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</si>
  <si>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</si>
  <si>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</si>
  <si>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</si>
  <si>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</si>
  <si>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</si>
  <si>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</si>
  <si>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</si>
  <si>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</si>
  <si>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</si>
  <si>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</si>
  <si>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</si>
  <si>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</si>
  <si>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</si>
  <si>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</si>
  <si>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</si>
  <si>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</si>
  <si>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</si>
  <si>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</si>
  <si>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</si>
  <si>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</si>
  <si>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</si>
  <si>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</si>
  <si>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</si>
  <si>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</si>
  <si>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</si>
  <si>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</si>
  <si>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</si>
  <si>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</si>
  <si>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</si>
  <si>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</si>
  <si>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</si>
  <si>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</si>
  <si>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</si>
  <si>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</si>
  <si>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</si>
  <si>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</si>
  <si>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</si>
  <si>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</si>
  <si>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</si>
  <si>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</si>
  <si>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</si>
  <si>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</si>
  <si>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</si>
  <si>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</si>
  <si>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</si>
  <si>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</si>
  <si>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</si>
  <si>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</si>
  <si>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</si>
  <si>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</si>
  <si>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</si>
  <si>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</si>
  <si>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</si>
  <si>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</si>
  <si>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</si>
  <si>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</si>
  <si>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</si>
  <si>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</si>
  <si>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</si>
  <si>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</si>
  <si>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</si>
  <si>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</si>
  <si>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</si>
  <si>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</si>
  <si>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</si>
  <si>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</si>
  <si>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</si>
  <si>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</si>
  <si>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</si>
  <si>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</si>
  <si>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</si>
  <si>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</si>
  <si>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</si>
  <si>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</si>
  <si>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</si>
  <si>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</si>
  <si>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</si>
  <si>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</si>
  <si>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</si>
  <si>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</si>
  <si>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</si>
  <si>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</si>
  <si>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</si>
  <si>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</si>
  <si>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</si>
  <si>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</si>
  <si>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</si>
  <si>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</si>
  <si>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</si>
  <si>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</si>
  <si>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</si>
  <si>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</si>
  <si>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</si>
  <si>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</si>
  <si>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</si>
  <si>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</si>
  <si>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</si>
  <si>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</si>
  <si>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</si>
  <si>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</si>
  <si>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</si>
  <si>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</si>
  <si>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</si>
  <si>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</si>
  <si>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</si>
  <si>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</si>
  <si>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</si>
  <si>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</si>
  <si>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</si>
  <si>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</si>
  <si>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</si>
  <si>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</si>
  <si>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</si>
  <si>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</si>
  <si>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</si>
  <si>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</si>
  <si>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</si>
  <si>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</si>
  <si>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</si>
  <si>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</si>
  <si>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</si>
  <si>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</si>
  <si>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</si>
  <si>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</si>
  <si>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</si>
  <si>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</si>
  <si>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</si>
  <si>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</si>
  <si>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</si>
  <si>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</si>
  <si>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</si>
  <si>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</si>
  <si>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</si>
  <si>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</si>
  <si>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</si>
  <si>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</si>
  <si>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</si>
  <si>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</si>
  <si>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</si>
  <si>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</si>
  <si>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</si>
  <si>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</si>
  <si>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</si>
  <si>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</si>
  <si>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</si>
  <si>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</si>
  <si>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</si>
  <si>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</si>
  <si>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</si>
  <si>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</si>
  <si>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</si>
  <si>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</si>
  <si>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</si>
  <si>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</si>
  <si>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</si>
  <si>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</si>
  <si>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</si>
  <si>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</si>
  <si>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</si>
  <si>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</si>
  <si>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</si>
  <si>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</si>
  <si>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</si>
  <si>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</si>
  <si>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</si>
  <si>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</si>
  <si>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</si>
  <si>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</si>
  <si>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</si>
  <si>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</si>
  <si>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</si>
  <si>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</si>
  <si>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</si>
  <si>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</si>
  <si>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</si>
  <si>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</si>
  <si>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</si>
  <si>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</si>
  <si>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</si>
  <si>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</si>
  <si>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</si>
  <si>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</si>
  <si>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</si>
  <si>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</si>
  <si>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</si>
  <si>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</si>
  <si>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</si>
  <si>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</si>
  <si>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</si>
  <si>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</si>
  <si>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</si>
  <si>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</si>
  <si>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</si>
  <si>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</si>
  <si>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</si>
  <si>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COLUMBIA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</si>
</sst>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120" sqref="F12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107</v>
      </c>
      <c r="C2" s="21">
        <v>107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413374.84</v>
      </c>
      <c r="G9" s="18"/>
      <c r="H9" s="18"/>
      <c r="I9" s="18"/>
      <c r="J9" s="67">
        <f>SUM(I439)</f>
        <v>185174.84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11329.92</v>
      </c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424704.76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185174.84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18034.400000000001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322.95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18357.350000000002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185174.84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406347.41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406347.41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185174.84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424704.75999999995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185174.84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845071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845071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252.45</v>
      </c>
      <c r="G96" s="18"/>
      <c r="H96" s="18"/>
      <c r="I96" s="18"/>
      <c r="J96" s="18">
        <v>1443.68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508.54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760.99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1443.68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845831.99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1443.68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396099.19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137765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1393.54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535257.73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9820.82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1038.4100000000001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10859.23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546116.96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4424.21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4424.21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4424.21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1396373.16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1443.68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>
        <v>578439.4</v>
      </c>
      <c r="I197" s="18"/>
      <c r="J197" s="18"/>
      <c r="K197" s="18"/>
      <c r="L197" s="19">
        <f>SUM(F197:K197)</f>
        <v>578439.4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>
        <v>17708.689999999999</v>
      </c>
      <c r="I198" s="18"/>
      <c r="J198" s="18"/>
      <c r="K198" s="18"/>
      <c r="L198" s="19">
        <f>SUM(F198:K198)</f>
        <v>17708.689999999999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>
        <v>212.61</v>
      </c>
      <c r="H202" s="18">
        <v>34031.699999999997</v>
      </c>
      <c r="I202" s="18"/>
      <c r="J202" s="18"/>
      <c r="K202" s="18"/>
      <c r="L202" s="19">
        <f t="shared" ref="L202:L208" si="0">SUM(F202:K202)</f>
        <v>34244.31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775</v>
      </c>
      <c r="G204" s="18">
        <v>167.4</v>
      </c>
      <c r="H204" s="18">
        <f>36842.8+1719.16</f>
        <v>38561.960000000006</v>
      </c>
      <c r="I204" s="18">
        <v>73.61</v>
      </c>
      <c r="J204" s="18"/>
      <c r="K204" s="18">
        <v>1608.75</v>
      </c>
      <c r="L204" s="19">
        <f t="shared" si="0"/>
        <v>41186.720000000008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53312.13</v>
      </c>
      <c r="I208" s="18"/>
      <c r="J208" s="18"/>
      <c r="K208" s="18"/>
      <c r="L208" s="19">
        <f t="shared" si="0"/>
        <v>53312.13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775</v>
      </c>
      <c r="G211" s="41">
        <f t="shared" si="1"/>
        <v>380.01</v>
      </c>
      <c r="H211" s="41">
        <f t="shared" si="1"/>
        <v>722053.87999999989</v>
      </c>
      <c r="I211" s="41">
        <f t="shared" si="1"/>
        <v>73.61</v>
      </c>
      <c r="J211" s="41">
        <f t="shared" si="1"/>
        <v>0</v>
      </c>
      <c r="K211" s="41">
        <f t="shared" si="1"/>
        <v>1608.75</v>
      </c>
      <c r="L211" s="41">
        <f t="shared" si="1"/>
        <v>724891.24999999988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0</v>
      </c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0</v>
      </c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>
        <v>0</v>
      </c>
      <c r="H220" s="18">
        <v>0</v>
      </c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/>
      <c r="K222" s="18">
        <v>0</v>
      </c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0</v>
      </c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416347.38</v>
      </c>
      <c r="I233" s="18"/>
      <c r="J233" s="18"/>
      <c r="K233" s="18"/>
      <c r="L233" s="19">
        <f>SUM(F233:K233)</f>
        <v>416347.38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33809.21</v>
      </c>
      <c r="I234" s="18"/>
      <c r="J234" s="18"/>
      <c r="K234" s="18"/>
      <c r="L234" s="19">
        <f>SUM(F234:K234)</f>
        <v>33809.21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>
        <v>7.21</v>
      </c>
      <c r="H238" s="18">
        <v>3629.74</v>
      </c>
      <c r="I238" s="18"/>
      <c r="J238" s="18"/>
      <c r="K238" s="18"/>
      <c r="L238" s="19">
        <f t="shared" ref="L238:L244" si="4">SUM(F238:K238)</f>
        <v>3636.95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475</v>
      </c>
      <c r="G240" s="18">
        <v>108.41</v>
      </c>
      <c r="H240" s="18">
        <v>16588.14</v>
      </c>
      <c r="I240" s="18">
        <v>34.979999999999997</v>
      </c>
      <c r="J240" s="18"/>
      <c r="K240" s="18">
        <v>586.61</v>
      </c>
      <c r="L240" s="19">
        <f t="shared" si="4"/>
        <v>17793.14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21145.14</v>
      </c>
      <c r="I244" s="18"/>
      <c r="J244" s="18"/>
      <c r="K244" s="18"/>
      <c r="L244" s="19">
        <f t="shared" si="4"/>
        <v>21145.14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475</v>
      </c>
      <c r="G247" s="41">
        <f t="shared" si="5"/>
        <v>115.61999999999999</v>
      </c>
      <c r="H247" s="41">
        <f t="shared" si="5"/>
        <v>491519.61000000004</v>
      </c>
      <c r="I247" s="41">
        <f t="shared" si="5"/>
        <v>34.979999999999997</v>
      </c>
      <c r="J247" s="41">
        <f t="shared" si="5"/>
        <v>0</v>
      </c>
      <c r="K247" s="41">
        <f t="shared" si="5"/>
        <v>586.61</v>
      </c>
      <c r="L247" s="41">
        <f t="shared" si="5"/>
        <v>492731.82000000007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1250</v>
      </c>
      <c r="G257" s="41">
        <f t="shared" si="8"/>
        <v>495.63</v>
      </c>
      <c r="H257" s="41">
        <f t="shared" si="8"/>
        <v>1213573.49</v>
      </c>
      <c r="I257" s="41">
        <f t="shared" si="8"/>
        <v>108.59</v>
      </c>
      <c r="J257" s="41">
        <f t="shared" si="8"/>
        <v>0</v>
      </c>
      <c r="K257" s="41">
        <f t="shared" si="8"/>
        <v>2195.36</v>
      </c>
      <c r="L257" s="41">
        <f t="shared" si="8"/>
        <v>1217623.0699999998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1711</v>
      </c>
      <c r="L268" s="19">
        <f t="shared" si="9"/>
        <v>1711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1711</v>
      </c>
      <c r="L270" s="41">
        <f t="shared" si="9"/>
        <v>1711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1250</v>
      </c>
      <c r="G271" s="42">
        <f t="shared" si="11"/>
        <v>495.63</v>
      </c>
      <c r="H271" s="42">
        <f t="shared" si="11"/>
        <v>1213573.49</v>
      </c>
      <c r="I271" s="42">
        <f t="shared" si="11"/>
        <v>108.59</v>
      </c>
      <c r="J271" s="42">
        <f t="shared" si="11"/>
        <v>0</v>
      </c>
      <c r="K271" s="42">
        <f t="shared" si="11"/>
        <v>3906.36</v>
      </c>
      <c r="L271" s="42">
        <f t="shared" si="11"/>
        <v>1219334.0699999998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1443.68</v>
      </c>
      <c r="I398" s="18"/>
      <c r="J398" s="24" t="s">
        <v>286</v>
      </c>
      <c r="K398" s="24" t="s">
        <v>286</v>
      </c>
      <c r="L398" s="56">
        <f t="shared" si="26"/>
        <v>1443.68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1443.68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1443.68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1443.68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1443.68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185174.84</v>
      </c>
      <c r="H439" s="18"/>
      <c r="I439" s="56">
        <f t="shared" ref="I439:I445" si="33">SUM(F439:H439)</f>
        <v>185174.84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185174.84</v>
      </c>
      <c r="H446" s="13">
        <f>SUM(H439:H445)</f>
        <v>0</v>
      </c>
      <c r="I446" s="13">
        <f>SUM(I439:I445)</f>
        <v>185174.84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185174.84</v>
      </c>
      <c r="H459" s="18"/>
      <c r="I459" s="56">
        <f t="shared" si="34"/>
        <v>185174.84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185174.84</v>
      </c>
      <c r="H460" s="83">
        <f>SUM(H454:H459)</f>
        <v>0</v>
      </c>
      <c r="I460" s="83">
        <f>SUM(I454:I459)</f>
        <v>185174.84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185174.84</v>
      </c>
      <c r="H461" s="42">
        <f>H452+H460</f>
        <v>0</v>
      </c>
      <c r="I461" s="42">
        <f>I452+I460</f>
        <v>185174.84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229308.32</v>
      </c>
      <c r="G465" s="18"/>
      <c r="H465" s="18"/>
      <c r="I465" s="18"/>
      <c r="J465" s="18">
        <v>183731.16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1397816.84-1443.68</f>
        <v>1396373.1600000001</v>
      </c>
      <c r="G468" s="18"/>
      <c r="H468" s="18"/>
      <c r="I468" s="18"/>
      <c r="J468" s="18">
        <v>1443.68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1396373.1600000001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1443.68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1219334.07</v>
      </c>
      <c r="G472" s="18"/>
      <c r="H472" s="18"/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1219334.07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406347.41000000015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185174.84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>
        <v>4375.53</v>
      </c>
      <c r="I521" s="18"/>
      <c r="J521" s="18"/>
      <c r="K521" s="18"/>
      <c r="L521" s="88">
        <f>SUM(F521:K521)</f>
        <v>4375.53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16309.21</v>
      </c>
      <c r="I523" s="18"/>
      <c r="J523" s="18"/>
      <c r="K523" s="18"/>
      <c r="L523" s="88">
        <f>SUM(F523:K523)</f>
        <v>16309.21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20684.739999999998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20684.739999999998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>
        <v>96.85</v>
      </c>
      <c r="H526" s="18">
        <f>18519.36+1082.64</f>
        <v>19602</v>
      </c>
      <c r="I526" s="18"/>
      <c r="J526" s="18"/>
      <c r="K526" s="18"/>
      <c r="L526" s="88">
        <f>SUM(F526:K526)</f>
        <v>19698.849999999999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>
        <v>7.21</v>
      </c>
      <c r="H527" s="18">
        <v>3142.27</v>
      </c>
      <c r="I527" s="18"/>
      <c r="J527" s="18"/>
      <c r="K527" s="18"/>
      <c r="L527" s="88">
        <f>SUM(F527:K527)</f>
        <v>3149.48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104.05999999999999</v>
      </c>
      <c r="H529" s="89">
        <f t="shared" si="37"/>
        <v>22744.27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22848.329999999998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3887</v>
      </c>
      <c r="I531" s="18"/>
      <c r="J531" s="18"/>
      <c r="K531" s="18"/>
      <c r="L531" s="88">
        <f>SUM(F531:K531)</f>
        <v>3887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1023</v>
      </c>
      <c r="I533" s="18"/>
      <c r="J533" s="18"/>
      <c r="K533" s="18"/>
      <c r="L533" s="88">
        <f>SUM(F533:K533)</f>
        <v>1023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4910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4910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7255.46</v>
      </c>
      <c r="I541" s="18"/>
      <c r="J541" s="18"/>
      <c r="K541" s="18"/>
      <c r="L541" s="88">
        <f>SUM(F541:K541)</f>
        <v>7255.46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220.73</v>
      </c>
      <c r="I543" s="18"/>
      <c r="J543" s="18"/>
      <c r="K543" s="18"/>
      <c r="L543" s="88">
        <f>SUM(F543:K543)</f>
        <v>220.73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7476.19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7476.19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104.05999999999999</v>
      </c>
      <c r="H545" s="89">
        <f t="shared" si="41"/>
        <v>55815.199999999997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55919.259999999995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4375.53</v>
      </c>
      <c r="G549" s="87">
        <f>L526</f>
        <v>19698.849999999999</v>
      </c>
      <c r="H549" s="87">
        <f>L531</f>
        <v>3887</v>
      </c>
      <c r="I549" s="87">
        <f>L536</f>
        <v>0</v>
      </c>
      <c r="J549" s="87">
        <f>L541</f>
        <v>7255.46</v>
      </c>
      <c r="K549" s="87">
        <f>SUM(F549:J549)</f>
        <v>35216.839999999997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3149.48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3149.48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16309.21</v>
      </c>
      <c r="G551" s="87">
        <f>L528</f>
        <v>0</v>
      </c>
      <c r="H551" s="87">
        <f>L533</f>
        <v>1023</v>
      </c>
      <c r="I551" s="87">
        <f>L538</f>
        <v>0</v>
      </c>
      <c r="J551" s="87">
        <f>L543</f>
        <v>220.73</v>
      </c>
      <c r="K551" s="87">
        <f>SUM(F551:J551)</f>
        <v>17552.939999999999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20684.739999999998</v>
      </c>
      <c r="G552" s="89">
        <f t="shared" si="42"/>
        <v>22848.329999999998</v>
      </c>
      <c r="H552" s="89">
        <f t="shared" si="42"/>
        <v>4910</v>
      </c>
      <c r="I552" s="89">
        <f t="shared" si="42"/>
        <v>0</v>
      </c>
      <c r="J552" s="89">
        <f t="shared" si="42"/>
        <v>7476.19</v>
      </c>
      <c r="K552" s="89">
        <f t="shared" si="42"/>
        <v>55919.259999999995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578439.4</v>
      </c>
      <c r="G575" s="18"/>
      <c r="H575" s="18">
        <v>416347.38</v>
      </c>
      <c r="I575" s="87">
        <f>SUM(F575:H575)</f>
        <v>994786.78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13333.16</v>
      </c>
      <c r="G579" s="18"/>
      <c r="H579" s="18"/>
      <c r="I579" s="87">
        <f t="shared" si="47"/>
        <v>13333.16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17500</v>
      </c>
      <c r="I585" s="87">
        <f t="shared" si="47"/>
        <v>17500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46056.67</v>
      </c>
      <c r="I591" s="18"/>
      <c r="J591" s="18">
        <v>19735.82</v>
      </c>
      <c r="K591" s="104">
        <f t="shared" ref="K591:K597" si="48">SUM(H591:J591)</f>
        <v>65792.489999999991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7255.46</v>
      </c>
      <c r="I592" s="18"/>
      <c r="J592" s="18">
        <v>220.73</v>
      </c>
      <c r="K592" s="104">
        <f t="shared" si="48"/>
        <v>7476.19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1188.5899999999999</v>
      </c>
      <c r="K593" s="104">
        <f t="shared" si="48"/>
        <v>1188.5899999999999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53312.13</v>
      </c>
      <c r="I598" s="108">
        <f>SUM(I591:I597)</f>
        <v>0</v>
      </c>
      <c r="J598" s="108">
        <f>SUM(J591:J597)</f>
        <v>21145.14</v>
      </c>
      <c r="K598" s="108">
        <f>SUM(K591:K597)</f>
        <v>74457.26999999999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424704.76</v>
      </c>
      <c r="H617" s="109">
        <f>SUM(F52)</f>
        <v>424704.75999999995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185174.84</v>
      </c>
      <c r="H621" s="109">
        <f>SUM(J52)</f>
        <v>185174.84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406347.41</v>
      </c>
      <c r="H622" s="109">
        <f>F476</f>
        <v>406347.41000000015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185174.84</v>
      </c>
      <c r="H626" s="109">
        <f>J476</f>
        <v>185174.84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1396373.16</v>
      </c>
      <c r="H627" s="104">
        <f>SUM(F468)</f>
        <v>1396373.1600000001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1443.68</v>
      </c>
      <c r="H631" s="104">
        <f>SUM(J468)</f>
        <v>1443.68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1219334.0699999998</v>
      </c>
      <c r="H632" s="104">
        <f>SUM(F472)</f>
        <v>1219334.07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1443.68</v>
      </c>
      <c r="H637" s="164">
        <f>SUM(J468)</f>
        <v>1443.68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185174.84</v>
      </c>
      <c r="H640" s="104">
        <f>SUM(G461)</f>
        <v>185174.84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185174.84</v>
      </c>
      <c r="H642" s="104">
        <f>SUM(I461)</f>
        <v>185174.84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1443.68</v>
      </c>
      <c r="H644" s="104">
        <f>H408</f>
        <v>1443.68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1443.68</v>
      </c>
      <c r="H646" s="104">
        <f>L408</f>
        <v>1443.68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74457.26999999999</v>
      </c>
      <c r="H647" s="104">
        <f>L208+L226+L244</f>
        <v>74457.26999999999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53312.13</v>
      </c>
      <c r="H649" s="104">
        <f>H598</f>
        <v>53312.13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21145.14</v>
      </c>
      <c r="H651" s="104">
        <f>J598</f>
        <v>21145.14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724891.24999999988</v>
      </c>
      <c r="G660" s="19">
        <f>(L229+L309+L359)</f>
        <v>0</v>
      </c>
      <c r="H660" s="19">
        <f>(L247+L328+L360)</f>
        <v>492731.82000000007</v>
      </c>
      <c r="I660" s="19">
        <f>SUM(F660:H660)</f>
        <v>1217623.0699999998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53312.13</v>
      </c>
      <c r="G662" s="19">
        <f>(L226+L306)-(J226+J306)</f>
        <v>0</v>
      </c>
      <c r="H662" s="19">
        <f>(L244+L325)-(J244+J325)</f>
        <v>21145.14</v>
      </c>
      <c r="I662" s="19">
        <f>SUM(F662:H662)</f>
        <v>74457.26999999999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591772.56000000006</v>
      </c>
      <c r="G663" s="199">
        <f>SUM(G575:G587)+SUM(I602:I604)+L612</f>
        <v>0</v>
      </c>
      <c r="H663" s="199">
        <f>SUM(H575:H587)+SUM(J602:J604)+L613</f>
        <v>433847.38</v>
      </c>
      <c r="I663" s="19">
        <f>SUM(F663:H663)</f>
        <v>1025619.9400000001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79806.559999999823</v>
      </c>
      <c r="G664" s="19">
        <f>G660-SUM(G661:G663)</f>
        <v>0</v>
      </c>
      <c r="H664" s="19">
        <f>H660-SUM(H661:H663)</f>
        <v>37739.300000000047</v>
      </c>
      <c r="I664" s="19">
        <f>I660-SUM(I661:I663)</f>
        <v>117545.85999999987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-79806.66</v>
      </c>
      <c r="G669" s="18"/>
      <c r="H669" s="18">
        <v>-37739.300000000003</v>
      </c>
      <c r="I669" s="19">
        <f>SUM(F669:H669)</f>
        <v>-117545.96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COLUMBIA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COLUMBIA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1046304.6799999999</v>
      </c>
      <c r="D5" s="20">
        <f>SUM('DOE25'!L197:L200)+SUM('DOE25'!L215:L218)+SUM('DOE25'!L233:L236)-F5-G5</f>
        <v>1046304.6799999999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37881.259999999995</v>
      </c>
      <c r="D6" s="20">
        <f>'DOE25'!L202+'DOE25'!L220+'DOE25'!L238-F6-G6</f>
        <v>37881.259999999995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33987.760000000002</v>
      </c>
      <c r="D8" s="243"/>
      <c r="E8" s="20">
        <f>'DOE25'!L204+'DOE25'!L222+'DOE25'!L240-F8-G8-D9-D11</f>
        <v>31792.400000000005</v>
      </c>
      <c r="F8" s="255">
        <f>'DOE25'!J204+'DOE25'!J222+'DOE25'!J240</f>
        <v>0</v>
      </c>
      <c r="G8" s="53">
        <f>'DOE25'!K204+'DOE25'!K222+'DOE25'!K240</f>
        <v>2195.36</v>
      </c>
      <c r="H8" s="259"/>
    </row>
    <row r="9" spans="1:9" x14ac:dyDescent="0.2">
      <c r="A9" s="32">
        <v>2310</v>
      </c>
      <c r="B9" t="s">
        <v>812</v>
      </c>
      <c r="C9" s="245">
        <f t="shared" si="0"/>
        <v>10670.26</v>
      </c>
      <c r="D9" s="244">
        <v>10670.26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4450</v>
      </c>
      <c r="D10" s="243"/>
      <c r="E10" s="244">
        <v>4450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14321.84</v>
      </c>
      <c r="D11" s="244">
        <v>14321.84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74457.26999999999</v>
      </c>
      <c r="D15" s="20">
        <f>'DOE25'!L208+'DOE25'!L226+'DOE25'!L244-F15-G15</f>
        <v>74457.26999999999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1183635.31</v>
      </c>
      <c r="E33" s="246">
        <f>SUM(E5:E31)</f>
        <v>36242.400000000009</v>
      </c>
      <c r="F33" s="246">
        <f>SUM(F5:F31)</f>
        <v>0</v>
      </c>
      <c r="G33" s="246">
        <f>SUM(G5:G31)</f>
        <v>2195.36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36242.400000000009</v>
      </c>
      <c r="E35" s="249"/>
    </row>
    <row r="36" spans="2:8" ht="12" thickTop="1" x14ac:dyDescent="0.2">
      <c r="B36" t="s">
        <v>809</v>
      </c>
      <c r="D36" s="20">
        <f>D33</f>
        <v>1183635.31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COLUMBIA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413374.84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185174.84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11329.92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424704.76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185174.84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18034.400000000001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322.95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18357.350000000002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185174.84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406347.41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406347.41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185174.84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424704.75999999995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185174.84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845071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252.45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1443.68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508.54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760.99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1443.68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845831.99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1443.68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396099.19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137765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1393.54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535257.73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10859.23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10859.23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546116.96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4424.21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4424.21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1396373.16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1443.68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994786.78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51517.899999999994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1046304.68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37881.259999999995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58979.860000000008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74457.26999999999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171318.38999999998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1443.68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-1443.68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1711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1711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1219334.07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COLUMBIA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994787</v>
      </c>
      <c r="D10" s="182">
        <f>ROUND((C10/$C$28)*100,1)</f>
        <v>81.599999999999994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51518</v>
      </c>
      <c r="D11" s="182">
        <f>ROUND((C11/$C$28)*100,1)</f>
        <v>4.2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37881</v>
      </c>
      <c r="D15" s="182">
        <f t="shared" ref="D15:D27" si="0">ROUND((C15/$C$28)*100,1)</f>
        <v>3.1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58980</v>
      </c>
      <c r="D17" s="182">
        <f t="shared" si="0"/>
        <v>4.8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74457</v>
      </c>
      <c r="D21" s="182">
        <f t="shared" si="0"/>
        <v>6.1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1711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1219334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1219334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845071</v>
      </c>
      <c r="D35" s="182">
        <f t="shared" ref="D35:D40" si="1">ROUND((C35/$C$41)*100,1)</f>
        <v>60.5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2204.6700000000419</v>
      </c>
      <c r="D36" s="182">
        <f t="shared" si="1"/>
        <v>0.2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533864</v>
      </c>
      <c r="D37" s="182">
        <f t="shared" si="1"/>
        <v>38.200000000000003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12253</v>
      </c>
      <c r="D38" s="182">
        <f t="shared" si="1"/>
        <v>0.9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4424</v>
      </c>
      <c r="D39" s="182">
        <f t="shared" si="1"/>
        <v>0.3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1397816.67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COLUMBIA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2018-09-07T13:31:34Z</cp:lastPrinted>
  <dcterms:created xsi:type="dcterms:W3CDTF">1997-12-04T19:04:30Z</dcterms:created>
  <dcterms:modified xsi:type="dcterms:W3CDTF">2018-11-13T19:31:18Z</dcterms:modified>
</cp:coreProperties>
</file>