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3040" windowHeight="92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C125" i="2" s="1"/>
  <c r="L227" i="1"/>
  <c r="L245" i="1"/>
  <c r="F5" i="13"/>
  <c r="G5" i="13"/>
  <c r="L197" i="1"/>
  <c r="C10" i="10" s="1"/>
  <c r="L198" i="1"/>
  <c r="D5" i="13" s="1"/>
  <c r="C5" i="13" s="1"/>
  <c r="L199" i="1"/>
  <c r="C111" i="2" s="1"/>
  <c r="L200" i="1"/>
  <c r="C112" i="2" s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L220" i="1"/>
  <c r="D6" i="13" s="1"/>
  <c r="C6" i="13" s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D12" i="13" s="1"/>
  <c r="C12" i="13" s="1"/>
  <c r="L241" i="1"/>
  <c r="F14" i="13"/>
  <c r="G14" i="13"/>
  <c r="L207" i="1"/>
  <c r="C20" i="10" s="1"/>
  <c r="L225" i="1"/>
  <c r="L243" i="1"/>
  <c r="F15" i="13"/>
  <c r="G15" i="13"/>
  <c r="L208" i="1"/>
  <c r="H647" i="1" s="1"/>
  <c r="L226" i="1"/>
  <c r="G662" i="1" s="1"/>
  <c r="L244" i="1"/>
  <c r="H662" i="1" s="1"/>
  <c r="F17" i="13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F661" i="1" s="1"/>
  <c r="L359" i="1"/>
  <c r="D29" i="13" s="1"/>
  <c r="C29" i="13" s="1"/>
  <c r="L360" i="1"/>
  <c r="H661" i="1" s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E120" i="2" s="1"/>
  <c r="L284" i="1"/>
  <c r="E121" i="2" s="1"/>
  <c r="L285" i="1"/>
  <c r="E122" i="2" s="1"/>
  <c r="L286" i="1"/>
  <c r="L287" i="1"/>
  <c r="L288" i="1"/>
  <c r="L295" i="1"/>
  <c r="L296" i="1"/>
  <c r="L309" i="1" s="1"/>
  <c r="L297" i="1"/>
  <c r="E111" i="2" s="1"/>
  <c r="L298" i="1"/>
  <c r="E112" i="2" s="1"/>
  <c r="L300" i="1"/>
  <c r="E118" i="2" s="1"/>
  <c r="E128" i="2" s="1"/>
  <c r="L301" i="1"/>
  <c r="L302" i="1"/>
  <c r="L303" i="1"/>
  <c r="L304" i="1"/>
  <c r="L305" i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A40" i="12" s="1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C35" i="10" s="1"/>
  <c r="I60" i="1"/>
  <c r="F56" i="2" s="1"/>
  <c r="F79" i="1"/>
  <c r="F112" i="1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9" i="1" s="1"/>
  <c r="H162" i="1"/>
  <c r="I147" i="1"/>
  <c r="I162" i="1"/>
  <c r="C16" i="10"/>
  <c r="L250" i="1"/>
  <c r="L332" i="1"/>
  <c r="L254" i="1"/>
  <c r="L268" i="1"/>
  <c r="L269" i="1"/>
  <c r="L349" i="1"/>
  <c r="L350" i="1"/>
  <c r="E143" i="2" s="1"/>
  <c r="I665" i="1"/>
  <c r="I670" i="1"/>
  <c r="I669" i="1"/>
  <c r="C42" i="10"/>
  <c r="L374" i="1"/>
  <c r="L375" i="1"/>
  <c r="L376" i="1"/>
  <c r="F130" i="2" s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D8" i="2"/>
  <c r="E8" i="2"/>
  <c r="F8" i="2"/>
  <c r="F18" i="2" s="1"/>
  <c r="I439" i="1"/>
  <c r="J9" i="1" s="1"/>
  <c r="G8" i="2" s="1"/>
  <c r="C9" i="2"/>
  <c r="C18" i="2" s="1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7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5" i="2" s="1"/>
  <c r="C110" i="2"/>
  <c r="E110" i="2"/>
  <c r="C113" i="2"/>
  <c r="E113" i="2"/>
  <c r="C114" i="2"/>
  <c r="D115" i="2"/>
  <c r="F115" i="2"/>
  <c r="G115" i="2"/>
  <c r="C118" i="2"/>
  <c r="C119" i="2"/>
  <c r="E119" i="2"/>
  <c r="C122" i="2"/>
  <c r="E123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G52" i="1" s="1"/>
  <c r="H618" i="1" s="1"/>
  <c r="H32" i="1"/>
  <c r="I32" i="1"/>
  <c r="H617" i="1"/>
  <c r="H51" i="1"/>
  <c r="G624" i="1" s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F256" i="1"/>
  <c r="G256" i="1"/>
  <c r="L256" i="1" s="1"/>
  <c r="H256" i="1"/>
  <c r="I256" i="1"/>
  <c r="J256" i="1"/>
  <c r="K256" i="1"/>
  <c r="K257" i="1" s="1"/>
  <c r="K271" i="1" s="1"/>
  <c r="F257" i="1"/>
  <c r="F271" i="1" s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G408" i="1" s="1"/>
  <c r="H645" i="1" s="1"/>
  <c r="H393" i="1"/>
  <c r="I393" i="1"/>
  <c r="I408" i="1" s="1"/>
  <c r="F401" i="1"/>
  <c r="G401" i="1"/>
  <c r="H401" i="1"/>
  <c r="I401" i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I446" i="1"/>
  <c r="G642" i="1" s="1"/>
  <c r="F452" i="1"/>
  <c r="G452" i="1"/>
  <c r="H452" i="1"/>
  <c r="F460" i="1"/>
  <c r="G460" i="1"/>
  <c r="G461" i="1" s="1"/>
  <c r="H640" i="1" s="1"/>
  <c r="H460" i="1"/>
  <c r="H461" i="1" s="1"/>
  <c r="H641" i="1" s="1"/>
  <c r="I460" i="1"/>
  <c r="F461" i="1"/>
  <c r="H639" i="1" s="1"/>
  <c r="J639" i="1" s="1"/>
  <c r="F470" i="1"/>
  <c r="G470" i="1"/>
  <c r="H470" i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K545" i="1" s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1" i="1"/>
  <c r="J641" i="1" s="1"/>
  <c r="G643" i="1"/>
  <c r="J643" i="1" s="1"/>
  <c r="G644" i="1"/>
  <c r="G645" i="1"/>
  <c r="J645" i="1" s="1"/>
  <c r="G650" i="1"/>
  <c r="G651" i="1"/>
  <c r="G652" i="1"/>
  <c r="H652" i="1"/>
  <c r="G653" i="1"/>
  <c r="H653" i="1"/>
  <c r="G654" i="1"/>
  <c r="H654" i="1"/>
  <c r="H655" i="1"/>
  <c r="J655" i="1" s="1"/>
  <c r="I257" i="1"/>
  <c r="I271" i="1" s="1"/>
  <c r="G257" i="1"/>
  <c r="G271" i="1" s="1"/>
  <c r="C26" i="10"/>
  <c r="A31" i="12"/>
  <c r="D18" i="2"/>
  <c r="D17" i="13"/>
  <c r="C17" i="13" s="1"/>
  <c r="D50" i="2"/>
  <c r="G157" i="2"/>
  <c r="D91" i="2"/>
  <c r="E62" i="2"/>
  <c r="D14" i="13"/>
  <c r="C14" i="13" s="1"/>
  <c r="E13" i="13"/>
  <c r="C13" i="13" s="1"/>
  <c r="E78" i="2"/>
  <c r="E81" i="2" s="1"/>
  <c r="H112" i="1"/>
  <c r="K605" i="1"/>
  <c r="G648" i="1" s="1"/>
  <c r="J571" i="1"/>
  <c r="I169" i="1"/>
  <c r="G552" i="1"/>
  <c r="G476" i="1"/>
  <c r="H623" i="1" s="1"/>
  <c r="J623" i="1" s="1"/>
  <c r="G338" i="1"/>
  <c r="G352" i="1" s="1"/>
  <c r="F169" i="1"/>
  <c r="J140" i="1"/>
  <c r="I552" i="1"/>
  <c r="G22" i="2"/>
  <c r="H140" i="1"/>
  <c r="L401" i="1"/>
  <c r="C139" i="2" s="1"/>
  <c r="F22" i="13"/>
  <c r="C22" i="13" s="1"/>
  <c r="H571" i="1"/>
  <c r="H192" i="1"/>
  <c r="F552" i="1"/>
  <c r="L570" i="1"/>
  <c r="I571" i="1"/>
  <c r="H545" i="1"/>
  <c r="H660" i="1" l="1"/>
  <c r="H664" i="1" s="1"/>
  <c r="C123" i="2"/>
  <c r="L211" i="1"/>
  <c r="H257" i="1"/>
  <c r="H271" i="1" s="1"/>
  <c r="H476" i="1"/>
  <c r="H624" i="1" s="1"/>
  <c r="J476" i="1"/>
  <c r="H626" i="1" s="1"/>
  <c r="L351" i="1"/>
  <c r="J617" i="1"/>
  <c r="J552" i="1"/>
  <c r="F476" i="1"/>
  <c r="H622" i="1" s="1"/>
  <c r="J622" i="1" s="1"/>
  <c r="H408" i="1"/>
  <c r="H644" i="1" s="1"/>
  <c r="J644" i="1" s="1"/>
  <c r="L229" i="1"/>
  <c r="L257" i="1" s="1"/>
  <c r="L271" i="1" s="1"/>
  <c r="G632" i="1" s="1"/>
  <c r="J632" i="1" s="1"/>
  <c r="J624" i="1"/>
  <c r="J647" i="1"/>
  <c r="K552" i="1"/>
  <c r="L290" i="1"/>
  <c r="L382" i="1"/>
  <c r="G636" i="1" s="1"/>
  <c r="J636" i="1" s="1"/>
  <c r="C15" i="10"/>
  <c r="D15" i="13"/>
  <c r="C15" i="13" s="1"/>
  <c r="L544" i="1"/>
  <c r="D127" i="2"/>
  <c r="D128" i="2" s="1"/>
  <c r="D145" i="2" s="1"/>
  <c r="C57" i="2"/>
  <c r="F662" i="1"/>
  <c r="I662" i="1" s="1"/>
  <c r="C13" i="10"/>
  <c r="C29" i="10"/>
  <c r="L614" i="1"/>
  <c r="C21" i="10"/>
  <c r="C12" i="10"/>
  <c r="E16" i="13"/>
  <c r="H25" i="13"/>
  <c r="H552" i="1"/>
  <c r="K500" i="1"/>
  <c r="I452" i="1"/>
  <c r="I461" i="1" s="1"/>
  <c r="H642" i="1" s="1"/>
  <c r="I52" i="1"/>
  <c r="H620" i="1" s="1"/>
  <c r="J620" i="1" s="1"/>
  <c r="C121" i="2"/>
  <c r="C78" i="2"/>
  <c r="C81" i="2" s="1"/>
  <c r="E56" i="2"/>
  <c r="E63" i="2" s="1"/>
  <c r="E104" i="2" s="1"/>
  <c r="G661" i="1"/>
  <c r="I661" i="1" s="1"/>
  <c r="C11" i="10"/>
  <c r="C62" i="2"/>
  <c r="C63" i="2" s="1"/>
  <c r="E8" i="13"/>
  <c r="C8" i="13" s="1"/>
  <c r="K338" i="1"/>
  <c r="K352" i="1" s="1"/>
  <c r="H52" i="1"/>
  <c r="H619" i="1" s="1"/>
  <c r="C32" i="10"/>
  <c r="G649" i="1"/>
  <c r="J649" i="1" s="1"/>
  <c r="L524" i="1"/>
  <c r="L545" i="1" s="1"/>
  <c r="J338" i="1"/>
  <c r="J352" i="1" s="1"/>
  <c r="C124" i="2"/>
  <c r="C120" i="2"/>
  <c r="K503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G18" i="2" s="1"/>
  <c r="J19" i="1"/>
  <c r="G621" i="1" s="1"/>
  <c r="F545" i="1"/>
  <c r="H434" i="1"/>
  <c r="J619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I663" i="1"/>
  <c r="C27" i="10"/>
  <c r="G635" i="1"/>
  <c r="J635" i="1" s="1"/>
  <c r="C128" i="2" l="1"/>
  <c r="F660" i="1"/>
  <c r="F664" i="1" s="1"/>
  <c r="F672" i="1" s="1"/>
  <c r="C4" i="10" s="1"/>
  <c r="G660" i="1"/>
  <c r="G664" i="1" s="1"/>
  <c r="C104" i="2"/>
  <c r="H648" i="1"/>
  <c r="J648" i="1" s="1"/>
  <c r="C25" i="13"/>
  <c r="H33" i="13"/>
  <c r="C28" i="10"/>
  <c r="D19" i="10" s="1"/>
  <c r="L408" i="1"/>
  <c r="E33" i="13"/>
  <c r="D35" i="13" s="1"/>
  <c r="C16" i="13"/>
  <c r="C145" i="2"/>
  <c r="D31" i="13"/>
  <c r="C31" i="13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17" i="10" l="1"/>
  <c r="D24" i="10"/>
  <c r="I660" i="1"/>
  <c r="I664" i="1" s="1"/>
  <c r="I672" i="1" s="1"/>
  <c r="C7" i="10" s="1"/>
  <c r="F667" i="1"/>
  <c r="C30" i="10"/>
  <c r="D10" i="10"/>
  <c r="D11" i="10"/>
  <c r="D22" i="10"/>
  <c r="D27" i="10"/>
  <c r="G672" i="1"/>
  <c r="C5" i="10" s="1"/>
  <c r="G667" i="1"/>
  <c r="D23" i="10"/>
  <c r="D20" i="10"/>
  <c r="D13" i="10"/>
  <c r="D21" i="10"/>
  <c r="G637" i="1"/>
  <c r="J637" i="1" s="1"/>
  <c r="H646" i="1"/>
  <c r="J646" i="1" s="1"/>
  <c r="D25" i="10"/>
  <c r="D18" i="10"/>
  <c r="D12" i="10"/>
  <c r="D26" i="10"/>
  <c r="D16" i="10"/>
  <c r="D15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<sst xmlns="http://schemas.openxmlformats.org/spreadsheetml/2006/main" count="3957" uniqueCount="913">
  <si>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</si>
  <si>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</si>
  <si>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</si>
  <si>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</si>
  <si>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</si>
  <si>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</si>
  <si>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</si>
  <si>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</si>
  <si>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</si>
  <si>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</si>
  <si>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</si>
  <si>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</si>
  <si>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</si>
  <si>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</si>
  <si>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</si>
  <si>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</si>
  <si>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</si>
  <si>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</si>
  <si>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</si>
  <si>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</si>
  <si>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</si>
  <si>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</si>
  <si>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</si>
  <si>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</si>
  <si>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</si>
  <si>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</si>
  <si>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</si>
  <si>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</si>
  <si>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</si>
  <si>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</si>
  <si>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</si>
  <si>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</si>
  <si>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</si>
  <si>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</si>
  <si>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</si>
  <si>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</si>
  <si>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</si>
  <si>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</si>
  <si>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</si>
  <si>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</si>
  <si>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</si>
  <si>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</si>
  <si>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</si>
  <si>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</si>
  <si>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</si>
  <si>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</si>
  <si>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</si>
  <si>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</si>
  <si>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</si>
  <si>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</si>
  <si>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</si>
  <si>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</si>
  <si>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</si>
  <si>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</si>
  <si>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</si>
  <si>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</si>
  <si>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</si>
  <si>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</si>
  <si>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</si>
  <si>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</si>
  <si>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</si>
  <si>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</si>
  <si>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</si>
  <si>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</si>
  <si>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</si>
  <si>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</si>
  <si>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</si>
  <si>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</si>
  <si>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</si>
  <si>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</si>
  <si>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</si>
  <si>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</si>
  <si>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</si>
  <si>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</si>
  <si>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</si>
  <si>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</si>
  <si>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</si>
  <si>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</si>
  <si>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</si>
  <si>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</si>
  <si>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</si>
  <si>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</si>
  <si>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</si>
  <si>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</si>
  <si>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</si>
  <si>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</si>
  <si>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</si>
  <si>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</si>
  <si>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</si>
  <si>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</si>
  <si>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</si>
  <si>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</si>
  <si>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</si>
  <si>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</si>
  <si>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</si>
  <si>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</si>
  <si>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</si>
  <si>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</si>
  <si>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</si>
  <si>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</si>
  <si>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</si>
  <si>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</si>
  <si>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</si>
  <si>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</si>
  <si>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</si>
  <si>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</si>
  <si>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</si>
  <si>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</si>
  <si>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</si>
  <si>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</si>
  <si>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</si>
  <si>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</si>
  <si>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</si>
  <si>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</si>
  <si>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</si>
  <si>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</si>
  <si>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</si>
  <si>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</si>
  <si>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</si>
  <si>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</si>
  <si>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</si>
  <si>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</si>
  <si>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</si>
  <si>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</si>
  <si>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</si>
  <si>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</si>
  <si>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</si>
  <si>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</si>
  <si>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</si>
  <si>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</si>
  <si>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</si>
  <si>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</si>
  <si>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</si>
  <si>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</si>
  <si>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</si>
  <si>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</si>
  <si>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</si>
  <si>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</si>
  <si>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</si>
  <si>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</si>
  <si>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</si>
  <si>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</si>
  <si>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</si>
  <si>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</si>
  <si>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</si>
  <si>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</si>
  <si>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</si>
  <si>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</si>
  <si>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</si>
  <si>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</si>
  <si>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</si>
  <si>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</si>
  <si>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</si>
  <si>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</si>
  <si>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</si>
  <si>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</si>
  <si>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</si>
  <si>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</si>
  <si>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</si>
  <si>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</si>
  <si>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</si>
  <si>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</si>
  <si>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</si>
  <si>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</si>
  <si>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</si>
  <si>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</si>
  <si>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</si>
  <si>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</si>
  <si>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</si>
  <si>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</si>
  <si>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</si>
  <si>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</si>
  <si>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</si>
  <si>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</si>
  <si>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</si>
  <si>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</si>
  <si>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</si>
  <si>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</si>
  <si>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</si>
  <si>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</si>
  <si>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</si>
  <si>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</si>
  <si>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</si>
  <si>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</si>
  <si>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</si>
  <si>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</si>
  <si>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</si>
  <si>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</si>
  <si>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</si>
  <si>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</si>
  <si>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</si>
  <si>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</si>
  <si>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</si>
  <si>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</si>
  <si>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</si>
  <si>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</si>
  <si>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</si>
  <si>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</si>
  <si>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</si>
  <si>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</si>
  <si>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</si>
  <si>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</si>
  <si>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</si>
  <si>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</si>
  <si>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</si>
  <si>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</si>
  <si>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</si>
  <si>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</si>
  <si>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</si>
  <si>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</si>
  <si>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</si>
  <si>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</si>
  <si>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</si>
  <si>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</si>
  <si>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</si>
  <si>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</si>
  <si>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</si>
  <si>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</si>
  <si>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</si>
  <si>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</si>
  <si>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</si>
  <si>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</si>
  <si>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</si>
  <si>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</si>
  <si>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</si>
  <si>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</si>
  <si>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</si>
  <si>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</si>
  <si>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</si>
  <si>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</si>
  <si>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</si>
  <si>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</si>
  <si>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</si>
  <si>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</si>
  <si>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</si>
  <si>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</si>
  <si>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</si>
  <si>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</si>
  <si>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</si>
  <si>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</si>
  <si>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</si>
  <si>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</si>
  <si>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</si>
  <si>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</si>
  <si>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</si>
  <si>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</si>
  <si>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</si>
  <si>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</si>
  <si>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</si>
  <si>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</si>
  <si>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</si>
  <si>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</si>
  <si>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</si>
  <si>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</si>
  <si>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</si>
  <si>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</si>
  <si>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</si>
  <si>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</si>
  <si>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</si>
  <si>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</si>
  <si>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</si>
  <si>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</si>
  <si>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</si>
  <si>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</si>
  <si>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</si>
  <si>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</si>
  <si>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</si>
  <si>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</si>
  <si>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</si>
  <si>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</si>
  <si>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</si>
  <si>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</si>
  <si>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</si>
  <si>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</si>
  <si>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</si>
  <si>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</si>
  <si>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</si>
  <si>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</si>
  <si>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</si>
  <si>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</si>
  <si>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</si>
  <si>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</si>
  <si>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</si>
  <si>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</si>
  <si>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</si>
  <si>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</si>
  <si>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</si>
  <si>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</si>
  <si>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</si>
  <si>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</si>
  <si>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</si>
  <si>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</si>
  <si>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</si>
  <si>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</si>
  <si>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</si>
  <si>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</si>
  <si>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</si>
  <si>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</si>
  <si>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</si>
  <si>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</si>
  <si>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</si>
  <si>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</si>
  <si>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</si>
  <si>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</si>
  <si>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</si>
  <si>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</si>
  <si>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</si>
  <si>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</si>
  <si>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</si>
  <si>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</si>
  <si>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</si>
  <si>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</si>
  <si>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</si>
  <si>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</si>
  <si>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</si>
  <si>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</si>
  <si>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</si>
  <si>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</si>
  <si>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</si>
  <si>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</si>
  <si>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</si>
  <si>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</si>
  <si>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</si>
  <si>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</si>
  <si>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</si>
  <si>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</si>
  <si>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</si>
  <si>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</si>
  <si>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</si>
  <si>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</si>
  <si>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</si>
  <si>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</si>
  <si>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</si>
  <si>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</si>
  <si>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</si>
  <si>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</si>
  <si>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</si>
  <si>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</si>
  <si>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</si>
  <si>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</si>
  <si>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</si>
  <si>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</si>
  <si>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</si>
  <si>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</si>
  <si>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</si>
  <si>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</si>
  <si>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</si>
  <si>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</si>
  <si>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</si>
  <si>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</si>
  <si>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</si>
  <si>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</si>
  <si>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</si>
  <si>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</si>
  <si>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</si>
  <si>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</si>
  <si>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</si>
  <si>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</si>
  <si>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</si>
  <si>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</si>
  <si>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</si>
  <si>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</si>
  <si>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</si>
  <si>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</si>
  <si>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</si>
  <si>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</si>
  <si>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</si>
  <si>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</si>
  <si>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</si>
  <si>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</si>
  <si>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</si>
  <si>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</si>
  <si>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</si>
  <si>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</si>
  <si>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</si>
  <si>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</si>
  <si>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</si>
  <si>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</si>
  <si>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</si>
  <si>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</si>
  <si>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</si>
  <si>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</si>
  <si>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</si>
  <si>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</si>
  <si>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</si>
  <si>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</si>
  <si>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</si>
  <si>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</si>
  <si>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</si>
  <si>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</si>
  <si>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</si>
  <si>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</si>
  <si>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</si>
  <si>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</si>
  <si>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</si>
  <si>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</si>
  <si>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</si>
  <si>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</si>
  <si>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</si>
  <si>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</si>
  <si>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</si>
  <si>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</si>
  <si>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</si>
  <si>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</si>
  <si>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</si>
  <si>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</si>
  <si>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</si>
  <si>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</si>
  <si>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</si>
  <si>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</si>
  <si>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</si>
  <si>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</si>
  <si>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</si>
  <si>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</si>
  <si>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</si>
  <si>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</si>
  <si>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</si>
  <si>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</si>
  <si>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</si>
  <si>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</si>
  <si>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</si>
  <si>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</si>
  <si>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</si>
  <si>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</si>
  <si>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</si>
  <si>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</si>
  <si>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</si>
  <si>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</si>
  <si>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</si>
  <si>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</si>
  <si>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</si>
  <si>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</si>
  <si>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</si>
  <si>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</si>
  <si>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</si>
  <si>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</si>
  <si>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</si>
  <si>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</si>
  <si>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</si>
  <si>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</si>
  <si>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</si>
  <si>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</si>
  <si>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</si>
  <si>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</si>
  <si>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</si>
  <si>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</si>
  <si>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</si>
  <si>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</si>
  <si>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</si>
  <si>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</si>
  <si>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</si>
  <si>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</si>
  <si>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</si>
  <si>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</si>
  <si>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</si>
  <si>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</si>
  <si>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</si>
  <si>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</si>
  <si>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</si>
  <si>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</si>
  <si>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</si>
  <si>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</si>
  <si>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</si>
  <si>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</si>
  <si>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</si>
  <si>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</si>
  <si>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</si>
  <si>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</si>
  <si>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</si>
  <si>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</si>
  <si>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</si>
  <si>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</si>
  <si>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</si>
  <si>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</si>
  <si>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</si>
  <si>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</si>
  <si>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</si>
  <si>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</si>
  <si>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</si>
  <si>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</si>
  <si>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</si>
  <si>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</si>
  <si>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</si>
  <si>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</si>
  <si>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</si>
  <si>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</si>
  <si>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</si>
  <si>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</si>
  <si>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</si>
  <si>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</si>
  <si>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</si>
  <si>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</si>
  <si>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</si>
  <si>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</si>
  <si>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</si>
  <si>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</si>
  <si>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</si>
  <si>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</si>
  <si>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</si>
  <si>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</si>
  <si>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</si>
  <si>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</si>
  <si>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</si>
  <si>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</si>
  <si>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</si>
  <si>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</si>
  <si>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</si>
  <si>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</si>
  <si>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</si>
  <si>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</si>
  <si>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</si>
  <si>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</si>
  <si>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</si>
  <si>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</si>
  <si>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</si>
  <si>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</si>
  <si>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</si>
  <si>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</si>
  <si>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</si>
  <si>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</si>
  <si>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</si>
  <si>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</si>
  <si>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</si>
  <si>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</si>
  <si>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</si>
  <si>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</si>
  <si>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</si>
  <si>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</si>
  <si>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</si>
  <si>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</si>
  <si>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</si>
  <si>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</si>
  <si>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</si>
  <si>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</si>
  <si>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</si>
  <si>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</si>
  <si>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</si>
  <si>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</si>
  <si>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</si>
  <si>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</si>
  <si>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</si>
  <si>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</si>
  <si>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</si>
  <si>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</si>
  <si>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</si>
  <si>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</si>
  <si>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</si>
  <si>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</si>
  <si>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</si>
  <si>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</si>
  <si>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</si>
  <si>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</si>
  <si>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</si>
  <si>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</si>
  <si>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</si>
  <si>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</si>
  <si>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</si>
  <si>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</si>
  <si>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</si>
  <si>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</si>
  <si>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</si>
  <si>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</si>
  <si>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</si>
  <si>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</si>
  <si>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</si>
  <si>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</si>
  <si>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</si>
  <si>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</si>
  <si>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</si>
  <si>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</si>
  <si>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</si>
  <si>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</si>
  <si>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</si>
  <si>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</si>
  <si>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</si>
  <si>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</si>
  <si>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</si>
  <si>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</si>
  <si>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</si>
  <si>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</si>
  <si>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</si>
  <si>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</si>
  <si>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</si>
  <si>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</si>
  <si>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</si>
  <si>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</si>
  <si>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</si>
  <si>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</si>
  <si>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</si>
  <si>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</si>
  <si>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</si>
  <si>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</si>
  <si>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</si>
  <si>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</si>
  <si>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</si>
  <si>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</si>
  <si>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</si>
  <si>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</si>
  <si>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</si>
  <si>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</si>
  <si>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</si>
  <si>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</si>
  <si>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</si>
  <si>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</si>
  <si>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</si>
  <si>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</si>
  <si>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</si>
  <si>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</si>
  <si>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</si>
  <si>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</si>
  <si>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</si>
  <si>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</si>
  <si>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</si>
  <si>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</si>
  <si>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</si>
  <si>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</si>
  <si>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</si>
  <si>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</si>
  <si>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</si>
  <si>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</si>
  <si>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</si>
  <si>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</si>
  <si>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</si>
  <si>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</si>
  <si>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</si>
  <si>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</si>
  <si>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</si>
  <si>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</si>
  <si>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</si>
  <si>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</si>
  <si>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</si>
  <si>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</si>
  <si>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</si>
  <si>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</si>
  <si>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</si>
  <si>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</si>
  <si>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</si>
  <si>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</si>
  <si>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</si>
  <si>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</si>
  <si>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</si>
  <si>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</si>
  <si>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</si>
  <si>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</si>
  <si>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</si>
  <si>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</si>
  <si>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</si>
  <si>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</si>
  <si>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</si>
  <si>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</si>
  <si>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</si>
  <si>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</si>
  <si>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</si>
  <si>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</si>
  <si>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</si>
  <si>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</si>
  <si>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</si>
  <si>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</si>
  <si>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</si>
  <si>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</si>
  <si>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</si>
  <si>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</si>
  <si>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</si>
  <si>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</si>
  <si>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</si>
  <si>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</si>
  <si>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</si>
  <si>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</si>
  <si>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</si>
  <si>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</si>
  <si>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</si>
  <si>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</si>
  <si>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</si>
  <si>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</si>
  <si>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</si>
  <si>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</si>
  <si>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</si>
  <si>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</si>
  <si>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</si>
  <si>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</si>
  <si>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</si>
  <si>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</si>
  <si>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</si>
  <si>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</si>
  <si>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</si>
  <si>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</si>
  <si>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</si>
  <si>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</si>
  <si>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</si>
  <si>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</si>
  <si>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</si>
  <si>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</si>
  <si>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</si>
  <si>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</si>
  <si>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</si>
  <si>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</si>
  <si>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</si>
  <si>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</si>
  <si>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</si>
  <si>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</si>
  <si>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</si>
  <si>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</si>
  <si>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</si>
  <si>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</si>
  <si>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</si>
  <si>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</si>
  <si>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</si>
  <si>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</si>
  <si>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</si>
  <si>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</si>
  <si>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</si>
  <si>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</si>
  <si>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</si>
  <si>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</si>
  <si>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</si>
  <si>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</si>
  <si>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</si>
  <si>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</si>
  <si>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</si>
  <si>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</si>
  <si>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</si>
  <si>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</si>
  <si>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</si>
  <si>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</si>
  <si>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</si>
  <si>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</si>
  <si>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</si>
  <si>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</si>
  <si>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</si>
  <si>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</si>
  <si>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</si>
  <si>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</si>
  <si>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</si>
  <si>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</si>
  <si>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</si>
  <si>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</si>
  <si>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</si>
  <si>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</si>
  <si>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</si>
  <si>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</si>
  <si>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</si>
  <si>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</si>
  <si>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</si>
  <si>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</si>
  <si>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</si>
  <si>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</si>
  <si>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</si>
  <si>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</si>
  <si>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</si>
  <si>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</si>
  <si>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</si>
  <si>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</si>
  <si>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</si>
  <si>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</si>
  <si>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</si>
  <si>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</si>
  <si>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</si>
  <si>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</si>
  <si>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</si>
  <si>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</si>
  <si>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</si>
  <si>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</si>
  <si>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</si>
  <si>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</si>
  <si>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</si>
  <si>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</si>
  <si>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</si>
  <si>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</si>
  <si>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</si>
  <si>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</si>
  <si>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</si>
  <si>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</si>
  <si>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</si>
  <si>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</si>
  <si>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</si>
  <si>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</si>
  <si>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</si>
  <si>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</si>
  <si>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</si>
  <si>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</si>
  <si>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</si>
  <si>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</si>
  <si>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</si>
  <si>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</si>
  <si>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</si>
  <si>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</si>
  <si>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</si>
  <si>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</si>
  <si>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</si>
  <si>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</si>
  <si>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</si>
  <si>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</si>
  <si>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</si>
  <si>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</si>
  <si>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</si>
  <si>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</si>
  <si>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</si>
  <si>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</si>
  <si>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</si>
  <si>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</si>
  <si>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</si>
  <si>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</si>
  <si>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</si>
  <si>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</si>
  <si>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</si>
  <si>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</si>
  <si>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</si>
  <si>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</si>
  <si>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</si>
  <si>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</si>
  <si>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</si>
  <si>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</si>
  <si>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</si>
  <si>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</si>
  <si>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</si>
  <si>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</si>
  <si>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</si>
  <si>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</si>
  <si>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</si>
  <si>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</si>
  <si>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</si>
  <si>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</si>
  <si>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</si>
  <si>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</si>
  <si>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</si>
  <si>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</si>
  <si>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</si>
  <si>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</si>
  <si>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</si>
  <si>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</si>
  <si>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</si>
  <si>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</si>
  <si>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</si>
  <si>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</si>
  <si>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</si>
  <si>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</si>
  <si>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</si>
  <si>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</si>
  <si>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</si>
  <si>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</si>
  <si>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</si>
  <si>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</si>
  <si>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</si>
  <si>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</si>
  <si>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</si>
  <si>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</si>
  <si>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</si>
  <si>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</si>
  <si>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</si>
  <si>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</si>
  <si>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</si>
  <si>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</si>
  <si>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</si>
  <si>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</si>
  <si>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</si>
  <si>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</si>
  <si>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</si>
  <si>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</si>
  <si>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</si>
  <si>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</si>
  <si>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</si>
  <si>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</si>
  <si>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</si>
  <si>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</si>
  <si>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</si>
  <si>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</si>
  <si>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</si>
  <si>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</si>
  <si>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</si>
  <si>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</si>
  <si>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</si>
  <si>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</si>
  <si>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</si>
  <si>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</si>
  <si>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</si>
  <si>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</si>
  <si>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</si>
  <si>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</si>
  <si>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</si>
  <si>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</si>
  <si>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</si>
  <si>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</si>
  <si>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</si>
  <si>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</si>
  <si>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</si>
  <si>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</si>
  <si>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</si>
  <si>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</si>
  <si>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</si>
  <si>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</si>
  <si>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</si>
  <si>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</si>
  <si>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</si>
  <si>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</si>
  <si>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</si>
  <si>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</si>
  <si>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</si>
  <si>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</si>
  <si>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</si>
  <si>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</si>
  <si>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</si>
  <si>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</si>
  <si>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</si>
  <si>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</si>
  <si>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</si>
  <si>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</si>
  <si>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</si>
  <si>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</si>
  <si>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</si>
  <si>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</si>
  <si>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</si>
  <si>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</si>
  <si>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Coos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</si>
</sst>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541" sqref="H541:H543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114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67725.710000000006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67725.710000000006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67725.710000000006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67725.710000000006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67725.710000000006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-13621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-13621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8.57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8.57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-13621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8.57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20021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20021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20021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6400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8.57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3361.6</v>
      </c>
      <c r="I208" s="18"/>
      <c r="J208" s="18"/>
      <c r="K208" s="18"/>
      <c r="L208" s="19">
        <f t="shared" si="0"/>
        <v>3361.6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3361.6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3361.6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6582.4</v>
      </c>
      <c r="I244" s="18"/>
      <c r="J244" s="18"/>
      <c r="K244" s="18"/>
      <c r="L244" s="19">
        <f t="shared" si="4"/>
        <v>6582.4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6582.4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6582.4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9944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9944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9944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9944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8.57</v>
      </c>
      <c r="I400" s="18"/>
      <c r="J400" s="24" t="s">
        <v>286</v>
      </c>
      <c r="K400" s="24" t="s">
        <v>286</v>
      </c>
      <c r="L400" s="56">
        <f t="shared" si="26"/>
        <v>8.57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8.57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8.57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8.57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8.57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0</v>
      </c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71269.710000000006</v>
      </c>
      <c r="G465" s="18"/>
      <c r="H465" s="18"/>
      <c r="I465" s="18"/>
      <c r="J465" s="18"/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20021-13621</f>
        <v>6400</v>
      </c>
      <c r="G468" s="18"/>
      <c r="H468" s="18"/>
      <c r="I468" s="18"/>
      <c r="J468" s="18">
        <v>8.57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6400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8.57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9944</v>
      </c>
      <c r="G472" s="18"/>
      <c r="H472" s="18"/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>
        <v>8.57</v>
      </c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9944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8.57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67725.710000000006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3361.6</v>
      </c>
      <c r="I591" s="18"/>
      <c r="J591" s="18">
        <v>6582.4</v>
      </c>
      <c r="K591" s="104">
        <f t="shared" ref="K591:K597" si="48">SUM(H591:J591)</f>
        <v>9944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3361.6</v>
      </c>
      <c r="I598" s="108">
        <f>SUM(I591:I597)</f>
        <v>0</v>
      </c>
      <c r="J598" s="108">
        <f>SUM(J591:J597)</f>
        <v>6582.4</v>
      </c>
      <c r="K598" s="108">
        <f>SUM(K591:K597)</f>
        <v>9944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67725.710000000006</v>
      </c>
      <c r="H617" s="109">
        <f>SUM(F52)</f>
        <v>67725.710000000006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0</v>
      </c>
      <c r="H621" s="109">
        <f>SUM(J52)</f>
        <v>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67725.710000000006</v>
      </c>
      <c r="H622" s="109">
        <f>F476</f>
        <v>67725.710000000006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6400</v>
      </c>
      <c r="H627" s="104">
        <f>SUM(F468)</f>
        <v>6400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8.57</v>
      </c>
      <c r="H631" s="104">
        <f>SUM(J468)</f>
        <v>8.57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9944</v>
      </c>
      <c r="H632" s="104">
        <f>SUM(F472)</f>
        <v>9944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8.57</v>
      </c>
      <c r="H637" s="164">
        <f>SUM(J468)</f>
        <v>8.57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8.57</v>
      </c>
      <c r="H644" s="104">
        <f>H408</f>
        <v>8.57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8.57</v>
      </c>
      <c r="H646" s="104">
        <f>L408</f>
        <v>8.57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9944</v>
      </c>
      <c r="H647" s="104">
        <f>L208+L226+L244</f>
        <v>9944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3361.6</v>
      </c>
      <c r="H649" s="104">
        <f>H598</f>
        <v>3361.6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6582.4</v>
      </c>
      <c r="H651" s="104">
        <f>J598</f>
        <v>6582.4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3361.6</v>
      </c>
      <c r="G660" s="19">
        <f>(L229+L309+L359)</f>
        <v>0</v>
      </c>
      <c r="H660" s="19">
        <f>(L247+L328+L360)</f>
        <v>6582.4</v>
      </c>
      <c r="I660" s="19">
        <f>SUM(F660:H660)</f>
        <v>9944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3361.6</v>
      </c>
      <c r="G662" s="19">
        <f>(L226+L306)-(J226+J306)</f>
        <v>0</v>
      </c>
      <c r="H662" s="19">
        <f>(L244+L325)-(J244+J325)</f>
        <v>6582.4</v>
      </c>
      <c r="I662" s="19">
        <f>SUM(F662:H662)</f>
        <v>9944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0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0</v>
      </c>
      <c r="I664" s="19">
        <f>I660-SUM(I661:I663)</f>
        <v>0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horizontalDpi="4294967294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Coos County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horizontalDpi="4294967294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Coos County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0</v>
      </c>
      <c r="D5" s="20">
        <f>SUM('DOE25'!L197:L200)+SUM('DOE25'!L215:L218)+SUM('DOE25'!L233:L236)-F5-G5</f>
        <v>0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0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9944</v>
      </c>
      <c r="D15" s="20">
        <f>'DOE25'!L208+'DOE25'!L226+'DOE25'!L244-F15-G15</f>
        <v>9944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9944</v>
      </c>
      <c r="E33" s="246">
        <f>SUM(E5:E31)</f>
        <v>0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0</v>
      </c>
      <c r="E35" s="249"/>
    </row>
    <row r="36" spans="2:8" ht="12" thickTop="1" x14ac:dyDescent="0.2">
      <c r="B36" t="s">
        <v>809</v>
      </c>
      <c r="D36" s="20">
        <f>D33</f>
        <v>9944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Coos County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67725.710000000006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67725.710000000006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67725.710000000006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67725.710000000006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67725.710000000006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-13621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8.57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8.57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-13621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8.57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20021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20021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20021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6400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8.57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0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0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0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9944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9944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8.57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-8.57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9944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4294967294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15" sqref="B1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Coos County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0</v>
      </c>
      <c r="D10" s="182">
        <f>ROUND((C10/$C$28)*100,1)</f>
        <v>0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0</v>
      </c>
      <c r="D17" s="182">
        <f t="shared" si="0"/>
        <v>0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9944</v>
      </c>
      <c r="D21" s="182">
        <f t="shared" si="0"/>
        <v>100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9944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9944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-13621</v>
      </c>
      <c r="D35" s="182">
        <f t="shared" ref="D35:D40" si="1">ROUND((C35/$C$41)*100,1)</f>
        <v>-212.5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8.569999999999709</v>
      </c>
      <c r="D36" s="182">
        <f t="shared" si="1"/>
        <v>0.1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20021</v>
      </c>
      <c r="D37" s="182">
        <f t="shared" si="1"/>
        <v>312.39999999999998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6408.57</v>
      </c>
      <c r="D41" s="184">
        <f>SUM(D35:D40)</f>
        <v>99.999999999999972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horizontalDpi="4294967294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Coos County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2018-08-09T13:23:41Z</cp:lastPrinted>
  <dcterms:created xsi:type="dcterms:W3CDTF">1997-12-04T19:04:30Z</dcterms:created>
  <dcterms:modified xsi:type="dcterms:W3CDTF">2018-11-13T19:33:00Z</dcterms:modified>
</cp:coreProperties>
</file>