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C110" i="2" s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C123" i="2" s="1"/>
  <c r="L225" i="1"/>
  <c r="L243" i="1"/>
  <c r="F15" i="13"/>
  <c r="G15" i="13"/>
  <c r="L208" i="1"/>
  <c r="D15" i="13" s="1"/>
  <c r="C15" i="13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3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J640" i="1" s="1"/>
  <c r="H461" i="1"/>
  <c r="I461" i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G640" i="1"/>
  <c r="G641" i="1"/>
  <c r="H641" i="1"/>
  <c r="H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18" i="2"/>
  <c r="C26" i="10"/>
  <c r="L328" i="1"/>
  <c r="H660" i="1" s="1"/>
  <c r="L351" i="1"/>
  <c r="I662" i="1"/>
  <c r="L290" i="1"/>
  <c r="A31" i="12"/>
  <c r="D18" i="13"/>
  <c r="C18" i="13" s="1"/>
  <c r="D7" i="13"/>
  <c r="C7" i="13" s="1"/>
  <c r="D18" i="2"/>
  <c r="D17" i="13"/>
  <c r="C17" i="13" s="1"/>
  <c r="C91" i="2"/>
  <c r="F78" i="2"/>
  <c r="F81" i="2" s="1"/>
  <c r="D50" i="2"/>
  <c r="G157" i="2"/>
  <c r="F18" i="2"/>
  <c r="G161" i="2"/>
  <c r="G156" i="2"/>
  <c r="E115" i="2"/>
  <c r="E103" i="2"/>
  <c r="D91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H112" i="1"/>
  <c r="F112" i="1"/>
  <c r="J641" i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G476" i="1"/>
  <c r="H623" i="1" s="1"/>
  <c r="J623" i="1" s="1"/>
  <c r="G338" i="1"/>
  <c r="G352" i="1" s="1"/>
  <c r="J140" i="1"/>
  <c r="F571" i="1"/>
  <c r="I552" i="1"/>
  <c r="K550" i="1"/>
  <c r="G22" i="2"/>
  <c r="K545" i="1"/>
  <c r="J552" i="1"/>
  <c r="C29" i="10"/>
  <c r="H140" i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F552" i="1"/>
  <c r="L309" i="1"/>
  <c r="D5" i="13"/>
  <c r="C5" i="13" s="1"/>
  <c r="E16" i="13"/>
  <c r="J655" i="1"/>
  <c r="J645" i="1"/>
  <c r="L570" i="1"/>
  <c r="I571" i="1"/>
  <c r="J636" i="1"/>
  <c r="G36" i="2"/>
  <c r="L565" i="1"/>
  <c r="G545" i="1"/>
  <c r="K551" i="1"/>
  <c r="C22" i="13"/>
  <c r="C16" i="13"/>
  <c r="H33" i="13"/>
  <c r="A13" i="12" l="1"/>
  <c r="J476" i="1"/>
  <c r="H626" i="1" s="1"/>
  <c r="J649" i="1"/>
  <c r="K598" i="1"/>
  <c r="G647" i="1" s="1"/>
  <c r="J647" i="1" s="1"/>
  <c r="I545" i="1"/>
  <c r="L534" i="1"/>
  <c r="K549" i="1"/>
  <c r="K552" i="1" s="1"/>
  <c r="H545" i="1"/>
  <c r="L529" i="1"/>
  <c r="L545" i="1" s="1"/>
  <c r="H476" i="1"/>
  <c r="H624" i="1" s="1"/>
  <c r="J624" i="1" s="1"/>
  <c r="I446" i="1"/>
  <c r="G642" i="1" s="1"/>
  <c r="J642" i="1" s="1"/>
  <c r="J644" i="1"/>
  <c r="J634" i="1"/>
  <c r="D127" i="2"/>
  <c r="D128" i="2" s="1"/>
  <c r="D29" i="13"/>
  <c r="C29" i="13" s="1"/>
  <c r="H661" i="1"/>
  <c r="H664" i="1" s="1"/>
  <c r="G661" i="1"/>
  <c r="L362" i="1"/>
  <c r="G635" i="1" s="1"/>
  <c r="J635" i="1" s="1"/>
  <c r="D145" i="2"/>
  <c r="D12" i="13"/>
  <c r="C12" i="13" s="1"/>
  <c r="E8" i="13"/>
  <c r="C8" i="13" s="1"/>
  <c r="C16" i="10"/>
  <c r="C118" i="2"/>
  <c r="D6" i="13"/>
  <c r="C6" i="13" s="1"/>
  <c r="C109" i="2"/>
  <c r="C115" i="2" s="1"/>
  <c r="C18" i="10"/>
  <c r="C120" i="2"/>
  <c r="C128" i="2" s="1"/>
  <c r="L211" i="1"/>
  <c r="L257" i="1" s="1"/>
  <c r="L271" i="1" s="1"/>
  <c r="G632" i="1" s="1"/>
  <c r="J632" i="1" s="1"/>
  <c r="C62" i="2"/>
  <c r="C63" i="2" s="1"/>
  <c r="C81" i="2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H672" i="1" l="1"/>
  <c r="C6" i="10" s="1"/>
  <c r="H667" i="1"/>
  <c r="I661" i="1"/>
  <c r="H646" i="1"/>
  <c r="J646" i="1" s="1"/>
  <c r="G664" i="1"/>
  <c r="C27" i="10"/>
  <c r="C28" i="10" s="1"/>
  <c r="D22" i="10" s="1"/>
  <c r="E33" i="13"/>
  <c r="D35" i="13" s="1"/>
  <c r="C145" i="2"/>
  <c r="F660" i="1"/>
  <c r="F664" i="1" s="1"/>
  <c r="F667" i="1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67" i="1" l="1"/>
  <c r="G672" i="1"/>
  <c r="C5" i="10" s="1"/>
  <c r="D23" i="10"/>
  <c r="D10" i="10"/>
  <c r="D16" i="10"/>
  <c r="D26" i="10"/>
  <c r="C30" i="10"/>
  <c r="D27" i="10"/>
  <c r="D17" i="10"/>
  <c r="D24" i="10"/>
  <c r="D18" i="10"/>
  <c r="D12" i="10"/>
  <c r="D20" i="10"/>
  <c r="D15" i="10"/>
  <c r="D25" i="10"/>
  <c r="D19" i="10"/>
  <c r="D13" i="10"/>
  <c r="D11" i="10"/>
  <c r="D21" i="10"/>
  <c r="F672" i="1"/>
  <c r="C4" i="10" s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<sst xmlns="http://schemas.openxmlformats.org/spreadsheetml/2006/main" count="3957" uniqueCount="913">
  <si>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</si>
  <si>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</si>
  <si>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</si>
  <si>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</si>
  <si>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</si>
  <si>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</si>
  <si>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</si>
  <si>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</si>
  <si>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</si>
  <si>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</si>
  <si>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</si>
  <si>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</si>
  <si>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</si>
  <si>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</si>
  <si>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</si>
  <si>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</si>
  <si>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</si>
  <si>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</si>
  <si>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</si>
  <si>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</si>
  <si>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</si>
  <si>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</si>
  <si>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</si>
  <si>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</si>
  <si>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</si>
  <si>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</si>
  <si>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</si>
  <si>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</si>
  <si>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</si>
  <si>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</si>
  <si>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</si>
  <si>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</si>
  <si>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</si>
  <si>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</si>
  <si>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</si>
  <si>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</si>
  <si>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</si>
  <si>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</si>
  <si>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</si>
  <si>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</si>
  <si>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</si>
  <si>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</si>
  <si>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</si>
  <si>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</si>
  <si>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</si>
  <si>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</si>
  <si>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</si>
  <si>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</si>
  <si>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</si>
  <si>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</si>
  <si>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</si>
  <si>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</si>
  <si>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</si>
  <si>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</si>
  <si>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</si>
  <si>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</si>
  <si>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</si>
  <si>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</si>
  <si>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</si>
  <si>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</si>
  <si>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</si>
  <si>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</si>
  <si>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</si>
  <si>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</si>
  <si>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</si>
  <si>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</si>
  <si>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</si>
  <si>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</si>
  <si>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</si>
  <si>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</si>
  <si>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</si>
  <si>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</si>
  <si>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</si>
  <si>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</si>
  <si>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</si>
  <si>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</si>
  <si>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</si>
  <si>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</si>
  <si>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</si>
  <si>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</si>
  <si>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</si>
  <si>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</si>
  <si>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</si>
  <si>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</si>
  <si>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</si>
  <si>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</si>
  <si>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</si>
  <si>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</si>
  <si>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</si>
  <si>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</si>
  <si>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</si>
  <si>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</si>
  <si>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</si>
  <si>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</si>
  <si>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</si>
  <si>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</si>
  <si>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</si>
  <si>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</si>
  <si>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</si>
  <si>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</si>
  <si>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</si>
  <si>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</si>
  <si>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</si>
  <si>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</si>
  <si>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</si>
  <si>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</si>
  <si>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</si>
  <si>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</si>
  <si>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</si>
  <si>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</si>
  <si>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</si>
  <si>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</si>
  <si>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</si>
  <si>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</si>
  <si>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</si>
  <si>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</si>
  <si>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</si>
  <si>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</si>
  <si>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</si>
  <si>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</si>
  <si>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</si>
  <si>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</si>
  <si>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</si>
  <si>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</si>
  <si>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</si>
  <si>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</si>
  <si>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</si>
  <si>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</si>
  <si>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</si>
  <si>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</si>
  <si>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</si>
  <si>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</si>
  <si>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</si>
  <si>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</si>
  <si>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</si>
  <si>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</si>
  <si>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</si>
  <si>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</si>
  <si>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</si>
  <si>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</si>
  <si>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</si>
  <si>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</si>
  <si>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</si>
  <si>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</si>
  <si>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</si>
  <si>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</si>
  <si>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</si>
  <si>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</si>
  <si>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</si>
  <si>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</si>
  <si>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</si>
  <si>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</si>
  <si>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</si>
  <si>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</si>
  <si>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</si>
  <si>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</si>
  <si>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</si>
  <si>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</si>
  <si>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</si>
  <si>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</si>
  <si>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</si>
  <si>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</si>
  <si>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</si>
  <si>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</si>
  <si>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</si>
  <si>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</si>
  <si>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</si>
  <si>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</si>
  <si>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</si>
  <si>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</si>
  <si>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</si>
  <si>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</si>
  <si>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</si>
  <si>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</si>
  <si>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</si>
  <si>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</si>
  <si>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</si>
  <si>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</si>
  <si>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</si>
  <si>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</si>
  <si>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</si>
  <si>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</si>
  <si>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</si>
  <si>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</si>
  <si>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</si>
  <si>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</si>
  <si>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</si>
  <si>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</si>
  <si>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</si>
  <si>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</si>
  <si>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</si>
  <si>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</si>
  <si>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</si>
  <si>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</si>
  <si>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</si>
  <si>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</si>
  <si>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</si>
  <si>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</si>
  <si>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</si>
  <si>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</si>
  <si>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</si>
  <si>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</si>
  <si>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</si>
  <si>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</si>
  <si>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</si>
  <si>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</si>
  <si>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</si>
  <si>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</si>
  <si>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</si>
  <si>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</si>
  <si>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</si>
  <si>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</si>
  <si>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</si>
  <si>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</si>
  <si>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</si>
  <si>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</si>
  <si>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</si>
  <si>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</si>
  <si>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</si>
  <si>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</si>
  <si>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</si>
  <si>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</si>
  <si>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</si>
  <si>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</si>
  <si>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</si>
  <si>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</si>
  <si>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</si>
  <si>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</si>
  <si>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</si>
  <si>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</si>
  <si>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</si>
  <si>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</si>
  <si>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</si>
  <si>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</si>
  <si>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</si>
  <si>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</si>
  <si>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</si>
  <si>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</si>
  <si>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</si>
  <si>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</si>
  <si>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</si>
  <si>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</si>
  <si>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</si>
  <si>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</si>
  <si>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</si>
  <si>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</si>
  <si>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</si>
  <si>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</si>
  <si>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</si>
  <si>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</si>
  <si>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</si>
  <si>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</si>
  <si>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</si>
  <si>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</si>
  <si>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</si>
  <si>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</si>
  <si>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</si>
  <si>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</si>
  <si>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</si>
  <si>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</si>
  <si>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</si>
  <si>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</si>
  <si>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</si>
  <si>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</si>
  <si>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</si>
  <si>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</si>
  <si>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</si>
  <si>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</si>
  <si>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</si>
  <si>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</si>
  <si>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</si>
  <si>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</si>
  <si>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</si>
  <si>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</si>
  <si>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</si>
  <si>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</si>
  <si>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</si>
  <si>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</si>
  <si>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</si>
  <si>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</si>
  <si>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</si>
  <si>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</si>
  <si>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</si>
  <si>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</si>
  <si>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</si>
  <si>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</si>
  <si>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</si>
  <si>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</si>
  <si>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</si>
  <si>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</si>
  <si>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</si>
  <si>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</si>
  <si>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</si>
  <si>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</si>
  <si>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</si>
  <si>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</si>
  <si>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</si>
  <si>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</si>
  <si>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</si>
  <si>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</si>
  <si>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</si>
  <si>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</si>
  <si>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</si>
  <si>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</si>
  <si>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</si>
  <si>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</si>
  <si>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</si>
  <si>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</si>
  <si>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</si>
  <si>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</si>
  <si>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</si>
  <si>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</si>
  <si>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</si>
  <si>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</si>
  <si>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</si>
  <si>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</si>
  <si>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</si>
  <si>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</si>
  <si>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</si>
  <si>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</si>
  <si>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</si>
  <si>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</si>
  <si>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</si>
  <si>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</si>
  <si>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</si>
  <si>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</si>
  <si>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</si>
  <si>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</si>
  <si>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</si>
  <si>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</si>
  <si>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</si>
  <si>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</si>
  <si>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</si>
  <si>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</si>
  <si>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</si>
  <si>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</si>
  <si>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</si>
  <si>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</si>
  <si>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</si>
  <si>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</si>
  <si>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</si>
  <si>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</si>
  <si>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</si>
  <si>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</si>
  <si>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</si>
  <si>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</si>
  <si>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</si>
  <si>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</si>
  <si>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</si>
  <si>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</si>
  <si>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</si>
  <si>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</si>
  <si>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</si>
  <si>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</si>
  <si>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</si>
  <si>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</si>
  <si>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</si>
  <si>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</si>
  <si>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</si>
  <si>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</si>
  <si>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</si>
  <si>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</si>
  <si>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</si>
  <si>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</si>
  <si>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</si>
  <si>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</si>
  <si>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</si>
  <si>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</si>
  <si>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</si>
  <si>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</si>
  <si>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</si>
  <si>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</si>
  <si>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</si>
  <si>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</si>
  <si>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</si>
  <si>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</si>
  <si>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</si>
  <si>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</si>
  <si>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</si>
  <si>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</si>
  <si>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</si>
  <si>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</si>
  <si>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</si>
  <si>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</si>
  <si>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</si>
  <si>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</si>
  <si>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</si>
  <si>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</si>
  <si>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</si>
  <si>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</si>
  <si>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</si>
  <si>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</si>
  <si>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</si>
  <si>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</si>
  <si>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</si>
  <si>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</si>
  <si>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</si>
  <si>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</si>
  <si>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</si>
  <si>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</si>
  <si>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</si>
  <si>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</si>
  <si>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</si>
  <si>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</si>
  <si>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</si>
  <si>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</si>
  <si>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</si>
  <si>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</si>
  <si>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</si>
  <si>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</si>
  <si>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</si>
  <si>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</si>
  <si>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</si>
  <si>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</si>
  <si>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</si>
  <si>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</si>
  <si>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</si>
  <si>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</si>
  <si>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</si>
  <si>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</si>
  <si>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</si>
  <si>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</si>
  <si>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</si>
  <si>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</si>
  <si>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</si>
  <si>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</si>
  <si>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</si>
  <si>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</si>
  <si>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</si>
  <si>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</si>
  <si>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</si>
  <si>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</si>
  <si>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</si>
  <si>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</si>
  <si>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</si>
  <si>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</si>
  <si>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</si>
  <si>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</si>
  <si>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</si>
  <si>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</si>
  <si>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</si>
  <si>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</si>
  <si>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</si>
  <si>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</si>
  <si>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</si>
  <si>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</si>
  <si>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</si>
  <si>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</si>
  <si>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</si>
  <si>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</si>
  <si>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</si>
  <si>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</si>
  <si>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</si>
  <si>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</si>
  <si>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</si>
  <si>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</si>
  <si>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</si>
  <si>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</si>
  <si>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</si>
  <si>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</si>
  <si>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</si>
  <si>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</si>
  <si>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</si>
  <si>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</si>
  <si>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</si>
  <si>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</si>
  <si>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</si>
  <si>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</si>
  <si>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</si>
  <si>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</si>
  <si>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</si>
  <si>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</si>
  <si>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</si>
  <si>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</si>
  <si>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</si>
  <si>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</si>
  <si>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</si>
  <si>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</si>
  <si>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</si>
  <si>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</si>
  <si>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</si>
  <si>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</si>
  <si>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</si>
  <si>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</si>
  <si>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</si>
  <si>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</si>
  <si>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</si>
  <si>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</si>
  <si>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</si>
  <si>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</si>
  <si>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</si>
  <si>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</si>
  <si>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</si>
  <si>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</si>
  <si>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</si>
  <si>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</si>
  <si>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</si>
  <si>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</si>
  <si>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</si>
  <si>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</si>
  <si>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</si>
  <si>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</si>
  <si>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</si>
  <si>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</si>
  <si>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</si>
  <si>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</si>
  <si>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</si>
  <si>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</si>
  <si>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</si>
  <si>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</si>
  <si>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</si>
  <si>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</si>
  <si>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</si>
  <si>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</si>
  <si>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</si>
  <si>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</si>
  <si>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</si>
  <si>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</si>
  <si>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</si>
  <si>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</si>
  <si>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</si>
  <si>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</si>
  <si>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</si>
  <si>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</si>
  <si>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</si>
  <si>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</si>
  <si>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</si>
  <si>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</si>
  <si>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</si>
  <si>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</si>
  <si>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</si>
  <si>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</si>
  <si>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</si>
  <si>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</si>
  <si>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</si>
  <si>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</si>
  <si>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</si>
  <si>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</si>
  <si>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</si>
  <si>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</si>
  <si>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</si>
  <si>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</si>
  <si>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</si>
  <si>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</si>
  <si>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</si>
  <si>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</si>
  <si>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</si>
  <si>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</si>
  <si>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</si>
  <si>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</si>
  <si>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</si>
  <si>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</si>
  <si>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</si>
  <si>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</si>
  <si>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</si>
  <si>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</si>
  <si>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</si>
  <si>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</si>
  <si>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</si>
  <si>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</si>
  <si>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</si>
  <si>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</si>
  <si>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</si>
  <si>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</si>
  <si>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</si>
  <si>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</si>
  <si>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</si>
  <si>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</si>
  <si>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</si>
  <si>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</si>
  <si>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</si>
  <si>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</si>
  <si>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</si>
  <si>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</si>
  <si>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</si>
  <si>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</si>
  <si>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</si>
  <si>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</si>
  <si>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</si>
  <si>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</si>
  <si>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</si>
  <si>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</si>
  <si>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</si>
  <si>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</si>
  <si>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</si>
  <si>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</si>
  <si>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</si>
  <si>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</si>
  <si>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</si>
  <si>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</si>
  <si>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</si>
  <si>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</si>
  <si>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</si>
  <si>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</si>
  <si>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</si>
  <si>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</si>
  <si>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</si>
  <si>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</si>
  <si>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</si>
  <si>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</si>
  <si>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</si>
  <si>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</si>
  <si>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</si>
  <si>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</si>
  <si>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</si>
  <si>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</si>
  <si>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</si>
  <si>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</si>
  <si>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</si>
  <si>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</si>
  <si>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</si>
  <si>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</si>
  <si>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</si>
  <si>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</si>
  <si>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</si>
  <si>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</si>
  <si>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</si>
  <si>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</si>
  <si>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</si>
  <si>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</si>
  <si>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</si>
  <si>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</si>
  <si>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</si>
  <si>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</si>
  <si>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</si>
  <si>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</si>
  <si>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</si>
  <si>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</si>
  <si>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</si>
  <si>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</si>
  <si>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</si>
  <si>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</si>
  <si>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</si>
  <si>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</si>
  <si>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</si>
  <si>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</si>
  <si>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</si>
  <si>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</si>
  <si>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</si>
  <si>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</si>
  <si>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</si>
  <si>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</si>
  <si>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</si>
  <si>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</si>
  <si>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</si>
  <si>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</si>
  <si>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</si>
  <si>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</si>
  <si>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</si>
  <si>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</si>
  <si>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</si>
  <si>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</si>
  <si>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</si>
  <si>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</si>
  <si>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</si>
  <si>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</si>
  <si>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</si>
  <si>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</si>
  <si>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</si>
  <si>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</si>
  <si>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</si>
  <si>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</si>
  <si>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</si>
  <si>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</si>
  <si>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</si>
  <si>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</si>
  <si>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</si>
  <si>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</si>
  <si>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</si>
  <si>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</si>
  <si>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</si>
  <si>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</si>
  <si>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</si>
  <si>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</si>
  <si>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</si>
  <si>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</si>
  <si>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</si>
  <si>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</si>
  <si>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</si>
  <si>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</si>
  <si>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</si>
  <si>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</si>
  <si>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</si>
  <si>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</si>
  <si>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</si>
  <si>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</si>
  <si>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</si>
  <si>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</si>
  <si>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</si>
  <si>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</si>
  <si>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</si>
  <si>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</si>
  <si>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</si>
  <si>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</si>
  <si>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</si>
  <si>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</si>
  <si>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</si>
  <si>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</si>
  <si>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</si>
  <si>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</si>
  <si>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</si>
  <si>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</si>
  <si>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</si>
  <si>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</si>
  <si>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</si>
  <si>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</si>
  <si>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</si>
  <si>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</si>
  <si>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</si>
  <si>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</si>
  <si>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</si>
  <si>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</si>
  <si>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</si>
  <si>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</si>
  <si>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</si>
  <si>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</si>
  <si>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</si>
  <si>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</si>
  <si>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</si>
  <si>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</si>
  <si>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</si>
  <si>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</si>
  <si>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</si>
  <si>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</si>
  <si>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</si>
  <si>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</si>
  <si>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</si>
  <si>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</si>
  <si>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</si>
  <si>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</si>
  <si>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</si>
  <si>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</si>
  <si>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</si>
  <si>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</si>
  <si>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</si>
  <si>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</si>
  <si>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</si>
  <si>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</si>
  <si>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</si>
  <si>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</si>
  <si>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</si>
  <si>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</si>
  <si>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</si>
  <si>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</si>
  <si>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</si>
  <si>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</si>
  <si>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</si>
  <si>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</si>
  <si>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</si>
  <si>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</si>
  <si>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</si>
  <si>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</si>
  <si>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</si>
  <si>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</si>
  <si>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</si>
  <si>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</si>
  <si>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</si>
  <si>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</si>
  <si>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</si>
  <si>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</si>
  <si>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</si>
  <si>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</si>
  <si>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</si>
  <si>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</si>
  <si>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</si>
  <si>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</si>
  <si>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</si>
  <si>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</si>
  <si>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</si>
  <si>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</si>
  <si>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</si>
  <si>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</si>
  <si>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</si>
  <si>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</si>
  <si>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</si>
  <si>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</si>
  <si>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</si>
  <si>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</si>
  <si>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</si>
  <si>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</si>
  <si>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</si>
  <si>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</si>
  <si>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</si>
  <si>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</si>
  <si>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</si>
  <si>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</si>
  <si>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</si>
  <si>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</si>
  <si>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</si>
  <si>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</si>
  <si>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</si>
  <si>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</si>
  <si>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</si>
  <si>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</si>
  <si>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</si>
  <si>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</si>
  <si>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</si>
  <si>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</si>
  <si>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</si>
  <si>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</si>
  <si>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</si>
  <si>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</si>
  <si>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</si>
  <si>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</si>
  <si>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</si>
  <si>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</si>
  <si>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</si>
  <si>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</si>
  <si>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</si>
  <si>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</si>
  <si>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</si>
  <si>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</si>
  <si>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</si>
  <si>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</si>
  <si>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</si>
  <si>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</si>
  <si>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</si>
  <si>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</si>
  <si>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</si>
  <si>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</si>
  <si>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</si>
  <si>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</si>
  <si>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</si>
  <si>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</si>
  <si>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</si>
  <si>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</si>
  <si>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</si>
  <si>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</si>
  <si>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</si>
  <si>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</si>
  <si>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</si>
  <si>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</si>
  <si>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</si>
  <si>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</si>
  <si>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</si>
  <si>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</si>
  <si>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</si>
  <si>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</si>
  <si>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</si>
  <si>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</si>
  <si>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</si>
  <si>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</si>
  <si>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</si>
  <si>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</si>
  <si>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</si>
  <si>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</si>
  <si>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</si>
  <si>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</si>
  <si>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</si>
  <si>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</si>
  <si>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</si>
  <si>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</si>
  <si>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</si>
  <si>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</si>
  <si>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</si>
  <si>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</si>
  <si>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</si>
  <si>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</si>
  <si>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</si>
  <si>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</si>
  <si>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</si>
  <si>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</si>
  <si>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</si>
  <si>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</si>
  <si>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</si>
  <si>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</si>
  <si>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</si>
  <si>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</si>
  <si>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</si>
  <si>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</si>
  <si>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</si>
  <si>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</si>
  <si>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</si>
  <si>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</si>
  <si>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</si>
  <si>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</si>
  <si>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</si>
  <si>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</si>
  <si>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</si>
  <si>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</si>
  <si>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</si>
  <si>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</si>
  <si>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</si>
  <si>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</si>
  <si>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</si>
  <si>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</si>
  <si>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</si>
  <si>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</si>
  <si>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</si>
  <si>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</si>
  <si>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</si>
  <si>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</si>
  <si>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</si>
  <si>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</si>
  <si>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</si>
  <si>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</si>
  <si>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</si>
  <si>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</si>
  <si>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</si>
  <si>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</si>
  <si>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</si>
  <si>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</si>
  <si>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</si>
  <si>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</si>
  <si>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</si>
  <si>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</si>
  <si>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</si>
  <si>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</si>
  <si>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</si>
  <si>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</si>
  <si>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</si>
  <si>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</si>
  <si>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EAST KINGSTON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</si>
</sst>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153</v>
      </c>
      <c r="C2" s="21">
        <v>153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9348.91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144469.23000000001</v>
      </c>
      <c r="G10" s="18"/>
      <c r="H10" s="18"/>
      <c r="I10" s="18"/>
      <c r="J10" s="67">
        <f>SUM(I440)</f>
        <v>993712.15999999992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3716.6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225</v>
      </c>
      <c r="G14" s="18">
        <v>3748.3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157759.74000000002</v>
      </c>
      <c r="G19" s="41">
        <f>SUM(G9:G18)</f>
        <v>3748.3</v>
      </c>
      <c r="H19" s="41">
        <f>SUM(H9:H18)</f>
        <v>0</v>
      </c>
      <c r="I19" s="41">
        <f>SUM(I9:I18)</f>
        <v>0</v>
      </c>
      <c r="J19" s="41">
        <f>SUM(J9:J18)</f>
        <v>993712.15999999992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-204.34</v>
      </c>
      <c r="G22" s="18">
        <v>1865.29</v>
      </c>
      <c r="H22" s="18">
        <v>-1660.95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301.47000000000003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75624.73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75721.86</v>
      </c>
      <c r="G32" s="41">
        <f>SUM(G22:G31)</f>
        <v>1865.29</v>
      </c>
      <c r="H32" s="41">
        <f>SUM(H22:H31)</f>
        <v>-1660.95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1883.01</v>
      </c>
      <c r="H48" s="18">
        <v>1660.95</v>
      </c>
      <c r="I48" s="18"/>
      <c r="J48" s="13">
        <f>SUM(I459)</f>
        <v>993712.15999999992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82037.88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82037.88</v>
      </c>
      <c r="G51" s="41">
        <f>SUM(G35:G50)</f>
        <v>1883.01</v>
      </c>
      <c r="H51" s="41">
        <f>SUM(H35:H50)</f>
        <v>1660.95</v>
      </c>
      <c r="I51" s="41">
        <f>SUM(I35:I50)</f>
        <v>0</v>
      </c>
      <c r="J51" s="41">
        <f>SUM(J35:J50)</f>
        <v>993712.15999999992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157759.74</v>
      </c>
      <c r="G52" s="41">
        <f>G51+G32</f>
        <v>3748.3</v>
      </c>
      <c r="H52" s="41">
        <f>H51+H32</f>
        <v>0</v>
      </c>
      <c r="I52" s="41">
        <f>I51+I32</f>
        <v>0</v>
      </c>
      <c r="J52" s="41">
        <f>J51+J32</f>
        <v>993712.15999999992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2256010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2256010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361.24</v>
      </c>
      <c r="G96" s="18">
        <v>4.3899999999999997</v>
      </c>
      <c r="H96" s="18"/>
      <c r="I96" s="18"/>
      <c r="J96" s="18">
        <v>28904.959999999999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39529.160000000003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6206.16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6567.4</v>
      </c>
      <c r="G111" s="41">
        <f>SUM(G96:G110)</f>
        <v>39533.550000000003</v>
      </c>
      <c r="H111" s="41">
        <f>SUM(H96:H110)</f>
        <v>0</v>
      </c>
      <c r="I111" s="41">
        <f>SUM(I96:I110)</f>
        <v>0</v>
      </c>
      <c r="J111" s="41">
        <f>SUM(J96:J110)</f>
        <v>28904.959999999999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2262577.4</v>
      </c>
      <c r="G112" s="41">
        <f>G60+G111</f>
        <v>39533.550000000003</v>
      </c>
      <c r="H112" s="41">
        <f>H60+H79+H94+H111</f>
        <v>0</v>
      </c>
      <c r="I112" s="41">
        <f>I60+I111</f>
        <v>0</v>
      </c>
      <c r="J112" s="41">
        <f>J60+J111</f>
        <v>28904.959999999999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307114.69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263085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2741.7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572941.3899999999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878.41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878.41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572941.3899999999</v>
      </c>
      <c r="G140" s="41">
        <f>G121+SUM(G136:G137)</f>
        <v>878.41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8559.9599999999991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20033.96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20033.96</v>
      </c>
      <c r="G162" s="41">
        <f>SUM(G150:G161)</f>
        <v>8559.9599999999991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20033.96</v>
      </c>
      <c r="G169" s="41">
        <f>G147+G162+SUM(G163:G168)</f>
        <v>8559.9599999999991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2855552.75</v>
      </c>
      <c r="G193" s="47">
        <f>G112+G140+G169+G192</f>
        <v>48971.920000000006</v>
      </c>
      <c r="H193" s="47">
        <f>H112+H140+H169+H192</f>
        <v>0</v>
      </c>
      <c r="I193" s="47">
        <f>I112+I140+I169+I192</f>
        <v>0</v>
      </c>
      <c r="J193" s="47">
        <f>J112+J140+J192</f>
        <v>28904.959999999999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927767.67</v>
      </c>
      <c r="G197" s="18">
        <v>387479.65</v>
      </c>
      <c r="H197" s="18">
        <v>352.61</v>
      </c>
      <c r="I197" s="18">
        <v>28869.99</v>
      </c>
      <c r="J197" s="18"/>
      <c r="K197" s="18"/>
      <c r="L197" s="19">
        <f>SUM(F197:K197)</f>
        <v>1344469.9200000002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277170.64</v>
      </c>
      <c r="G198" s="18">
        <v>101068.83</v>
      </c>
      <c r="H198" s="18">
        <v>55746.28</v>
      </c>
      <c r="I198" s="18">
        <v>1920.95</v>
      </c>
      <c r="J198" s="18">
        <v>2534.2800000000002</v>
      </c>
      <c r="K198" s="18"/>
      <c r="L198" s="19">
        <f>SUM(F198:K198)</f>
        <v>438440.98000000004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2180</v>
      </c>
      <c r="G200" s="18">
        <v>611.72</v>
      </c>
      <c r="H200" s="18"/>
      <c r="I200" s="18"/>
      <c r="J200" s="18"/>
      <c r="K200" s="18">
        <v>2340.44</v>
      </c>
      <c r="L200" s="19">
        <f>SUM(F200:K200)</f>
        <v>5132.16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156414.85</v>
      </c>
      <c r="G202" s="18">
        <v>67184.25</v>
      </c>
      <c r="H202" s="18">
        <v>15532.73</v>
      </c>
      <c r="I202" s="18">
        <v>563.39</v>
      </c>
      <c r="J202" s="18"/>
      <c r="K202" s="18"/>
      <c r="L202" s="19">
        <f t="shared" ref="L202:L208" si="0">SUM(F202:K202)</f>
        <v>239695.22000000003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42443.3</v>
      </c>
      <c r="G203" s="18">
        <v>11909.77</v>
      </c>
      <c r="H203" s="18">
        <v>29025.22</v>
      </c>
      <c r="I203" s="18">
        <v>8607.82</v>
      </c>
      <c r="J203" s="18">
        <v>13315.14</v>
      </c>
      <c r="K203" s="18"/>
      <c r="L203" s="19">
        <f t="shared" si="0"/>
        <v>105301.25000000001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5830</v>
      </c>
      <c r="G204" s="18">
        <v>461.76</v>
      </c>
      <c r="H204" s="18">
        <v>63366.95</v>
      </c>
      <c r="I204" s="18"/>
      <c r="J204" s="18"/>
      <c r="K204" s="18"/>
      <c r="L204" s="19">
        <f t="shared" si="0"/>
        <v>69658.709999999992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163910.41</v>
      </c>
      <c r="G205" s="18">
        <v>71248.759999999995</v>
      </c>
      <c r="H205" s="18">
        <v>18299.55</v>
      </c>
      <c r="I205" s="18">
        <v>6848.56</v>
      </c>
      <c r="J205" s="18">
        <v>132.07</v>
      </c>
      <c r="K205" s="18">
        <v>2675.5</v>
      </c>
      <c r="L205" s="19">
        <f t="shared" si="0"/>
        <v>263114.84999999998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69300.740000000005</v>
      </c>
      <c r="G207" s="18">
        <v>25567.42</v>
      </c>
      <c r="H207" s="18">
        <v>110818.27</v>
      </c>
      <c r="I207" s="18">
        <v>39899.120000000003</v>
      </c>
      <c r="J207" s="18">
        <v>2541.9499999999998</v>
      </c>
      <c r="K207" s="18"/>
      <c r="L207" s="19">
        <f t="shared" si="0"/>
        <v>248127.5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99548.46</v>
      </c>
      <c r="I208" s="18"/>
      <c r="J208" s="18"/>
      <c r="K208" s="18"/>
      <c r="L208" s="19">
        <f t="shared" si="0"/>
        <v>99548.46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1645017.61</v>
      </c>
      <c r="G211" s="41">
        <f t="shared" si="1"/>
        <v>665532.16000000003</v>
      </c>
      <c r="H211" s="41">
        <f t="shared" si="1"/>
        <v>392690.07</v>
      </c>
      <c r="I211" s="41">
        <f t="shared" si="1"/>
        <v>86709.83</v>
      </c>
      <c r="J211" s="41">
        <f t="shared" si="1"/>
        <v>18523.439999999999</v>
      </c>
      <c r="K211" s="41">
        <f t="shared" si="1"/>
        <v>5015.9400000000005</v>
      </c>
      <c r="L211" s="41">
        <f t="shared" si="1"/>
        <v>2813489.0500000003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1645017.61</v>
      </c>
      <c r="G257" s="41">
        <f t="shared" si="8"/>
        <v>665532.16000000003</v>
      </c>
      <c r="H257" s="41">
        <f t="shared" si="8"/>
        <v>392690.07</v>
      </c>
      <c r="I257" s="41">
        <f t="shared" si="8"/>
        <v>86709.83</v>
      </c>
      <c r="J257" s="41">
        <f t="shared" si="8"/>
        <v>18523.439999999999</v>
      </c>
      <c r="K257" s="41">
        <f t="shared" si="8"/>
        <v>5015.9400000000005</v>
      </c>
      <c r="L257" s="41">
        <f t="shared" si="8"/>
        <v>2813489.0500000003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1645017.61</v>
      </c>
      <c r="G271" s="42">
        <f t="shared" si="11"/>
        <v>665532.16000000003</v>
      </c>
      <c r="H271" s="42">
        <f t="shared" si="11"/>
        <v>392690.07</v>
      </c>
      <c r="I271" s="42">
        <f t="shared" si="11"/>
        <v>86709.83</v>
      </c>
      <c r="J271" s="42">
        <f t="shared" si="11"/>
        <v>18523.439999999999</v>
      </c>
      <c r="K271" s="42">
        <f t="shared" si="11"/>
        <v>5015.9400000000005</v>
      </c>
      <c r="L271" s="42">
        <f t="shared" si="11"/>
        <v>2813489.0500000003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22986.9</v>
      </c>
      <c r="G358" s="18">
        <v>3784.83</v>
      </c>
      <c r="H358" s="18">
        <v>5833.52</v>
      </c>
      <c r="I358" s="18">
        <v>15488.26</v>
      </c>
      <c r="J358" s="18"/>
      <c r="K358" s="18"/>
      <c r="L358" s="13">
        <f>SUM(F358:K358)</f>
        <v>48093.51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22986.9</v>
      </c>
      <c r="G362" s="47">
        <f t="shared" si="22"/>
        <v>3784.83</v>
      </c>
      <c r="H362" s="47">
        <f t="shared" si="22"/>
        <v>5833.52</v>
      </c>
      <c r="I362" s="47">
        <f t="shared" si="22"/>
        <v>15488.26</v>
      </c>
      <c r="J362" s="47">
        <f t="shared" si="22"/>
        <v>0</v>
      </c>
      <c r="K362" s="47">
        <f t="shared" si="22"/>
        <v>0</v>
      </c>
      <c r="L362" s="47">
        <f t="shared" si="22"/>
        <v>48093.51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15488.26</v>
      </c>
      <c r="G367" s="18"/>
      <c r="H367" s="18"/>
      <c r="I367" s="56">
        <f>SUM(F367:H367)</f>
        <v>15488.26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15488.26</v>
      </c>
      <c r="G369" s="47">
        <f>SUM(G367:G368)</f>
        <v>0</v>
      </c>
      <c r="H369" s="47">
        <f>SUM(H367:H368)</f>
        <v>0</v>
      </c>
      <c r="I369" s="47">
        <f>SUM(I367:I368)</f>
        <v>15488.26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13122.35</v>
      </c>
      <c r="I389" s="18"/>
      <c r="J389" s="24" t="s">
        <v>286</v>
      </c>
      <c r="K389" s="24" t="s">
        <v>286</v>
      </c>
      <c r="L389" s="56">
        <f t="shared" si="25"/>
        <v>13122.35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13122.35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13122.35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339.85</v>
      </c>
      <c r="I396" s="18"/>
      <c r="J396" s="24" t="s">
        <v>286</v>
      </c>
      <c r="K396" s="24" t="s">
        <v>286</v>
      </c>
      <c r="L396" s="56">
        <f t="shared" si="26"/>
        <v>339.85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873.29</v>
      </c>
      <c r="I397" s="18"/>
      <c r="J397" s="24" t="s">
        <v>286</v>
      </c>
      <c r="K397" s="24" t="s">
        <v>286</v>
      </c>
      <c r="L397" s="56">
        <f t="shared" si="26"/>
        <v>873.29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14569.47</v>
      </c>
      <c r="I400" s="18"/>
      <c r="J400" s="24" t="s">
        <v>286</v>
      </c>
      <c r="K400" s="24" t="s">
        <v>286</v>
      </c>
      <c r="L400" s="56">
        <f t="shared" si="26"/>
        <v>14569.47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15782.609999999999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15782.609999999999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28904.959999999999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28904.959999999999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2166.66</v>
      </c>
      <c r="I426" s="18"/>
      <c r="J426" s="18"/>
      <c r="K426" s="18"/>
      <c r="L426" s="56">
        <f t="shared" si="29"/>
        <v>2166.66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2166.66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2166.66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2166.66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2166.66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732004.6</v>
      </c>
      <c r="G440" s="18">
        <v>261707.56</v>
      </c>
      <c r="H440" s="18"/>
      <c r="I440" s="56">
        <f t="shared" si="33"/>
        <v>993712.15999999992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732004.6</v>
      </c>
      <c r="G446" s="13">
        <f>SUM(G439:G445)</f>
        <v>261707.56</v>
      </c>
      <c r="H446" s="13">
        <f>SUM(H439:H445)</f>
        <v>0</v>
      </c>
      <c r="I446" s="13">
        <f>SUM(I439:I445)</f>
        <v>993712.15999999992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732004.6</v>
      </c>
      <c r="G459" s="18">
        <v>261707.56</v>
      </c>
      <c r="H459" s="18"/>
      <c r="I459" s="56">
        <f t="shared" si="34"/>
        <v>993712.15999999992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732004.6</v>
      </c>
      <c r="G460" s="83">
        <f>SUM(G454:G459)</f>
        <v>261707.56</v>
      </c>
      <c r="H460" s="83">
        <f>SUM(H454:H459)</f>
        <v>0</v>
      </c>
      <c r="I460" s="83">
        <f>SUM(I454:I459)</f>
        <v>993712.15999999992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732004.6</v>
      </c>
      <c r="G461" s="42">
        <f>G452+G460</f>
        <v>261707.56</v>
      </c>
      <c r="H461" s="42">
        <f>H452+H460</f>
        <v>0</v>
      </c>
      <c r="I461" s="42">
        <f>I452+I460</f>
        <v>993712.15999999992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39974.18</v>
      </c>
      <c r="G465" s="18">
        <v>1004.6</v>
      </c>
      <c r="H465" s="18">
        <v>1660.95</v>
      </c>
      <c r="I465" s="18"/>
      <c r="J465" s="18">
        <v>966973.86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2855552.75</v>
      </c>
      <c r="G468" s="18">
        <v>48971.92</v>
      </c>
      <c r="H468" s="18">
        <v>0</v>
      </c>
      <c r="I468" s="18"/>
      <c r="J468" s="18">
        <v>28904.959999999999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2855552.75</v>
      </c>
      <c r="G470" s="53">
        <f>SUM(G468:G469)</f>
        <v>48971.92</v>
      </c>
      <c r="H470" s="53">
        <f>SUM(H468:H469)</f>
        <v>0</v>
      </c>
      <c r="I470" s="53">
        <f>SUM(I468:I469)</f>
        <v>0</v>
      </c>
      <c r="J470" s="53">
        <f>SUM(J468:J469)</f>
        <v>28904.959999999999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2813489.05</v>
      </c>
      <c r="G472" s="18">
        <v>48093.51</v>
      </c>
      <c r="H472" s="18">
        <v>0</v>
      </c>
      <c r="I472" s="18"/>
      <c r="J472" s="18">
        <v>2166.66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2813489.05</v>
      </c>
      <c r="G474" s="53">
        <f>SUM(G472:G473)</f>
        <v>48093.51</v>
      </c>
      <c r="H474" s="53">
        <f>SUM(H472:H473)</f>
        <v>0</v>
      </c>
      <c r="I474" s="53">
        <f>SUM(I472:I473)</f>
        <v>0</v>
      </c>
      <c r="J474" s="53">
        <f>SUM(J472:J473)</f>
        <v>2166.66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82037.880000000354</v>
      </c>
      <c r="G476" s="53">
        <f>(G465+G470)- G474</f>
        <v>1883.0099999999948</v>
      </c>
      <c r="H476" s="53">
        <f>(H465+H470)- H474</f>
        <v>1660.95</v>
      </c>
      <c r="I476" s="53">
        <f>(I465+I470)- I474</f>
        <v>0</v>
      </c>
      <c r="J476" s="53">
        <f>(J465+J470)- J474</f>
        <v>993712.15999999992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277170.64</v>
      </c>
      <c r="G521" s="18">
        <v>101068.83</v>
      </c>
      <c r="H521" s="18">
        <v>55746.28</v>
      </c>
      <c r="I521" s="18">
        <v>1920.95</v>
      </c>
      <c r="J521" s="18">
        <v>2534.2800000000002</v>
      </c>
      <c r="K521" s="18"/>
      <c r="L521" s="88">
        <f>SUM(F521:K521)</f>
        <v>438440.98000000004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277170.64</v>
      </c>
      <c r="G524" s="108">
        <f t="shared" ref="G524:L524" si="36">SUM(G521:G523)</f>
        <v>101068.83</v>
      </c>
      <c r="H524" s="108">
        <f t="shared" si="36"/>
        <v>55746.28</v>
      </c>
      <c r="I524" s="108">
        <f t="shared" si="36"/>
        <v>1920.95</v>
      </c>
      <c r="J524" s="108">
        <f t="shared" si="36"/>
        <v>2534.2800000000002</v>
      </c>
      <c r="K524" s="108">
        <f t="shared" si="36"/>
        <v>0</v>
      </c>
      <c r="L524" s="89">
        <f t="shared" si="36"/>
        <v>438440.98000000004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77796.25</v>
      </c>
      <c r="G526" s="18">
        <v>33417.449999999997</v>
      </c>
      <c r="H526" s="18">
        <v>15472.73</v>
      </c>
      <c r="I526" s="18"/>
      <c r="J526" s="18"/>
      <c r="K526" s="18"/>
      <c r="L526" s="88">
        <f>SUM(F526:K526)</f>
        <v>126686.43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77796.25</v>
      </c>
      <c r="G529" s="89">
        <f t="shared" ref="G529:L529" si="37">SUM(G526:G528)</f>
        <v>33417.449999999997</v>
      </c>
      <c r="H529" s="89">
        <f t="shared" si="37"/>
        <v>15472.73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126686.43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27618.9</v>
      </c>
      <c r="G531" s="18">
        <v>12005.42</v>
      </c>
      <c r="H531" s="18">
        <v>3083.47</v>
      </c>
      <c r="I531" s="18">
        <v>1153.98</v>
      </c>
      <c r="J531" s="18">
        <v>22.25</v>
      </c>
      <c r="K531" s="18">
        <v>450.82</v>
      </c>
      <c r="L531" s="88">
        <f>SUM(F531:K531)</f>
        <v>44334.840000000004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27618.9</v>
      </c>
      <c r="G534" s="89">
        <f t="shared" ref="G534:L534" si="38">SUM(G531:G533)</f>
        <v>12005.42</v>
      </c>
      <c r="H534" s="89">
        <f t="shared" si="38"/>
        <v>3083.47</v>
      </c>
      <c r="I534" s="89">
        <f t="shared" si="38"/>
        <v>1153.98</v>
      </c>
      <c r="J534" s="89">
        <f t="shared" si="38"/>
        <v>22.25</v>
      </c>
      <c r="K534" s="89">
        <f t="shared" si="38"/>
        <v>450.82</v>
      </c>
      <c r="L534" s="89">
        <f t="shared" si="38"/>
        <v>44334.840000000004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8475</v>
      </c>
      <c r="I541" s="18"/>
      <c r="J541" s="18"/>
      <c r="K541" s="18"/>
      <c r="L541" s="88">
        <f>SUM(F541:K541)</f>
        <v>8475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8475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8475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382585.79000000004</v>
      </c>
      <c r="G545" s="89">
        <f t="shared" ref="G545:L545" si="41">G524+G529+G534+G539+G544</f>
        <v>146491.70000000001</v>
      </c>
      <c r="H545" s="89">
        <f t="shared" si="41"/>
        <v>82777.48</v>
      </c>
      <c r="I545" s="89">
        <f t="shared" si="41"/>
        <v>3074.9300000000003</v>
      </c>
      <c r="J545" s="89">
        <f t="shared" si="41"/>
        <v>2556.5300000000002</v>
      </c>
      <c r="K545" s="89">
        <f t="shared" si="41"/>
        <v>450.82</v>
      </c>
      <c r="L545" s="89">
        <f t="shared" si="41"/>
        <v>617937.25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438440.98000000004</v>
      </c>
      <c r="G549" s="87">
        <f>L526</f>
        <v>126686.43</v>
      </c>
      <c r="H549" s="87">
        <f>L531</f>
        <v>44334.840000000004</v>
      </c>
      <c r="I549" s="87">
        <f>L536</f>
        <v>0</v>
      </c>
      <c r="J549" s="87">
        <f>L541</f>
        <v>8475</v>
      </c>
      <c r="K549" s="87">
        <f>SUM(F549:J549)</f>
        <v>617937.25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438440.98000000004</v>
      </c>
      <c r="G552" s="89">
        <f t="shared" si="42"/>
        <v>126686.43</v>
      </c>
      <c r="H552" s="89">
        <f t="shared" si="42"/>
        <v>44334.840000000004</v>
      </c>
      <c r="I552" s="89">
        <f t="shared" si="42"/>
        <v>0</v>
      </c>
      <c r="J552" s="89">
        <f t="shared" si="42"/>
        <v>8475</v>
      </c>
      <c r="K552" s="89">
        <f t="shared" si="42"/>
        <v>617937.25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10919.8</v>
      </c>
      <c r="G582" s="18"/>
      <c r="H582" s="18"/>
      <c r="I582" s="87">
        <f t="shared" si="47"/>
        <v>10919.8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88641</v>
      </c>
      <c r="I591" s="18"/>
      <c r="J591" s="18"/>
      <c r="K591" s="104">
        <f t="shared" ref="K591:K597" si="48">SUM(H591:J591)</f>
        <v>88641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8475</v>
      </c>
      <c r="I592" s="18"/>
      <c r="J592" s="18"/>
      <c r="K592" s="104">
        <f t="shared" si="48"/>
        <v>8475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2432.46</v>
      </c>
      <c r="I595" s="18"/>
      <c r="J595" s="18"/>
      <c r="K595" s="104">
        <f t="shared" si="48"/>
        <v>2432.46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99548.46</v>
      </c>
      <c r="I598" s="108">
        <f>SUM(I591:I597)</f>
        <v>0</v>
      </c>
      <c r="J598" s="108">
        <f>SUM(J591:J597)</f>
        <v>0</v>
      </c>
      <c r="K598" s="108">
        <f>SUM(K591:K597)</f>
        <v>99548.46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18523.439999999999</v>
      </c>
      <c r="I602" s="18"/>
      <c r="J602" s="18"/>
      <c r="K602" s="104">
        <f>SUM(H602:J602)</f>
        <v>18523.439999999999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18523.439999999999</v>
      </c>
      <c r="I605" s="108">
        <f>SUM(I602:I604)</f>
        <v>0</v>
      </c>
      <c r="J605" s="108">
        <f>SUM(J602:J604)</f>
        <v>0</v>
      </c>
      <c r="K605" s="108">
        <f>SUM(K602:K604)</f>
        <v>18523.439999999999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157759.74000000002</v>
      </c>
      <c r="H617" s="109">
        <f>SUM(F52)</f>
        <v>157759.74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3748.3</v>
      </c>
      <c r="H618" s="109">
        <f>SUM(G52)</f>
        <v>3748.3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993712.15999999992</v>
      </c>
      <c r="H621" s="109">
        <f>SUM(J52)</f>
        <v>993712.15999999992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82037.88</v>
      </c>
      <c r="H622" s="109">
        <f>F476</f>
        <v>82037.880000000354</v>
      </c>
      <c r="I622" s="121" t="s">
        <v>101</v>
      </c>
      <c r="J622" s="109">
        <f t="shared" ref="J622:J655" si="50">G622-H622</f>
        <v>-3.4924596548080444E-10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1883.01</v>
      </c>
      <c r="H623" s="109">
        <f>G476</f>
        <v>1883.0099999999948</v>
      </c>
      <c r="I623" s="121" t="s">
        <v>102</v>
      </c>
      <c r="J623" s="109">
        <f t="shared" si="50"/>
        <v>5.2295945351943374E-12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1660.95</v>
      </c>
      <c r="H624" s="109">
        <f>H476</f>
        <v>1660.95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993712.15999999992</v>
      </c>
      <c r="H626" s="109">
        <f>J476</f>
        <v>993712.15999999992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2855552.75</v>
      </c>
      <c r="H627" s="104">
        <f>SUM(F468)</f>
        <v>2855552.75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48971.920000000006</v>
      </c>
      <c r="H628" s="104">
        <f>SUM(G468)</f>
        <v>48971.92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28904.959999999999</v>
      </c>
      <c r="H631" s="104">
        <f>SUM(J468)</f>
        <v>28904.959999999999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2813489.0500000003</v>
      </c>
      <c r="H632" s="104">
        <f>SUM(F472)</f>
        <v>2813489.05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15488.26</v>
      </c>
      <c r="H634" s="104">
        <f>I369</f>
        <v>15488.26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48093.51</v>
      </c>
      <c r="H635" s="104">
        <f>SUM(G472)</f>
        <v>48093.51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28904.959999999999</v>
      </c>
      <c r="H637" s="164">
        <f>SUM(J468)</f>
        <v>28904.959999999999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2166.66</v>
      </c>
      <c r="H638" s="164">
        <f>SUM(J472)</f>
        <v>2166.66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732004.6</v>
      </c>
      <c r="H639" s="104">
        <f>SUM(F461)</f>
        <v>732004.6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261707.56</v>
      </c>
      <c r="H640" s="104">
        <f>SUM(G461)</f>
        <v>261707.56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993712.15999999992</v>
      </c>
      <c r="H642" s="104">
        <f>SUM(I461)</f>
        <v>993712.15999999992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28904.959999999999</v>
      </c>
      <c r="H644" s="104">
        <f>H408</f>
        <v>28904.959999999999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28904.959999999999</v>
      </c>
      <c r="H646" s="104">
        <f>L408</f>
        <v>28904.959999999999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99548.46</v>
      </c>
      <c r="H647" s="104">
        <f>L208+L226+L244</f>
        <v>99548.46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18523.439999999999</v>
      </c>
      <c r="H648" s="104">
        <f>(J257+J338)-(J255+J336)</f>
        <v>18523.439999999999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99548.46</v>
      </c>
      <c r="H649" s="104">
        <f>H598</f>
        <v>99548.46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2861582.56</v>
      </c>
      <c r="G660" s="19">
        <f>(L229+L309+L359)</f>
        <v>0</v>
      </c>
      <c r="H660" s="19">
        <f>(L247+L328+L360)</f>
        <v>0</v>
      </c>
      <c r="I660" s="19">
        <f>SUM(F660:H660)</f>
        <v>2861582.56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39529.160000000003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39529.160000000003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99548.46</v>
      </c>
      <c r="G662" s="19">
        <f>(L226+L306)-(J226+J306)</f>
        <v>0</v>
      </c>
      <c r="H662" s="19">
        <f>(L244+L325)-(J244+J325)</f>
        <v>0</v>
      </c>
      <c r="I662" s="19">
        <f>SUM(F662:H662)</f>
        <v>99548.46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29443.239999999998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29443.239999999998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2693061.7</v>
      </c>
      <c r="G664" s="19">
        <f>G660-SUM(G661:G663)</f>
        <v>0</v>
      </c>
      <c r="H664" s="19">
        <f>H660-SUM(H661:H663)</f>
        <v>0</v>
      </c>
      <c r="I664" s="19">
        <f>I660-SUM(I661:I663)</f>
        <v>2693061.7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143.47999999999999</v>
      </c>
      <c r="G665" s="248"/>
      <c r="H665" s="248"/>
      <c r="I665" s="19">
        <f>SUM(F665:H665)</f>
        <v>143.47999999999999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18769.599999999999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18769.599999999999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18769.599999999999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18769.599999999999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23" sqref="F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EAST KINGSTON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927767.67</v>
      </c>
      <c r="C9" s="229">
        <f>'DOE25'!G197+'DOE25'!G215+'DOE25'!G233+'DOE25'!G276+'DOE25'!G295+'DOE25'!G314</f>
        <v>387479.65</v>
      </c>
    </row>
    <row r="10" spans="1:3" x14ac:dyDescent="0.2">
      <c r="A10" t="s">
        <v>773</v>
      </c>
      <c r="B10" s="240">
        <v>810753.68</v>
      </c>
      <c r="C10" s="240">
        <v>338609.07</v>
      </c>
    </row>
    <row r="11" spans="1:3" x14ac:dyDescent="0.2">
      <c r="A11" t="s">
        <v>774</v>
      </c>
      <c r="B11" s="240">
        <v>92746.63</v>
      </c>
      <c r="C11" s="240">
        <v>38735.379999999997</v>
      </c>
    </row>
    <row r="12" spans="1:3" x14ac:dyDescent="0.2">
      <c r="A12" t="s">
        <v>775</v>
      </c>
      <c r="B12" s="240">
        <v>24267.360000000001</v>
      </c>
      <c r="C12" s="240">
        <v>10135.200000000001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927767.67</v>
      </c>
      <c r="C13" s="231">
        <f>SUM(C10:C12)</f>
        <v>387479.65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277170.64</v>
      </c>
      <c r="C18" s="229">
        <f>'DOE25'!G198+'DOE25'!G216+'DOE25'!G234+'DOE25'!G277+'DOE25'!G296+'DOE25'!G315</f>
        <v>101068.83</v>
      </c>
    </row>
    <row r="19" spans="1:3" x14ac:dyDescent="0.2">
      <c r="A19" t="s">
        <v>773</v>
      </c>
      <c r="B19" s="240">
        <v>146468.5</v>
      </c>
      <c r="C19" s="240">
        <v>53408.98</v>
      </c>
    </row>
    <row r="20" spans="1:3" x14ac:dyDescent="0.2">
      <c r="A20" t="s">
        <v>774</v>
      </c>
      <c r="B20" s="240">
        <v>119559.49</v>
      </c>
      <c r="C20" s="240">
        <v>43596.75</v>
      </c>
    </row>
    <row r="21" spans="1:3" x14ac:dyDescent="0.2">
      <c r="A21" t="s">
        <v>775</v>
      </c>
      <c r="B21" s="240">
        <v>11142.65</v>
      </c>
      <c r="C21" s="240">
        <v>4063.1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277170.64</v>
      </c>
      <c r="C22" s="231">
        <f>SUM(C19:C21)</f>
        <v>101068.83000000002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2180</v>
      </c>
      <c r="C36" s="235">
        <f>'DOE25'!G200+'DOE25'!G218+'DOE25'!G236+'DOE25'!G279+'DOE25'!G298+'DOE25'!G317</f>
        <v>611.72</v>
      </c>
    </row>
    <row r="37" spans="1:3" x14ac:dyDescent="0.2">
      <c r="A37" t="s">
        <v>773</v>
      </c>
      <c r="B37" s="240">
        <v>2180</v>
      </c>
      <c r="C37" s="240">
        <v>611.72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2180</v>
      </c>
      <c r="C40" s="231">
        <f>SUM(C37:C39)</f>
        <v>611.72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EAST KINGSTON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1788043.06</v>
      </c>
      <c r="D5" s="20">
        <f>SUM('DOE25'!L197:L200)+SUM('DOE25'!L215:L218)+SUM('DOE25'!L233:L236)-F5-G5</f>
        <v>1783168.34</v>
      </c>
      <c r="E5" s="243"/>
      <c r="F5" s="255">
        <f>SUM('DOE25'!J197:J200)+SUM('DOE25'!J215:J218)+SUM('DOE25'!J233:J236)</f>
        <v>2534.2800000000002</v>
      </c>
      <c r="G5" s="53">
        <f>SUM('DOE25'!K197:K200)+SUM('DOE25'!K215:K218)+SUM('DOE25'!K233:K236)</f>
        <v>2340.44</v>
      </c>
      <c r="H5" s="259"/>
    </row>
    <row r="6" spans="1:9" x14ac:dyDescent="0.2">
      <c r="A6" s="32">
        <v>2100</v>
      </c>
      <c r="B6" t="s">
        <v>795</v>
      </c>
      <c r="C6" s="245">
        <f t="shared" si="0"/>
        <v>239695.22000000003</v>
      </c>
      <c r="D6" s="20">
        <f>'DOE25'!L202+'DOE25'!L220+'DOE25'!L238-F6-G6</f>
        <v>239695.22000000003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105301.25000000001</v>
      </c>
      <c r="D7" s="20">
        <f>'DOE25'!L203+'DOE25'!L221+'DOE25'!L239-F7-G7</f>
        <v>91986.110000000015</v>
      </c>
      <c r="E7" s="243"/>
      <c r="F7" s="255">
        <f>'DOE25'!J203+'DOE25'!J221+'DOE25'!J239</f>
        <v>13315.14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50809.459999999992</v>
      </c>
      <c r="D8" s="243"/>
      <c r="E8" s="20">
        <f>'DOE25'!L204+'DOE25'!L222+'DOE25'!L240-F8-G8-D9-D11</f>
        <v>50809.459999999992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13821.27</v>
      </c>
      <c r="D9" s="244">
        <v>13821.27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7144.25</v>
      </c>
      <c r="D10" s="243"/>
      <c r="E10" s="244">
        <v>7144.25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5027.9799999999996</v>
      </c>
      <c r="D11" s="244">
        <v>5027.9799999999996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263114.84999999998</v>
      </c>
      <c r="D12" s="20">
        <f>'DOE25'!L205+'DOE25'!L223+'DOE25'!L241-F12-G12</f>
        <v>260307.27999999997</v>
      </c>
      <c r="E12" s="243"/>
      <c r="F12" s="255">
        <f>'DOE25'!J205+'DOE25'!J223+'DOE25'!J241</f>
        <v>132.07</v>
      </c>
      <c r="G12" s="53">
        <f>'DOE25'!K205+'DOE25'!K223+'DOE25'!K241</f>
        <v>2675.5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248127.5</v>
      </c>
      <c r="D14" s="20">
        <f>'DOE25'!L207+'DOE25'!L225+'DOE25'!L243-F14-G14</f>
        <v>245585.55</v>
      </c>
      <c r="E14" s="243"/>
      <c r="F14" s="255">
        <f>'DOE25'!J207+'DOE25'!J225+'DOE25'!J243</f>
        <v>2541.9499999999998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99548.46</v>
      </c>
      <c r="D15" s="20">
        <f>'DOE25'!L208+'DOE25'!L226+'DOE25'!L244-F15-G15</f>
        <v>99548.46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32605.25</v>
      </c>
      <c r="D29" s="20">
        <f>'DOE25'!L358+'DOE25'!L359+'DOE25'!L360-'DOE25'!I367-F29-G29</f>
        <v>32605.25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2771745.4599999995</v>
      </c>
      <c r="E33" s="246">
        <f>SUM(E5:E31)</f>
        <v>57953.709999999992</v>
      </c>
      <c r="F33" s="246">
        <f>SUM(F5:F31)</f>
        <v>18523.439999999999</v>
      </c>
      <c r="G33" s="246">
        <f>SUM(G5:G31)</f>
        <v>5015.9400000000005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57953.709999999992</v>
      </c>
      <c r="E35" s="249"/>
    </row>
    <row r="36" spans="2:8" ht="12" thickTop="1" x14ac:dyDescent="0.2">
      <c r="B36" t="s">
        <v>809</v>
      </c>
      <c r="D36" s="20">
        <f>D33</f>
        <v>2771745.4599999995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EAST KINGSTON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9348.91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144469.23000000001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993712.15999999992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3716.6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225</v>
      </c>
      <c r="D13" s="95">
        <f>'DOE25'!G14</f>
        <v>3748.3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157759.74000000002</v>
      </c>
      <c r="D18" s="41">
        <f>SUM(D8:D17)</f>
        <v>3748.3</v>
      </c>
      <c r="E18" s="41">
        <f>SUM(E8:E17)</f>
        <v>0</v>
      </c>
      <c r="F18" s="41">
        <f>SUM(F8:F17)</f>
        <v>0</v>
      </c>
      <c r="G18" s="41">
        <f>SUM(G8:G17)</f>
        <v>993712.15999999992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-204.34</v>
      </c>
      <c r="D21" s="95">
        <f>'DOE25'!G22</f>
        <v>1865.29</v>
      </c>
      <c r="E21" s="95">
        <f>'DOE25'!H22</f>
        <v>-1660.95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301.47000000000003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75624.73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75721.86</v>
      </c>
      <c r="D31" s="41">
        <f>SUM(D21:D30)</f>
        <v>1865.29</v>
      </c>
      <c r="E31" s="41">
        <f>SUM(E21:E30)</f>
        <v>-1660.95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1883.01</v>
      </c>
      <c r="E47" s="95">
        <f>'DOE25'!H48</f>
        <v>1660.95</v>
      </c>
      <c r="F47" s="95">
        <f>'DOE25'!I48</f>
        <v>0</v>
      </c>
      <c r="G47" s="95">
        <f>'DOE25'!J48</f>
        <v>993712.15999999992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82037.88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82037.88</v>
      </c>
      <c r="D50" s="41">
        <f>SUM(D34:D49)</f>
        <v>1883.01</v>
      </c>
      <c r="E50" s="41">
        <f>SUM(E34:E49)</f>
        <v>1660.95</v>
      </c>
      <c r="F50" s="41">
        <f>SUM(F34:F49)</f>
        <v>0</v>
      </c>
      <c r="G50" s="41">
        <f>SUM(G34:G49)</f>
        <v>993712.15999999992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157759.74</v>
      </c>
      <c r="D51" s="41">
        <f>D50+D31</f>
        <v>3748.3</v>
      </c>
      <c r="E51" s="41">
        <f>E50+E31</f>
        <v>0</v>
      </c>
      <c r="F51" s="41">
        <f>F50+F31</f>
        <v>0</v>
      </c>
      <c r="G51" s="41">
        <f>G50+G31</f>
        <v>993712.15999999992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2256010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361.24</v>
      </c>
      <c r="D59" s="95">
        <f>'DOE25'!G96</f>
        <v>4.3899999999999997</v>
      </c>
      <c r="E59" s="95">
        <f>'DOE25'!H96</f>
        <v>0</v>
      </c>
      <c r="F59" s="95">
        <f>'DOE25'!I96</f>
        <v>0</v>
      </c>
      <c r="G59" s="95">
        <f>'DOE25'!J96</f>
        <v>28904.959999999999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39529.160000000003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6206.16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6567.4</v>
      </c>
      <c r="D62" s="130">
        <f>SUM(D57:D61)</f>
        <v>39533.550000000003</v>
      </c>
      <c r="E62" s="130">
        <f>SUM(E57:E61)</f>
        <v>0</v>
      </c>
      <c r="F62" s="130">
        <f>SUM(F57:F61)</f>
        <v>0</v>
      </c>
      <c r="G62" s="130">
        <f>SUM(G57:G61)</f>
        <v>28904.959999999999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2262577.4</v>
      </c>
      <c r="D63" s="22">
        <f>D56+D62</f>
        <v>39533.550000000003</v>
      </c>
      <c r="E63" s="22">
        <f>E56+E62</f>
        <v>0</v>
      </c>
      <c r="F63" s="22">
        <f>F56+F62</f>
        <v>0</v>
      </c>
      <c r="G63" s="22">
        <f>G56+G62</f>
        <v>28904.959999999999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307114.69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263085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2741.7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572941.3899999999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878.41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878.41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572941.3899999999</v>
      </c>
      <c r="D81" s="130">
        <f>SUM(D79:D80)+D78+D70</f>
        <v>878.41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20033.96</v>
      </c>
      <c r="D88" s="95">
        <f>SUM('DOE25'!G153:G161)</f>
        <v>8559.9599999999991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20033.96</v>
      </c>
      <c r="D91" s="131">
        <f>SUM(D85:D90)</f>
        <v>8559.9599999999991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2855552.75</v>
      </c>
      <c r="D104" s="86">
        <f>D63+D81+D91+D103</f>
        <v>48971.920000000006</v>
      </c>
      <c r="E104" s="86">
        <f>E63+E81+E91+E103</f>
        <v>0</v>
      </c>
      <c r="F104" s="86">
        <f>F63+F81+F91+F103</f>
        <v>0</v>
      </c>
      <c r="G104" s="86">
        <f>G63+G81+G103</f>
        <v>28904.959999999999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1344469.9200000002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438440.98000000004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5132.16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1788043.06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239695.22000000003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105301.25000000001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69658.709999999992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263114.84999999998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248127.5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99548.46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48093.51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1025445.99</v>
      </c>
      <c r="D128" s="86">
        <f>SUM(D118:D127)</f>
        <v>48093.51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13122.35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15782.609999999999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-28904.959999999999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2813489.05</v>
      </c>
      <c r="D145" s="86">
        <f>(D115+D128+D144)</f>
        <v>48093.51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EAST KINGSTON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18770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18770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1344470</v>
      </c>
      <c r="D10" s="182">
        <f>ROUND((C10/$C$28)*100,1)</f>
        <v>47.6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438441</v>
      </c>
      <c r="D11" s="182">
        <f>ROUND((C11/$C$28)*100,1)</f>
        <v>15.5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5132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239695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105301</v>
      </c>
      <c r="D16" s="182">
        <f t="shared" si="0"/>
        <v>3.7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69659</v>
      </c>
      <c r="D17" s="182">
        <f t="shared" si="0"/>
        <v>2.5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263115</v>
      </c>
      <c r="D18" s="182">
        <f t="shared" si="0"/>
        <v>9.3000000000000007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248128</v>
      </c>
      <c r="D20" s="182">
        <f t="shared" si="0"/>
        <v>8.8000000000000007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99548</v>
      </c>
      <c r="D21" s="182">
        <f t="shared" si="0"/>
        <v>3.5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8564.8399999999965</v>
      </c>
      <c r="D27" s="182">
        <f t="shared" si="0"/>
        <v>0.3</v>
      </c>
    </row>
    <row r="28" spans="1:4" x14ac:dyDescent="0.2">
      <c r="B28" s="187" t="s">
        <v>717</v>
      </c>
      <c r="C28" s="180">
        <f>SUM(C10:C27)</f>
        <v>2822053.84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2822053.84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2256010</v>
      </c>
      <c r="D35" s="182">
        <f t="shared" ref="D35:D40" si="1">ROUND((C35/$C$41)*100,1)</f>
        <v>78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35476.749999999534</v>
      </c>
      <c r="D36" s="182">
        <f t="shared" si="1"/>
        <v>1.2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570200</v>
      </c>
      <c r="D37" s="182">
        <f t="shared" si="1"/>
        <v>19.7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3620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28594</v>
      </c>
      <c r="D39" s="182">
        <f t="shared" si="1"/>
        <v>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2893900.7499999995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EAST KINGSTON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2018-11-20T19:20:48Z</cp:lastPrinted>
  <dcterms:created xsi:type="dcterms:W3CDTF">1997-12-04T19:04:30Z</dcterms:created>
  <dcterms:modified xsi:type="dcterms:W3CDTF">2018-11-20T19:20:55Z</dcterms:modified>
</cp:coreProperties>
</file>