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C11" i="10" s="1"/>
  <c r="L199" i="1"/>
  <c r="C111" i="2" s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62" i="1" s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H112" i="1" s="1"/>
  <c r="I60" i="1"/>
  <c r="F56" i="2" s="1"/>
  <c r="F79" i="1"/>
  <c r="F112" i="1" s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9" i="1" s="1"/>
  <c r="H162" i="1"/>
  <c r="I147" i="1"/>
  <c r="I162" i="1"/>
  <c r="C16" i="10"/>
  <c r="L250" i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3" i="2"/>
  <c r="E113" i="2"/>
  <c r="C114" i="2"/>
  <c r="D115" i="2"/>
  <c r="F115" i="2"/>
  <c r="G115" i="2"/>
  <c r="C118" i="2"/>
  <c r="C119" i="2"/>
  <c r="C122" i="2"/>
  <c r="C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L256" i="1" s="1"/>
  <c r="K256" i="1"/>
  <c r="K257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C26" i="10"/>
  <c r="A31" i="12"/>
  <c r="D18" i="2"/>
  <c r="D50" i="2"/>
  <c r="D91" i="2"/>
  <c r="D14" i="13"/>
  <c r="C14" i="13" s="1"/>
  <c r="E13" i="13"/>
  <c r="C13" i="13" s="1"/>
  <c r="E78" i="2"/>
  <c r="E81" i="2" s="1"/>
  <c r="K605" i="1"/>
  <c r="G648" i="1" s="1"/>
  <c r="J571" i="1"/>
  <c r="I169" i="1"/>
  <c r="G552" i="1"/>
  <c r="G476" i="1"/>
  <c r="H623" i="1" s="1"/>
  <c r="J623" i="1" s="1"/>
  <c r="G338" i="1"/>
  <c r="G352" i="1" s="1"/>
  <c r="F169" i="1"/>
  <c r="J140" i="1"/>
  <c r="I552" i="1"/>
  <c r="G22" i="2"/>
  <c r="H140" i="1"/>
  <c r="F22" i="13"/>
  <c r="C22" i="13" s="1"/>
  <c r="H571" i="1"/>
  <c r="H192" i="1"/>
  <c r="J655" i="1"/>
  <c r="L570" i="1"/>
  <c r="I571" i="1"/>
  <c r="G545" i="1"/>
  <c r="L534" i="1" l="1"/>
  <c r="H545" i="1"/>
  <c r="F552" i="1"/>
  <c r="K549" i="1"/>
  <c r="K552" i="1" s="1"/>
  <c r="F476" i="1"/>
  <c r="H622" i="1" s="1"/>
  <c r="J622" i="1" s="1"/>
  <c r="J639" i="1"/>
  <c r="L393" i="1"/>
  <c r="C138" i="2" s="1"/>
  <c r="L270" i="1"/>
  <c r="K271" i="1"/>
  <c r="H647" i="1"/>
  <c r="I257" i="1"/>
  <c r="I271" i="1" s="1"/>
  <c r="H662" i="1"/>
  <c r="J651" i="1"/>
  <c r="G257" i="1"/>
  <c r="G271" i="1" s="1"/>
  <c r="L247" i="1"/>
  <c r="H660" i="1" s="1"/>
  <c r="H664" i="1" s="1"/>
  <c r="H667" i="1" s="1"/>
  <c r="C109" i="2"/>
  <c r="C115" i="2" s="1"/>
  <c r="C10" i="10"/>
  <c r="C17" i="10"/>
  <c r="L229" i="1"/>
  <c r="H257" i="1"/>
  <c r="H271" i="1" s="1"/>
  <c r="L211" i="1"/>
  <c r="C70" i="2"/>
  <c r="J617" i="1"/>
  <c r="C18" i="2"/>
  <c r="J647" i="1"/>
  <c r="E63" i="2"/>
  <c r="E104" i="2" s="1"/>
  <c r="J645" i="1"/>
  <c r="I661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E145" i="2" s="1"/>
  <c r="C21" i="10"/>
  <c r="C12" i="10"/>
  <c r="E16" i="13"/>
  <c r="H25" i="13"/>
  <c r="H552" i="1"/>
  <c r="K500" i="1"/>
  <c r="I452" i="1"/>
  <c r="I461" i="1" s="1"/>
  <c r="H642" i="1" s="1"/>
  <c r="J642" i="1" s="1"/>
  <c r="I52" i="1"/>
  <c r="H620" i="1" s="1"/>
  <c r="J620" i="1" s="1"/>
  <c r="C121" i="2"/>
  <c r="C78" i="2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C32" i="10"/>
  <c r="L309" i="1"/>
  <c r="G649" i="1"/>
  <c r="J649" i="1" s="1"/>
  <c r="L524" i="1"/>
  <c r="J338" i="1"/>
  <c r="J352" i="1" s="1"/>
  <c r="C124" i="2"/>
  <c r="C120" i="2"/>
  <c r="L290" i="1"/>
  <c r="F662" i="1"/>
  <c r="I662" i="1" s="1"/>
  <c r="L614" i="1"/>
  <c r="D5" i="13"/>
  <c r="C5" i="13" s="1"/>
  <c r="G112" i="1"/>
  <c r="C36" i="10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D31" i="13"/>
  <c r="C31" i="13" s="1"/>
  <c r="F545" i="1"/>
  <c r="H434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L545" i="1" l="1"/>
  <c r="H672" i="1"/>
  <c r="C6" i="10" s="1"/>
  <c r="L257" i="1"/>
  <c r="L271" i="1" s="1"/>
  <c r="G632" i="1" s="1"/>
  <c r="J632" i="1" s="1"/>
  <c r="C128" i="2"/>
  <c r="C145" i="2" s="1"/>
  <c r="F660" i="1"/>
  <c r="F664" i="1" s="1"/>
  <c r="C81" i="2"/>
  <c r="C104" i="2"/>
  <c r="F51" i="2"/>
  <c r="C25" i="13"/>
  <c r="H33" i="13"/>
  <c r="G672" i="1"/>
  <c r="C5" i="10" s="1"/>
  <c r="C28" i="10"/>
  <c r="D12" i="10" s="1"/>
  <c r="E33" i="13"/>
  <c r="D35" i="13" s="1"/>
  <c r="C16" i="13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26" i="10"/>
  <c r="D15" i="10"/>
  <c r="D16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F672" i="1"/>
  <c r="C4" i="10" s="1"/>
  <c r="F667" i="1"/>
  <c r="D18" i="10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<sst xmlns="http://schemas.openxmlformats.org/spreadsheetml/2006/main" count="3957" uniqueCount="913">
  <si>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</si>
  <si>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</si>
  <si>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</si>
  <si>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</si>
  <si>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</si>
  <si>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</si>
  <si>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</si>
  <si>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</si>
  <si>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</si>
  <si>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</si>
  <si>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</si>
  <si>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</si>
  <si>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</si>
  <si>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</si>
  <si>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</si>
  <si>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</si>
  <si>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</si>
  <si>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</si>
  <si>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</si>
  <si>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</si>
  <si>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</si>
  <si>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</si>
  <si>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</si>
  <si>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</si>
  <si>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</si>
  <si>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</si>
  <si>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</si>
  <si>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</si>
  <si>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</si>
  <si>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</si>
  <si>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</si>
  <si>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</si>
  <si>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</si>
  <si>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</si>
  <si>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</si>
  <si>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</si>
  <si>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</si>
  <si>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</si>
  <si>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</si>
  <si>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</si>
  <si>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</si>
  <si>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</si>
  <si>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</si>
  <si>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</si>
  <si>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</si>
  <si>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</si>
  <si>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</si>
  <si>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</si>
  <si>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</si>
  <si>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</si>
  <si>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</si>
  <si>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</si>
  <si>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</si>
  <si>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</si>
  <si>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</si>
  <si>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</si>
  <si>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</si>
  <si>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</si>
  <si>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</si>
  <si>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</si>
  <si>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</si>
  <si>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</si>
  <si>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</si>
  <si>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</si>
  <si>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</si>
  <si>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</si>
  <si>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</si>
  <si>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</si>
  <si>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</si>
  <si>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</si>
  <si>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</si>
  <si>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</si>
  <si>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</si>
  <si>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</si>
  <si>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</si>
  <si>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</si>
  <si>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</si>
  <si>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</si>
  <si>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</si>
  <si>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</si>
  <si>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</si>
  <si>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</si>
  <si>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</si>
  <si>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</si>
  <si>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</si>
  <si>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</si>
  <si>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</si>
  <si>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</si>
  <si>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</si>
  <si>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</si>
  <si>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</si>
  <si>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</si>
  <si>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</si>
  <si>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</si>
  <si>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</si>
  <si>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</si>
  <si>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</si>
  <si>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</si>
  <si>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</si>
  <si>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</si>
  <si>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</si>
  <si>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</si>
  <si>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</si>
  <si>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</si>
  <si>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</si>
  <si>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</si>
  <si>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</si>
  <si>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</si>
  <si>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</si>
  <si>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</si>
  <si>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</si>
  <si>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</si>
  <si>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</si>
  <si>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</si>
  <si>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</si>
  <si>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</si>
  <si>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</si>
  <si>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</si>
  <si>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</si>
  <si>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</si>
  <si>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</si>
  <si>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</si>
  <si>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</si>
  <si>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</si>
  <si>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</si>
  <si>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</si>
  <si>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</si>
  <si>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</si>
  <si>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</si>
  <si>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</si>
  <si>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</si>
  <si>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</si>
  <si>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</si>
  <si>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</si>
  <si>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</si>
  <si>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</si>
  <si>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</si>
  <si>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</si>
  <si>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</si>
  <si>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</si>
  <si>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</si>
  <si>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</si>
  <si>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</si>
  <si>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</si>
  <si>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</si>
  <si>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</si>
  <si>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</si>
  <si>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</si>
  <si>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</si>
  <si>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</si>
  <si>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</si>
  <si>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</si>
  <si>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</si>
  <si>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</si>
  <si>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</si>
  <si>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</si>
  <si>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</si>
  <si>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</si>
  <si>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</si>
  <si>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</si>
  <si>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</si>
  <si>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</si>
  <si>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</si>
  <si>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</si>
  <si>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</si>
  <si>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</si>
  <si>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</si>
  <si>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</si>
  <si>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</si>
  <si>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</si>
  <si>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</si>
  <si>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</si>
  <si>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</si>
  <si>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</si>
  <si>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</si>
  <si>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</si>
  <si>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</si>
  <si>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</si>
  <si>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</si>
  <si>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</si>
  <si>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</si>
  <si>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</si>
  <si>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</si>
  <si>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</si>
  <si>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</si>
  <si>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</si>
  <si>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</si>
  <si>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</si>
  <si>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</si>
  <si>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</si>
  <si>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</si>
  <si>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</si>
  <si>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</si>
  <si>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</si>
  <si>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</si>
  <si>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</si>
  <si>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</si>
  <si>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</si>
  <si>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</si>
  <si>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</si>
  <si>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</si>
  <si>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</si>
  <si>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</si>
  <si>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</si>
  <si>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</si>
  <si>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</si>
  <si>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</si>
  <si>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</si>
  <si>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</si>
  <si>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</si>
  <si>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</si>
  <si>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</si>
  <si>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</si>
  <si>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</si>
  <si>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</si>
  <si>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</si>
  <si>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</si>
  <si>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</si>
  <si>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</si>
  <si>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</si>
  <si>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</si>
  <si>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</si>
  <si>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</si>
  <si>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</si>
  <si>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</si>
  <si>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</si>
  <si>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</si>
  <si>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</si>
  <si>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</si>
  <si>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</si>
  <si>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</si>
  <si>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</si>
  <si>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</si>
  <si>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</si>
  <si>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</si>
  <si>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</si>
  <si>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</si>
  <si>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</si>
  <si>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</si>
  <si>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</si>
  <si>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</si>
  <si>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</si>
  <si>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</si>
  <si>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</si>
  <si>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</si>
  <si>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</si>
  <si>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</si>
  <si>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</si>
  <si>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</si>
  <si>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</si>
  <si>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</si>
  <si>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</si>
  <si>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</si>
  <si>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</si>
  <si>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</si>
  <si>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</si>
  <si>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</si>
  <si>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</si>
  <si>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</si>
  <si>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</si>
  <si>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</si>
  <si>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</si>
  <si>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</si>
  <si>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</si>
  <si>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</si>
  <si>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</si>
  <si>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</si>
  <si>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</si>
  <si>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</si>
  <si>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</si>
  <si>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</si>
  <si>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</si>
  <si>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</si>
  <si>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</si>
  <si>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</si>
  <si>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</si>
  <si>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</si>
  <si>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</si>
  <si>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</si>
  <si>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</si>
  <si>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</si>
  <si>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</si>
  <si>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</si>
  <si>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</si>
  <si>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</si>
  <si>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</si>
  <si>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</si>
  <si>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</si>
  <si>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</si>
  <si>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</si>
  <si>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</si>
  <si>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</si>
  <si>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</si>
  <si>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</si>
  <si>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</si>
  <si>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</si>
  <si>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</si>
  <si>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</si>
  <si>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</si>
  <si>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</si>
  <si>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</si>
  <si>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</si>
  <si>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</si>
  <si>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</si>
  <si>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</si>
  <si>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</si>
  <si>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</si>
  <si>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</si>
  <si>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</si>
  <si>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</si>
  <si>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</si>
  <si>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</si>
  <si>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</si>
  <si>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</si>
  <si>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</si>
  <si>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</si>
  <si>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</si>
  <si>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</si>
  <si>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</si>
  <si>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</si>
  <si>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</si>
  <si>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</si>
  <si>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</si>
  <si>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</si>
  <si>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</si>
  <si>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</si>
  <si>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</si>
  <si>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</si>
  <si>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</si>
  <si>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</si>
  <si>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</si>
  <si>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</si>
  <si>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</si>
  <si>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</si>
  <si>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</si>
  <si>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</si>
  <si>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</si>
  <si>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</si>
  <si>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</si>
  <si>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</si>
  <si>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</si>
  <si>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</si>
  <si>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</si>
  <si>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</si>
  <si>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</si>
  <si>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</si>
  <si>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</si>
  <si>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</si>
  <si>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</si>
  <si>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</si>
  <si>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</si>
  <si>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</si>
  <si>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</si>
  <si>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</si>
  <si>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</si>
  <si>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</si>
  <si>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</si>
  <si>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</si>
  <si>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</si>
  <si>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</si>
  <si>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</si>
  <si>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</si>
  <si>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</si>
  <si>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</si>
  <si>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</si>
  <si>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</si>
  <si>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</si>
  <si>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</si>
  <si>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</si>
  <si>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</si>
  <si>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</si>
  <si>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</si>
  <si>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</si>
  <si>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</si>
  <si>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</si>
  <si>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</si>
  <si>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</si>
  <si>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</si>
  <si>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</si>
  <si>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</si>
  <si>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</si>
  <si>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</si>
  <si>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</si>
  <si>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</si>
  <si>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</si>
  <si>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</si>
  <si>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</si>
  <si>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</si>
  <si>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</si>
  <si>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</si>
  <si>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</si>
  <si>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</si>
  <si>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</si>
  <si>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</si>
  <si>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</si>
  <si>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</si>
  <si>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</si>
  <si>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</si>
  <si>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</si>
  <si>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</si>
  <si>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</si>
  <si>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</si>
  <si>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</si>
  <si>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</si>
  <si>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</si>
  <si>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</si>
  <si>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</si>
  <si>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</si>
  <si>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</si>
  <si>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</si>
  <si>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</si>
  <si>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</si>
  <si>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</si>
  <si>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</si>
  <si>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</si>
  <si>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</si>
  <si>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</si>
  <si>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</si>
  <si>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</si>
  <si>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</si>
  <si>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</si>
  <si>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</si>
  <si>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</si>
  <si>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</si>
  <si>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</si>
  <si>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</si>
  <si>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</si>
  <si>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</si>
  <si>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</si>
  <si>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</si>
  <si>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</si>
  <si>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</si>
  <si>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</si>
  <si>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</si>
  <si>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</si>
  <si>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</si>
  <si>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</si>
  <si>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</si>
  <si>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</si>
  <si>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</si>
  <si>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</si>
  <si>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</si>
  <si>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</si>
  <si>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</si>
  <si>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</si>
  <si>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</si>
  <si>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</si>
  <si>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</si>
  <si>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</si>
  <si>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</si>
  <si>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</si>
  <si>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</si>
  <si>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</si>
  <si>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</si>
  <si>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</si>
  <si>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</si>
  <si>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</si>
  <si>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</si>
  <si>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</si>
  <si>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</si>
  <si>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</si>
  <si>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</si>
  <si>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</si>
  <si>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</si>
  <si>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</si>
  <si>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</si>
  <si>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</si>
  <si>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</si>
  <si>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</si>
  <si>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</si>
  <si>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</si>
  <si>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</si>
  <si>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</si>
  <si>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</si>
  <si>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</si>
  <si>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</si>
  <si>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</si>
  <si>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</si>
  <si>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</si>
  <si>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</si>
  <si>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</si>
  <si>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</si>
  <si>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</si>
  <si>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</si>
  <si>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</si>
  <si>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</si>
  <si>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</si>
  <si>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</si>
  <si>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</si>
  <si>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</si>
  <si>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</si>
  <si>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</si>
  <si>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</si>
  <si>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</si>
  <si>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</si>
  <si>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</si>
  <si>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</si>
  <si>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</si>
  <si>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</si>
  <si>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</si>
  <si>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</si>
  <si>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</si>
  <si>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</si>
  <si>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</si>
  <si>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</si>
  <si>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</si>
  <si>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</si>
  <si>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</si>
  <si>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</si>
  <si>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</si>
  <si>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</si>
  <si>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</si>
  <si>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</si>
  <si>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</si>
  <si>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</si>
  <si>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</si>
  <si>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</si>
  <si>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</si>
  <si>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</si>
  <si>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</si>
  <si>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</si>
  <si>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</si>
  <si>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</si>
  <si>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</si>
  <si>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</si>
  <si>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</si>
  <si>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</si>
  <si>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</si>
  <si>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</si>
  <si>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</si>
  <si>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</si>
  <si>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</si>
  <si>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</si>
  <si>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</si>
  <si>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</si>
  <si>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</si>
  <si>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</si>
  <si>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</si>
  <si>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</si>
  <si>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</si>
  <si>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</si>
  <si>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</si>
  <si>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</si>
  <si>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</si>
  <si>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</si>
  <si>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</si>
  <si>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</si>
  <si>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</si>
  <si>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</si>
  <si>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</si>
  <si>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</si>
  <si>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</si>
  <si>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</si>
  <si>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</si>
  <si>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</si>
  <si>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</si>
  <si>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</si>
  <si>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</si>
  <si>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</si>
  <si>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</si>
  <si>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</si>
  <si>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</si>
  <si>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</si>
  <si>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</si>
  <si>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</si>
  <si>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</si>
  <si>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</si>
  <si>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</si>
  <si>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</si>
  <si>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</si>
  <si>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</si>
  <si>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</si>
  <si>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</si>
  <si>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</si>
  <si>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</si>
  <si>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</si>
  <si>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</si>
  <si>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</si>
  <si>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</si>
  <si>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</si>
  <si>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</si>
  <si>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</si>
  <si>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</si>
  <si>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</si>
  <si>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</si>
  <si>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</si>
  <si>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</si>
  <si>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</si>
  <si>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</si>
  <si>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</si>
  <si>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</si>
  <si>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</si>
  <si>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</si>
  <si>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</si>
  <si>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</si>
  <si>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</si>
  <si>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</si>
  <si>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</si>
  <si>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</si>
  <si>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</si>
  <si>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</si>
  <si>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</si>
  <si>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</si>
  <si>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</si>
  <si>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</si>
  <si>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</si>
  <si>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</si>
  <si>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</si>
  <si>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</si>
  <si>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</si>
  <si>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</si>
  <si>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</si>
  <si>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</si>
  <si>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</si>
  <si>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</si>
  <si>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</si>
  <si>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</si>
  <si>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</si>
  <si>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</si>
  <si>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</si>
  <si>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</si>
  <si>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</si>
  <si>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</si>
  <si>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</si>
  <si>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</si>
  <si>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</si>
  <si>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</si>
  <si>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</si>
  <si>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</si>
  <si>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</si>
  <si>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</si>
  <si>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</si>
  <si>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</si>
  <si>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</si>
  <si>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</si>
  <si>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</si>
  <si>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</si>
  <si>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</si>
  <si>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</si>
  <si>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</si>
  <si>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</si>
  <si>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</si>
  <si>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</si>
  <si>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</si>
  <si>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</si>
  <si>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</si>
  <si>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</si>
  <si>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</si>
  <si>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</si>
  <si>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</si>
  <si>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</si>
  <si>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</si>
  <si>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</si>
  <si>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</si>
  <si>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</si>
  <si>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</si>
  <si>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</si>
  <si>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</si>
  <si>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</si>
  <si>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</si>
  <si>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</si>
  <si>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</si>
  <si>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</si>
  <si>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</si>
  <si>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</si>
  <si>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</si>
  <si>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</si>
  <si>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</si>
  <si>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</si>
  <si>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</si>
  <si>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</si>
  <si>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</si>
  <si>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</si>
  <si>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</si>
  <si>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</si>
  <si>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</si>
  <si>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</si>
  <si>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</si>
  <si>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</si>
  <si>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</si>
  <si>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</si>
  <si>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</si>
  <si>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</si>
  <si>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</si>
  <si>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</si>
  <si>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</si>
  <si>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</si>
  <si>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</si>
  <si>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</si>
  <si>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</si>
  <si>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</si>
  <si>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</si>
  <si>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</si>
  <si>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</si>
  <si>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</si>
  <si>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</si>
  <si>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</si>
  <si>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</si>
  <si>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</si>
  <si>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</si>
  <si>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</si>
  <si>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</si>
  <si>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</si>
  <si>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</si>
  <si>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</si>
  <si>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</si>
  <si>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</si>
  <si>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</si>
  <si>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</si>
  <si>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</si>
  <si>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</si>
  <si>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</si>
  <si>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</si>
  <si>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</si>
  <si>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</si>
  <si>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</si>
  <si>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</si>
  <si>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</si>
  <si>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</si>
  <si>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</si>
  <si>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</si>
  <si>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</si>
  <si>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</si>
  <si>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</si>
  <si>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</si>
  <si>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</si>
  <si>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</si>
  <si>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</si>
  <si>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</si>
  <si>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</si>
  <si>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</si>
  <si>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</si>
  <si>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</si>
  <si>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</si>
  <si>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</si>
  <si>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</si>
  <si>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</si>
  <si>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</si>
  <si>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</si>
  <si>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</si>
  <si>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</si>
  <si>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</si>
  <si>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</si>
  <si>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</si>
  <si>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</si>
  <si>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</si>
  <si>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</si>
  <si>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</si>
  <si>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</si>
  <si>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</si>
  <si>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</si>
  <si>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</si>
  <si>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</si>
  <si>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</si>
  <si>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</si>
  <si>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</si>
  <si>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</si>
  <si>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</si>
  <si>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</si>
  <si>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</si>
  <si>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</si>
  <si>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</si>
  <si>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</si>
  <si>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</si>
  <si>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</si>
  <si>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</si>
  <si>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</si>
  <si>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</si>
  <si>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</si>
  <si>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</si>
  <si>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</si>
  <si>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</si>
  <si>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</si>
  <si>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</si>
  <si>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</si>
  <si>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</si>
  <si>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</si>
  <si>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</si>
  <si>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</si>
  <si>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</si>
  <si>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</si>
  <si>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</si>
  <si>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</si>
  <si>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</si>
  <si>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</si>
  <si>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</si>
  <si>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</si>
  <si>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</si>
  <si>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</si>
  <si>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</si>
  <si>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</si>
  <si>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</si>
  <si>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</si>
  <si>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</si>
  <si>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</si>
  <si>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</si>
  <si>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</si>
  <si>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</si>
  <si>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</si>
  <si>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</si>
  <si>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</si>
  <si>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</si>
  <si>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</si>
  <si>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</si>
  <si>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</si>
  <si>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</si>
  <si>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</si>
  <si>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</si>
  <si>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</si>
  <si>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</si>
  <si>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</si>
  <si>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</si>
  <si>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</si>
  <si>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</si>
  <si>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</si>
  <si>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</si>
  <si>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</si>
  <si>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</si>
  <si>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</si>
  <si>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</si>
  <si>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</si>
  <si>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</si>
  <si>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</si>
  <si>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</si>
  <si>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</si>
  <si>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</si>
  <si>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</si>
  <si>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</si>
  <si>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</si>
  <si>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</si>
  <si>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</si>
  <si>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</si>
  <si>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</si>
  <si>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</si>
  <si>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</si>
  <si>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</si>
  <si>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</si>
  <si>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</si>
  <si>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</si>
  <si>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</si>
  <si>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</si>
  <si>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</si>
  <si>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</si>
  <si>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</si>
  <si>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</si>
  <si>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</si>
  <si>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</si>
  <si>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</si>
  <si>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</si>
  <si>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</si>
  <si>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</si>
  <si>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</si>
  <si>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</si>
  <si>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</si>
  <si>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</si>
  <si>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</si>
  <si>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</si>
  <si>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</si>
  <si>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</si>
  <si>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</si>
  <si>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</si>
  <si>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</si>
  <si>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</si>
  <si>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</si>
  <si>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</si>
  <si>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</si>
  <si>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</si>
  <si>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</si>
  <si>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</si>
  <si>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</si>
  <si>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</si>
  <si>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</si>
  <si>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</si>
  <si>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</si>
  <si>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</si>
  <si>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</si>
  <si>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</si>
  <si>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</si>
  <si>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</si>
  <si>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</si>
  <si>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</si>
  <si>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</si>
  <si>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</si>
  <si>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</si>
  <si>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</si>
  <si>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</si>
  <si>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</si>
  <si>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</si>
  <si>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</si>
  <si>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</si>
  <si>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</si>
  <si>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</si>
  <si>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</si>
  <si>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</si>
  <si>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</si>
  <si>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</si>
  <si>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</si>
  <si>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</si>
  <si>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</si>
  <si>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</si>
  <si>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</si>
  <si>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</si>
  <si>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</si>
  <si>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</si>
  <si>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</si>
  <si>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</si>
  <si>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</si>
  <si>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</si>
  <si>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</si>
  <si>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</si>
  <si>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</si>
  <si>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</si>
  <si>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       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</si>
</sst>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159</v>
      </c>
      <c r="C2" s="21">
        <v>159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65333.54</v>
      </c>
      <c r="G9" s="18"/>
      <c r="H9" s="18"/>
      <c r="I9" s="18"/>
      <c r="J9" s="67">
        <f>SUM(I439)</f>
        <v>198902.28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65333.54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198902.28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28416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28416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16028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198902.28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20889.54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36917.54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198902.28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65333.54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198902.28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416810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416810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81.010000000000005</v>
      </c>
      <c r="G96" s="18"/>
      <c r="H96" s="18"/>
      <c r="I96" s="18"/>
      <c r="J96" s="18">
        <v>1266.9000000000001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500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581.01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1266.9000000000001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417391.01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1266.9000000000001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0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224299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172.43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224471.43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224471.43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7000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641862.43999999994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8266.9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351627.5</v>
      </c>
      <c r="I197" s="18"/>
      <c r="J197" s="18"/>
      <c r="K197" s="18"/>
      <c r="L197" s="19">
        <f>SUM(F197:K197)</f>
        <v>351627.5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22269.34</v>
      </c>
      <c r="I204" s="18"/>
      <c r="J204" s="18"/>
      <c r="K204" s="18"/>
      <c r="L204" s="19">
        <f t="shared" si="0"/>
        <v>22269.34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11981.79</v>
      </c>
      <c r="G208" s="18">
        <v>5302.28</v>
      </c>
      <c r="H208" s="18">
        <v>2200</v>
      </c>
      <c r="I208" s="18">
        <v>3709.29</v>
      </c>
      <c r="J208" s="18"/>
      <c r="K208" s="18"/>
      <c r="L208" s="19">
        <f t="shared" si="0"/>
        <v>23193.360000000001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191.5</v>
      </c>
      <c r="I209" s="18"/>
      <c r="J209" s="18"/>
      <c r="K209" s="18"/>
      <c r="L209" s="19">
        <f>SUM(F209:K209)</f>
        <v>191.5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11981.79</v>
      </c>
      <c r="G211" s="41">
        <f t="shared" si="1"/>
        <v>5302.28</v>
      </c>
      <c r="H211" s="41">
        <f t="shared" si="1"/>
        <v>376288.34</v>
      </c>
      <c r="I211" s="41">
        <f t="shared" si="1"/>
        <v>3709.29</v>
      </c>
      <c r="J211" s="41">
        <f t="shared" si="1"/>
        <v>0</v>
      </c>
      <c r="K211" s="41">
        <f t="shared" si="1"/>
        <v>0</v>
      </c>
      <c r="L211" s="41">
        <f t="shared" si="1"/>
        <v>397281.7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71578.5</v>
      </c>
      <c r="I215" s="18"/>
      <c r="J215" s="18"/>
      <c r="K215" s="18"/>
      <c r="L215" s="19">
        <f>SUM(F215:K215)</f>
        <v>71578.5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1279.56</v>
      </c>
      <c r="I216" s="18"/>
      <c r="J216" s="18"/>
      <c r="K216" s="18"/>
      <c r="L216" s="19">
        <f>SUM(F216:K216)</f>
        <v>1279.56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3566.46</v>
      </c>
      <c r="I222" s="18"/>
      <c r="J222" s="18"/>
      <c r="K222" s="18"/>
      <c r="L222" s="19">
        <f t="shared" si="2"/>
        <v>3566.46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5990.88</v>
      </c>
      <c r="G226" s="18">
        <v>2651.14</v>
      </c>
      <c r="H226" s="18">
        <v>1100</v>
      </c>
      <c r="I226" s="18">
        <v>1854.65</v>
      </c>
      <c r="J226" s="18"/>
      <c r="K226" s="18"/>
      <c r="L226" s="19">
        <f t="shared" si="2"/>
        <v>11596.67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95.75</v>
      </c>
      <c r="I227" s="18"/>
      <c r="J227" s="18"/>
      <c r="K227" s="18"/>
      <c r="L227" s="19">
        <f>SUM(F227:K227)</f>
        <v>95.75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5990.88</v>
      </c>
      <c r="G229" s="41">
        <f>SUM(G215:G228)</f>
        <v>2651.14</v>
      </c>
      <c r="H229" s="41">
        <f>SUM(H215:H228)</f>
        <v>77620.27</v>
      </c>
      <c r="I229" s="41">
        <f>SUM(I215:I228)</f>
        <v>1854.65</v>
      </c>
      <c r="J229" s="41">
        <f>SUM(J215:J228)</f>
        <v>0</v>
      </c>
      <c r="K229" s="41">
        <f t="shared" si="3"/>
        <v>0</v>
      </c>
      <c r="L229" s="41">
        <f t="shared" si="3"/>
        <v>88116.94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132510</v>
      </c>
      <c r="I233" s="18"/>
      <c r="J233" s="18"/>
      <c r="K233" s="18"/>
      <c r="L233" s="19">
        <f>SUM(F233:K233)</f>
        <v>132510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2246.59</v>
      </c>
      <c r="I240" s="18"/>
      <c r="J240" s="18"/>
      <c r="K240" s="18"/>
      <c r="L240" s="19">
        <f t="shared" si="4"/>
        <v>2246.59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5990.88</v>
      </c>
      <c r="G244" s="18">
        <v>2651.14</v>
      </c>
      <c r="H244" s="18">
        <v>1100</v>
      </c>
      <c r="I244" s="18">
        <v>1854.65</v>
      </c>
      <c r="J244" s="18"/>
      <c r="K244" s="18"/>
      <c r="L244" s="19">
        <f t="shared" si="4"/>
        <v>11596.67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95.75</v>
      </c>
      <c r="I245" s="18"/>
      <c r="J245" s="18"/>
      <c r="K245" s="18"/>
      <c r="L245" s="19">
        <f>SUM(F245:K245)</f>
        <v>95.75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5990.88</v>
      </c>
      <c r="G247" s="41">
        <f t="shared" si="5"/>
        <v>2651.14</v>
      </c>
      <c r="H247" s="41">
        <f t="shared" si="5"/>
        <v>135952.34</v>
      </c>
      <c r="I247" s="41">
        <f t="shared" si="5"/>
        <v>1854.65</v>
      </c>
      <c r="J247" s="41">
        <f t="shared" si="5"/>
        <v>0</v>
      </c>
      <c r="K247" s="41">
        <f t="shared" si="5"/>
        <v>0</v>
      </c>
      <c r="L247" s="41">
        <f t="shared" si="5"/>
        <v>146449.01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23963.550000000003</v>
      </c>
      <c r="G257" s="41">
        <f t="shared" si="8"/>
        <v>10604.56</v>
      </c>
      <c r="H257" s="41">
        <f t="shared" si="8"/>
        <v>589860.95000000007</v>
      </c>
      <c r="I257" s="41">
        <f t="shared" si="8"/>
        <v>7418.59</v>
      </c>
      <c r="J257" s="41">
        <f t="shared" si="8"/>
        <v>0</v>
      </c>
      <c r="K257" s="41">
        <f t="shared" si="8"/>
        <v>0</v>
      </c>
      <c r="L257" s="41">
        <f t="shared" si="8"/>
        <v>631847.65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7000</v>
      </c>
      <c r="L266" s="19">
        <f t="shared" si="9"/>
        <v>7000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</v>
      </c>
      <c r="L270" s="41">
        <f t="shared" si="9"/>
        <v>7000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23963.550000000003</v>
      </c>
      <c r="G271" s="42">
        <f t="shared" si="11"/>
        <v>10604.56</v>
      </c>
      <c r="H271" s="42">
        <f t="shared" si="11"/>
        <v>589860.95000000007</v>
      </c>
      <c r="I271" s="42">
        <f t="shared" si="11"/>
        <v>7418.59</v>
      </c>
      <c r="J271" s="42">
        <f t="shared" si="11"/>
        <v>0</v>
      </c>
      <c r="K271" s="42">
        <f t="shared" si="11"/>
        <v>7000</v>
      </c>
      <c r="L271" s="42">
        <f t="shared" si="11"/>
        <v>638847.65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7000</v>
      </c>
      <c r="H390" s="18">
        <v>264.8</v>
      </c>
      <c r="I390" s="18"/>
      <c r="J390" s="24" t="s">
        <v>286</v>
      </c>
      <c r="K390" s="24" t="s">
        <v>286</v>
      </c>
      <c r="L390" s="56">
        <f t="shared" si="25"/>
        <v>7264.8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7000</v>
      </c>
      <c r="H393" s="139">
        <f>SUM(H387:H392)</f>
        <v>264.8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7264.8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538.4</v>
      </c>
      <c r="I397" s="18"/>
      <c r="J397" s="24" t="s">
        <v>286</v>
      </c>
      <c r="K397" s="24" t="s">
        <v>286</v>
      </c>
      <c r="L397" s="56">
        <f t="shared" si="26"/>
        <v>538.4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0</v>
      </c>
      <c r="H398" s="18">
        <v>463.7</v>
      </c>
      <c r="I398" s="18"/>
      <c r="J398" s="24" t="s">
        <v>286</v>
      </c>
      <c r="K398" s="24" t="s">
        <v>286</v>
      </c>
      <c r="L398" s="56">
        <f t="shared" si="26"/>
        <v>463.7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1002.0999999999999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1002.0999999999999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7000</v>
      </c>
      <c r="H408" s="47">
        <f>H393+H401+H407</f>
        <v>1266.8999999999999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8266.9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44876.93</v>
      </c>
      <c r="G439" s="18">
        <v>154025.35</v>
      </c>
      <c r="H439" s="18"/>
      <c r="I439" s="56">
        <f t="shared" ref="I439:I445" si="33">SUM(F439:H439)</f>
        <v>198902.28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44876.93</v>
      </c>
      <c r="G446" s="13">
        <f>SUM(G439:G445)</f>
        <v>154025.35</v>
      </c>
      <c r="H446" s="13">
        <f>SUM(H439:H445)</f>
        <v>0</v>
      </c>
      <c r="I446" s="13">
        <f>SUM(I439:I445)</f>
        <v>198902.28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44876.93</v>
      </c>
      <c r="G459" s="18">
        <v>154025.35</v>
      </c>
      <c r="H459" s="18"/>
      <c r="I459" s="56">
        <f t="shared" si="34"/>
        <v>198902.28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44876.93</v>
      </c>
      <c r="G460" s="83">
        <f>SUM(G454:G459)</f>
        <v>154025.35</v>
      </c>
      <c r="H460" s="83">
        <f>SUM(H454:H459)</f>
        <v>0</v>
      </c>
      <c r="I460" s="83">
        <f>SUM(I454:I459)</f>
        <v>198902.28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44876.93</v>
      </c>
      <c r="G461" s="42">
        <f>G452+G460</f>
        <v>154025.35</v>
      </c>
      <c r="H461" s="42">
        <f>H452+H460</f>
        <v>0</v>
      </c>
      <c r="I461" s="42">
        <f>I452+I460</f>
        <v>198902.28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33902.75</v>
      </c>
      <c r="G465" s="18"/>
      <c r="H465" s="18"/>
      <c r="I465" s="18"/>
      <c r="J465" s="18">
        <v>190635.38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641862.43999999994</v>
      </c>
      <c r="G468" s="18"/>
      <c r="H468" s="18"/>
      <c r="I468" s="18"/>
      <c r="J468" s="18">
        <v>8266.9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641862.43999999994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8266.9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638847.65</v>
      </c>
      <c r="G472" s="18"/>
      <c r="H472" s="18"/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638847.65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36917.539999999921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198902.28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0</v>
      </c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1279.56</v>
      </c>
      <c r="I522" s="18"/>
      <c r="J522" s="18"/>
      <c r="K522" s="18"/>
      <c r="L522" s="88">
        <f>SUM(F522:K522)</f>
        <v>1279.56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0</v>
      </c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1279.56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1279.56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3058.35</v>
      </c>
      <c r="I531" s="18"/>
      <c r="J531" s="18"/>
      <c r="K531" s="18"/>
      <c r="L531" s="88">
        <f>SUM(F531:K531)</f>
        <v>3058.35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489.8</v>
      </c>
      <c r="I532" s="18"/>
      <c r="J532" s="18"/>
      <c r="K532" s="18"/>
      <c r="L532" s="88">
        <f>SUM(F532:K532)</f>
        <v>489.8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308.52999999999997</v>
      </c>
      <c r="I533" s="18"/>
      <c r="J533" s="18"/>
      <c r="K533" s="18"/>
      <c r="L533" s="88">
        <f>SUM(F533:K533)</f>
        <v>308.52999999999997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3856.6800000000003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3856.6800000000003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5136.24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5136.24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3058.35</v>
      </c>
      <c r="I549" s="87">
        <f>L536</f>
        <v>0</v>
      </c>
      <c r="J549" s="87">
        <f>L541</f>
        <v>0</v>
      </c>
      <c r="K549" s="87">
        <f>SUM(F549:J549)</f>
        <v>3058.35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1279.56</v>
      </c>
      <c r="G550" s="87">
        <f>L527</f>
        <v>0</v>
      </c>
      <c r="H550" s="87">
        <f>L532</f>
        <v>489.8</v>
      </c>
      <c r="I550" s="87">
        <f>L537</f>
        <v>0</v>
      </c>
      <c r="J550" s="87">
        <f>L542</f>
        <v>0</v>
      </c>
      <c r="K550" s="87">
        <f>SUM(F550:J550)</f>
        <v>1769.36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308.52999999999997</v>
      </c>
      <c r="I551" s="87">
        <f>L538</f>
        <v>0</v>
      </c>
      <c r="J551" s="87">
        <f>L543</f>
        <v>0</v>
      </c>
      <c r="K551" s="87">
        <f>SUM(F551:J551)</f>
        <v>308.52999999999997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1279.56</v>
      </c>
      <c r="G552" s="89">
        <f t="shared" si="42"/>
        <v>0</v>
      </c>
      <c r="H552" s="89">
        <f t="shared" si="42"/>
        <v>3856.6800000000003</v>
      </c>
      <c r="I552" s="89">
        <f t="shared" si="42"/>
        <v>0</v>
      </c>
      <c r="J552" s="89">
        <f t="shared" si="42"/>
        <v>0</v>
      </c>
      <c r="K552" s="89">
        <f t="shared" si="42"/>
        <v>5136.24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351627.5</v>
      </c>
      <c r="G575" s="18">
        <v>71578.5</v>
      </c>
      <c r="H575" s="18">
        <v>132510</v>
      </c>
      <c r="I575" s="87">
        <f>SUM(F575:H575)</f>
        <v>555716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23193.360000000001</v>
      </c>
      <c r="I591" s="18">
        <v>11596.67</v>
      </c>
      <c r="J591" s="18">
        <v>11596.67</v>
      </c>
      <c r="K591" s="104">
        <f t="shared" ref="K591:K597" si="48">SUM(H591:J591)</f>
        <v>46386.7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23193.360000000001</v>
      </c>
      <c r="I598" s="108">
        <f>SUM(I591:I597)</f>
        <v>11596.67</v>
      </c>
      <c r="J598" s="108">
        <f>SUM(J591:J597)</f>
        <v>11596.67</v>
      </c>
      <c r="K598" s="108">
        <f>SUM(K591:K597)</f>
        <v>46386.7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65333.54</v>
      </c>
      <c r="H617" s="109">
        <f>SUM(F52)</f>
        <v>65333.54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198902.28</v>
      </c>
      <c r="H621" s="109">
        <f>SUM(J52)</f>
        <v>198902.28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36917.54</v>
      </c>
      <c r="H622" s="109">
        <f>F476</f>
        <v>36917.539999999921</v>
      </c>
      <c r="I622" s="121" t="s">
        <v>101</v>
      </c>
      <c r="J622" s="109">
        <f t="shared" ref="J622:J655" si="50">G622-H622</f>
        <v>8.0035533756017685E-11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198902.28</v>
      </c>
      <c r="H626" s="109">
        <f>J476</f>
        <v>198902.28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641862.43999999994</v>
      </c>
      <c r="H627" s="104">
        <f>SUM(F468)</f>
        <v>641862.43999999994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8266.9</v>
      </c>
      <c r="H631" s="104">
        <f>SUM(J468)</f>
        <v>8266.9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638847.65</v>
      </c>
      <c r="H632" s="104">
        <f>SUM(F472)</f>
        <v>638847.65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8266.9</v>
      </c>
      <c r="H637" s="164">
        <f>SUM(J468)</f>
        <v>8266.9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44876.93</v>
      </c>
      <c r="H639" s="104">
        <f>SUM(F461)</f>
        <v>44876.93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154025.35</v>
      </c>
      <c r="H640" s="104">
        <f>SUM(G461)</f>
        <v>154025.35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198902.28</v>
      </c>
      <c r="H642" s="104">
        <f>SUM(I461)</f>
        <v>198902.28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1266.9000000000001</v>
      </c>
      <c r="H644" s="104">
        <f>H408</f>
        <v>1266.8999999999999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7000</v>
      </c>
      <c r="H645" s="104">
        <f>G408</f>
        <v>7000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8266.9</v>
      </c>
      <c r="H646" s="104">
        <f>L408</f>
        <v>8266.9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46386.7</v>
      </c>
      <c r="H647" s="104">
        <f>L208+L226+L244</f>
        <v>46386.7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23193.360000000001</v>
      </c>
      <c r="H649" s="104">
        <f>H598</f>
        <v>23193.360000000001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11596.67</v>
      </c>
      <c r="H650" s="104">
        <f>I598</f>
        <v>11596.67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11596.67</v>
      </c>
      <c r="H651" s="104">
        <f>J598</f>
        <v>11596.67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7000</v>
      </c>
      <c r="H655" s="104">
        <f>K266+K347</f>
        <v>7000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397281.7</v>
      </c>
      <c r="G660" s="19">
        <f>(L229+L309+L359)</f>
        <v>88116.94</v>
      </c>
      <c r="H660" s="19">
        <f>(L247+L328+L360)</f>
        <v>146449.01</v>
      </c>
      <c r="I660" s="19">
        <f>SUM(F660:H660)</f>
        <v>631847.65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23193.360000000001</v>
      </c>
      <c r="G662" s="19">
        <f>(L226+L306)-(J226+J306)</f>
        <v>11596.67</v>
      </c>
      <c r="H662" s="19">
        <f>(L244+L325)-(J244+J325)</f>
        <v>11596.67</v>
      </c>
      <c r="I662" s="19">
        <f>SUM(F662:H662)</f>
        <v>46386.7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351627.5</v>
      </c>
      <c r="G663" s="199">
        <f>SUM(G575:G587)+SUM(I602:I604)+L612</f>
        <v>71578.5</v>
      </c>
      <c r="H663" s="199">
        <f>SUM(H575:H587)+SUM(J602:J604)+L613</f>
        <v>132510</v>
      </c>
      <c r="I663" s="19">
        <f>SUM(F663:H663)</f>
        <v>555716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22460.840000000026</v>
      </c>
      <c r="G664" s="19">
        <f>G660-SUM(G661:G663)</f>
        <v>4941.7700000000041</v>
      </c>
      <c r="H664" s="19">
        <f>H660-SUM(H661:H663)</f>
        <v>2342.3399999999965</v>
      </c>
      <c r="I664" s="19">
        <f>I660-SUM(I661:I663)</f>
        <v>29744.95000000007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-22460.84</v>
      </c>
      <c r="G669" s="18">
        <v>-4941.7700000000004</v>
      </c>
      <c r="H669" s="18">
        <v>-2342.34</v>
      </c>
      <c r="I669" s="19">
        <f>SUM(F669:H669)</f>
        <v>-29744.95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        EATON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        EATON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556995.56000000006</v>
      </c>
      <c r="D5" s="20">
        <f>SUM('DOE25'!L197:L200)+SUM('DOE25'!L215:L218)+SUM('DOE25'!L233:L236)-F5-G5</f>
        <v>556995.56000000006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16036.130000000001</v>
      </c>
      <c r="D8" s="243"/>
      <c r="E8" s="20">
        <f>'DOE25'!L204+'DOE25'!L222+'DOE25'!L240-F8-G8-D9-D11</f>
        <v>16036.130000000001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6043.39</v>
      </c>
      <c r="D9" s="244">
        <v>6043.39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6002.87</v>
      </c>
      <c r="D11" s="244">
        <v>6002.87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46386.7</v>
      </c>
      <c r="D15" s="20">
        <f>'DOE25'!L208+'DOE25'!L226+'DOE25'!L244-F15-G15</f>
        <v>46386.7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383</v>
      </c>
      <c r="D16" s="243"/>
      <c r="E16" s="20">
        <f>'DOE25'!L209+'DOE25'!L227+'DOE25'!L245-F16-G16</f>
        <v>383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615428.52</v>
      </c>
      <c r="E33" s="246">
        <f>SUM(E5:E31)</f>
        <v>19419.13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19419.13</v>
      </c>
      <c r="E35" s="249"/>
    </row>
    <row r="36" spans="2:8" ht="12" thickTop="1" x14ac:dyDescent="0.2">
      <c r="B36" t="s">
        <v>809</v>
      </c>
      <c r="D36" s="20">
        <f>D33</f>
        <v>615428.52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EATON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65333.54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198902.28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65333.54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198902.28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28416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28416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16028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198902.28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20889.54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36917.54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198902.28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65333.54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198902.28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416810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81.010000000000005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1266.9000000000001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581.01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1266.9000000000001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417391.01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1266.9000000000001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224299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172.43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224471.43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224471.43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</v>
      </c>
    </row>
    <row r="104" spans="1:7" ht="12.75" thickTop="1" thickBot="1" x14ac:dyDescent="0.25">
      <c r="A104" s="33" t="s">
        <v>759</v>
      </c>
      <c r="C104" s="86">
        <f>C63+C81+C91+C103</f>
        <v>641862.43999999994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8266.9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555716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1279.56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556995.56000000006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28082.39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46386.7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383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74852.09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7264.8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1002.0999999999999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-1266.8999999999996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638847.65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        EATON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555716</v>
      </c>
      <c r="D10" s="182">
        <f>ROUND((C10/$C$28)*100,1)</f>
        <v>88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1280</v>
      </c>
      <c r="D11" s="182">
        <f>ROUND((C11/$C$28)*100,1)</f>
        <v>0.2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28465</v>
      </c>
      <c r="D17" s="182">
        <f t="shared" si="0"/>
        <v>4.5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46387</v>
      </c>
      <c r="D21" s="182">
        <f t="shared" si="0"/>
        <v>7.3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631848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631848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416810</v>
      </c>
      <c r="D35" s="182">
        <f t="shared" ref="D35:D40" si="1">ROUND((C35/$C$41)*100,1)</f>
        <v>64.8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1847.9100000000326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224299</v>
      </c>
      <c r="D37" s="182">
        <f t="shared" si="1"/>
        <v>34.9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172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643128.91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 xml:space="preserve">                     EATON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2018-08-27T10:49:28Z</cp:lastPrinted>
  <dcterms:created xsi:type="dcterms:W3CDTF">1997-12-04T19:04:30Z</dcterms:created>
  <dcterms:modified xsi:type="dcterms:W3CDTF">2018-11-13T19:35:32Z</dcterms:modified>
</cp:coreProperties>
</file>