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C11" i="10" s="1"/>
  <c r="L199" i="1"/>
  <c r="C111" i="2" s="1"/>
  <c r="L200" i="1"/>
  <c r="L215" i="1"/>
  <c r="L216" i="1"/>
  <c r="L229" i="1" s="1"/>
  <c r="L217" i="1"/>
  <c r="L218" i="1"/>
  <c r="C112" i="2" s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H112" i="1" s="1"/>
  <c r="I60" i="1"/>
  <c r="F56" i="2" s="1"/>
  <c r="F79" i="1"/>
  <c r="F112" i="1" s="1"/>
  <c r="F94" i="1"/>
  <c r="F111" i="1"/>
  <c r="G111" i="1"/>
  <c r="H79" i="1"/>
  <c r="H94" i="1"/>
  <c r="E58" i="2" s="1"/>
  <c r="E62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9" i="1" s="1"/>
  <c r="H162" i="1"/>
  <c r="I147" i="1"/>
  <c r="I162" i="1"/>
  <c r="C16" i="10"/>
  <c r="L250" i="1"/>
  <c r="L332" i="1"/>
  <c r="L254" i="1"/>
  <c r="L268" i="1"/>
  <c r="L269" i="1"/>
  <c r="C143" i="2" s="1"/>
  <c r="L349" i="1"/>
  <c r="L350" i="1"/>
  <c r="E143" i="2" s="1"/>
  <c r="I665" i="1"/>
  <c r="I670" i="1"/>
  <c r="L211" i="1"/>
  <c r="G662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K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3" i="2"/>
  <c r="E113" i="2"/>
  <c r="C114" i="2"/>
  <c r="D115" i="2"/>
  <c r="F115" i="2"/>
  <c r="G115" i="2"/>
  <c r="C118" i="2"/>
  <c r="C119" i="2"/>
  <c r="C122" i="2"/>
  <c r="C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L256" i="1" s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I257" i="1"/>
  <c r="I271" i="1" s="1"/>
  <c r="G257" i="1"/>
  <c r="G271" i="1" s="1"/>
  <c r="C26" i="10"/>
  <c r="A31" i="12"/>
  <c r="D18" i="2"/>
  <c r="D50" i="2"/>
  <c r="D91" i="2"/>
  <c r="D14" i="13"/>
  <c r="C14" i="13" s="1"/>
  <c r="E13" i="13"/>
  <c r="C13" i="13" s="1"/>
  <c r="E78" i="2"/>
  <c r="E81" i="2" s="1"/>
  <c r="K605" i="1"/>
  <c r="G648" i="1" s="1"/>
  <c r="J571" i="1"/>
  <c r="I169" i="1"/>
  <c r="G552" i="1"/>
  <c r="G476" i="1"/>
  <c r="H623" i="1" s="1"/>
  <c r="J623" i="1" s="1"/>
  <c r="G338" i="1"/>
  <c r="G352" i="1" s="1"/>
  <c r="F169" i="1"/>
  <c r="J140" i="1"/>
  <c r="I552" i="1"/>
  <c r="G22" i="2"/>
  <c r="H140" i="1"/>
  <c r="L401" i="1"/>
  <c r="C139" i="2" s="1"/>
  <c r="F22" i="13"/>
  <c r="C22" i="13" s="1"/>
  <c r="H571" i="1"/>
  <c r="H192" i="1"/>
  <c r="F552" i="1"/>
  <c r="L570" i="1"/>
  <c r="I571" i="1"/>
  <c r="G545" i="1"/>
  <c r="H545" i="1"/>
  <c r="F476" i="1" l="1"/>
  <c r="H622" i="1" s="1"/>
  <c r="J622" i="1" s="1"/>
  <c r="H408" i="1"/>
  <c r="H644" i="1" s="1"/>
  <c r="G408" i="1"/>
  <c r="H645" i="1" s="1"/>
  <c r="L270" i="1"/>
  <c r="K271" i="1"/>
  <c r="L247" i="1"/>
  <c r="H660" i="1" s="1"/>
  <c r="H664" i="1" s="1"/>
  <c r="C17" i="10"/>
  <c r="C10" i="10"/>
  <c r="H257" i="1"/>
  <c r="H271" i="1" s="1"/>
  <c r="G645" i="1"/>
  <c r="C70" i="2"/>
  <c r="J644" i="1"/>
  <c r="C35" i="10"/>
  <c r="J617" i="1"/>
  <c r="J647" i="1"/>
  <c r="C115" i="2"/>
  <c r="E63" i="2"/>
  <c r="E104" i="2" s="1"/>
  <c r="J645" i="1"/>
  <c r="I661" i="1"/>
  <c r="K552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E145" i="2" s="1"/>
  <c r="C21" i="10"/>
  <c r="C12" i="10"/>
  <c r="E16" i="13"/>
  <c r="H25" i="13"/>
  <c r="H552" i="1"/>
  <c r="K500" i="1"/>
  <c r="I452" i="1"/>
  <c r="I461" i="1" s="1"/>
  <c r="H642" i="1" s="1"/>
  <c r="J642" i="1" s="1"/>
  <c r="I52" i="1"/>
  <c r="H620" i="1" s="1"/>
  <c r="J620" i="1" s="1"/>
  <c r="C121" i="2"/>
  <c r="C78" i="2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C32" i="10"/>
  <c r="L309" i="1"/>
  <c r="G649" i="1"/>
  <c r="J649" i="1" s="1"/>
  <c r="L524" i="1"/>
  <c r="L545" i="1" s="1"/>
  <c r="J338" i="1"/>
  <c r="J352" i="1" s="1"/>
  <c r="C124" i="2"/>
  <c r="C120" i="2"/>
  <c r="C128" i="2" s="1"/>
  <c r="L290" i="1"/>
  <c r="F660" i="1" s="1"/>
  <c r="F662" i="1"/>
  <c r="I662" i="1" s="1"/>
  <c r="L614" i="1"/>
  <c r="D5" i="13"/>
  <c r="C5" i="13" s="1"/>
  <c r="G112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D31" i="13"/>
  <c r="C31" i="13" s="1"/>
  <c r="F545" i="1"/>
  <c r="H434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H667" i="1" l="1"/>
  <c r="H672" i="1"/>
  <c r="C6" i="10" s="1"/>
  <c r="L257" i="1"/>
  <c r="L271" i="1" s="1"/>
  <c r="G632" i="1" s="1"/>
  <c r="J632" i="1" s="1"/>
  <c r="C81" i="2"/>
  <c r="C104" i="2" s="1"/>
  <c r="C36" i="10"/>
  <c r="C145" i="2"/>
  <c r="F51" i="2"/>
  <c r="F664" i="1"/>
  <c r="C25" i="13"/>
  <c r="H33" i="13"/>
  <c r="I660" i="1"/>
  <c r="I664" i="1" s="1"/>
  <c r="I672" i="1" s="1"/>
  <c r="C7" i="10" s="1"/>
  <c r="G672" i="1"/>
  <c r="C5" i="10" s="1"/>
  <c r="C28" i="10"/>
  <c r="D12" i="10" s="1"/>
  <c r="E33" i="13"/>
  <c r="D35" i="13" s="1"/>
  <c r="C16" i="13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6" i="10" l="1"/>
  <c r="D15" i="10"/>
  <c r="D16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F672" i="1"/>
  <c r="C4" i="10" s="1"/>
  <c r="F667" i="1"/>
  <c r="D18" i="10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<sst xmlns="http://schemas.openxmlformats.org/spreadsheetml/2006/main" count="3957" uniqueCount="913">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</sst>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236</v>
      </c>
      <c r="C2" s="21">
        <v>236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4062.86</v>
      </c>
      <c r="G9" s="18"/>
      <c r="H9" s="18"/>
      <c r="I9" s="18"/>
      <c r="J9" s="67">
        <f>SUM(I439)</f>
        <v>124078.09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4062.86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124078.09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2545.19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2545.19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1059</v>
      </c>
      <c r="G48" s="18"/>
      <c r="H48" s="18"/>
      <c r="I48" s="18"/>
      <c r="J48" s="13">
        <f>SUM(I459)</f>
        <v>124078.09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458.67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1517.67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124078.09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4062.86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124078.09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6733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6733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0.98</v>
      </c>
      <c r="G96" s="18"/>
      <c r="H96" s="18"/>
      <c r="I96" s="18"/>
      <c r="J96" s="18">
        <v>59.99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0.98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59.99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6733.98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59.99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0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35643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35643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35643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2564.85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2564.85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6500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44941.829999999994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6559.99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33128</v>
      </c>
      <c r="I233" s="18"/>
      <c r="J233" s="18"/>
      <c r="K233" s="18"/>
      <c r="L233" s="19">
        <f>SUM(F233:K233)</f>
        <v>33128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5497.5</v>
      </c>
      <c r="I240" s="18"/>
      <c r="J240" s="18"/>
      <c r="K240" s="18"/>
      <c r="L240" s="19">
        <f t="shared" si="4"/>
        <v>5497.5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38625.5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38625.5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38625.5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38625.5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6500</v>
      </c>
      <c r="L266" s="19">
        <f t="shared" si="9"/>
        <v>6500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</v>
      </c>
      <c r="L270" s="41">
        <f t="shared" si="9"/>
        <v>6500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38625.5</v>
      </c>
      <c r="I271" s="42">
        <f t="shared" si="11"/>
        <v>0</v>
      </c>
      <c r="J271" s="42">
        <f t="shared" si="11"/>
        <v>0</v>
      </c>
      <c r="K271" s="42">
        <f t="shared" si="11"/>
        <v>6500</v>
      </c>
      <c r="L271" s="42">
        <f t="shared" si="11"/>
        <v>45125.5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1500</v>
      </c>
      <c r="H397" s="18">
        <v>18.75</v>
      </c>
      <c r="I397" s="18"/>
      <c r="J397" s="24" t="s">
        <v>286</v>
      </c>
      <c r="K397" s="24" t="s">
        <v>286</v>
      </c>
      <c r="L397" s="56">
        <f t="shared" si="26"/>
        <v>1518.75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5000</v>
      </c>
      <c r="H398" s="18">
        <v>41.24</v>
      </c>
      <c r="I398" s="18"/>
      <c r="J398" s="24" t="s">
        <v>286</v>
      </c>
      <c r="K398" s="24" t="s">
        <v>286</v>
      </c>
      <c r="L398" s="56">
        <f t="shared" si="26"/>
        <v>5041.24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6500</v>
      </c>
      <c r="H401" s="47">
        <f>SUM(H395:H400)</f>
        <v>59.99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6559.99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6500</v>
      </c>
      <c r="H408" s="47">
        <f>H393+H401+H407</f>
        <v>59.99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6559.99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124078.09</v>
      </c>
      <c r="H439" s="18"/>
      <c r="I439" s="56">
        <f t="shared" ref="I439:I445" si="33">SUM(F439:H439)</f>
        <v>124078.09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124078.09</v>
      </c>
      <c r="H446" s="13">
        <f>SUM(H439:H445)</f>
        <v>0</v>
      </c>
      <c r="I446" s="13">
        <f>SUM(I439:I445)</f>
        <v>124078.09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124078.09</v>
      </c>
      <c r="H459" s="18"/>
      <c r="I459" s="56">
        <f t="shared" si="34"/>
        <v>124078.09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124078.09</v>
      </c>
      <c r="H460" s="83">
        <f>SUM(H454:H459)</f>
        <v>0</v>
      </c>
      <c r="I460" s="83">
        <f>SUM(I454:I459)</f>
        <v>124078.09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124078.09</v>
      </c>
      <c r="H461" s="42">
        <f>H452+H460</f>
        <v>0</v>
      </c>
      <c r="I461" s="42">
        <f>I452+I460</f>
        <v>124078.09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1701.34</v>
      </c>
      <c r="G465" s="18"/>
      <c r="H465" s="18"/>
      <c r="I465" s="18"/>
      <c r="J465" s="18">
        <v>117518.1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44941.83</v>
      </c>
      <c r="G468" s="18"/>
      <c r="H468" s="18"/>
      <c r="I468" s="18"/>
      <c r="J468" s="18">
        <v>6559.99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44941.83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6559.99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45125.5</v>
      </c>
      <c r="G472" s="18"/>
      <c r="H472" s="18"/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45125.5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1517.6699999999983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124078.09000000001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626.08000000000004</v>
      </c>
      <c r="I533" s="18"/>
      <c r="J533" s="18"/>
      <c r="K533" s="18"/>
      <c r="L533" s="88">
        <f>SUM(F533:K533)</f>
        <v>626.08000000000004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626.08000000000004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626.08000000000004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626.08000000000004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626.08000000000004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626.08000000000004</v>
      </c>
      <c r="I551" s="87">
        <f>L538</f>
        <v>0</v>
      </c>
      <c r="J551" s="87">
        <f>L543</f>
        <v>0</v>
      </c>
      <c r="K551" s="87">
        <f>SUM(F551:J551)</f>
        <v>626.08000000000004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626.08000000000004</v>
      </c>
      <c r="I552" s="89">
        <f t="shared" si="42"/>
        <v>0</v>
      </c>
      <c r="J552" s="89">
        <f t="shared" si="42"/>
        <v>0</v>
      </c>
      <c r="K552" s="89">
        <f t="shared" si="42"/>
        <v>626.08000000000004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33128</v>
      </c>
      <c r="I575" s="87">
        <f>SUM(F575:H575)</f>
        <v>33128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4062.86</v>
      </c>
      <c r="H617" s="109">
        <f>SUM(F52)</f>
        <v>4062.86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124078.09</v>
      </c>
      <c r="H621" s="109">
        <f>SUM(J52)</f>
        <v>124078.09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1517.67</v>
      </c>
      <c r="H622" s="109">
        <f>F476</f>
        <v>1517.6699999999983</v>
      </c>
      <c r="I622" s="121" t="s">
        <v>101</v>
      </c>
      <c r="J622" s="109">
        <f t="shared" ref="J622:J655" si="50">G622-H622</f>
        <v>1.8189894035458565E-12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124078.09</v>
      </c>
      <c r="H626" s="109">
        <f>J476</f>
        <v>124078.09000000001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44941.829999999994</v>
      </c>
      <c r="H627" s="104">
        <f>SUM(F468)</f>
        <v>44941.83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6559.99</v>
      </c>
      <c r="H631" s="104">
        <f>SUM(J468)</f>
        <v>6559.99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45125.5</v>
      </c>
      <c r="H632" s="104">
        <f>SUM(F472)</f>
        <v>45125.5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6559.99</v>
      </c>
      <c r="H637" s="164">
        <f>SUM(J468)</f>
        <v>6559.99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124078.09</v>
      </c>
      <c r="H640" s="104">
        <f>SUM(G461)</f>
        <v>124078.09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124078.09</v>
      </c>
      <c r="H642" s="104">
        <f>SUM(I461)</f>
        <v>124078.09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59.99</v>
      </c>
      <c r="H644" s="104">
        <f>H408</f>
        <v>59.99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6500</v>
      </c>
      <c r="H645" s="104">
        <f>G408</f>
        <v>6500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6559.99</v>
      </c>
      <c r="H646" s="104">
        <f>L408</f>
        <v>6559.99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6500</v>
      </c>
      <c r="H655" s="104">
        <f>K266+K347</f>
        <v>6500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38625.5</v>
      </c>
      <c r="I660" s="19">
        <f>SUM(F660:H660)</f>
        <v>38625.5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33128</v>
      </c>
      <c r="I663" s="19">
        <f>SUM(F663:H663)</f>
        <v>33128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5497.5</v>
      </c>
      <c r="I664" s="19">
        <f>I660-SUM(I661:I663)</f>
        <v>5497.5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-5497.5</v>
      </c>
      <c r="I669" s="19">
        <f>SUM(F669:H669)</f>
        <v>-5497.5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HARTS LOCATION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E66" sqref="E6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HARTS LOCATION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33128</v>
      </c>
      <c r="D5" s="20">
        <f>SUM('DOE25'!L197:L200)+SUM('DOE25'!L215:L218)+SUM('DOE25'!L233:L236)-F5-G5</f>
        <v>33128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2570.5100000000002</v>
      </c>
      <c r="D8" s="243"/>
      <c r="E8" s="20">
        <f>'DOE25'!L204+'DOE25'!L222+'DOE25'!L240-F8-G8-D9-D11</f>
        <v>2570.5100000000002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1952.5</v>
      </c>
      <c r="D9" s="244">
        <v>1952.5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974.49</v>
      </c>
      <c r="D11" s="244">
        <v>974.49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36054.99</v>
      </c>
      <c r="E33" s="246">
        <f>SUM(E5:E31)</f>
        <v>3570.51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3570.51</v>
      </c>
      <c r="E35" s="249"/>
    </row>
    <row r="36" spans="2:8" ht="12" thickTop="1" x14ac:dyDescent="0.2">
      <c r="B36" t="s">
        <v>809</v>
      </c>
      <c r="D36" s="20">
        <f>D33</f>
        <v>36054.99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HARTS LOCATION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4062.86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124078.09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4062.86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124078.09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2545.19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2545.19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1059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124078.09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458.67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1517.67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124078.09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4062.86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124078.09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6733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59.99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0.98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59.99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6733.98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59.99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35643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35643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35643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2564.85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2564.85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</v>
      </c>
    </row>
    <row r="104" spans="1:7" ht="12.75" thickTop="1" thickBot="1" x14ac:dyDescent="0.25">
      <c r="A104" s="33" t="s">
        <v>759</v>
      </c>
      <c r="C104" s="86">
        <f>C63+C81+C91+C103</f>
        <v>44941.829999999994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6559.99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33128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33128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5497.5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5497.5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6559.99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-59.989999999999782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45125.5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HARTS LOCATION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33128</v>
      </c>
      <c r="D10" s="182">
        <f>ROUND((C10/$C$28)*100,1)</f>
        <v>85.8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5498</v>
      </c>
      <c r="D17" s="182">
        <f t="shared" si="0"/>
        <v>14.2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38626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38626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6733</v>
      </c>
      <c r="D35" s="182">
        <f t="shared" ref="D35:D40" si="1">ROUND((C35/$C$41)*100,1)</f>
        <v>15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60.969999999999345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35643</v>
      </c>
      <c r="D37" s="182">
        <f t="shared" si="1"/>
        <v>79.2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2565</v>
      </c>
      <c r="D39" s="182">
        <f t="shared" si="1"/>
        <v>5.7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45001.97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 xml:space="preserve">             HARTS LOCATION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2018-09-19T12:04:58Z</cp:lastPrinted>
  <dcterms:created xsi:type="dcterms:W3CDTF">1997-12-04T19:04:30Z</dcterms:created>
  <dcterms:modified xsi:type="dcterms:W3CDTF">2018-11-13T19:50:00Z</dcterms:modified>
</cp:coreProperties>
</file>