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fullCalcOnLoad="1"/>
</workbook>
</file>

<file path=xl/calcChain.xml><?xml version="1.0" encoding="utf-8"?>
<calcChain xmlns="http://schemas.openxmlformats.org/spreadsheetml/2006/main">
  <c r="H211" i="1" l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C17" i="10"/>
  <c r="L222" i="1"/>
  <c r="L240" i="1"/>
  <c r="D39" i="13"/>
  <c r="F13" i="13"/>
  <c r="G13" i="13"/>
  <c r="L206" i="1"/>
  <c r="L224" i="1"/>
  <c r="L242" i="1"/>
  <c r="F16" i="13"/>
  <c r="G16" i="13"/>
  <c r="L209" i="1"/>
  <c r="C125" i="2"/>
  <c r="L227" i="1"/>
  <c r="L245" i="1"/>
  <c r="F5" i="13"/>
  <c r="G5" i="13"/>
  <c r="L197" i="1"/>
  <c r="C10" i="10"/>
  <c r="L198" i="1"/>
  <c r="L199" i="1"/>
  <c r="C111" i="2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21" i="1"/>
  <c r="L239" i="1"/>
  <c r="F12" i="13"/>
  <c r="G12" i="13"/>
  <c r="L205" i="1"/>
  <c r="C121" i="2"/>
  <c r="L223" i="1"/>
  <c r="L241" i="1"/>
  <c r="F14" i="13"/>
  <c r="G14" i="13"/>
  <c r="L207" i="1"/>
  <c r="C20" i="10"/>
  <c r="L225" i="1"/>
  <c r="L243" i="1"/>
  <c r="F15" i="13"/>
  <c r="G15" i="13"/>
  <c r="L208" i="1"/>
  <c r="L226" i="1"/>
  <c r="L229" i="1"/>
  <c r="G660" i="1"/>
  <c r="L244" i="1"/>
  <c r="G651" i="1"/>
  <c r="F17" i="13"/>
  <c r="G17" i="13"/>
  <c r="L251" i="1"/>
  <c r="D17" i="13"/>
  <c r="F18" i="13"/>
  <c r="G18" i="13"/>
  <c r="L252" i="1"/>
  <c r="F19" i="13"/>
  <c r="G19" i="13"/>
  <c r="L253" i="1"/>
  <c r="D19" i="13"/>
  <c r="C19" i="13"/>
  <c r="F29" i="13"/>
  <c r="G29" i="13"/>
  <c r="L358" i="1"/>
  <c r="L359" i="1"/>
  <c r="L360" i="1"/>
  <c r="I367" i="1"/>
  <c r="J290" i="1"/>
  <c r="J309" i="1"/>
  <c r="J338" i="1"/>
  <c r="J328" i="1"/>
  <c r="K290" i="1"/>
  <c r="K338" i="1"/>
  <c r="K352" i="1"/>
  <c r="K309" i="1"/>
  <c r="K328" i="1"/>
  <c r="L276" i="1"/>
  <c r="L277" i="1"/>
  <c r="E110" i="2"/>
  <c r="L278" i="1"/>
  <c r="L279" i="1"/>
  <c r="L281" i="1"/>
  <c r="L282" i="1"/>
  <c r="L283" i="1"/>
  <c r="L284" i="1"/>
  <c r="L285" i="1"/>
  <c r="L286" i="1"/>
  <c r="L287" i="1"/>
  <c r="L288" i="1"/>
  <c r="L295" i="1"/>
  <c r="E109" i="2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/>
  <c r="L334" i="1"/>
  <c r="L335" i="1"/>
  <c r="L260" i="1"/>
  <c r="L261" i="1"/>
  <c r="L341" i="1"/>
  <c r="L342" i="1"/>
  <c r="E132" i="2"/>
  <c r="L255" i="1"/>
  <c r="L336" i="1"/>
  <c r="C29" i="10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/>
  <c r="G63" i="2"/>
  <c r="G104" i="2"/>
  <c r="G61" i="2"/>
  <c r="F2" i="11"/>
  <c r="L613" i="1"/>
  <c r="H663" i="1"/>
  <c r="L612" i="1"/>
  <c r="G663" i="1"/>
  <c r="I663" i="1"/>
  <c r="L611" i="1"/>
  <c r="F663" i="1"/>
  <c r="C40" i="10"/>
  <c r="F60" i="1"/>
  <c r="G60" i="1"/>
  <c r="C35" i="10"/>
  <c r="H60" i="1"/>
  <c r="I60" i="1"/>
  <c r="I112" i="1"/>
  <c r="F79" i="1"/>
  <c r="F94" i="1"/>
  <c r="C58" i="2"/>
  <c r="F111" i="1"/>
  <c r="G111" i="1"/>
  <c r="H79" i="1"/>
  <c r="H94" i="1"/>
  <c r="H111" i="1"/>
  <c r="I111" i="1"/>
  <c r="J111" i="1"/>
  <c r="J112" i="1"/>
  <c r="F121" i="1"/>
  <c r="F140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G162" i="1"/>
  <c r="H147" i="1"/>
  <c r="H162" i="1"/>
  <c r="I147" i="1"/>
  <c r="I169" i="1"/>
  <c r="I162" i="1"/>
  <c r="C13" i="10"/>
  <c r="L250" i="1"/>
  <c r="L332" i="1"/>
  <c r="L254" i="1"/>
  <c r="L268" i="1"/>
  <c r="C26" i="10"/>
  <c r="L269" i="1"/>
  <c r="L349" i="1"/>
  <c r="E142" i="2"/>
  <c r="L350" i="1"/>
  <c r="I665" i="1"/>
  <c r="I670" i="1"/>
  <c r="H661" i="1"/>
  <c r="I669" i="1"/>
  <c r="I672" i="1"/>
  <c r="C7" i="10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K549" i="1"/>
  <c r="K552" i="1"/>
  <c r="L522" i="1"/>
  <c r="F550" i="1"/>
  <c r="L523" i="1"/>
  <c r="F551" i="1"/>
  <c r="L526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E18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D18" i="2"/>
  <c r="E13" i="2"/>
  <c r="F13" i="2"/>
  <c r="F18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G22" i="2"/>
  <c r="C23" i="2"/>
  <c r="D23" i="2"/>
  <c r="E23" i="2"/>
  <c r="F23" i="2"/>
  <c r="I450" i="1"/>
  <c r="J24" i="1"/>
  <c r="G23" i="2"/>
  <c r="C24" i="2"/>
  <c r="C31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E56" i="2"/>
  <c r="C57" i="2"/>
  <c r="E57" i="2"/>
  <c r="E58" i="2"/>
  <c r="C59" i="2"/>
  <c r="D59" i="2"/>
  <c r="D62" i="2"/>
  <c r="E59" i="2"/>
  <c r="F59" i="2"/>
  <c r="F62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F78" i="2"/>
  <c r="F81" i="2"/>
  <c r="C74" i="2"/>
  <c r="C75" i="2"/>
  <c r="C76" i="2"/>
  <c r="E76" i="2"/>
  <c r="E78" i="2"/>
  <c r="E81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D91" i="2"/>
  <c r="E85" i="2"/>
  <c r="C87" i="2"/>
  <c r="E87" i="2"/>
  <c r="F87" i="2"/>
  <c r="C88" i="2"/>
  <c r="D88" i="2"/>
  <c r="E88" i="2"/>
  <c r="E91" i="2"/>
  <c r="E104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2" i="2"/>
  <c r="E112" i="2"/>
  <c r="C113" i="2"/>
  <c r="E113" i="2"/>
  <c r="C114" i="2"/>
  <c r="D115" i="2"/>
  <c r="F115" i="2"/>
  <c r="G115" i="2"/>
  <c r="E118" i="2"/>
  <c r="E119" i="2"/>
  <c r="E120" i="2"/>
  <c r="E121" i="2"/>
  <c r="E122" i="2"/>
  <c r="E123" i="2"/>
  <c r="E124" i="2"/>
  <c r="E125" i="2"/>
  <c r="F128" i="2"/>
  <c r="G128" i="2"/>
  <c r="C130" i="2"/>
  <c r="E130" i="2"/>
  <c r="D134" i="2"/>
  <c r="D144" i="2"/>
  <c r="E134" i="2"/>
  <c r="F134" i="2"/>
  <c r="K419" i="1"/>
  <c r="K427" i="1"/>
  <c r="K433" i="1"/>
  <c r="L263" i="1"/>
  <c r="C135" i="2"/>
  <c r="C144" i="2"/>
  <c r="E135" i="2"/>
  <c r="L264" i="1"/>
  <c r="C136" i="2"/>
  <c r="L265" i="1"/>
  <c r="C137" i="2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I19" i="1"/>
  <c r="G620" i="1"/>
  <c r="F32" i="1"/>
  <c r="F52" i="1"/>
  <c r="H617" i="1"/>
  <c r="J617" i="1"/>
  <c r="G32" i="1"/>
  <c r="H32" i="1"/>
  <c r="I32" i="1"/>
  <c r="H51" i="1"/>
  <c r="G624" i="1"/>
  <c r="I51" i="1"/>
  <c r="F177" i="1"/>
  <c r="I177" i="1"/>
  <c r="F183" i="1"/>
  <c r="G183" i="1"/>
  <c r="H183" i="1"/>
  <c r="I183" i="1"/>
  <c r="J183" i="1"/>
  <c r="J192" i="1"/>
  <c r="F188" i="1"/>
  <c r="F192" i="1"/>
  <c r="G188" i="1"/>
  <c r="H188" i="1"/>
  <c r="H192" i="1"/>
  <c r="I188" i="1"/>
  <c r="F211" i="1"/>
  <c r="F257" i="1"/>
  <c r="F271" i="1"/>
  <c r="G211" i="1"/>
  <c r="I211" i="1"/>
  <c r="I257" i="1"/>
  <c r="I27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/>
  <c r="F352" i="1"/>
  <c r="G290" i="1"/>
  <c r="H290" i="1"/>
  <c r="H338" i="1"/>
  <c r="H352" i="1"/>
  <c r="I290" i="1"/>
  <c r="I338" i="1"/>
  <c r="I352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52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/>
  <c r="J634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/>
  <c r="G408" i="1"/>
  <c r="H408" i="1"/>
  <c r="H644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G640" i="1"/>
  <c r="H446" i="1"/>
  <c r="F452" i="1"/>
  <c r="G452" i="1"/>
  <c r="H452" i="1"/>
  <c r="H461" i="1"/>
  <c r="H641" i="1"/>
  <c r="J641" i="1"/>
  <c r="F460" i="1"/>
  <c r="G460" i="1"/>
  <c r="G461" i="1"/>
  <c r="H640" i="1"/>
  <c r="J640" i="1"/>
  <c r="H460" i="1"/>
  <c r="I460" i="1"/>
  <c r="F470" i="1"/>
  <c r="F476" i="1"/>
  <c r="H622" i="1"/>
  <c r="J622" i="1"/>
  <c r="G470" i="1"/>
  <c r="H470" i="1"/>
  <c r="I470" i="1"/>
  <c r="J470" i="1"/>
  <c r="F474" i="1"/>
  <c r="G474" i="1"/>
  <c r="H474" i="1"/>
  <c r="I474" i="1"/>
  <c r="I476" i="1"/>
  <c r="H625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H545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G545" i="1"/>
  <c r="H539" i="1"/>
  <c r="I539" i="1"/>
  <c r="I545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60" i="1"/>
  <c r="L559" i="1"/>
  <c r="F560" i="1"/>
  <c r="G560" i="1"/>
  <c r="H560" i="1"/>
  <c r="H571" i="1"/>
  <c r="I560" i="1"/>
  <c r="J560" i="1"/>
  <c r="J571" i="1"/>
  <c r="K560" i="1"/>
  <c r="L562" i="1"/>
  <c r="L565" i="1"/>
  <c r="L563" i="1"/>
  <c r="L564" i="1"/>
  <c r="F565" i="1"/>
  <c r="G565" i="1"/>
  <c r="G571" i="1"/>
  <c r="H565" i="1"/>
  <c r="I565" i="1"/>
  <c r="J565" i="1"/>
  <c r="K565" i="1"/>
  <c r="K571" i="1"/>
  <c r="L567" i="1"/>
  <c r="L568" i="1"/>
  <c r="L570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5" i="1"/>
  <c r="G648" i="1"/>
  <c r="J648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2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G643" i="1"/>
  <c r="J643" i="1"/>
  <c r="G644" i="1"/>
  <c r="J644" i="1"/>
  <c r="G645" i="1"/>
  <c r="H645" i="1"/>
  <c r="G649" i="1"/>
  <c r="G652" i="1"/>
  <c r="H652" i="1"/>
  <c r="G653" i="1"/>
  <c r="H653" i="1"/>
  <c r="G654" i="1"/>
  <c r="H654" i="1"/>
  <c r="H655" i="1"/>
  <c r="L256" i="1"/>
  <c r="K257" i="1"/>
  <c r="K271" i="1"/>
  <c r="G257" i="1"/>
  <c r="A31" i="12"/>
  <c r="D12" i="13"/>
  <c r="C12" i="13"/>
  <c r="D18" i="13"/>
  <c r="C18" i="13"/>
  <c r="C17" i="13"/>
  <c r="D31" i="2"/>
  <c r="G157" i="2"/>
  <c r="E103" i="2"/>
  <c r="E62" i="2"/>
  <c r="E63" i="2"/>
  <c r="D29" i="13"/>
  <c r="C29" i="13"/>
  <c r="L427" i="1"/>
  <c r="L433" i="1"/>
  <c r="D81" i="2"/>
  <c r="J476" i="1"/>
  <c r="H626" i="1"/>
  <c r="G476" i="1"/>
  <c r="H623" i="1"/>
  <c r="G338" i="1"/>
  <c r="G352" i="1"/>
  <c r="J140" i="1"/>
  <c r="K598" i="1"/>
  <c r="G647" i="1"/>
  <c r="J552" i="1"/>
  <c r="H140" i="1"/>
  <c r="G192" i="1"/>
  <c r="L309" i="1"/>
  <c r="E16" i="13"/>
  <c r="C16" i="13"/>
  <c r="J655" i="1"/>
  <c r="I571" i="1"/>
  <c r="J636" i="1"/>
  <c r="G36" i="2"/>
  <c r="K551" i="1"/>
  <c r="L337" i="1"/>
  <c r="C23" i="10"/>
  <c r="G163" i="2"/>
  <c r="G160" i="2"/>
  <c r="G159" i="2"/>
  <c r="G158" i="2"/>
  <c r="G103" i="2"/>
  <c r="F103" i="2"/>
  <c r="C103" i="2"/>
  <c r="E50" i="2"/>
  <c r="C50" i="2"/>
  <c r="F31" i="2"/>
  <c r="F50" i="2"/>
  <c r="C24" i="10"/>
  <c r="L407" i="1"/>
  <c r="C140" i="2"/>
  <c r="I192" i="1"/>
  <c r="J654" i="1"/>
  <c r="J653" i="1"/>
  <c r="G21" i="2"/>
  <c r="J434" i="1"/>
  <c r="F434" i="1"/>
  <c r="K434" i="1"/>
  <c r="G134" i="2"/>
  <c r="G144" i="2"/>
  <c r="C6" i="10"/>
  <c r="G169" i="1"/>
  <c r="G140" i="1"/>
  <c r="C5" i="10"/>
  <c r="G42" i="2"/>
  <c r="G50" i="2"/>
  <c r="G16" i="2"/>
  <c r="H434" i="1"/>
  <c r="D103" i="2"/>
  <c r="I140" i="1"/>
  <c r="I193" i="1"/>
  <c r="G630" i="1"/>
  <c r="J630" i="1"/>
  <c r="A22" i="12"/>
  <c r="I434" i="1"/>
  <c r="G434" i="1"/>
  <c r="J51" i="1"/>
  <c r="G626" i="1"/>
  <c r="L290" i="1"/>
  <c r="C109" i="2"/>
  <c r="C115" i="2"/>
  <c r="L203" i="1"/>
  <c r="C16" i="10"/>
  <c r="F662" i="1"/>
  <c r="H257" i="1"/>
  <c r="H271" i="1"/>
  <c r="C123" i="2"/>
  <c r="D14" i="13"/>
  <c r="C14" i="13"/>
  <c r="C119" i="2"/>
  <c r="C18" i="2"/>
  <c r="H52" i="1"/>
  <c r="H619" i="1"/>
  <c r="J619" i="1"/>
  <c r="H169" i="1"/>
  <c r="C39" i="10"/>
  <c r="F461" i="1"/>
  <c r="H639" i="1"/>
  <c r="J645" i="1"/>
  <c r="G18" i="2"/>
  <c r="L571" i="1"/>
  <c r="E128" i="2"/>
  <c r="L270" i="1"/>
  <c r="G271" i="1"/>
  <c r="E115" i="2"/>
  <c r="I52" i="1"/>
  <c r="H620" i="1"/>
  <c r="J620" i="1"/>
  <c r="G625" i="1"/>
  <c r="J625" i="1"/>
  <c r="G145" i="2"/>
  <c r="F571" i="1"/>
  <c r="F545" i="1"/>
  <c r="E31" i="2"/>
  <c r="E51" i="2"/>
  <c r="F51" i="2"/>
  <c r="G162" i="2"/>
  <c r="E144" i="2"/>
  <c r="H552" i="1"/>
  <c r="K550" i="1"/>
  <c r="G164" i="2"/>
  <c r="I452" i="1"/>
  <c r="I461" i="1"/>
  <c r="H642" i="1"/>
  <c r="J31" i="1"/>
  <c r="I552" i="1"/>
  <c r="F130" i="2"/>
  <c r="F144" i="2" s="1"/>
  <c r="F145" i="2" s="1"/>
  <c r="C25" i="10"/>
  <c r="H25" i="13"/>
  <c r="L328" i="1"/>
  <c r="G650" i="1"/>
  <c r="E8" i="13"/>
  <c r="C8" i="13"/>
  <c r="I446" i="1"/>
  <c r="G642" i="1"/>
  <c r="F31" i="13"/>
  <c r="L351" i="1"/>
  <c r="K545" i="1"/>
  <c r="J545" i="1"/>
  <c r="J639" i="1"/>
  <c r="L419" i="1"/>
  <c r="L434" i="1"/>
  <c r="G638" i="1"/>
  <c r="J638" i="1"/>
  <c r="C91" i="2"/>
  <c r="F85" i="2"/>
  <c r="F91" i="2"/>
  <c r="C78" i="2"/>
  <c r="F56" i="2"/>
  <c r="F63" i="2"/>
  <c r="D50" i="2"/>
  <c r="D51" i="2"/>
  <c r="L529" i="1"/>
  <c r="G549" i="1"/>
  <c r="G552" i="1"/>
  <c r="G662" i="1"/>
  <c r="L393" i="1"/>
  <c r="A13" i="12"/>
  <c r="A40" i="12"/>
  <c r="G112" i="1"/>
  <c r="G193" i="1"/>
  <c r="G628" i="1"/>
  <c r="J628" i="1"/>
  <c r="E111" i="2"/>
  <c r="L362" i="1"/>
  <c r="G661" i="1"/>
  <c r="D127" i="2"/>
  <c r="D128" i="2"/>
  <c r="D145" i="2"/>
  <c r="C118" i="2"/>
  <c r="C15" i="10"/>
  <c r="D6" i="13"/>
  <c r="C6" i="13"/>
  <c r="C12" i="10"/>
  <c r="C122" i="2"/>
  <c r="C19" i="10"/>
  <c r="G623" i="1"/>
  <c r="J623" i="1"/>
  <c r="G52" i="1"/>
  <c r="H618" i="1"/>
  <c r="J618" i="1"/>
  <c r="J19" i="1"/>
  <c r="G621" i="1"/>
  <c r="G31" i="13"/>
  <c r="G33" i="13"/>
  <c r="F22" i="13"/>
  <c r="F112" i="1"/>
  <c r="E13" i="13"/>
  <c r="C13" i="13"/>
  <c r="D15" i="13"/>
  <c r="C15" i="13"/>
  <c r="J652" i="1"/>
  <c r="L524" i="1"/>
  <c r="K503" i="1"/>
  <c r="J257" i="1"/>
  <c r="B161" i="2"/>
  <c r="G161" i="2"/>
  <c r="K500" i="1"/>
  <c r="C70" i="2"/>
  <c r="D56" i="2"/>
  <c r="D63" i="2"/>
  <c r="D104" i="2"/>
  <c r="F661" i="1"/>
  <c r="C18" i="10"/>
  <c r="H112" i="1"/>
  <c r="H193" i="1"/>
  <c r="G629" i="1"/>
  <c r="L401" i="1"/>
  <c r="C139" i="2"/>
  <c r="D7" i="13"/>
  <c r="C7" i="13"/>
  <c r="C81" i="2"/>
  <c r="E145" i="2"/>
  <c r="D31" i="13"/>
  <c r="C31" i="13"/>
  <c r="J642" i="1"/>
  <c r="C22" i="13"/>
  <c r="F33" i="13"/>
  <c r="H648" i="1"/>
  <c r="J271" i="1"/>
  <c r="L408" i="1"/>
  <c r="C138" i="2"/>
  <c r="L338" i="1"/>
  <c r="L352" i="1"/>
  <c r="G633" i="1"/>
  <c r="J633" i="1"/>
  <c r="G635" i="1"/>
  <c r="J635" i="1"/>
  <c r="C27" i="10"/>
  <c r="H33" i="13"/>
  <c r="C25" i="13"/>
  <c r="G30" i="2"/>
  <c r="G31" i="2"/>
  <c r="G51" i="2"/>
  <c r="J32" i="1"/>
  <c r="J52" i="1"/>
  <c r="H621" i="1"/>
  <c r="J621" i="1"/>
  <c r="I661" i="1"/>
  <c r="L545" i="1"/>
  <c r="F104" i="2"/>
  <c r="C141" i="2"/>
  <c r="H646" i="1"/>
  <c r="G637" i="1"/>
  <c r="J637" i="1"/>
  <c r="J649" i="1"/>
  <c r="J650" i="1"/>
  <c r="G664" i="1"/>
  <c r="G667" i="1"/>
  <c r="C36" i="10"/>
  <c r="J193" i="1"/>
  <c r="J651" i="1"/>
  <c r="F552" i="1"/>
  <c r="J629" i="1"/>
  <c r="H476" i="1"/>
  <c r="H624" i="1"/>
  <c r="J624" i="1"/>
  <c r="E33" i="13"/>
  <c r="D35" i="13"/>
  <c r="L247" i="1"/>
  <c r="H660" i="1"/>
  <c r="H647" i="1"/>
  <c r="J647" i="1"/>
  <c r="C21" i="10"/>
  <c r="C124" i="2"/>
  <c r="C128" i="2"/>
  <c r="C145" i="2"/>
  <c r="H662" i="1"/>
  <c r="I662" i="1"/>
  <c r="C120" i="2"/>
  <c r="L211" i="1"/>
  <c r="F660" i="1"/>
  <c r="C11" i="10"/>
  <c r="D5" i="13"/>
  <c r="C51" i="2"/>
  <c r="J626" i="1"/>
  <c r="G672" i="1"/>
  <c r="G631" i="1"/>
  <c r="J631" i="1"/>
  <c r="G646" i="1"/>
  <c r="J646" i="1"/>
  <c r="H664" i="1"/>
  <c r="F664" i="1"/>
  <c r="I660" i="1"/>
  <c r="I664" i="1"/>
  <c r="L257" i="1"/>
  <c r="L271" i="1"/>
  <c r="G632" i="1"/>
  <c r="C5" i="13"/>
  <c r="D33" i="13"/>
  <c r="D36" i="13"/>
  <c r="C28" i="10"/>
  <c r="D11" i="10"/>
  <c r="H672" i="1"/>
  <c r="H667" i="1"/>
  <c r="I667" i="1"/>
  <c r="F667" i="1"/>
  <c r="F672" i="1"/>
  <c r="C4" i="10"/>
  <c r="J632" i="1"/>
  <c r="D24" i="10"/>
  <c r="D23" i="10"/>
  <c r="C30" i="10"/>
  <c r="D12" i="10"/>
  <c r="D20" i="10"/>
  <c r="D21" i="10"/>
  <c r="D10" i="10"/>
  <c r="D25" i="10"/>
  <c r="D27" i="10"/>
  <c r="D17" i="10"/>
  <c r="D16" i="10"/>
  <c r="D18" i="10"/>
  <c r="D26" i="10"/>
  <c r="D19" i="10"/>
  <c r="D13" i="10"/>
  <c r="D22" i="10"/>
  <c r="D15" i="10"/>
  <c r="D28" i="10"/>
  <c r="C104" i="2"/>
  <c r="C38" i="10"/>
  <c r="F193" i="1"/>
  <c r="G627" i="1"/>
  <c r="C41" i="10"/>
  <c r="H656" i="1"/>
  <c r="J627" i="1"/>
  <c r="D35" i="10"/>
  <c r="D40" i="10"/>
  <c r="D37" i="10"/>
  <c r="D36" i="10"/>
  <c r="D39" i="10"/>
  <c r="D38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<sst xmlns="http://schemas.openxmlformats.org/spreadsheetml/2006/main" count="3957" uniqueCount="913">
  <si>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</si>
  <si>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</si>
  <si>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</si>
  <si>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</si>
  <si>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</si>
  <si>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</si>
  <si>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</si>
  <si>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</si>
  <si>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</si>
  <si>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</si>
  <si>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</si>
  <si>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</si>
  <si>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</si>
  <si>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</si>
  <si>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</si>
  <si>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</si>
  <si>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</si>
  <si>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</si>
  <si>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</si>
  <si>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</si>
  <si>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</si>
  <si>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</si>
  <si>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</si>
  <si>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</si>
  <si>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</si>
  <si>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</si>
  <si>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</si>
  <si>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</si>
  <si>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</si>
  <si>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</si>
  <si>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</si>
  <si>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</si>
  <si>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</si>
  <si>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</si>
  <si>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</si>
  <si>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</si>
  <si>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</si>
  <si>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</si>
  <si>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</si>
  <si>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</si>
  <si>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</si>
  <si>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</si>
  <si>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</si>
  <si>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</si>
  <si>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</si>
  <si>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</si>
  <si>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</si>
  <si>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</si>
  <si>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</si>
  <si>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</si>
  <si>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</si>
  <si>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</si>
  <si>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</si>
  <si>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</si>
  <si>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</si>
  <si>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</si>
  <si>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</si>
  <si>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</si>
  <si>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</si>
  <si>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</si>
  <si>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</si>
  <si>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</si>
  <si>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</si>
  <si>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</si>
  <si>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</si>
  <si>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</si>
  <si>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</si>
  <si>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</si>
  <si>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</si>
  <si>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</si>
  <si>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</si>
  <si>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</si>
  <si>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</si>
  <si>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</si>
  <si>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</si>
  <si>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</si>
  <si>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</si>
  <si>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</si>
  <si>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</si>
  <si>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</si>
  <si>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</si>
  <si>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</si>
  <si>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</si>
  <si>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</si>
  <si>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</si>
  <si>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</si>
  <si>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</si>
  <si>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</si>
  <si>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</si>
  <si>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</si>
  <si>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</si>
  <si>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</si>
  <si>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</si>
  <si>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</si>
  <si>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</si>
  <si>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</si>
  <si>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</si>
  <si>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</si>
  <si>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</si>
  <si>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</si>
  <si>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</si>
  <si>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</si>
  <si>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</si>
  <si>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</si>
  <si>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</si>
  <si>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</si>
  <si>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</si>
  <si>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</si>
  <si>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</si>
  <si>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</si>
  <si>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</si>
  <si>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</si>
  <si>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</si>
  <si>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</si>
  <si>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</si>
  <si>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</si>
  <si>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</si>
  <si>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</si>
  <si>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</si>
  <si>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</si>
  <si>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</si>
  <si>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</si>
  <si>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</si>
  <si>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</si>
  <si>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</si>
  <si>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</si>
  <si>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</si>
  <si>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</si>
  <si>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</si>
  <si>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</si>
  <si>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</si>
  <si>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</si>
  <si>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</si>
  <si>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</si>
  <si>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</si>
  <si>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</si>
  <si>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</si>
  <si>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</si>
  <si>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</si>
  <si>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</si>
  <si>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</si>
  <si>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</si>
  <si>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</si>
  <si>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</si>
  <si>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</si>
  <si>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</si>
  <si>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</si>
  <si>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</si>
  <si>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</si>
  <si>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</si>
  <si>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</si>
  <si>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</si>
  <si>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</si>
  <si>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</si>
  <si>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</si>
  <si>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</si>
  <si>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</si>
  <si>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</si>
  <si>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</si>
  <si>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</si>
  <si>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</si>
  <si>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</si>
  <si>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</si>
  <si>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</si>
  <si>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</si>
  <si>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</si>
  <si>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</si>
  <si>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</si>
  <si>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</si>
  <si>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</si>
  <si>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</si>
  <si>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</si>
  <si>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</si>
  <si>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</si>
  <si>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</si>
  <si>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</si>
  <si>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</si>
  <si>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</si>
  <si>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</si>
  <si>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</si>
  <si>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</si>
  <si>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</si>
  <si>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</si>
  <si>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</si>
  <si>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</si>
  <si>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</si>
  <si>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</si>
  <si>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</si>
  <si>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</si>
  <si>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</si>
  <si>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</si>
  <si>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</si>
  <si>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</si>
  <si>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</si>
  <si>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</si>
  <si>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</si>
  <si>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</si>
  <si>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</si>
  <si>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</si>
  <si>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</si>
  <si>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</si>
  <si>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</si>
  <si>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</si>
  <si>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</si>
  <si>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</si>
  <si>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</si>
  <si>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</si>
  <si>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</si>
  <si>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</si>
  <si>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</si>
  <si>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</si>
  <si>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</si>
  <si>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</si>
  <si>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</si>
  <si>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</si>
  <si>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</si>
  <si>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</si>
  <si>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</si>
  <si>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</si>
  <si>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</si>
  <si>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</si>
  <si>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</si>
  <si>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</si>
  <si>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</si>
  <si>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</si>
  <si>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</si>
  <si>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</si>
  <si>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</si>
  <si>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</si>
  <si>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</si>
  <si>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</si>
  <si>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</si>
  <si>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</si>
  <si>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</si>
  <si>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</si>
  <si>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</si>
  <si>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</si>
  <si>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</si>
  <si>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</si>
  <si>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</si>
  <si>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</si>
  <si>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</si>
  <si>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</si>
  <si>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</si>
  <si>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</si>
  <si>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</si>
  <si>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</si>
  <si>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</si>
  <si>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</si>
  <si>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</si>
  <si>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</si>
  <si>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</si>
  <si>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</si>
  <si>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</si>
  <si>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</si>
  <si>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</si>
  <si>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</si>
  <si>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</si>
  <si>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</si>
  <si>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</si>
  <si>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</si>
  <si>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</si>
  <si>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</si>
  <si>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</si>
  <si>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</si>
  <si>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</si>
  <si>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</si>
  <si>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</si>
  <si>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</si>
  <si>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</si>
  <si>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</si>
  <si>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</si>
  <si>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</si>
  <si>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</si>
  <si>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</si>
  <si>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</si>
  <si>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</si>
  <si>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</si>
  <si>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</si>
  <si>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</si>
  <si>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</si>
  <si>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</si>
  <si>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</si>
  <si>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</si>
  <si>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</si>
  <si>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</si>
  <si>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</si>
  <si>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</si>
  <si>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</si>
  <si>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</si>
  <si>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</si>
  <si>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</si>
  <si>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</si>
  <si>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</si>
  <si>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</si>
  <si>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</si>
  <si>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</si>
  <si>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</si>
  <si>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</si>
  <si>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</si>
  <si>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</si>
  <si>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</si>
  <si>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</si>
  <si>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</si>
  <si>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</si>
  <si>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</si>
  <si>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</si>
  <si>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</si>
  <si>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</si>
  <si>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</si>
  <si>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</si>
  <si>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</si>
  <si>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</si>
  <si>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</si>
  <si>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</si>
  <si>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</si>
  <si>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</si>
  <si>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</si>
  <si>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</si>
  <si>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</si>
  <si>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</si>
  <si>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</si>
  <si>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</si>
  <si>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</si>
  <si>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</si>
  <si>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</si>
  <si>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</si>
  <si>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</si>
  <si>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</si>
  <si>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</si>
  <si>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</si>
  <si>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</si>
  <si>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</si>
  <si>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</si>
  <si>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</si>
  <si>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</si>
  <si>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</si>
  <si>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</si>
  <si>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</si>
  <si>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</si>
  <si>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</si>
  <si>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</si>
  <si>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</si>
  <si>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</si>
  <si>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</si>
  <si>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</si>
  <si>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</si>
  <si>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</si>
  <si>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</si>
  <si>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</si>
  <si>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</si>
  <si>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</si>
  <si>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</si>
  <si>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</si>
  <si>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</si>
  <si>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</si>
  <si>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</si>
  <si>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</si>
  <si>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</si>
  <si>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</si>
  <si>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</si>
  <si>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</si>
  <si>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</si>
  <si>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</si>
  <si>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</si>
  <si>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</si>
  <si>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</si>
  <si>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</si>
  <si>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</si>
  <si>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</si>
  <si>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</si>
  <si>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</si>
  <si>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</si>
  <si>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</si>
  <si>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</si>
  <si>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</si>
  <si>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</si>
  <si>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</si>
  <si>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</si>
  <si>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</si>
  <si>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</si>
  <si>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</si>
  <si>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</si>
  <si>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</si>
  <si>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</si>
  <si>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</si>
  <si>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</si>
  <si>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</si>
  <si>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</si>
  <si>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</si>
  <si>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</si>
  <si>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</si>
  <si>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</si>
  <si>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</si>
  <si>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</si>
  <si>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</si>
  <si>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</si>
  <si>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</si>
  <si>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</si>
  <si>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</si>
  <si>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</si>
  <si>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</si>
  <si>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</si>
  <si>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</si>
  <si>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</si>
  <si>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</si>
  <si>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</si>
  <si>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</si>
  <si>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</si>
  <si>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</si>
  <si>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</si>
  <si>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</si>
  <si>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</si>
  <si>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</si>
  <si>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</si>
  <si>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</si>
  <si>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</si>
  <si>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</si>
  <si>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</si>
  <si>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</si>
  <si>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</si>
  <si>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</si>
  <si>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</si>
  <si>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</si>
  <si>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</si>
  <si>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</si>
  <si>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</si>
  <si>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</si>
  <si>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</si>
  <si>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</si>
  <si>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</si>
  <si>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</si>
  <si>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</si>
  <si>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</si>
  <si>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</si>
  <si>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</si>
  <si>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</si>
  <si>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</si>
  <si>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</si>
  <si>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</si>
  <si>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</si>
  <si>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</si>
  <si>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</si>
  <si>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</si>
  <si>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</si>
  <si>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</si>
  <si>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</si>
  <si>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</si>
  <si>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</si>
  <si>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</si>
  <si>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</si>
  <si>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</si>
  <si>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</si>
  <si>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</si>
  <si>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</si>
  <si>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</si>
  <si>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</si>
  <si>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</si>
  <si>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</si>
  <si>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</si>
  <si>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</si>
  <si>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</si>
  <si>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</si>
  <si>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</si>
  <si>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</si>
  <si>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</si>
  <si>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</si>
  <si>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</si>
  <si>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</si>
  <si>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</si>
  <si>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</si>
  <si>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</si>
  <si>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</si>
  <si>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</si>
  <si>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</si>
  <si>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</si>
  <si>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</si>
  <si>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</si>
  <si>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</si>
  <si>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</si>
  <si>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</si>
  <si>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</si>
  <si>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</si>
  <si>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</si>
  <si>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</si>
  <si>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</si>
  <si>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</si>
  <si>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</si>
  <si>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</si>
  <si>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</si>
  <si>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</si>
  <si>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</si>
  <si>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</si>
  <si>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</si>
  <si>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</si>
  <si>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</si>
  <si>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</si>
  <si>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</si>
  <si>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</si>
  <si>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</si>
  <si>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</si>
  <si>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</si>
  <si>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</si>
  <si>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</si>
  <si>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</si>
  <si>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</si>
  <si>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</si>
  <si>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</si>
  <si>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</si>
  <si>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</si>
  <si>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</si>
  <si>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</si>
  <si>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</si>
  <si>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</si>
  <si>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</si>
  <si>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</si>
  <si>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</si>
  <si>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</si>
  <si>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</si>
  <si>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</si>
  <si>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</si>
  <si>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</si>
  <si>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</si>
  <si>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</si>
  <si>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</si>
  <si>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</si>
  <si>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</si>
  <si>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</si>
  <si>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</si>
  <si>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</si>
  <si>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</si>
  <si>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</si>
  <si>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</si>
  <si>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</si>
  <si>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</si>
  <si>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</si>
  <si>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</si>
  <si>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</si>
  <si>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</si>
  <si>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</si>
  <si>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</si>
  <si>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</si>
  <si>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</si>
  <si>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</si>
  <si>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</si>
  <si>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</si>
  <si>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</si>
  <si>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</si>
  <si>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</si>
  <si>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</si>
  <si>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</si>
  <si>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</si>
  <si>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</si>
  <si>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</si>
  <si>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</si>
  <si>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</si>
  <si>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</si>
  <si>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</si>
  <si>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</si>
  <si>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</si>
  <si>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</si>
  <si>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</si>
  <si>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</si>
  <si>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</si>
  <si>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</si>
  <si>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</si>
  <si>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</si>
  <si>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</si>
  <si>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</si>
  <si>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</si>
  <si>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</si>
  <si>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</si>
  <si>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</si>
  <si>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</si>
  <si>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</si>
  <si>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</si>
  <si>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</si>
  <si>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</si>
  <si>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</si>
  <si>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</si>
  <si>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</si>
  <si>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</si>
  <si>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</si>
  <si>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</si>
  <si>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</si>
  <si>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</si>
  <si>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</si>
  <si>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</si>
  <si>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</si>
  <si>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</si>
  <si>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</si>
  <si>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</si>
  <si>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</si>
  <si>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</si>
  <si>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</si>
  <si>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</si>
  <si>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</si>
  <si>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</si>
  <si>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</si>
  <si>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</si>
  <si>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</si>
  <si>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</si>
  <si>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</si>
  <si>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</si>
  <si>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</si>
  <si>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</si>
  <si>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</si>
  <si>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</si>
  <si>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</si>
  <si>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</si>
  <si>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</si>
  <si>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</si>
  <si>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</si>
  <si>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</si>
  <si>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</si>
  <si>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</si>
  <si>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</si>
  <si>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</si>
  <si>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</si>
  <si>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</si>
  <si>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</si>
  <si>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</si>
  <si>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</si>
  <si>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</si>
  <si>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</si>
  <si>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</si>
  <si>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</si>
  <si>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</si>
  <si>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</si>
  <si>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</si>
  <si>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</si>
  <si>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</si>
  <si>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</si>
  <si>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</si>
  <si>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</si>
  <si>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</si>
  <si>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</si>
  <si>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</si>
  <si>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</si>
  <si>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</si>
  <si>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</si>
  <si>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</si>
  <si>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</si>
  <si>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</si>
  <si>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</si>
  <si>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</si>
  <si>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</si>
  <si>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</si>
  <si>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</si>
  <si>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</si>
  <si>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</si>
  <si>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</si>
  <si>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</si>
  <si>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</si>
  <si>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</si>
  <si>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</si>
  <si>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</si>
  <si>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</si>
  <si>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</si>
  <si>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</si>
  <si>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</si>
  <si>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</si>
  <si>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</si>
  <si>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</si>
  <si>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</si>
  <si>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</si>
  <si>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</si>
  <si>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</si>
  <si>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</si>
  <si>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</si>
  <si>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</si>
  <si>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</si>
  <si>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</si>
  <si>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</si>
  <si>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</si>
  <si>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</si>
  <si>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</si>
  <si>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</si>
  <si>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</si>
  <si>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</si>
  <si>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</si>
  <si>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</si>
  <si>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</si>
  <si>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</si>
  <si>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</si>
  <si>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</si>
  <si>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</si>
  <si>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</si>
  <si>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</si>
  <si>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</si>
  <si>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</si>
  <si>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</si>
  <si>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</si>
  <si>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</si>
  <si>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</si>
  <si>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</si>
  <si>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</si>
  <si>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</si>
  <si>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</si>
  <si>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</si>
  <si>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</si>
  <si>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</si>
  <si>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</si>
  <si>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</si>
  <si>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</si>
  <si>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</si>
  <si>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</si>
  <si>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</si>
  <si>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</si>
  <si>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</si>
  <si>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</si>
  <si>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</si>
  <si>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</si>
  <si>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</si>
  <si>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</si>
  <si>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</si>
  <si>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</si>
  <si>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</si>
  <si>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</si>
  <si>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</si>
  <si>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</si>
  <si>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</si>
  <si>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</si>
  <si>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</si>
  <si>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</si>
  <si>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</si>
  <si>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</si>
  <si>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</si>
  <si>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</si>
  <si>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</si>
  <si>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</si>
  <si>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</si>
  <si>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</si>
  <si>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</si>
  <si>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</si>
  <si>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</si>
  <si>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</si>
  <si>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</si>
  <si>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</si>
  <si>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</si>
  <si>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</si>
  <si>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</si>
  <si>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</si>
  <si>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</si>
  <si>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</si>
  <si>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</si>
  <si>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</si>
  <si>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</si>
  <si>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</si>
  <si>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</si>
  <si>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</si>
  <si>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</si>
  <si>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</si>
  <si>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</si>
  <si>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</si>
  <si>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</si>
  <si>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</si>
  <si>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</si>
  <si>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</si>
  <si>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</si>
  <si>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</si>
  <si>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</si>
  <si>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</si>
  <si>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</si>
  <si>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</si>
  <si>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</si>
  <si>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</si>
  <si>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</si>
  <si>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</si>
  <si>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</si>
  <si>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</si>
  <si>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</si>
  <si>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</si>
  <si>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</si>
  <si>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</si>
  <si>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</si>
  <si>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</si>
  <si>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</si>
  <si>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</si>
  <si>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</si>
  <si>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</si>
  <si>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</si>
  <si>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</si>
  <si>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</si>
  <si>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</si>
  <si>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</si>
  <si>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</si>
  <si>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</si>
  <si>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</si>
  <si>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</si>
  <si>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</si>
  <si>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</si>
  <si>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</si>
  <si>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</si>
  <si>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</si>
  <si>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</si>
  <si>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</si>
  <si>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</si>
  <si>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</si>
  <si>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</si>
  <si>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</si>
  <si>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</si>
  <si>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</si>
  <si>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</si>
  <si>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</si>
  <si>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</si>
  <si>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</si>
  <si>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</si>
  <si>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</si>
  <si>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</si>
  <si>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</si>
  <si>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</si>
  <si>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</si>
  <si>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</si>
  <si>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</si>
  <si>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</si>
  <si>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</si>
  <si>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</si>
  <si>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</si>
  <si>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</si>
  <si>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</si>
  <si>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</si>
  <si>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</si>
  <si>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</si>
  <si>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</si>
  <si>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</si>
  <si>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</si>
  <si>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</si>
  <si>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</si>
  <si>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</si>
  <si>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</si>
  <si>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</si>
  <si>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</si>
  <si>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</si>
  <si>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</si>
  <si>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</si>
  <si>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</si>
  <si>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</si>
  <si>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</si>
  <si>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</si>
  <si>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</si>
  <si>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</si>
  <si>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</si>
  <si>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</si>
  <si>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</si>
  <si>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</si>
  <si>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</si>
  <si>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</si>
  <si>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</si>
  <si>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</si>
  <si>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</si>
  <si>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</si>
  <si>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</si>
  <si>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</si>
  <si>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</si>
  <si>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</si>
  <si>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</si>
  <si>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</si>
  <si>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</si>
  <si>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</si>
  <si>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</si>
  <si>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</si>
  <si>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</si>
  <si>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</si>
  <si>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</si>
  <si>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</si>
  <si>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</si>
  <si>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</si>
  <si>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</si>
  <si>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</si>
  <si>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</si>
  <si>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</si>
  <si>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</si>
  <si>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</si>
  <si>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</si>
  <si>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</si>
  <si>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</si>
  <si>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</si>
  <si>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</si>
  <si>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</si>
  <si>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</si>
  <si>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</si>
  <si>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</si>
  <si>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</si>
  <si>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</si>
  <si>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</si>
  <si>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</si>
  <si>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</si>
  <si>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</si>
  <si>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</si>
  <si>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</si>
  <si>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</si>
  <si>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</si>
  <si>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</si>
  <si>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</si>
  <si>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</si>
  <si>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</si>
  <si>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</si>
  <si>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</si>
  <si>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</si>
  <si>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</si>
  <si>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</si>
  <si>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indexed="8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</si>
  <si>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</si>
  <si>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</si>
  <si>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</si>
  <si>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</si>
  <si>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</si>
  <si>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</si>
  <si>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</si>
  <si>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</si>
  <si>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</si>
  <si>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LANDAFF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</si>
</sst>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8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I660" sqref="I66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291</v>
      </c>
      <c r="C2" s="21">
        <v>291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90185.41</v>
      </c>
      <c r="G9" s="18"/>
      <c r="H9" s="18"/>
      <c r="I9" s="18"/>
      <c r="J9" s="67">
        <f>SUM(I439)</f>
        <v>222521.05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23546.6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>
        <v>23546.6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1282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115014.01000000001</v>
      </c>
      <c r="G19" s="41">
        <f>SUM(G9:G18)</f>
        <v>0</v>
      </c>
      <c r="H19" s="41">
        <f>SUM(H9:H18)</f>
        <v>23546.6</v>
      </c>
      <c r="I19" s="41">
        <f>SUM(I9:I18)</f>
        <v>0</v>
      </c>
      <c r="J19" s="41">
        <f>SUM(J9:J18)</f>
        <v>222521.05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23546.6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4675.01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4675.01</v>
      </c>
      <c r="G32" s="41">
        <f>SUM(G22:G31)</f>
        <v>0</v>
      </c>
      <c r="H32" s="41">
        <f>SUM(H22:H31)</f>
        <v>23546.6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1282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222521.05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3724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105333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110339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222521.05</v>
      </c>
      <c r="K51" s="45" t="s">
        <v>286</v>
      </c>
      <c r="L51" s="45" t="s">
        <v>286</v>
      </c>
      <c r="N51" s="181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115014.01</v>
      </c>
      <c r="G52" s="41">
        <f>G51+G32</f>
        <v>0</v>
      </c>
      <c r="H52" s="41">
        <f>H51+H32</f>
        <v>23546.6</v>
      </c>
      <c r="I52" s="41">
        <f>I51+I32</f>
        <v>0</v>
      </c>
      <c r="J52" s="41">
        <f>J51+J32</f>
        <v>222521.05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640870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640870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578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1527.57</v>
      </c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181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2105.5699999999997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78.39</v>
      </c>
      <c r="G96" s="18"/>
      <c r="H96" s="18"/>
      <c r="I96" s="18"/>
      <c r="J96" s="18">
        <v>505.47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508.93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1231.6500000000001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1818.9700000000003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505.47</v>
      </c>
      <c r="K111" s="45" t="s">
        <v>286</v>
      </c>
      <c r="L111" s="45" t="s">
        <v>286</v>
      </c>
      <c r="N111" s="181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644794.53999999992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505.47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187119.31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100318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696.77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288134.08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288134.08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42335.94</v>
      </c>
      <c r="I150" s="18"/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117.06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932.72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4511.45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5572.97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5572.97</v>
      </c>
      <c r="G162" s="41">
        <f>SUM(G150:G161)</f>
        <v>0</v>
      </c>
      <c r="H162" s="41">
        <f>SUM(H150:H161)</f>
        <v>47897.17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2262.0300000000002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7835</v>
      </c>
      <c r="G169" s="41">
        <f>G147+G162+SUM(G163:G168)</f>
        <v>0</v>
      </c>
      <c r="H169" s="41">
        <f>H147+H162+SUM(H163:H168)</f>
        <v>47897.17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2500</v>
      </c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181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181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940763.61999999988</v>
      </c>
      <c r="G193" s="47">
        <f>G112+G140+G169+G192</f>
        <v>0</v>
      </c>
      <c r="H193" s="47">
        <f>H112+H140+H169+H192</f>
        <v>47897.17</v>
      </c>
      <c r="I193" s="47">
        <f>I112+I140+I169+I192</f>
        <v>0</v>
      </c>
      <c r="J193" s="47">
        <f>J112+J140+J192</f>
        <v>3005.4700000000003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108492.36</v>
      </c>
      <c r="G197" s="18">
        <v>27172.41</v>
      </c>
      <c r="H197" s="18">
        <v>208441.62</v>
      </c>
      <c r="I197" s="18">
        <v>3368.68</v>
      </c>
      <c r="J197" s="18">
        <v>262.47000000000003</v>
      </c>
      <c r="K197" s="18"/>
      <c r="L197" s="19">
        <f>SUM(F197:K197)</f>
        <v>347737.54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>
        <v>55985.32</v>
      </c>
      <c r="I198" s="18">
        <v>483.48</v>
      </c>
      <c r="J198" s="18"/>
      <c r="K198" s="18"/>
      <c r="L198" s="19">
        <f>SUM(F198:K198)</f>
        <v>56468.800000000003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549</v>
      </c>
      <c r="G200" s="18">
        <v>52.42</v>
      </c>
      <c r="H200" s="18"/>
      <c r="I200" s="18">
        <v>935.5</v>
      </c>
      <c r="J200" s="18"/>
      <c r="K200" s="18"/>
      <c r="L200" s="19">
        <f>SUM(F200:K200)</f>
        <v>1536.92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3485.68</v>
      </c>
      <c r="G202" s="18">
        <v>266.63</v>
      </c>
      <c r="H202" s="18">
        <v>36012.559999999998</v>
      </c>
      <c r="I202" s="18">
        <v>83.85</v>
      </c>
      <c r="J202" s="18"/>
      <c r="K202" s="18"/>
      <c r="L202" s="19">
        <f t="shared" ref="L202:L208" si="0">SUM(F202:K202)</f>
        <v>39848.719999999994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>
        <v>1781.14</v>
      </c>
      <c r="I203" s="18"/>
      <c r="J203" s="18"/>
      <c r="K203" s="18"/>
      <c r="L203" s="19">
        <f t="shared" si="0"/>
        <v>1781.14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1495</v>
      </c>
      <c r="G204" s="18">
        <v>114.36</v>
      </c>
      <c r="H204" s="18">
        <v>46055.11</v>
      </c>
      <c r="I204" s="18"/>
      <c r="J204" s="18"/>
      <c r="K204" s="18"/>
      <c r="L204" s="19">
        <f t="shared" si="0"/>
        <v>47664.47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1882.5</v>
      </c>
      <c r="G207" s="18">
        <v>27.55</v>
      </c>
      <c r="H207" s="18">
        <v>9405.48</v>
      </c>
      <c r="I207" s="18">
        <v>9853.5499999999993</v>
      </c>
      <c r="J207" s="18">
        <v>327.97</v>
      </c>
      <c r="K207" s="18"/>
      <c r="L207" s="19">
        <f t="shared" si="0"/>
        <v>21497.05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31044.58</v>
      </c>
      <c r="I208" s="18"/>
      <c r="J208" s="18"/>
      <c r="K208" s="18"/>
      <c r="L208" s="19">
        <f t="shared" si="0"/>
        <v>31044.58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51.4</v>
      </c>
      <c r="I209" s="18"/>
      <c r="J209" s="18"/>
      <c r="K209" s="18"/>
      <c r="L209" s="19">
        <f>SUM(F209:K209)</f>
        <v>51.4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115904.54</v>
      </c>
      <c r="G211" s="41">
        <f t="shared" si="1"/>
        <v>27633.37</v>
      </c>
      <c r="H211" s="41">
        <f t="shared" si="1"/>
        <v>388777.21</v>
      </c>
      <c r="I211" s="41">
        <f t="shared" si="1"/>
        <v>14725.06</v>
      </c>
      <c r="J211" s="41">
        <f t="shared" si="1"/>
        <v>590.44000000000005</v>
      </c>
      <c r="K211" s="41">
        <f t="shared" si="1"/>
        <v>0</v>
      </c>
      <c r="L211" s="41">
        <f t="shared" si="1"/>
        <v>547630.62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58827.25</v>
      </c>
      <c r="I215" s="18"/>
      <c r="J215" s="18"/>
      <c r="K215" s="18"/>
      <c r="L215" s="19">
        <f>SUM(F215:K215)</f>
        <v>58827.25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3268.08</v>
      </c>
      <c r="I226" s="18"/>
      <c r="J226" s="18"/>
      <c r="K226" s="18"/>
      <c r="L226" s="19">
        <f t="shared" si="2"/>
        <v>3268.08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62095.33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62095.33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0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213547.17</v>
      </c>
      <c r="I233" s="18"/>
      <c r="J233" s="18"/>
      <c r="K233" s="18"/>
      <c r="L233" s="19">
        <f>SUM(F233:K233)</f>
        <v>213547.17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10621.27</v>
      </c>
      <c r="I244" s="18"/>
      <c r="J244" s="18"/>
      <c r="K244" s="18"/>
      <c r="L244" s="19">
        <f t="shared" si="4"/>
        <v>10621.27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224168.44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224168.44</v>
      </c>
      <c r="M247" s="8"/>
      <c r="N247" s="270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115904.54</v>
      </c>
      <c r="G257" s="41">
        <f t="shared" si="8"/>
        <v>27633.37</v>
      </c>
      <c r="H257" s="41">
        <f t="shared" si="8"/>
        <v>675040.98</v>
      </c>
      <c r="I257" s="41">
        <f t="shared" si="8"/>
        <v>14725.06</v>
      </c>
      <c r="J257" s="41">
        <f t="shared" si="8"/>
        <v>590.44000000000005</v>
      </c>
      <c r="K257" s="41">
        <f t="shared" si="8"/>
        <v>0</v>
      </c>
      <c r="L257" s="41">
        <f t="shared" si="8"/>
        <v>833894.3899999999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181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181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181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181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181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2500</v>
      </c>
      <c r="L266" s="19">
        <f t="shared" si="9"/>
        <v>2500</v>
      </c>
      <c r="N266" s="181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181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181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181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2500</v>
      </c>
      <c r="L270" s="41">
        <f t="shared" si="9"/>
        <v>2500</v>
      </c>
      <c r="N270" s="181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115904.54</v>
      </c>
      <c r="G271" s="42">
        <f t="shared" si="11"/>
        <v>27633.37</v>
      </c>
      <c r="H271" s="42">
        <f t="shared" si="11"/>
        <v>675040.98</v>
      </c>
      <c r="I271" s="42">
        <f t="shared" si="11"/>
        <v>14725.06</v>
      </c>
      <c r="J271" s="42">
        <f t="shared" si="11"/>
        <v>590.44000000000005</v>
      </c>
      <c r="K271" s="42">
        <f t="shared" si="11"/>
        <v>2500</v>
      </c>
      <c r="L271" s="42">
        <f t="shared" si="11"/>
        <v>836394.3899999999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2870.75</v>
      </c>
      <c r="G276" s="18">
        <v>222.42</v>
      </c>
      <c r="H276" s="18">
        <v>1477.72</v>
      </c>
      <c r="I276" s="18">
        <v>37406.22</v>
      </c>
      <c r="J276" s="18">
        <v>1287.07</v>
      </c>
      <c r="K276" s="18"/>
      <c r="L276" s="19">
        <f>SUM(F276:K276)</f>
        <v>43264.18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783.75</v>
      </c>
      <c r="G277" s="18">
        <v>67.959999999999994</v>
      </c>
      <c r="H277" s="18"/>
      <c r="I277" s="18"/>
      <c r="J277" s="18">
        <v>456.78</v>
      </c>
      <c r="K277" s="18"/>
      <c r="L277" s="19">
        <f>SUM(F277:K277)</f>
        <v>1308.49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2643</v>
      </c>
      <c r="G283" s="18">
        <v>677.02</v>
      </c>
      <c r="H283" s="18"/>
      <c r="I283" s="18"/>
      <c r="J283" s="18"/>
      <c r="K283" s="18">
        <v>4.4800000000000004</v>
      </c>
      <c r="L283" s="19">
        <f t="shared" si="12"/>
        <v>3324.5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6297.5</v>
      </c>
      <c r="G290" s="42">
        <f t="shared" si="13"/>
        <v>967.4</v>
      </c>
      <c r="H290" s="42">
        <f t="shared" si="13"/>
        <v>1477.72</v>
      </c>
      <c r="I290" s="42">
        <f t="shared" si="13"/>
        <v>37406.22</v>
      </c>
      <c r="J290" s="42">
        <f t="shared" si="13"/>
        <v>1743.85</v>
      </c>
      <c r="K290" s="42">
        <f t="shared" si="13"/>
        <v>4.4800000000000004</v>
      </c>
      <c r="L290" s="41">
        <f t="shared" si="13"/>
        <v>47897.17</v>
      </c>
      <c r="M290" s="8"/>
      <c r="N290" s="270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6297.5</v>
      </c>
      <c r="G338" s="41">
        <f t="shared" si="20"/>
        <v>967.4</v>
      </c>
      <c r="H338" s="41">
        <f t="shared" si="20"/>
        <v>1477.72</v>
      </c>
      <c r="I338" s="41">
        <f t="shared" si="20"/>
        <v>37406.22</v>
      </c>
      <c r="J338" s="41">
        <f t="shared" si="20"/>
        <v>1743.85</v>
      </c>
      <c r="K338" s="41">
        <f t="shared" si="20"/>
        <v>4.4800000000000004</v>
      </c>
      <c r="L338" s="41">
        <f t="shared" si="20"/>
        <v>47897.17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6297.5</v>
      </c>
      <c r="G352" s="41">
        <f>G338</f>
        <v>967.4</v>
      </c>
      <c r="H352" s="41">
        <f>H338</f>
        <v>1477.72</v>
      </c>
      <c r="I352" s="41">
        <f>I338</f>
        <v>37406.22</v>
      </c>
      <c r="J352" s="41">
        <f>J338</f>
        <v>1743.85</v>
      </c>
      <c r="K352" s="47">
        <f>K338+K351</f>
        <v>4.4800000000000004</v>
      </c>
      <c r="L352" s="41">
        <f>L338+L351</f>
        <v>47897.17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0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2500</v>
      </c>
      <c r="H392" s="18">
        <v>219.54</v>
      </c>
      <c r="I392" s="18"/>
      <c r="J392" s="24" t="s">
        <v>286</v>
      </c>
      <c r="K392" s="24" t="s">
        <v>286</v>
      </c>
      <c r="L392" s="56">
        <f t="shared" si="25"/>
        <v>2719.54</v>
      </c>
      <c r="M392" s="8"/>
      <c r="N392" s="270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2500</v>
      </c>
      <c r="H393" s="139">
        <f>SUM(H387:H392)</f>
        <v>219.54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2719.54</v>
      </c>
      <c r="M393" s="8"/>
      <c r="N393" s="270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0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285.93</v>
      </c>
      <c r="I396" s="18"/>
      <c r="J396" s="24" t="s">
        <v>286</v>
      </c>
      <c r="K396" s="24" t="s">
        <v>286</v>
      </c>
      <c r="L396" s="56">
        <f t="shared" si="26"/>
        <v>285.93</v>
      </c>
      <c r="M396" s="8"/>
      <c r="N396" s="270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0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0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0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0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285.93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285.93</v>
      </c>
      <c r="M401" s="8"/>
      <c r="N401" s="270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2500</v>
      </c>
      <c r="H408" s="47">
        <f>H393+H401+H407</f>
        <v>505.47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3005.47</v>
      </c>
      <c r="M408" s="8"/>
      <c r="N408" s="270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141521.07</v>
      </c>
      <c r="G439" s="18">
        <v>80999.98</v>
      </c>
      <c r="H439" s="18"/>
      <c r="I439" s="56">
        <f t="shared" ref="I439:I445" si="33">SUM(F439:H439)</f>
        <v>222521.05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141521.07</v>
      </c>
      <c r="G446" s="13">
        <f>SUM(G439:G445)</f>
        <v>80999.98</v>
      </c>
      <c r="H446" s="13">
        <f>SUM(H439:H445)</f>
        <v>0</v>
      </c>
      <c r="I446" s="13">
        <f>SUM(I439:I445)</f>
        <v>222521.05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141521.07</v>
      </c>
      <c r="G459" s="18">
        <v>80999.98</v>
      </c>
      <c r="H459" s="18"/>
      <c r="I459" s="56">
        <f t="shared" si="34"/>
        <v>222521.05</v>
      </c>
      <c r="J459" s="24" t="s">
        <v>286</v>
      </c>
      <c r="K459" s="24" t="s">
        <v>286</v>
      </c>
      <c r="L459" s="24" t="s">
        <v>286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141521.07</v>
      </c>
      <c r="G460" s="83">
        <f>SUM(G454:G459)</f>
        <v>80999.98</v>
      </c>
      <c r="H460" s="83">
        <f>SUM(H454:H459)</f>
        <v>0</v>
      </c>
      <c r="I460" s="83">
        <f>SUM(I454:I459)</f>
        <v>222521.05</v>
      </c>
      <c r="J460" s="24" t="s">
        <v>286</v>
      </c>
      <c r="K460" s="24" t="s">
        <v>286</v>
      </c>
      <c r="L460" s="24" t="s">
        <v>286</v>
      </c>
      <c r="N460" s="217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141521.07</v>
      </c>
      <c r="G461" s="42">
        <f>G452+G460</f>
        <v>80999.98</v>
      </c>
      <c r="H461" s="42">
        <f>H452+H460</f>
        <v>0</v>
      </c>
      <c r="I461" s="42">
        <f>I452+I460</f>
        <v>222521.05</v>
      </c>
      <c r="J461" s="24" t="s">
        <v>286</v>
      </c>
      <c r="K461" s="24" t="s">
        <v>286</v>
      </c>
      <c r="L461" s="24" t="s">
        <v>286</v>
      </c>
      <c r="N461" s="217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17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5969.77</v>
      </c>
      <c r="G465" s="18"/>
      <c r="H465" s="18">
        <v>0</v>
      </c>
      <c r="I465" s="18"/>
      <c r="J465" s="18">
        <v>219515.58</v>
      </c>
      <c r="K465" s="24" t="s">
        <v>286</v>
      </c>
      <c r="L465" s="24" t="s">
        <v>286</v>
      </c>
      <c r="N465" s="217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17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17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940763.62</v>
      </c>
      <c r="G468" s="18"/>
      <c r="H468" s="18">
        <v>47897.17</v>
      </c>
      <c r="I468" s="18"/>
      <c r="J468" s="18">
        <v>3005.47</v>
      </c>
      <c r="K468" s="24" t="s">
        <v>286</v>
      </c>
      <c r="L468" s="24" t="s">
        <v>286</v>
      </c>
      <c r="N468" s="217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17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940763.62</v>
      </c>
      <c r="G470" s="53">
        <f>SUM(G468:G469)</f>
        <v>0</v>
      </c>
      <c r="H470" s="53">
        <f>SUM(H468:H469)</f>
        <v>47897.17</v>
      </c>
      <c r="I470" s="53">
        <f>SUM(I468:I469)</f>
        <v>0</v>
      </c>
      <c r="J470" s="53">
        <f>SUM(J468:J469)</f>
        <v>3005.47</v>
      </c>
      <c r="K470" s="24" t="s">
        <v>286</v>
      </c>
      <c r="L470" s="24" t="s">
        <v>286</v>
      </c>
      <c r="N470" s="217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17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836394.39</v>
      </c>
      <c r="G472" s="18"/>
      <c r="H472" s="18">
        <v>47897.17</v>
      </c>
      <c r="I472" s="18"/>
      <c r="J472" s="18">
        <v>0</v>
      </c>
      <c r="K472" s="24" t="s">
        <v>286</v>
      </c>
      <c r="L472" s="24" t="s">
        <v>286</v>
      </c>
      <c r="N472" s="217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17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836394.39</v>
      </c>
      <c r="G474" s="53">
        <f>SUM(G472:G473)</f>
        <v>0</v>
      </c>
      <c r="H474" s="53">
        <f>SUM(H472:H473)</f>
        <v>47897.17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17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17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110339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222521.05</v>
      </c>
      <c r="K476" s="24" t="s">
        <v>286</v>
      </c>
      <c r="L476" s="24" t="s">
        <v>286</v>
      </c>
      <c r="N476" s="217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17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17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17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17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17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17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17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17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17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17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17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17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17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17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17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17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17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17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17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17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17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17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17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17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17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17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17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17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17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17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17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17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783.75</v>
      </c>
      <c r="G521" s="18">
        <v>67.959999999999994</v>
      </c>
      <c r="H521" s="18">
        <v>55985.32</v>
      </c>
      <c r="I521" s="18">
        <v>483.48</v>
      </c>
      <c r="J521" s="18">
        <v>456.78</v>
      </c>
      <c r="K521" s="18"/>
      <c r="L521" s="88">
        <f>SUM(F521:K521)</f>
        <v>57777.29</v>
      </c>
      <c r="N521" s="217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783.75</v>
      </c>
      <c r="G524" s="108">
        <f t="shared" ref="G524:L524" si="36">SUM(G521:G523)</f>
        <v>67.959999999999994</v>
      </c>
      <c r="H524" s="108">
        <f t="shared" si="36"/>
        <v>55985.32</v>
      </c>
      <c r="I524" s="108">
        <f t="shared" si="36"/>
        <v>483.48</v>
      </c>
      <c r="J524" s="108">
        <f t="shared" si="36"/>
        <v>456.78</v>
      </c>
      <c r="K524" s="108">
        <f t="shared" si="36"/>
        <v>0</v>
      </c>
      <c r="L524" s="89">
        <f t="shared" si="36"/>
        <v>57777.29</v>
      </c>
      <c r="N524" s="217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17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36012.559999999998</v>
      </c>
      <c r="I526" s="18"/>
      <c r="J526" s="18"/>
      <c r="K526" s="18"/>
      <c r="L526" s="88">
        <f>SUM(F526:K526)</f>
        <v>36012.559999999998</v>
      </c>
      <c r="M526" s="8"/>
      <c r="N526" s="270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36012.559999999998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36012.559999999998</v>
      </c>
      <c r="M529" s="8"/>
      <c r="N529" s="270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0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0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783.75</v>
      </c>
      <c r="G545" s="89">
        <f t="shared" ref="G545:L545" si="41">G524+G529+G534+G539+G544</f>
        <v>67.959999999999994</v>
      </c>
      <c r="H545" s="89">
        <f t="shared" si="41"/>
        <v>91997.88</v>
      </c>
      <c r="I545" s="89">
        <f t="shared" si="41"/>
        <v>483.48</v>
      </c>
      <c r="J545" s="89">
        <f t="shared" si="41"/>
        <v>456.78</v>
      </c>
      <c r="K545" s="89">
        <f t="shared" si="41"/>
        <v>0</v>
      </c>
      <c r="L545" s="89">
        <f t="shared" si="41"/>
        <v>93789.85</v>
      </c>
      <c r="M545" s="8"/>
      <c r="N545" s="270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57777.29</v>
      </c>
      <c r="G549" s="87">
        <f>L526</f>
        <v>36012.559999999998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93789.85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57777.29</v>
      </c>
      <c r="G552" s="89">
        <f t="shared" si="42"/>
        <v>36012.559999999998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93789.85</v>
      </c>
      <c r="L552" s="24"/>
      <c r="M552" s="8"/>
      <c r="N552" s="270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0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204156.75</v>
      </c>
      <c r="G575" s="18">
        <v>58827.75</v>
      </c>
      <c r="H575" s="18">
        <v>213547.17</v>
      </c>
      <c r="I575" s="87">
        <f>SUM(F575:H575)</f>
        <v>476531.67000000004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52929.02</v>
      </c>
      <c r="G579" s="18"/>
      <c r="H579" s="18"/>
      <c r="I579" s="87">
        <f t="shared" si="47"/>
        <v>52929.02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27778.71</v>
      </c>
      <c r="I591" s="18">
        <v>3268.08</v>
      </c>
      <c r="J591" s="18">
        <v>10621.27</v>
      </c>
      <c r="K591" s="104">
        <f t="shared" ref="K591:K597" si="48">SUM(H591:J591)</f>
        <v>41668.06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0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115.87</v>
      </c>
      <c r="I595" s="18"/>
      <c r="J595" s="18"/>
      <c r="K595" s="104">
        <f t="shared" si="48"/>
        <v>115.87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3150</v>
      </c>
      <c r="I597" s="18"/>
      <c r="J597" s="18"/>
      <c r="K597" s="104">
        <f t="shared" si="48"/>
        <v>3150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31044.579999999998</v>
      </c>
      <c r="I598" s="108">
        <f>SUM(I591:I597)</f>
        <v>3268.08</v>
      </c>
      <c r="J598" s="108">
        <f>SUM(J591:J597)</f>
        <v>10621.27</v>
      </c>
      <c r="K598" s="108">
        <f>SUM(K591:K597)</f>
        <v>44933.93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2334.29</v>
      </c>
      <c r="I604" s="18"/>
      <c r="J604" s="18"/>
      <c r="K604" s="104">
        <f>SUM(H604:J604)</f>
        <v>2334.29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2334.29</v>
      </c>
      <c r="I605" s="108">
        <f>SUM(I602:I604)</f>
        <v>0</v>
      </c>
      <c r="J605" s="108">
        <f>SUM(J602:J604)</f>
        <v>0</v>
      </c>
      <c r="K605" s="108">
        <f>SUM(K602:K604)</f>
        <v>2334.29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0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115014.01000000001</v>
      </c>
      <c r="H617" s="109">
        <f>SUM(F52)</f>
        <v>115014.01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23546.6</v>
      </c>
      <c r="H619" s="109">
        <f>SUM(H52)</f>
        <v>23546.6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222521.05</v>
      </c>
      <c r="H621" s="109">
        <f>SUM(J52)</f>
        <v>222521.05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110339</v>
      </c>
      <c r="H622" s="109">
        <f>F476</f>
        <v>110339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222521.05</v>
      </c>
      <c r="H626" s="109">
        <f>J476</f>
        <v>222521.05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940763.61999999988</v>
      </c>
      <c r="H627" s="104">
        <f>SUM(F468)</f>
        <v>940763.62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47897.17</v>
      </c>
      <c r="H629" s="104">
        <f>SUM(H468)</f>
        <v>47897.17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3005.4700000000003</v>
      </c>
      <c r="H631" s="104">
        <f>SUM(J468)</f>
        <v>3005.47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836394.3899999999</v>
      </c>
      <c r="H632" s="104">
        <f>SUM(F472)</f>
        <v>836394.39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47897.17</v>
      </c>
      <c r="H633" s="104">
        <f>SUM(H472)</f>
        <v>47897.17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3005.47</v>
      </c>
      <c r="H637" s="164">
        <f>SUM(J468)</f>
        <v>3005.47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141521.07</v>
      </c>
      <c r="H639" s="104">
        <f>SUM(F461)</f>
        <v>141521.07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80999.98</v>
      </c>
      <c r="H640" s="104">
        <f>SUM(G461)</f>
        <v>80999.98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222521.05</v>
      </c>
      <c r="H642" s="104">
        <f>SUM(I461)</f>
        <v>222521.05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505.47</v>
      </c>
      <c r="H644" s="104">
        <f>H408</f>
        <v>505.47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2500</v>
      </c>
      <c r="H645" s="104">
        <f>G408</f>
        <v>2500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3005.4700000000003</v>
      </c>
      <c r="H646" s="104">
        <f>L408</f>
        <v>3005.47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44933.93</v>
      </c>
      <c r="H647" s="104">
        <f>L208+L226+L244</f>
        <v>44933.930000000008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2334.29</v>
      </c>
      <c r="H648" s="104">
        <f>(J257+J338)-(J255+J336)</f>
        <v>2334.29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31044.58</v>
      </c>
      <c r="H649" s="104">
        <f>H598</f>
        <v>31044.579999999998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3268.08</v>
      </c>
      <c r="H650" s="104">
        <f>I598</f>
        <v>3268.08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10621.27</v>
      </c>
      <c r="H651" s="104">
        <f>J598</f>
        <v>10621.27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2500</v>
      </c>
      <c r="H655" s="104">
        <f>K266+K347</f>
        <v>2500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595527.79</v>
      </c>
      <c r="G660" s="19">
        <f>(L229+L309+L359)</f>
        <v>62095.33</v>
      </c>
      <c r="H660" s="19">
        <f>(L247+L328+L360)</f>
        <v>224168.44</v>
      </c>
      <c r="I660" s="19">
        <f>SUM(F660:H660)</f>
        <v>881791.56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31044.58</v>
      </c>
      <c r="G662" s="19">
        <f>(L226+L306)-(J226+J306)</f>
        <v>3268.08</v>
      </c>
      <c r="H662" s="19">
        <f>(L244+L325)-(J244+J325)</f>
        <v>10621.27</v>
      </c>
      <c r="I662" s="19">
        <f>SUM(F662:H662)</f>
        <v>44933.930000000008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259420.06</v>
      </c>
      <c r="G663" s="199">
        <f>SUM(G575:G587)+SUM(I602:I604)+L612</f>
        <v>58827.75</v>
      </c>
      <c r="H663" s="199">
        <f>SUM(H575:H587)+SUM(J602:J604)+L613</f>
        <v>213547.17</v>
      </c>
      <c r="I663" s="19">
        <f>SUM(F663:H663)</f>
        <v>531794.98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305063.15000000002</v>
      </c>
      <c r="G664" s="19">
        <f>G660-SUM(G661:G663)</f>
        <v>-0.5</v>
      </c>
      <c r="H664" s="19">
        <f>H660-SUM(H661:H663)</f>
        <v>0</v>
      </c>
      <c r="I664" s="19">
        <f>I660-SUM(I661:I663)</f>
        <v>305062.65000000002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18.399999999999999</v>
      </c>
      <c r="G665" s="248">
        <v>0</v>
      </c>
      <c r="H665" s="248">
        <v>0</v>
      </c>
      <c r="I665" s="19">
        <f>SUM(F665:H665)</f>
        <v>18.399999999999999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16579.52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16579.490000000002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0.5</v>
      </c>
      <c r="H669" s="18"/>
      <c r="I669" s="19">
        <f>SUM(F669:H669)</f>
        <v>0.5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16579.52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16579.52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LANDAFF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6" t="s">
        <v>778</v>
      </c>
      <c r="B3" s="276"/>
      <c r="C3" s="276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777</v>
      </c>
      <c r="C6" s="275"/>
    </row>
    <row r="7" spans="1:3" x14ac:dyDescent="0.2">
      <c r="A7" s="239" t="s">
        <v>780</v>
      </c>
      <c r="B7" s="273" t="s">
        <v>776</v>
      </c>
      <c r="C7" s="274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111363.11</v>
      </c>
      <c r="C9" s="229">
        <f>'DOE25'!G197+'DOE25'!G215+'DOE25'!G233+'DOE25'!G276+'DOE25'!G295+'DOE25'!G314</f>
        <v>27394.829999999998</v>
      </c>
    </row>
    <row r="10" spans="1:3" x14ac:dyDescent="0.2">
      <c r="A10" t="s">
        <v>773</v>
      </c>
      <c r="B10" s="240">
        <v>89095.89</v>
      </c>
      <c r="C10" s="240">
        <v>18004.25</v>
      </c>
    </row>
    <row r="11" spans="1:3" x14ac:dyDescent="0.2">
      <c r="A11" t="s">
        <v>774</v>
      </c>
      <c r="B11" s="240">
        <v>19802.16</v>
      </c>
      <c r="C11" s="240">
        <v>9202</v>
      </c>
    </row>
    <row r="12" spans="1:3" x14ac:dyDescent="0.2">
      <c r="A12" t="s">
        <v>775</v>
      </c>
      <c r="B12" s="240">
        <v>2465.06</v>
      </c>
      <c r="C12" s="240">
        <v>188.58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111363.11</v>
      </c>
      <c r="C13" s="231">
        <f>SUM(C10:C12)</f>
        <v>27394.83</v>
      </c>
    </row>
    <row r="14" spans="1:3" x14ac:dyDescent="0.2">
      <c r="B14" s="230"/>
      <c r="C14" s="230"/>
    </row>
    <row r="15" spans="1:3" x14ac:dyDescent="0.2">
      <c r="B15" s="275" t="s">
        <v>777</v>
      </c>
      <c r="C15" s="275"/>
    </row>
    <row r="16" spans="1:3" x14ac:dyDescent="0.2">
      <c r="A16" s="239" t="s">
        <v>781</v>
      </c>
      <c r="B16" s="273" t="s">
        <v>701</v>
      </c>
      <c r="C16" s="274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783.75</v>
      </c>
      <c r="C18" s="229">
        <f>'DOE25'!G198+'DOE25'!G216+'DOE25'!G234+'DOE25'!G277+'DOE25'!G296+'DOE25'!G315</f>
        <v>67.959999999999994</v>
      </c>
    </row>
    <row r="19" spans="1:3" x14ac:dyDescent="0.2">
      <c r="A19" t="s">
        <v>773</v>
      </c>
      <c r="B19" s="240">
        <v>108.75</v>
      </c>
      <c r="C19" s="240">
        <v>16.309999999999999</v>
      </c>
    </row>
    <row r="20" spans="1:3" x14ac:dyDescent="0.2">
      <c r="A20" t="s">
        <v>774</v>
      </c>
      <c r="B20" s="240">
        <v>675</v>
      </c>
      <c r="C20" s="240">
        <v>51.65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783.75</v>
      </c>
      <c r="C22" s="231">
        <f>SUM(C19:C21)</f>
        <v>67.959999999999994</v>
      </c>
    </row>
    <row r="23" spans="1:3" x14ac:dyDescent="0.2">
      <c r="B23" s="230"/>
      <c r="C23" s="230"/>
    </row>
    <row r="24" spans="1:3" x14ac:dyDescent="0.2">
      <c r="B24" s="275" t="s">
        <v>777</v>
      </c>
      <c r="C24" s="275"/>
    </row>
    <row r="25" spans="1:3" x14ac:dyDescent="0.2">
      <c r="A25" s="239" t="s">
        <v>782</v>
      </c>
      <c r="B25" s="273" t="s">
        <v>702</v>
      </c>
      <c r="C25" s="274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777</v>
      </c>
      <c r="C33" s="275"/>
    </row>
    <row r="34" spans="1:3" x14ac:dyDescent="0.2">
      <c r="A34" s="239" t="s">
        <v>783</v>
      </c>
      <c r="B34" s="273" t="s">
        <v>703</v>
      </c>
      <c r="C34" s="274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549</v>
      </c>
      <c r="C36" s="235">
        <f>'DOE25'!G200+'DOE25'!G218+'DOE25'!G236+'DOE25'!G279+'DOE25'!G298+'DOE25'!G317</f>
        <v>52.42</v>
      </c>
    </row>
    <row r="37" spans="1:3" x14ac:dyDescent="0.2">
      <c r="A37" t="s">
        <v>773</v>
      </c>
      <c r="B37" s="240">
        <v>60</v>
      </c>
      <c r="C37" s="240">
        <v>4.59</v>
      </c>
    </row>
    <row r="38" spans="1:3" x14ac:dyDescent="0.2">
      <c r="A38" t="s">
        <v>774</v>
      </c>
      <c r="B38" s="240">
        <v>489</v>
      </c>
      <c r="C38" s="240">
        <v>47.83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549</v>
      </c>
      <c r="C40" s="231">
        <f>SUM(C37:C39)</f>
        <v>52.42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784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711</v>
      </c>
      <c r="B2" s="265" t="str">
        <f>'DOE25'!A2</f>
        <v>LANDAFF SCHOOL DISTRICT</v>
      </c>
      <c r="C2" s="181"/>
      <c r="D2" s="181" t="s">
        <v>786</v>
      </c>
      <c r="E2" s="181" t="s">
        <v>788</v>
      </c>
      <c r="F2" s="277" t="s">
        <v>815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678117.67999999993</v>
      </c>
      <c r="D5" s="20">
        <f>SUM('DOE25'!L197:L200)+SUM('DOE25'!L215:L218)+SUM('DOE25'!L233:L236)-F5-G5</f>
        <v>677855.21</v>
      </c>
      <c r="E5" s="243"/>
      <c r="F5" s="255">
        <f>SUM('DOE25'!J197:J200)+SUM('DOE25'!J215:J218)+SUM('DOE25'!J233:J236)</f>
        <v>262.47000000000003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39848.719999999994</v>
      </c>
      <c r="D6" s="20">
        <f>'DOE25'!L202+'DOE25'!L220+'DOE25'!L238-F6-G6</f>
        <v>39848.719999999994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1781.14</v>
      </c>
      <c r="D7" s="20">
        <f>'DOE25'!L203+'DOE25'!L221+'DOE25'!L239-F7-G7</f>
        <v>1781.14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12167.529999999999</v>
      </c>
      <c r="D8" s="243"/>
      <c r="E8" s="20">
        <f>'DOE25'!L204+'DOE25'!L222+'DOE25'!L240-F8-G8-D9-D11</f>
        <v>12167.529999999999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18048.47</v>
      </c>
      <c r="D9" s="244">
        <v>18048.47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7401</v>
      </c>
      <c r="D10" s="243"/>
      <c r="E10" s="244">
        <v>7401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17448.47</v>
      </c>
      <c r="D11" s="244">
        <v>17448.47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21497.05</v>
      </c>
      <c r="D14" s="20">
        <f>'DOE25'!L207+'DOE25'!L225+'DOE25'!L243-F14-G14</f>
        <v>21169.079999999998</v>
      </c>
      <c r="E14" s="243"/>
      <c r="F14" s="255">
        <f>'DOE25'!J207+'DOE25'!J225+'DOE25'!J243</f>
        <v>327.97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44933.930000000008</v>
      </c>
      <c r="D15" s="20">
        <f>'DOE25'!L208+'DOE25'!L226+'DOE25'!L244-F15-G15</f>
        <v>44933.930000000008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51.4</v>
      </c>
      <c r="D16" s="243"/>
      <c r="E16" s="20">
        <f>'DOE25'!L209+'DOE25'!L227+'DOE25'!L245-F16-G16</f>
        <v>51.4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47897.17</v>
      </c>
      <c r="D31" s="20">
        <f>'DOE25'!L290+'DOE25'!L309+'DOE25'!L328+'DOE25'!L333+'DOE25'!L334+'DOE25'!L335-F31-G31</f>
        <v>46148.84</v>
      </c>
      <c r="E31" s="243"/>
      <c r="F31" s="255">
        <f>'DOE25'!J290+'DOE25'!J309+'DOE25'!J328+'DOE25'!J333+'DOE25'!J334+'DOE25'!J335</f>
        <v>1743.85</v>
      </c>
      <c r="G31" s="53">
        <f>'DOE25'!K290+'DOE25'!K309+'DOE25'!K328+'DOE25'!K333+'DOE25'!K334+'DOE25'!K335</f>
        <v>4.4800000000000004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867233.85999999987</v>
      </c>
      <c r="E33" s="246">
        <f>SUM(E5:E31)</f>
        <v>19619.93</v>
      </c>
      <c r="F33" s="246">
        <f>SUM(F5:F31)</f>
        <v>2334.29</v>
      </c>
      <c r="G33" s="246">
        <f>SUM(G5:G31)</f>
        <v>4.4800000000000004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19619.93</v>
      </c>
      <c r="E35" s="249"/>
    </row>
    <row r="36" spans="2:8" ht="12" thickTop="1" x14ac:dyDescent="0.2">
      <c r="B36" t="s">
        <v>809</v>
      </c>
      <c r="D36" s="20">
        <f>D33</f>
        <v>867233.85999999987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LANDAFF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90185.41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222521.05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23546.6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23546.6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1282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115014.01000000001</v>
      </c>
      <c r="D18" s="41">
        <f>SUM(D8:D17)</f>
        <v>0</v>
      </c>
      <c r="E18" s="41">
        <f>SUM(E8:E17)</f>
        <v>23546.6</v>
      </c>
      <c r="F18" s="41">
        <f>SUM(F8:F17)</f>
        <v>0</v>
      </c>
      <c r="G18" s="41">
        <f>SUM(G8:G17)</f>
        <v>222521.05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23546.6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4675.01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4675.01</v>
      </c>
      <c r="D31" s="41">
        <f>SUM(D21:D30)</f>
        <v>0</v>
      </c>
      <c r="E31" s="41">
        <f>SUM(E21:E30)</f>
        <v>23546.6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1282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222521.05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3724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105333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110339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222521.05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115014.01</v>
      </c>
      <c r="D51" s="41">
        <f>D50+D31</f>
        <v>0</v>
      </c>
      <c r="E51" s="41">
        <f>E50+E31</f>
        <v>23546.6</v>
      </c>
      <c r="F51" s="41">
        <f>F50+F31</f>
        <v>0</v>
      </c>
      <c r="G51" s="41">
        <f>G50+G31</f>
        <v>222521.05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640870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2105.5699999999997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78.39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505.47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1740.5800000000002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3924.54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505.47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644794.54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505.47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187119.31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100318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696.77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288134.08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288134.08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42335.94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5572.97</v>
      </c>
      <c r="D88" s="95">
        <f>SUM('DOE25'!G153:G161)</f>
        <v>0</v>
      </c>
      <c r="E88" s="95">
        <f>SUM('DOE25'!H153:H161)</f>
        <v>5561.23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2262.0300000000002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7835</v>
      </c>
      <c r="D91" s="131">
        <f>SUM(D85:D90)</f>
        <v>0</v>
      </c>
      <c r="E91" s="131">
        <f>SUM(E85:E90)</f>
        <v>47897.17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</v>
      </c>
    </row>
    <row r="104" spans="1:7" ht="12.75" thickTop="1" thickBot="1" x14ac:dyDescent="0.25">
      <c r="A104" s="33" t="s">
        <v>759</v>
      </c>
      <c r="C104" s="86">
        <f>C63+C81+C91+C103</f>
        <v>940763.62000000011</v>
      </c>
      <c r="D104" s="86">
        <f>D63+D81+D91+D103</f>
        <v>0</v>
      </c>
      <c r="E104" s="86">
        <f>E63+E81+E91+E103</f>
        <v>47897.17</v>
      </c>
      <c r="F104" s="86">
        <f>F63+F81+F91+F103</f>
        <v>0</v>
      </c>
      <c r="G104" s="86">
        <f>G63+G81+G103</f>
        <v>3005.4700000000003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620111.96</v>
      </c>
      <c r="D109" s="24" t="s">
        <v>286</v>
      </c>
      <c r="E109" s="95">
        <f>('DOE25'!L276)+('DOE25'!L295)+('DOE25'!L314)</f>
        <v>43264.18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56468.800000000003</v>
      </c>
      <c r="D110" s="24" t="s">
        <v>286</v>
      </c>
      <c r="E110" s="95">
        <f>('DOE25'!L277)+('DOE25'!L296)+('DOE25'!L315)</f>
        <v>1308.49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1536.92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678117.68</v>
      </c>
      <c r="D115" s="86">
        <f>SUM(D109:D114)</f>
        <v>0</v>
      </c>
      <c r="E115" s="86">
        <f>SUM(E109:E114)</f>
        <v>44572.67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39848.719999999994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1781.14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47664.47</v>
      </c>
      <c r="D120" s="24" t="s">
        <v>286</v>
      </c>
      <c r="E120" s="95">
        <f>+('DOE25'!L283)+('DOE25'!L302)+('DOE25'!L321)</f>
        <v>3324.5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21497.05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44933.930000000008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51.4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155776.71</v>
      </c>
      <c r="D128" s="86">
        <f>SUM(D118:D127)</f>
        <v>0</v>
      </c>
      <c r="E128" s="86">
        <f>SUM(E118:E127)</f>
        <v>3324.5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2719.54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285.93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-505.4699999999998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836394.39</v>
      </c>
      <c r="D145" s="86">
        <f>(D115+D128+D144)</f>
        <v>0</v>
      </c>
      <c r="E145" s="86">
        <f>(E115+E128+E144)</f>
        <v>47897.17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734</v>
      </c>
      <c r="B1" s="281"/>
      <c r="C1" s="281"/>
      <c r="D1" s="281"/>
    </row>
    <row r="2" spans="1:4" x14ac:dyDescent="0.2">
      <c r="A2" s="187" t="s">
        <v>711</v>
      </c>
      <c r="B2" s="186" t="str">
        <f>'DOE25'!A2</f>
        <v>LANDAFF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16580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16580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663376</v>
      </c>
      <c r="D10" s="182">
        <f>ROUND((C10/$C$28)*100,1)</f>
        <v>75.2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57777</v>
      </c>
      <c r="D11" s="182">
        <f>ROUND((C11/$C$28)*100,1)</f>
        <v>6.6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1537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39849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1781</v>
      </c>
      <c r="D16" s="182">
        <f t="shared" si="0"/>
        <v>0.2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51040</v>
      </c>
      <c r="D17" s="182">
        <f t="shared" si="0"/>
        <v>5.8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21497</v>
      </c>
      <c r="D20" s="182">
        <f t="shared" si="0"/>
        <v>2.4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44934</v>
      </c>
      <c r="D21" s="182">
        <f t="shared" si="0"/>
        <v>5.0999999999999996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881791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881791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640870</v>
      </c>
      <c r="D35" s="182">
        <f t="shared" ref="D35:D40" si="1">ROUND((C35/$C$41)*100,1)</f>
        <v>64.8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4430.0099999998929</v>
      </c>
      <c r="D36" s="182">
        <f t="shared" si="1"/>
        <v>0.4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287437</v>
      </c>
      <c r="D37" s="182">
        <f t="shared" si="1"/>
        <v>29.1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697</v>
      </c>
      <c r="D38" s="182">
        <f t="shared" si="1"/>
        <v>0.1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55732</v>
      </c>
      <c r="D39" s="182">
        <f t="shared" si="1"/>
        <v>5.6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989166.00999999989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764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761</v>
      </c>
      <c r="B2" s="297"/>
      <c r="C2" s="297"/>
      <c r="D2" s="297"/>
      <c r="E2" s="297"/>
      <c r="F2" s="294" t="str">
        <f>'DOE25'!A2</f>
        <v>LANDAFF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2" t="s">
        <v>765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842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1"/>
      <c r="B74" s="21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1"/>
      <c r="B75" s="211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1"/>
      <c r="B76" s="211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1"/>
      <c r="B77" s="211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1"/>
      <c r="B78" s="21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1"/>
      <c r="B79" s="211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1"/>
      <c r="B80" s="211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1"/>
      <c r="B81" s="211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1"/>
      <c r="B82" s="211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1"/>
      <c r="B83" s="211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1"/>
      <c r="B84" s="211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1"/>
      <c r="B85" s="211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1"/>
      <c r="B86" s="211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1"/>
      <c r="B87" s="211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1"/>
      <c r="B88" s="211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1"/>
      <c r="B89" s="211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1"/>
      <c r="B90" s="211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970A" sheet="1" objects="1" scenarios="1"/>
  <mergeCells count="223">
    <mergeCell ref="BP40:BZ40"/>
    <mergeCell ref="CC40:CM40"/>
    <mergeCell ref="IP40:IV40"/>
    <mergeCell ref="C45:M45"/>
    <mergeCell ref="DC40:DM40"/>
    <mergeCell ref="EP40:EZ40"/>
    <mergeCell ref="C44:M44"/>
    <mergeCell ref="DP40:DZ40"/>
    <mergeCell ref="IC40:IM40"/>
    <mergeCell ref="CP40:CZ40"/>
    <mergeCell ref="P40:Z40"/>
    <mergeCell ref="AP39:AZ39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HC39:HM39"/>
    <mergeCell ref="C43:M43"/>
    <mergeCell ref="BC40:BM40"/>
    <mergeCell ref="EC39:EM39"/>
    <mergeCell ref="GC39:GM39"/>
    <mergeCell ref="BP39:BZ39"/>
    <mergeCell ref="CC39:CM39"/>
    <mergeCell ref="CP39:CZ39"/>
    <mergeCell ref="P39:Z39"/>
    <mergeCell ref="DP39:DZ39"/>
    <mergeCell ref="HP40:HZ40"/>
    <mergeCell ref="EC40:EM40"/>
    <mergeCell ref="IP39:IV39"/>
    <mergeCell ref="EP39:EZ39"/>
    <mergeCell ref="FC39:FM39"/>
    <mergeCell ref="FP39:FZ39"/>
    <mergeCell ref="GP39:GZ39"/>
    <mergeCell ref="HP39:HZ39"/>
    <mergeCell ref="IC39:IM39"/>
    <mergeCell ref="P38:Z38"/>
    <mergeCell ref="AC38:AM38"/>
    <mergeCell ref="AP38:AZ38"/>
    <mergeCell ref="HP38:HZ38"/>
    <mergeCell ref="GC38:GM38"/>
    <mergeCell ref="GP38:GZ38"/>
    <mergeCell ref="HC38:HM38"/>
    <mergeCell ref="FP38:FZ38"/>
    <mergeCell ref="IC38:IM38"/>
    <mergeCell ref="AC39:AM39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HC32:HM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BC31:BM31"/>
    <mergeCell ref="BC32:BM32"/>
    <mergeCell ref="BC39:BM39"/>
    <mergeCell ref="BP31:BZ31"/>
    <mergeCell ref="CC31:CM31"/>
    <mergeCell ref="DC32:DM32"/>
    <mergeCell ref="BP32:BZ32"/>
    <mergeCell ref="CP31:CZ31"/>
    <mergeCell ref="CC32:CM32"/>
    <mergeCell ref="DC39:DM3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C41:M41"/>
    <mergeCell ref="C33:M33"/>
    <mergeCell ref="C37:M37"/>
    <mergeCell ref="P32:Z32"/>
    <mergeCell ref="AC32:AM32"/>
    <mergeCell ref="C34:M34"/>
    <mergeCell ref="C32:M32"/>
    <mergeCell ref="C35:M35"/>
    <mergeCell ref="C36:M36"/>
    <mergeCell ref="C38:M38"/>
    <mergeCell ref="C7:M7"/>
    <mergeCell ref="C8:M8"/>
    <mergeCell ref="C13:M13"/>
    <mergeCell ref="C9:M9"/>
    <mergeCell ref="C10:M10"/>
    <mergeCell ref="C11:M11"/>
    <mergeCell ref="C12:M12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30:M30"/>
    <mergeCell ref="C31:M31"/>
    <mergeCell ref="P31:Z31"/>
    <mergeCell ref="AC31:AM31"/>
    <mergeCell ref="AP31:AZ31"/>
    <mergeCell ref="AP32:AZ32"/>
    <mergeCell ref="P30:Z30"/>
    <mergeCell ref="AC30:AM30"/>
    <mergeCell ref="AP30:AZ30"/>
    <mergeCell ref="C20:M20"/>
    <mergeCell ref="DC29:D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DP29:DZ29"/>
    <mergeCell ref="CC30:CM30"/>
    <mergeCell ref="BC30:BM30"/>
    <mergeCell ref="BP30:BZ30"/>
    <mergeCell ref="DC30:DM30"/>
    <mergeCell ref="DP30:DZ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2018-09-24T15:07:35Z</cp:lastPrinted>
  <dcterms:created xsi:type="dcterms:W3CDTF">1997-12-04T19:04:30Z</dcterms:created>
  <dcterms:modified xsi:type="dcterms:W3CDTF">2018-11-14T15:37:00Z</dcterms:modified>
</cp:coreProperties>
</file>