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18"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D85" i="2" s="1"/>
  <c r="H147" i="1"/>
  <c r="H170" i="1"/>
  <c r="I147" i="1"/>
  <c r="C11"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H409" i="1"/>
  <c r="H645"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46" i="1"/>
  <c r="G651" i="1"/>
  <c r="G652" i="1"/>
  <c r="J652" i="1" s="1"/>
  <c r="G653" i="1"/>
  <c r="H653" i="1"/>
  <c r="G654" i="1"/>
  <c r="H654" i="1"/>
  <c r="G655" i="1"/>
  <c r="H655" i="1"/>
  <c r="H656" i="1"/>
  <c r="J656" i="1" s="1"/>
  <c r="A40" i="12"/>
  <c r="J258" i="1"/>
  <c r="I170" i="1"/>
  <c r="G339" i="1"/>
  <c r="G353" i="1" s="1"/>
  <c r="H140" i="1"/>
  <c r="H112" i="1" l="1"/>
  <c r="L402" i="1"/>
  <c r="C139" i="2" s="1"/>
  <c r="H477" i="1"/>
  <c r="H625" i="1" s="1"/>
  <c r="K353" i="1"/>
  <c r="C91" i="2"/>
  <c r="D50" i="2"/>
  <c r="G553" i="1"/>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H661" i="1" l="1"/>
  <c r="H665" i="1" s="1"/>
  <c r="H668" i="1" s="1"/>
  <c r="E145" i="2"/>
  <c r="E51" i="2"/>
  <c r="G36" i="14"/>
  <c r="H36" i="14" s="1"/>
  <c r="I36" i="14" s="1"/>
  <c r="C81" i="2"/>
  <c r="L572" i="1"/>
  <c r="F194" i="1"/>
  <c r="G628" i="1" s="1"/>
  <c r="J628" i="1" s="1"/>
  <c r="H649" i="1"/>
  <c r="G24" i="14"/>
  <c r="H24" i="14" s="1"/>
  <c r="I24"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<sst xmlns="http://schemas.openxmlformats.org/spreadsheetml/2006/main" count="5544" uniqueCount="1643">
  <si>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</si>
  <si>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</si>
  <si>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</si>
  <si>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</si>
  <si>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</si>
  <si>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</si>
  <si>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</si>
  <si>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</si>
  <si>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</si>
  <si>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</si>
  <si>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</si>
  <si>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</si>
  <si>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</si>
  <si>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</si>
  <si>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</si>
  <si>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</si>
  <si>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</si>
  <si>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</si>
  <si>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</si>
  <si>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</si>
  <si>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</si>
  <si>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</si>
  <si>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</si>
  <si>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</si>
  <si>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</si>
  <si>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</si>
  <si>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</si>
  <si>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</si>
  <si>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</si>
  <si>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</si>
  <si>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</si>
  <si>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</si>
  <si>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</si>
  <si>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</si>
  <si>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</si>
  <si>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</si>
  <si>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</si>
  <si>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</si>
  <si>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</si>
  <si>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</si>
  <si>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</si>
  <si>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</si>
  <si>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</si>
  <si>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</si>
  <si>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</si>
  <si>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</si>
  <si>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</si>
  <si>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</si>
  <si>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</si>
  <si>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</si>
  <si>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</si>
  <si>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</si>
  <si>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</si>
  <si>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</si>
  <si>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</si>
  <si>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</si>
  <si>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</si>
  <si>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</si>
  <si>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</si>
  <si>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</si>
  <si>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</si>
  <si>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</si>
  <si>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</si>
  <si>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</si>
  <si>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</si>
  <si>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</si>
  <si>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</si>
  <si>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</si>
  <si>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</si>
  <si>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</si>
  <si>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</si>
  <si>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</si>
  <si>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</si>
  <si>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</si>
  <si>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</si>
  <si>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</si>
  <si>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</si>
  <si>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</si>
  <si>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</si>
  <si>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</si>
  <si>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</si>
  <si>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</si>
  <si>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</si>
  <si>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</si>
  <si>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</si>
  <si>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</si>
  <si>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</si>
  <si>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</si>
  <si>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</si>
  <si>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</si>
  <si>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</si>
  <si>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</si>
  <si>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</si>
  <si>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</si>
  <si>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</si>
  <si>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</si>
  <si>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</si>
  <si>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</si>
  <si>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</si>
  <si>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</si>
  <si>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</si>
  <si>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</si>
  <si>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</si>
  <si>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</si>
  <si>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</si>
  <si>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</si>
  <si>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</si>
  <si>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</si>
  <si>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</si>
  <si>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</si>
  <si>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</si>
  <si>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</si>
  <si>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</si>
  <si>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</si>
  <si>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</si>
  <si>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</si>
  <si>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</si>
  <si>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</si>
  <si>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</si>
  <si>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</si>
  <si>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</si>
  <si>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</si>
  <si>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</si>
  <si>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</si>
  <si>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</si>
  <si>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</si>
  <si>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</si>
  <si>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</si>
  <si>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</si>
  <si>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</si>
  <si>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</si>
  <si>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</si>
  <si>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</si>
  <si>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</si>
  <si>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</si>
  <si>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</si>
  <si>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</si>
  <si>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</si>
  <si>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</si>
  <si>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</si>
  <si>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</si>
  <si>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</si>
  <si>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</si>
  <si>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</si>
  <si>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</si>
  <si>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</si>
  <si>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</si>
  <si>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</si>
  <si>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</si>
  <si>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</si>
  <si>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</si>
  <si>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</si>
  <si>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</si>
  <si>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</si>
  <si>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</si>
  <si>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</si>
  <si>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</si>
  <si>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</si>
  <si>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</si>
  <si>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</si>
  <si>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</si>
  <si>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</si>
  <si>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</si>
  <si>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</si>
  <si>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</si>
  <si>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</si>
  <si>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</si>
  <si>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</si>
  <si>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</si>
  <si>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</si>
  <si>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</si>
  <si>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</si>
  <si>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</si>
  <si>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</si>
  <si>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</si>
  <si>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</si>
  <si>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</si>
  <si>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</si>
  <si>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</si>
  <si>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</si>
  <si>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</si>
  <si>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</si>
  <si>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</si>
  <si>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</si>
  <si>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</si>
  <si>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</si>
  <si>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</si>
  <si>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</si>
  <si>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</si>
  <si>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</si>
  <si>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</si>
  <si>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</si>
  <si>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</si>
  <si>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</si>
  <si>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</si>
  <si>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</si>
  <si>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</si>
  <si>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</si>
  <si>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</si>
  <si>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</si>
  <si>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</si>
  <si>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</si>
  <si>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</si>
  <si>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</si>
  <si>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</si>
  <si>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</si>
  <si>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</si>
  <si>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</si>
  <si>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</si>
  <si>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</si>
  <si>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</si>
  <si>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</si>
  <si>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</si>
  <si>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</si>
  <si>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</si>
  <si>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</si>
  <si>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</si>
  <si>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</si>
  <si>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</si>
  <si>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</si>
  <si>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</si>
  <si>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</si>
  <si>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</si>
  <si>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</si>
  <si>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</si>
  <si>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</si>
  <si>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</si>
  <si>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</si>
  <si>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</si>
  <si>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</si>
  <si>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</si>
  <si>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</si>
  <si>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</si>
  <si>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</si>
  <si>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</si>
  <si>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</si>
  <si>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</si>
  <si>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</si>
  <si>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</si>
  <si>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</si>
  <si>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</si>
  <si>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</si>
  <si>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</si>
  <si>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</si>
  <si>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</si>
  <si>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</si>
  <si>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</si>
  <si>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</si>
  <si>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</si>
  <si>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</si>
  <si>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</si>
  <si>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</si>
  <si>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</si>
  <si>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</si>
  <si>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</si>
  <si>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</si>
  <si>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</si>
  <si>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</si>
  <si>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</si>
  <si>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</si>
  <si>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</si>
  <si>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</si>
  <si>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</si>
  <si>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</si>
  <si>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</si>
  <si>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</si>
  <si>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</si>
  <si>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</si>
  <si>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</si>
  <si>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</si>
  <si>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</si>
  <si>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</si>
  <si>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</si>
  <si>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</si>
  <si>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</si>
  <si>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</si>
  <si>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</si>
  <si>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</si>
  <si>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</si>
  <si>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</si>
  <si>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</si>
  <si>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</si>
  <si>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</si>
  <si>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</si>
  <si>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</si>
  <si>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</si>
  <si>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</si>
  <si>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</si>
  <si>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</si>
  <si>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</si>
  <si>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</si>
  <si>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</si>
  <si>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</si>
  <si>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</si>
  <si>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</si>
  <si>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</si>
  <si>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</si>
  <si>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</si>
  <si>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</si>
  <si>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</si>
  <si>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</si>
  <si>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</si>
  <si>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</si>
  <si>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</si>
  <si>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</si>
  <si>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</si>
  <si>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</si>
  <si>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</si>
  <si>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</si>
  <si>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</si>
  <si>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</si>
  <si>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</si>
  <si>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</si>
  <si>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</si>
  <si>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</si>
  <si>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</si>
  <si>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</si>
  <si>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</si>
  <si>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</si>
  <si>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</si>
  <si>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</si>
  <si>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</si>
  <si>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</si>
  <si>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</si>
  <si>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</si>
  <si>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</si>
  <si>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</si>
  <si>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</si>
  <si>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</si>
  <si>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</si>
  <si>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</si>
  <si>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</si>
  <si>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</si>
  <si>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</si>
  <si>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</si>
  <si>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</si>
  <si>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</si>
  <si>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</si>
  <si>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</si>
  <si>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</si>
  <si>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</si>
  <si>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</si>
  <si>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</si>
  <si>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</si>
  <si>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</si>
  <si>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</si>
  <si>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</si>
  <si>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</si>
  <si>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</si>
  <si>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</si>
  <si>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</si>
  <si>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</si>
  <si>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</si>
  <si>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</si>
  <si>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</si>
  <si>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</si>
  <si>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</si>
  <si>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</si>
  <si>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</si>
  <si>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</si>
  <si>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</si>
  <si>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</si>
  <si>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</si>
  <si>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</si>
  <si>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</si>
  <si>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</si>
  <si>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</si>
  <si>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</si>
  <si>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</si>
  <si>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</si>
  <si>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</si>
  <si>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</si>
  <si>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</si>
  <si>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</si>
  <si>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</si>
  <si>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</si>
  <si>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</si>
  <si>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</si>
  <si>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</si>
  <si>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</si>
  <si>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</si>
  <si>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</si>
  <si>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</si>
  <si>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</si>
  <si>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</si>
  <si>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</si>
  <si>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</si>
  <si>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</si>
  <si>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</si>
  <si>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</si>
  <si>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</si>
  <si>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</si>
  <si>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</si>
  <si>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</si>
  <si>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</si>
  <si>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</si>
  <si>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</si>
  <si>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</si>
  <si>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</si>
  <si>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</si>
  <si>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</si>
  <si>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</si>
  <si>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</si>
  <si>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</si>
  <si>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</si>
  <si>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</si>
  <si>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</si>
  <si>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</si>
  <si>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</si>
  <si>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</si>
  <si>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</si>
  <si>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</si>
  <si>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</si>
  <si>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</si>
  <si>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</si>
  <si>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</si>
  <si>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</si>
  <si>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</si>
  <si>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</si>
  <si>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</si>
  <si>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</si>
  <si>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</si>
  <si>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</si>
  <si>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</si>
  <si>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</si>
  <si>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</si>
  <si>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</si>
  <si>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</si>
  <si>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</si>
  <si>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</si>
  <si>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</si>
  <si>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</si>
  <si>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</si>
  <si>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</si>
  <si>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</si>
  <si>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</si>
  <si>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</si>
  <si>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</si>
  <si>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</si>
  <si>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</si>
  <si>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</si>
  <si>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</si>
  <si>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</si>
  <si>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</si>
  <si>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</si>
  <si>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</si>
  <si>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</si>
  <si>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</si>
  <si>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</si>
  <si>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</si>
  <si>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</si>
  <si>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</si>
  <si>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</si>
  <si>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</si>
  <si>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</si>
  <si>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</si>
  <si>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</si>
  <si>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</si>
  <si>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</si>
  <si>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</si>
  <si>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</si>
  <si>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</si>
  <si>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</si>
  <si>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</si>
  <si>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</si>
  <si>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</si>
  <si>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</si>
  <si>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</si>
  <si>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</si>
  <si>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</si>
  <si>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</si>
  <si>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</si>
  <si>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</si>
  <si>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</si>
  <si>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</si>
  <si>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</si>
  <si>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</si>
  <si>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</si>
  <si>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</si>
  <si>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</si>
  <si>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</si>
  <si>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</si>
  <si>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</si>
  <si>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</si>
  <si>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</si>
  <si>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</si>
  <si>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</si>
  <si>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</si>
  <si>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</si>
  <si>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</si>
  <si>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</si>
  <si>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</si>
  <si>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</si>
  <si>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</si>
  <si>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</si>
  <si>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</si>
  <si>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</si>
  <si>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</si>
  <si>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</si>
  <si>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</si>
  <si>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</si>
  <si>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</si>
  <si>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</si>
  <si>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</si>
  <si>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</si>
  <si>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</si>
  <si>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</si>
  <si>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</si>
  <si>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</si>
  <si>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</si>
  <si>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</si>
  <si>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</si>
  <si>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</si>
  <si>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</si>
  <si>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</si>
  <si>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</si>
  <si>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</si>
  <si>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</si>
  <si>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</si>
  <si>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</si>
  <si>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</si>
  <si>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</si>
  <si>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</si>
  <si>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</si>
  <si>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</si>
  <si>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</si>
  <si>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</si>
  <si>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</si>
  <si>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</si>
  <si>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</si>
  <si>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</si>
  <si>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</si>
  <si>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</si>
  <si>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</si>
  <si>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</si>
  <si>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</si>
  <si>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</si>
  <si>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</si>
  <si>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</si>
  <si>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</si>
  <si>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</si>
  <si>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</si>
  <si>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</si>
  <si>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</si>
  <si>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</si>
  <si>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</si>
  <si>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</si>
  <si>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</si>
  <si>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</si>
  <si>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</si>
  <si>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</si>
  <si>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</si>
  <si>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</si>
  <si>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</si>
  <si>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</si>
  <si>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</si>
  <si>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</si>
  <si>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</si>
  <si>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</si>
  <si>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</si>
  <si>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</si>
  <si>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</si>
  <si>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</si>
  <si>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</si>
  <si>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</si>
  <si>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</si>
  <si>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</si>
  <si>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</si>
  <si>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</si>
  <si>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</si>
  <si>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</si>
  <si>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</si>
  <si>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</si>
  <si>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</si>
  <si>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</si>
  <si>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</si>
  <si>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</si>
  <si>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</si>
  <si>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</si>
  <si>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</si>
  <si>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</si>
  <si>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</si>
  <si>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</si>
  <si>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</si>
  <si>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</si>
  <si>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</si>
  <si>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</si>
  <si>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</si>
  <si>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</si>
  <si>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</si>
  <si>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</si>
  <si>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</si>
  <si>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</si>
  <si>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</si>
  <si>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</si>
  <si>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</si>
  <si>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</si>
  <si>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</si>
  <si>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</si>
  <si>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</si>
  <si>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</si>
  <si>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</si>
  <si>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</si>
  <si>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</si>
  <si>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</si>
  <si>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</si>
  <si>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</si>
  <si>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</si>
  <si>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</si>
  <si>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</si>
  <si>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</si>
  <si>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</si>
  <si>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</si>
  <si>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</si>
  <si>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</si>
  <si>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</si>
  <si>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</si>
  <si>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</si>
  <si>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</si>
  <si>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</si>
  <si>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</si>
  <si>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</si>
  <si>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</si>
  <si>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</si>
  <si>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</si>
  <si>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</si>
  <si>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</si>
  <si>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</si>
  <si>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</si>
  <si>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</si>
  <si>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</si>
  <si>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</si>
  <si>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</si>
  <si>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</si>
  <si>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</si>
  <si>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</si>
  <si>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</si>
  <si>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</si>
  <si>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</si>
  <si>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</si>
  <si>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</si>
  <si>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</si>
  <si>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</si>
  <si>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</si>
  <si>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</si>
  <si>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</si>
  <si>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</si>
  <si>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</si>
  <si>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</si>
  <si>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</si>
  <si>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</si>
  <si>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</si>
  <si>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</si>
  <si>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</si>
  <si>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</si>
  <si>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</si>
  <si>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</si>
  <si>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</si>
  <si>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</si>
  <si>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</si>
  <si>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</si>
  <si>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</si>
  <si>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</si>
  <si>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</si>
  <si>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</si>
  <si>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</si>
  <si>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</si>
  <si>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</si>
  <si>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</si>
  <si>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</si>
  <si>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</si>
  <si>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</si>
  <si>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</si>
  <si>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</si>
  <si>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</si>
  <si>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</si>
  <si>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</si>
  <si>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</si>
  <si>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</si>
  <si>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</si>
  <si>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</si>
  <si>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</si>
  <si>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</si>
  <si>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</si>
  <si>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</si>
  <si>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</si>
  <si>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</si>
  <si>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</si>
  <si>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</si>
  <si>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</si>
  <si>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</si>
  <si>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</si>
  <si>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</si>
  <si>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</si>
  <si>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</si>
  <si>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</si>
  <si>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</si>
  <si>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</si>
  <si>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</si>
  <si>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</si>
  <si>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</si>
  <si>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</si>
  <si>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</si>
  <si>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</si>
  <si>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</si>
  <si>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</si>
  <si>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</si>
  <si>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</si>
  <si>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</si>
  <si>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</si>
  <si>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</si>
  <si>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</si>
  <si>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</si>
  <si>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</si>
  <si>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</si>
  <si>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</si>
  <si>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</si>
  <si>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</si>
  <si>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</si>
  <si>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</si>
  <si>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</si>
  <si>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</si>
  <si>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</si>
  <si>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</si>
  <si>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</si>
  <si>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</si>
  <si>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</si>
  <si>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</si>
  <si>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</si>
  <si>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</si>
  <si>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</si>
  <si>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</si>
  <si>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</si>
  <si>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</si>
  <si>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</si>
  <si>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</si>
  <si>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</si>
  <si>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</si>
  <si>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</si>
  <si>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</si>
  <si>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</si>
  <si>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</si>
  <si>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</si>
  <si>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</si>
  <si>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</si>
  <si>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</si>
  <si>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</si>
  <si>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</si>
  <si>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</si>
  <si>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</si>
  <si>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</si>
  <si>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</si>
  <si>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</si>
  <si>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</si>
  <si>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</si>
  <si>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</si>
  <si>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</si>
  <si>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</si>
  <si>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</si>
  <si>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</si>
  <si>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</si>
  <si>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</si>
  <si>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</si>
  <si>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</si>
  <si>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</si>
  <si>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</si>
  <si>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</si>
  <si>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</si>
  <si>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</si>
  <si>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</si>
  <si>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</si>
  <si>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</si>
  <si>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</si>
  <si>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</si>
  <si>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</si>
  <si>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</si>
  <si>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</si>
  <si>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</si>
  <si>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</si>
  <si>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</si>
  <si>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</si>
  <si>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</si>
  <si>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</si>
  <si>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</si>
  <si>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</si>
  <si>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</si>
  <si>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</si>
  <si>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</si>
  <si>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</si>
  <si>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</si>
  <si>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</si>
  <si>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</si>
  <si>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</si>
  <si>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</si>
  <si>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</si>
  <si>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</si>
  <si>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</si>
  <si>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</si>
  <si>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</si>
  <si>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</si>
  <si>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</si>
  <si>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</si>
  <si>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</si>
  <si>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</si>
  <si>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</si>
  <si>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</si>
  <si>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</si>
  <si>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</si>
  <si>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</si>
  <si>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</si>
  <si>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</si>
  <si>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</si>
  <si>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</si>
  <si>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</si>
  <si>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</si>
  <si>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</si>
  <si>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</si>
  <si>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</si>
  <si>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</si>
  <si>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</si>
  <si>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</si>
  <si>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</si>
  <si>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</si>
  <si>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</si>
  <si>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</si>
  <si>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</si>
  <si>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</si>
  <si>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</si>
  <si>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</si>
  <si>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</si>
  <si>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</si>
  <si>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</si>
  <si>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</si>
  <si>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</si>
  <si>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</si>
  <si>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</si>
  <si>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</si>
  <si>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</si>
  <si>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</si>
  <si>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</si>
  <si>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</si>
  <si>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</si>
  <si>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</si>
  <si>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</si>
  <si>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</si>
  <si>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</si>
  <si>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</si>
  <si>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</si>
  <si>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</si>
  <si>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</si>
  <si>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</si>
  <si>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</si>
  <si>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</si>
  <si>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</si>
  <si>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</si>
  <si>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</si>
  <si>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</si>
  <si>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</si>
  <si>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</si>
  <si>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</si>
  <si>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</si>
  <si>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</si>
  <si>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</si>
  <si>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</si>
  <si>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</si>
  <si>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</si>
  <si>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</si>
  <si>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</si>
  <si>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</si>
  <si>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</si>
  <si>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</si>
  <si>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</si>
  <si>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</si>
  <si>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</si>
  <si>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</si>
  <si>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</si>
  <si>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</si>
  <si>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</si>
  <si>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</si>
  <si>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</si>
  <si>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</si>
  <si>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</si>
  <si>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</si>
  <si>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</si>
  <si>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</si>
  <si>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</si>
  <si>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</si>
  <si>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</si>
  <si>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</si>
  <si>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</si>
  <si>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</si>
  <si>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</si>
  <si>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</si>
  <si>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</si>
  <si>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</si>
  <si>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</si>
  <si>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</si>
  <si>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</si>
  <si>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</si>
  <si>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</si>
  <si>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</si>
  <si>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</si>
  <si>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</si>
  <si>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</si>
  <si>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</si>
  <si>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</si>
  <si>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</si>
  <si>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</si>
  <si>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</si>
  <si>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</si>
  <si>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</si>
  <si>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</si>
  <si>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</si>
  <si>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</si>
  <si>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</si>
  <si>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</si>
  <si>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</si>
  <si>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</si>
  <si>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</si>
  <si>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</si>
  <si>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</si>
  <si>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</si>
  <si>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</si>
  <si>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</si>
  <si>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</si>
  <si>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</si>
  <si>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</si>
  <si>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</si>
  <si>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</si>
  <si>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</si>
  <si>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</si>
  <si>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</si>
  <si>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</si>
  <si>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</si>
  <si>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</si>
  <si>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</si>
  <si>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</si>
  <si>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</si>
  <si>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</si>
  <si>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</si>
  <si>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</si>
  <si>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</si>
  <si>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</si>
  <si>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</si>
  <si>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</si>
  <si>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</si>
  <si>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</si>
  <si>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</si>
  <si>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</si>
  <si>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</si>
  <si>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</si>
  <si>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</si>
  <si>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</si>
  <si>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</si>
  <si>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</si>
  <si>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</si>
  <si>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</si>
  <si>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</si>
  <si>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</si>
  <si>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</si>
  <si>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</si>
  <si>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</si>
  <si>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</si>
  <si>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</si>
  <si>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</si>
  <si>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</si>
  <si>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</si>
  <si>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</si>
  <si>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</si>
  <si>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</si>
  <si>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</si>
  <si>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</si>
  <si>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</si>
  <si>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</si>
  <si>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</si>
  <si>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</si>
  <si>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</si>
  <si>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</si>
  <si>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</si>
  <si>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</si>
  <si>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</si>
  <si>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</si>
  <si>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</si>
  <si>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</si>
  <si>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</si>
  <si>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</si>
  <si>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</si>
  <si>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</si>
  <si>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</si>
  <si>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</si>
  <si>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</si>
  <si>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</si>
  <si>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</si>
  <si>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</si>
  <si>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</si>
  <si>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</si>
  <si>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</si>
  <si>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</si>
  <si>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</si>
  <si>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</si>
  <si>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</si>
  <si>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</si>
  <si>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</si>
  <si>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</si>
  <si>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</si>
  <si>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</si>
  <si>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</si>
  <si>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</si>
  <si>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</si>
  <si>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</si>
  <si>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</si>
  <si>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</si>
  <si>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</si>
  <si>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</si>
  <si>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</si>
  <si>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</si>
  <si>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</si>
  <si>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</si>
  <si>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</si>
  <si>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</si>
  <si>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</si>
  <si>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</si>
  <si>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</si>
  <si>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</si>
  <si>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</si>
  <si>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</si>
  <si>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</si>
  <si>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</si>
  <si>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</si>
  <si>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</si>
  <si>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</si>
  <si>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</si>
  <si>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</si>
  <si>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</si>
  <si>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</si>
  <si>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</si>
  <si>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</si>
  <si>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</si>
  <si>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</si>
  <si>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</si>
  <si>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</si>
  <si>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</si>
  <si>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</si>
  <si>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</si>
  <si>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</si>
  <si>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</si>
  <si>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</si>
  <si>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</si>
  <si>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</si>
  <si>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</si>
  <si>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</si>
  <si>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</si>
  <si>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</si>
  <si>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</si>
  <si>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</si>
  <si>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</si>
  <si>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</si>
  <si>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</si>
  <si>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</si>
  <si>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</si>
  <si>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</si>
  <si>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</si>
  <si>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</si>
  <si>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</si>
  <si>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</si>
  <si>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</si>
  <si>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</si>
  <si>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</si>
  <si>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</si>
  <si>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</si>
  <si>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</si>
  <si>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</si>
  <si>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</si>
  <si>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</si>
  <si>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</si>
  <si>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</si>
  <si>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</si>
  <si>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</si>
  <si>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</si>
  <si>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</si>
  <si>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</si>
  <si>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</si>
  <si>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</si>
  <si>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</si>
  <si>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</si>
  <si>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</si>
  <si>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</si>
  <si>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</si>
  <si>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</si>
  <si>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</si>
  <si>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</si>
  <si>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</si>
  <si>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</si>
  <si>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</si>
  <si>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</si>
  <si>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</si>
  <si>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</si>
  <si>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</si>
  <si>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</si>
  <si>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</si>
  <si>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</si>
  <si>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</si>
  <si>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</si>
  <si>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</si>
  <si>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</si>
  <si>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</si>
  <si>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</si>
  <si>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</si>
  <si>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</si>
  <si>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</si>
  <si>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</si>
  <si>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</si>
  <si>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</si>
  <si>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</si>
  <si>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</si>
  <si>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</si>
  <si>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</si>
  <si>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</si>
  <si>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</si>
  <si>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</si>
  <si>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</si>
  <si>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</si>
  <si>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</si>
  <si>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</si>
  <si>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</si>
  <si>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</si>
  <si>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</si>
  <si>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</si>
  <si>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</si>
  <si>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</si>
  <si>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</si>
  <si>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</si>
  <si>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</si>
  <si>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</si>
  <si>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</si>
  <si>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</si>
  <si>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</si>
  <si>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</si>
  <si>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</si>
  <si>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</si>
  <si>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</si>
  <si>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</si>
  <si>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</si>
  <si>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</si>
  <si>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</si>
  <si>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</si>
  <si>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</si>
  <si>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</si>
  <si>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</si>
  <si>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</si>
  <si>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</si>
  <si>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</si>
  <si>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</si>
  <si>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</si>
  <si>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</si>
  <si>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</si>
  <si>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</si>
  <si>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</si>
  <si>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</si>
  <si>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</si>
  <si>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</si>
  <si>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</si>
  <si>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</si>
  <si>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</si>
  <si>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</si>
  <si>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</si>
  <si>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</si>
  <si>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</si>
  <si>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</si>
  <si>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</si>
  <si>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</si>
  <si>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</si>
  <si>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</si>
  <si>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</si>
  <si>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</si>
  <si>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</si>
  <si>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</si>
  <si>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</si>
  <si>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</si>
  <si>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</si>
  <si>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</si>
  <si>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</si>
  <si>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</si>
  <si>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</si>
  <si>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</si>
  <si>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</si>
  <si>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</si>
  <si>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</si>
  <si>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</si>
  <si>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</si>
  <si>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</si>
  <si>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</si>
  <si>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</si>
  <si>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</si>
  <si>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</si>
  <si>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</si>
  <si>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</si>
  <si>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</si>
  <si>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</si>
  <si>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</si>
  <si>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</si>
  <si>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</si>
  <si>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</si>
  <si>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</si>
  <si>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</si>
  <si>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</si>
  <si>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</si>
  <si>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</si>
  <si>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</si>
  <si>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</si>
  <si>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</si>
  <si>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</si>
  <si>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</si>
  <si>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</si>
  <si>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</si>
  <si>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</si>
  <si>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</si>
  <si>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</si>
  <si>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</si>
  <si>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</si>
  <si>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</si>
  <si>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</si>
  <si>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</si>
  <si>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</si>
  <si>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</si>
  <si>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</si>
  <si>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</si>
  <si>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</si>
  <si>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</si>
  <si>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</si>
  <si>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</si>
  <si>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</si>
  <si>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</si>
  <si>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</si>
  <si>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</si>
  <si>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</si>
  <si>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</si>
  <si>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</si>
  <si>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</si>
  <si>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</si>
  <si>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</si>
  <si>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</si>
  <si>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</si>
  <si>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</si>
  <si>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</si>
  <si>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</si>
  <si>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</si>
  <si>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</si>
  <si>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</si>
  <si>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</si>
  <si>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</si>
  <si>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</si>
  <si>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</si>
  <si>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</si>
  <si>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</si>
  <si>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</si>
  <si>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</si>
  <si>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</si>
  <si>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</si>
  <si>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</si>
  <si>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</si>
  <si>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</si>
  <si>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</si>
  <si>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</si>
  <si>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</si>
  <si>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</si>
  <si>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</si>
  <si>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</si>
  <si>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</si>
  <si>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</si>
  <si>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</si>
  <si>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</si>
  <si>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</si>
  <si>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</si>
  <si>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</si>
  <si>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</si>
  <si>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</si>
  <si>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</si>
  <si>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</si>
  <si>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</si>
  <si>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</si>
  <si>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</si>
  <si>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</si>
  <si>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</si>
  <si>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</si>
  <si>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</si>
  <si>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</si>
  <si>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</si>
  <si>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</si>
  <si>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</si>
  <si>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</si>
  <si>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</si>
  <si>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</si>
  <si>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</si>
  <si>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</si>
  <si>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</si>
  <si>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</si>
  <si>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</si>
  <si>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</si>
  <si>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</si>
  <si>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</si>
  <si>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</si>
  <si>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</si>
  <si>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</si>
  <si>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</si>
  <si>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</si>
  <si>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</si>
  <si>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</si>
  <si>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</si>
  <si>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</si>
  <si>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</si>
  <si>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</si>
  <si>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</si>
  <si>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</si>
  <si>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</si>
  <si>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</si>
  <si>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</si>
  <si>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</si>
  <si>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</si>
  <si>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</si>
  <si>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</si>
  <si>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</si>
  <si>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</si>
  <si>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</si>
  <si>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</si>
  <si>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</si>
  <si>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</si>
  <si>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</si>
  <si>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</si>
  <si>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</si>
  <si>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</si>
  <si>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</si>
  <si>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</si>
  <si>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</si>
  <si>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</si>
  <si>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</si>
  <si>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</si>
  <si>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</si>
  <si>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</si>
  <si>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</si>
  <si>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</si>
  <si>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</si>
  <si>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</si>
  <si>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</si>
  <si>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</si>
  <si>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</si>
  <si>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</si>
  <si>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</si>
  <si>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</si>
  <si>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</si>
  <si>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</si>
  <si>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</si>
  <si>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</si>
  <si>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</si>
  <si>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</si>
  <si>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</si>
  <si>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</si>
  <si>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</si>
  <si>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</si>
  <si>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</si>
  <si>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</si>
  <si>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</si>
  <si>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</si>
  <si>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</si>
  <si>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</si>
  <si>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</si>
  <si>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</si>
  <si>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</si>
  <si>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</si>
  <si>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</si>
  <si>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</si>
  <si>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</si>
  <si>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</si>
  <si>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</si>
  <si>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</si>
  <si>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</si>
  <si>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</si>
  <si>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</si>
  <si>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</si>
  <si>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</si>
  <si>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</si>
  <si>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</si>
  <si>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</si>
  <si>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</si>
  <si>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</si>
  <si>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</si>
  <si>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</si>
  <si>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</si>
  <si>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</si>
  <si>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</si>
  <si>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</si>
  <si>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</si>
  <si>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</si>
  <si>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</si>
  <si>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</si>
  <si>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</si>
  <si>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</si>
  <si>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</si>
  <si>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</si>
  <si>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</si>
  <si>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</si>
  <si>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</si>
  <si>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</si>
  <si>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</si>
  <si>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</si>
  <si>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</si>
  <si>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</si>
  <si>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</si>
  <si>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</si>
  <si>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</si>
  <si>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</si>
  <si>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</si>
  <si>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</si>
  <si>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</si>
  <si>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</si>
  <si>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</si>
  <si>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</si>
  <si>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</si>
  <si>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</si>
  <si>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</si>
  <si>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</si>
  <si>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</si>
  <si>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</si>
  <si>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</si>
  <si>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</si>
  <si>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</si>
  <si>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</si>
  <si>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</si>
  <si>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</si>
  <si>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</si>
  <si>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</si>
  <si>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</si>
  <si>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</si>
  <si>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</si>
  <si>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</si>
  <si>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</si>
  <si>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</si>
  <si>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</si>
  <si>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</si>
  <si>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</si>
  <si>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</si>
  <si>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</si>
  <si>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</si>
  <si>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</si>
  <si>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</si>
  <si>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</si>
  <si>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</si>
  <si>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</si>
  <si>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</si>
  <si>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</si>
  <si>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</si>
  <si>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</si>
  <si>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</si>
  <si>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</si>
  <si>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</si>
  <si>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</si>
  <si>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</si>
  <si>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</si>
  <si>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</si>
  <si>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</si>
  <si>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</si>
  <si>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</si>
  <si>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</si>
  <si>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</si>
  <si>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</si>
  <si>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</si>
  <si>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</si>
  <si>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</si>
  <si>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</si>
  <si>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</si>
  <si>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</si>
  <si>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</si>
  <si>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</si>
  <si>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</si>
  <si>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</si>
  <si>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</si>
  <si>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</si>
  <si>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</si>
  <si>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</si>
  <si>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</si>
  <si>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</si>
  <si>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</si>
  <si>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</si>
  <si>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</si>
  <si>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</si>
  <si>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</si>
  <si>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</si>
  <si>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</si>
  <si>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</si>
  <si>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</si>
  <si>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</si>
  <si>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</si>
  <si>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</si>
  <si>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</si>
  <si>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</si>
  <si>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</si>
  <si>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</si>
  <si>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</si>
  <si>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</si>
  <si>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</si>
  <si>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</si>
  <si>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</si>
  <si>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</si>
  <si>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</si>
  <si>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</si>
  <si>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</si>
  <si>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</si>
  <si>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</si>
  <si>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</si>
  <si>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</si>
  <si>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</si>
  <si>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</si>
  <si>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</si>
  <si>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</si>
  <si>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</si>
  <si>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</si>
  <si>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</si>
  <si>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</si>
  <si>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</si>
  <si>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</si>
  <si>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</si>
  <si>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</si>
  <si>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</si>
  <si>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</si>
  <si>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</si>
  <si>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</si>
  <si>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</si>
  <si>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</si>
  <si>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</si>
  <si>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</si>
  <si>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</si>
  <si>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</si>
  <si>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</si>
  <si>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</si>
  <si>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</si>
  <si>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</si>
  <si>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</si>
  <si>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</si>
  <si>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</si>
  <si>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</si>
  <si>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</si>
  <si>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</si>
  <si>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</si>
  <si>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</si>
  <si>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</si>
  <si>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</si>
  <si>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</si>
  <si>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</si>
  <si>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</si>
  <si>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</si>
  <si>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</si>
  <si>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</si>
  <si>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</si>
  <si>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</si>
  <si>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</si>
  <si>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</si>
  <si>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</si>
  <si>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</si>
  <si>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</si>
  <si>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</si>
  <si>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</si>
  <si>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</si>
  <si>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</si>
  <si>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</si>
  <si>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</si>
  <si>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</si>
  <si>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</si>
  <si>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</si>
  <si>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</si>
  <si>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</si>
  <si>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</si>
  <si>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</si>
  <si>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</si>
  <si>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</si>
  <si>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</si>
  <si>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</si>
  <si>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</si>
  <si>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</si>
  <si>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</si>
  <si>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</si>
  <si>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</si>
  <si>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</si>
  <si>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</si>
  <si>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</si>
  <si>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</si>
  <si>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</si>
  <si>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</si>
  <si>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</si>
  <si>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</si>
  <si>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</si>
  <si>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</si>
  <si>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</si>
  <si>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</si>
  <si>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</si>
  <si>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</si>
  <si>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</si>
  <si>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</si>
  <si>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</si>
  <si>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</si>
  <si>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</si>
  <si>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</si>
  <si>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</si>
  <si>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</si>
  <si>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</si>
  <si>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</si>
  <si>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</si>
  <si>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</si>
  <si>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</si>
  <si>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</si>
  <si>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</si>
  <si>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</si>
  <si>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</si>
  <si>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</si>
  <si>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</si>
  <si>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</si>
  <si>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</si>
  <si>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</si>
  <si>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</si>
  <si>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</si>
  <si>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</si>
  <si>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</si>
  <si>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</si>
  <si>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</si>
  <si>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</si>
  <si>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</si>
  <si>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</si>
  <si>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</si>
  <si>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</si>
  <si>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</si>
  <si>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</si>
  <si>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</si>
  <si>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</si>
  <si>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</si>
  <si>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</si>
  <si>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</si>
  <si>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</si>
  <si>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</si>
  <si>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</si>
  <si>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</si>
  <si>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</si>
  <si>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</si>
  <si>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</si>
  <si>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Hales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</si>
</sst>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18" activePane="bottomRight" state="frozen"/>
      <selection pane="topRight" activeCell="F1" sqref="F1"/>
      <selection pane="bottomLeft" activeCell="A4" sqref="A4"/>
      <selection pane="bottomRight" activeCell="F9" sqref="F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222</v>
      </c>
      <c r="C2" s="21">
        <v>222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0</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30091+17920</f>
        <v>48011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48011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48011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48011</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30091</v>
      </c>
      <c r="I216" s="18"/>
      <c r="J216" s="18"/>
      <c r="K216" s="18"/>
      <c r="L216" s="19">
        <f>SUM(F216:K216)</f>
        <v>30091</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30091</v>
      </c>
      <c r="I230" s="41">
        <f>SUM(I216:I229)</f>
        <v>0</v>
      </c>
      <c r="J230" s="41">
        <f>SUM(J216:J229)</f>
        <v>0</v>
      </c>
      <c r="K230" s="41">
        <f t="shared" si="3"/>
        <v>0</v>
      </c>
      <c r="L230" s="41">
        <f t="shared" si="3"/>
        <v>30091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17920</v>
      </c>
      <c r="I234" s="18"/>
      <c r="J234" s="18"/>
      <c r="K234" s="18"/>
      <c r="L234" s="19">
        <f>SUM(F234:K234)</f>
        <v>17920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17920</v>
      </c>
      <c r="I248" s="41">
        <f t="shared" si="5"/>
        <v>0</v>
      </c>
      <c r="J248" s="41">
        <f t="shared" si="5"/>
        <v>0</v>
      </c>
      <c r="K248" s="41">
        <f t="shared" si="5"/>
        <v>0</v>
      </c>
      <c r="L248" s="41">
        <f t="shared" si="5"/>
        <v>17920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48011</v>
      </c>
      <c r="I258" s="41">
        <f t="shared" si="8"/>
        <v>0</v>
      </c>
      <c r="J258" s="41">
        <f t="shared" si="8"/>
        <v>0</v>
      </c>
      <c r="K258" s="41">
        <f t="shared" si="8"/>
        <v>0</v>
      </c>
      <c r="L258" s="41">
        <f t="shared" si="8"/>
        <v>48011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48011</v>
      </c>
      <c r="I272" s="42">
        <f t="shared" si="11"/>
        <v>0</v>
      </c>
      <c r="J272" s="42">
        <f t="shared" si="11"/>
        <v>0</v>
      </c>
      <c r="K272" s="42">
        <f t="shared" si="11"/>
        <v>0</v>
      </c>
      <c r="L272" s="42">
        <f t="shared" si="11"/>
        <v>48011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c r="G466" s="18"/>
      <c r="H466" s="18"/>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48011</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48011</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48011</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48011</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0</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30091</v>
      </c>
      <c r="H576" s="18"/>
      <c r="I576" s="87">
        <f>SUM(F576:H576)</f>
        <v>30091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v>17920</v>
      </c>
      <c r="I579" s="87">
        <f t="shared" si="47"/>
        <v>17920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0</v>
      </c>
      <c r="K599" s="108">
        <f>SUM(K592:K598)</f>
        <v>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48011</v>
      </c>
      <c r="H628" s="104">
        <f>SUM(F469)</f>
        <v>48011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48011</v>
      </c>
      <c r="H633" s="104">
        <f>SUM(F473)</f>
        <v>48011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0</v>
      </c>
      <c r="H648" s="104">
        <f>L209+L227+L245</f>
        <v>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0</v>
      </c>
      <c r="G661" s="19">
        <f>(L230+L310+L360)</f>
        <v>30091</v>
      </c>
      <c r="H661" s="19">
        <f>(L248+L329+L361)</f>
        <v>17920</v>
      </c>
      <c r="I661" s="19">
        <f>SUM(F661:H661)</f>
        <v>48011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0</v>
      </c>
      <c r="G663" s="19">
        <f>(L227+L307)-(J227+J307)</f>
        <v>0</v>
      </c>
      <c r="H663" s="19">
        <f>(L245+L326)-(J245+J326)</f>
        <v>0</v>
      </c>
      <c r="I663" s="19">
        <f>SUM(F663:H663)</f>
        <v>0</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30091</v>
      </c>
      <c r="H664" s="199">
        <f>SUM(H576:H588)+SUM(J603:J605)+L614</f>
        <v>17920</v>
      </c>
      <c r="I664" s="19">
        <f>SUM(F664:H664)</f>
        <v>48011</v>
      </c>
      <c r="J664" s="13"/>
      <c r="K664" s="13"/>
      <c r="L664" s="13"/>
      <c r="M664" s="9"/>
    </row>
    <row r="665" spans="1:13" s="3" customFormat="1" ht="12.2" customHeight="1" x14ac:dyDescent="0.15">
      <c r="A665" s="1" t="s">
        <v>130</v>
      </c>
      <c r="F665" s="19">
        <f>F661-SUM(F662:F664)</f>
        <v>0</v>
      </c>
      <c r="G665" s="19">
        <f>G661-SUM(G662:G664)</f>
        <v>0</v>
      </c>
      <c r="H665" s="19">
        <f>H661-SUM(H662:H664)</f>
        <v>0</v>
      </c>
      <c r="I665" s="19">
        <f>I661-SUM(I662:I664)</f>
        <v>0</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Hales Location</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Hales Location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K42" sqref="K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Hales Location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48011</v>
      </c>
      <c r="D5" s="20">
        <f>SUM('DOE25'!L198:L201)+SUM('DOE25'!L216:L219)+SUM('DOE25'!L234:L237)-F5-G5-H5</f>
        <v>48011</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0</v>
      </c>
      <c r="D8" s="243"/>
      <c r="E8" s="20">
        <f>'DOE25'!L205+'DOE25'!L223+'DOE25'!L241-F8-G8-H8-D9-D11</f>
        <v>0</v>
      </c>
      <c r="F8" s="244"/>
      <c r="G8" s="53">
        <f>'DOE25'!J205+'DOE25'!J223+'DOE25'!J241</f>
        <v>0</v>
      </c>
      <c r="H8" s="53">
        <f>'DOE25'!K205+'DOE25'!K223+'DOE25'!K241</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0</v>
      </c>
      <c r="D15" s="20">
        <f>'DOE25'!L209+'DOE25'!L227+'DOE25'!L245-F15-G15-H15</f>
        <v>0</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48011</v>
      </c>
      <c r="E33" s="245">
        <f t="shared" si="1"/>
        <v>0</v>
      </c>
      <c r="F33" s="245">
        <f t="shared" si="1"/>
        <v>0</v>
      </c>
      <c r="G33" s="245">
        <f t="shared" si="1"/>
        <v>0</v>
      </c>
      <c r="H33" s="245">
        <f t="shared" si="1"/>
        <v>0</v>
      </c>
      <c r="I33" s="245">
        <f t="shared" si="1"/>
        <v>0</v>
      </c>
    </row>
    <row r="35" spans="1:9" ht="12" thickBot="1" x14ac:dyDescent="0.25">
      <c r="B35" s="251" t="s">
        <v>831</v>
      </c>
      <c r="D35" s="252">
        <f>E33</f>
        <v>0</v>
      </c>
      <c r="E35" s="248"/>
    </row>
    <row r="36" spans="1:9" ht="12" thickTop="1" x14ac:dyDescent="0.2">
      <c r="B36" t="s">
        <v>810</v>
      </c>
      <c r="D36" s="20">
        <f>D33</f>
        <v>48011</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2" sqref="A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Hales Location</v>
      </c>
      <c r="B2" s="126">
        <f>'DOE25'!B2</f>
        <v>222</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30091</v>
      </c>
      <c r="G24" s="303">
        <f>'DOE25'!L230+'DOE25'!L310</f>
        <v>30091</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30091</v>
      </c>
      <c r="E25" s="294"/>
      <c r="F25" s="307">
        <f>D25+E25</f>
        <v>30091</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17920</v>
      </c>
      <c r="G36" s="303">
        <f>'DOE25'!L248+'DOE25'!L329</f>
        <v>17920</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17920</v>
      </c>
      <c r="E37" s="294"/>
      <c r="F37" s="307">
        <f>D37+E37</f>
        <v>17920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6" activePane="bottomLeft" state="frozen"/>
      <selection activeCell="F46" sqref="F46"/>
      <selection pane="bottomLeft" activeCell="C52" sqref="C52:C5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Hales Location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0</v>
      </c>
      <c r="E50" s="41">
        <f>SUM(E34:E49)</f>
        <v>0</v>
      </c>
      <c r="F50" s="41">
        <f>SUM(F34:F49)</f>
        <v>0</v>
      </c>
      <c r="G50" s="41">
        <f>SUM(G34:G49)</f>
        <v>0</v>
      </c>
      <c r="H50" s="124"/>
      <c r="I50" s="124"/>
    </row>
    <row r="51" spans="1:9" ht="12" thickTop="1" x14ac:dyDescent="0.2">
      <c r="A51" s="38" t="s">
        <v>885</v>
      </c>
      <c r="B51" s="2"/>
      <c r="C51" s="41">
        <f>C50+C31</f>
        <v>0</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0</v>
      </c>
      <c r="H62"/>
      <c r="I62"/>
    </row>
    <row r="63" spans="1:9" ht="12" thickTop="1" x14ac:dyDescent="0.2">
      <c r="A63" s="29" t="s">
        <v>175</v>
      </c>
      <c r="B63" s="6"/>
      <c r="C63" s="22">
        <f>C56+C62</f>
        <v>0</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48011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48011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48011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48011</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48011</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48011</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0</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0</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48011</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Hales Location</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48011</v>
      </c>
      <c r="D10" s="182">
        <f>ROUND((C10/$C$28)*100,1)</f>
        <v>100</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0</v>
      </c>
      <c r="D17" s="182">
        <f t="shared" si="0"/>
        <v>0</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0</v>
      </c>
      <c r="D21" s="182">
        <f t="shared" si="0"/>
        <v>0</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48011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48011</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0</v>
      </c>
      <c r="D35" s="182">
        <f t="shared" ref="D35:D40" si="1">ROUND((C35/$C$41)*100,1)</f>
        <v>0</v>
      </c>
    </row>
    <row r="36" spans="1:4" x14ac:dyDescent="0.2">
      <c r="B36" s="185" t="s">
        <v>739</v>
      </c>
      <c r="C36" s="179">
        <f>SUM('DOE25'!F112:J112)-SUM('DOE25'!G97:G110)+('DOE25'!F175+'DOE25'!F176+'DOE25'!I175+'DOE25'!I176)-C35</f>
        <v>0</v>
      </c>
      <c r="D36" s="182">
        <f t="shared" si="1"/>
        <v>0</v>
      </c>
    </row>
    <row r="37" spans="1:4" x14ac:dyDescent="0.2">
      <c r="A37" s="183" t="s">
        <v>835</v>
      </c>
      <c r="B37" s="185" t="s">
        <v>728</v>
      </c>
      <c r="C37" s="179">
        <f>ROUND('DOE25'!F117+'DOE25'!F118,0)</f>
        <v>48011</v>
      </c>
      <c r="D37" s="182">
        <f t="shared" si="1"/>
        <v>100</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48011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Hales Location</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2020-12-11T13:55:55Z</cp:lastPrinted>
  <dcterms:created xsi:type="dcterms:W3CDTF">1997-12-04T19:04:30Z</dcterms:created>
  <dcterms:modified xsi:type="dcterms:W3CDTF">2020-12-11T13:59:04Z</dcterms:modified>
</cp:coreProperties>
</file>