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\Desktop\Google Drive\"/>
    </mc:Choice>
  </mc:AlternateContent>
  <bookViews>
    <workbookView xWindow="0" yWindow="0" windowWidth="28800" windowHeight="14310"/>
  </bookViews>
  <sheets>
    <sheet name="Sheet1" sheetId="1" r:id="rId1"/>
  </sheets>
  <calcPr calcId="152511" iterateDelta="9.999999999999445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E57" i="1"/>
  <c r="E56" i="1"/>
  <c r="E50" i="1"/>
  <c r="E54" i="1"/>
  <c r="E53" i="1"/>
  <c r="E52" i="1"/>
  <c r="E51" i="1"/>
  <c r="E49" i="1"/>
  <c r="N20" i="1"/>
  <c r="N21" i="1" s="1"/>
  <c r="L20" i="1"/>
  <c r="L21" i="1" s="1"/>
  <c r="J20" i="1"/>
  <c r="J21" i="1" s="1"/>
  <c r="E47" i="1"/>
  <c r="E48" i="1"/>
  <c r="E40" i="1"/>
  <c r="H20" i="1"/>
  <c r="H21" i="1" s="1"/>
  <c r="F20" i="1"/>
  <c r="F21" i="1" s="1"/>
  <c r="E36" i="1"/>
  <c r="D36" i="1"/>
  <c r="C36" i="1"/>
  <c r="D32" i="1"/>
  <c r="C32" i="1"/>
  <c r="B4" i="1"/>
  <c r="B32" i="1" s="1"/>
  <c r="A32" i="1" s="1"/>
  <c r="B20" i="1"/>
  <c r="B36" i="1" s="1"/>
  <c r="A36" i="1" s="1"/>
  <c r="E41" i="1" l="1"/>
  <c r="E42" i="1"/>
  <c r="E44" i="1"/>
  <c r="E39" i="1"/>
  <c r="E43" i="1"/>
  <c r="B21" i="1"/>
</calcChain>
</file>

<file path=xl/sharedStrings.xml><?xml version="1.0" encoding="utf-8"?>
<sst xmlns="http://schemas.openxmlformats.org/spreadsheetml/2006/main" count="123" uniqueCount="86">
  <si>
    <t>Total Asset</t>
  </si>
  <si>
    <t>Cash</t>
  </si>
  <si>
    <t>Machine</t>
  </si>
  <si>
    <t>Inventory</t>
  </si>
  <si>
    <t>Total Liability</t>
  </si>
  <si>
    <t>Long term debt</t>
  </si>
  <si>
    <t>Short term debt</t>
  </si>
  <si>
    <t>Total Shareholder Equity</t>
  </si>
  <si>
    <t>My Bakery</t>
  </si>
  <si>
    <t>Total # of stocks on the market</t>
  </si>
  <si>
    <t>Current Stock Price</t>
  </si>
  <si>
    <t>Revenue</t>
  </si>
  <si>
    <t>Cost of Goods Sold</t>
  </si>
  <si>
    <t>Selling &amp; General Administrative Expense</t>
  </si>
  <si>
    <t>Income Tax</t>
  </si>
  <si>
    <t>Interest Expense</t>
  </si>
  <si>
    <t>Net Income</t>
  </si>
  <si>
    <t>A little detail about my machine</t>
  </si>
  <si>
    <t>1. Actually I only have a oven</t>
  </si>
  <si>
    <t>3. The oven will be obsolete in 10 years and I will throw it away at that point</t>
  </si>
  <si>
    <t>4. So I "spread" the oven cost over 10 years</t>
  </si>
  <si>
    <t>5. So each year, I will write $20 expense under my Cost of Goods Sold amount</t>
  </si>
  <si>
    <t>6. At year 10, I will substract $200 from my asset</t>
  </si>
  <si>
    <t>Market Capitalization</t>
  </si>
  <si>
    <t>Enterprise Value=</t>
  </si>
  <si>
    <t>"+Market Capitalization"</t>
  </si>
  <si>
    <t>"+Debt"</t>
  </si>
  <si>
    <t>"-Cash"</t>
  </si>
  <si>
    <t>EBITDA</t>
  </si>
  <si>
    <t>Earnings Before Interest, Tax, Depreciation, and Amoritization</t>
  </si>
  <si>
    <t>EBITDA=</t>
  </si>
  <si>
    <t>"+Net Income"</t>
  </si>
  <si>
    <t>"+Interest Expense"</t>
  </si>
  <si>
    <t>"+Tax"</t>
  </si>
  <si>
    <t>"+Depreciation and Amoritization"</t>
  </si>
  <si>
    <t>&lt;- Market Value of Stock</t>
  </si>
  <si>
    <t>&lt;- Book Value of Stock</t>
  </si>
  <si>
    <t>Total Enterprise Value [My Setting] [12/31/2016] ($USDmm, Historical rate)</t>
  </si>
  <si>
    <t>Total Revenue [LTM] ($USDmm, Historical rate)</t>
  </si>
  <si>
    <t>EBITDA [LTM] ($USDmm, Historical rate)</t>
  </si>
  <si>
    <t>EBITDA Margin % [LTM]</t>
  </si>
  <si>
    <t>TEV/LTM Total Revenues [My Setting] [LTM as of 12/31/2016] (x)</t>
  </si>
  <si>
    <t>TEV/LTM EBITDA [My Setting] [LTM as of 12/31/2016] (x)</t>
  </si>
  <si>
    <t>Est. Annual Revenue Growth - 1 Yr % - Capital IQ [Latest] (%)</t>
  </si>
  <si>
    <t>Est. Annual EBITDA Growth - 1 Yr % - Capital IQ [Latest] (%)</t>
  </si>
  <si>
    <t>Total Revenues, 1 Yr Growth % [LTM] (%)</t>
  </si>
  <si>
    <t>EBITDA, 1 Yr Growth % [LTM] (%)</t>
  </si>
  <si>
    <t>Total Revenues, 3 Yr CAGR % [LTM] (%)</t>
  </si>
  <si>
    <t>EBITDA, 3 Yr CAGR % [LTM] (%)</t>
  </si>
  <si>
    <t>Total Revenues, 5 Yr CAGR % [LTM] (%)</t>
  </si>
  <si>
    <t>EBITDA, 5 Yr CAGR % [LTM] (%)</t>
  </si>
  <si>
    <t>Return on Assets % [LTM]</t>
  </si>
  <si>
    <t>Return on Equity % [LTM]</t>
  </si>
  <si>
    <t>Capex as % of Revenues [Latest Annual] (%)</t>
  </si>
  <si>
    <t>EBITDA / Interest Exp. [LTM]</t>
  </si>
  <si>
    <t>Total Debt/Capital % [Latest Annual]</t>
  </si>
  <si>
    <t>Total Debt/Equity % [Latest Annual]</t>
  </si>
  <si>
    <t>Income Statement (2016)</t>
  </si>
  <si>
    <t>Income Statement (2015)</t>
  </si>
  <si>
    <t>Income Statement (2014)</t>
  </si>
  <si>
    <t>Banlance Sheet (As of 12/31/2016)</t>
  </si>
  <si>
    <t>For 2016</t>
  </si>
  <si>
    <t>&lt;- This is a just rate estimated by financial analysts, not actual rate</t>
  </si>
  <si>
    <t>&lt;-EBITDA/Revenue</t>
  </si>
  <si>
    <t>&lt;-Enterprise Value/Revenue</t>
  </si>
  <si>
    <t>&lt;-Enterprise Value/EBITDA</t>
  </si>
  <si>
    <t>&lt;-Compare with last year</t>
  </si>
  <si>
    <t>&lt;-CAGR:Compounded Annual Growth Rate</t>
  </si>
  <si>
    <t>Income Statement (2013)</t>
  </si>
  <si>
    <t>Income Statement (2012)</t>
  </si>
  <si>
    <t>Income Statement (2011)</t>
  </si>
  <si>
    <t>&lt;-Which Inclues $20 depreciation-&gt;</t>
  </si>
  <si>
    <t>2. The oven was purchased in 2011 for $200</t>
  </si>
  <si>
    <t>For example, 200*(1.46)^3 = 620</t>
  </si>
  <si>
    <t>For example, 560*(1.12)^5 = 1000</t>
  </si>
  <si>
    <t>Net Income/ Total Asset</t>
  </si>
  <si>
    <t>&lt;- Acutally a bad measurement, because Net Income is only to be distributed among equity holders, but Asset includes both equity holder's portion and debt holder's portion</t>
  </si>
  <si>
    <t>Net Income/ Total Equity</t>
  </si>
  <si>
    <t>&lt;- Oftern deemed more relevant</t>
  </si>
  <si>
    <t>&lt;-0 For 2016, because I didn't buy any equipment</t>
  </si>
  <si>
    <t>Capex:Capital Expenditure, how much you spend on buying equipment (that's being depreciated)</t>
  </si>
  <si>
    <t>&lt;-However, for 2011,  my capex is $200</t>
  </si>
  <si>
    <t>&lt;-200/560 for 2011</t>
  </si>
  <si>
    <t>&lt;-EBITDA/Interest Expense</t>
  </si>
  <si>
    <t>&lt;- Debt/ Asset</t>
  </si>
  <si>
    <t>&lt;-Debt/Equity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</si>
</sst>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singleAccounting"/>
      <sz val="8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4" borderId="0" applyAlignment="0"/>
  </cellStyleXfs>
  <cellXfs count="29">
    <xf numFmtId="0" fontId="0" fillId="0" borderId="0" xfId="0"/>
    <xf numFmtId="0" fontId="3" fillId="2" borderId="0" xfId="0" applyFont="1" applyFill="1" applyAlignment="1">
      <alignment horizontal="right"/>
    </xf>
    <xf numFmtId="0" fontId="4" fillId="2" borderId="0" xfId="3" applyFont="1" applyFill="1" applyBorder="1" applyAlignment="1"/>
    <xf numFmtId="0" fontId="3" fillId="2" borderId="0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44" fontId="3" fillId="2" borderId="0" xfId="1" applyFont="1" applyFill="1" applyAlignment="1">
      <alignment horizontal="right"/>
    </xf>
    <xf numFmtId="0" fontId="3" fillId="2" borderId="1" xfId="0" applyFont="1" applyFill="1" applyBorder="1" applyAlignment="1">
      <alignment horizontal="left"/>
    </xf>
    <xf numFmtId="44" fontId="3" fillId="2" borderId="1" xfId="1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3" fillId="2" borderId="3" xfId="0" applyFont="1" applyFill="1" applyBorder="1" applyAlignment="1">
      <alignment horizontal="left"/>
    </xf>
    <xf numFmtId="44" fontId="3" fillId="2" borderId="3" xfId="1" applyFont="1" applyFill="1" applyBorder="1" applyAlignment="1">
      <alignment horizontal="right"/>
    </xf>
    <xf numFmtId="0" fontId="3" fillId="2" borderId="0" xfId="0" applyFont="1" applyFill="1" applyBorder="1" applyAlignment="1">
      <alignment horizontal="left"/>
    </xf>
    <xf numFmtId="44" fontId="3" fillId="2" borderId="0" xfId="1" applyFont="1" applyFill="1" applyBorder="1" applyAlignment="1">
      <alignment horizontal="right"/>
    </xf>
    <xf numFmtId="0" fontId="3" fillId="3" borderId="2" xfId="0" applyFont="1" applyFill="1" applyBorder="1" applyAlignment="1"/>
    <xf numFmtId="0" fontId="3" fillId="2" borderId="2" xfId="0" applyFont="1" applyFill="1" applyBorder="1" applyAlignment="1"/>
    <xf numFmtId="44" fontId="3" fillId="2" borderId="2" xfId="0" applyNumberFormat="1" applyFont="1" applyFill="1" applyBorder="1" applyAlignment="1">
      <alignment horizontal="left"/>
    </xf>
    <xf numFmtId="44" fontId="3" fillId="2" borderId="2" xfId="0" applyNumberFormat="1" applyFont="1" applyFill="1" applyBorder="1" applyAlignment="1">
      <alignment horizontal="right"/>
    </xf>
    <xf numFmtId="44" fontId="3" fillId="2" borderId="2" xfId="1" applyFont="1" applyFill="1" applyBorder="1" applyAlignment="1">
      <alignment horizontal="right"/>
    </xf>
    <xf numFmtId="44" fontId="3" fillId="2" borderId="0" xfId="0" applyNumberFormat="1" applyFont="1" applyFill="1" applyAlignment="1">
      <alignment horizontal="right"/>
    </xf>
    <xf numFmtId="9" fontId="3" fillId="2" borderId="0" xfId="0" applyNumberFormat="1" applyFont="1" applyFill="1" applyAlignment="1">
      <alignment horizontal="right"/>
    </xf>
    <xf numFmtId="9" fontId="3" fillId="2" borderId="0" xfId="2" applyFont="1" applyFill="1" applyAlignment="1">
      <alignment horizontal="right"/>
    </xf>
    <xf numFmtId="44" fontId="3" fillId="2" borderId="0" xfId="0" applyNumberFormat="1" applyFont="1" applyFill="1" applyAlignment="1">
      <alignment horizontal="left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">
    <cellStyle name="ColumnHeaderNormal" xf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zoomScaleNormal="100" workbookViewId="0">
      <selection activeCell="E14" sqref="E14:F14"/>
    </sheetView>
  </sheetViews>
  <sheetFormatPr defaultRowHeight="15.75" x14ac:dyDescent="0.25"/>
  <cols>
    <col min="1" max="1" width="28.5703125" style="11" customWidth="1"/>
    <col min="2" max="2" width="25.28515625" style="6" customWidth="1"/>
    <col min="3" max="3" width="24.42578125" style="6" customWidth="1"/>
    <col min="4" max="4" width="11.5703125" style="6" customWidth="1"/>
    <col min="5" max="5" width="37" style="6" customWidth="1"/>
    <col min="6" max="6" width="25.140625" style="6" customWidth="1"/>
    <col min="7" max="15" width="33.7109375" style="6" customWidth="1"/>
    <col min="16" max="16384" width="9.140625" style="6"/>
  </cols>
  <sheetData>
    <row r="1" spans="1:14" x14ac:dyDescent="0.25">
      <c r="A1" s="5" t="s">
        <v>8</v>
      </c>
      <c r="B1" s="1"/>
    </row>
    <row r="2" spans="1:14" x14ac:dyDescent="0.25">
      <c r="A2" s="5" t="s">
        <v>9</v>
      </c>
      <c r="B2" s="1">
        <v>1000</v>
      </c>
    </row>
    <row r="3" spans="1:14" x14ac:dyDescent="0.25">
      <c r="A3" s="5" t="s">
        <v>10</v>
      </c>
      <c r="B3" s="7">
        <v>100</v>
      </c>
    </row>
    <row r="4" spans="1:14" x14ac:dyDescent="0.25">
      <c r="A4" s="5" t="s">
        <v>23</v>
      </c>
      <c r="B4" s="7">
        <f>B3*B2</f>
        <v>100000</v>
      </c>
      <c r="C4" s="1" t="s">
        <v>35</v>
      </c>
    </row>
    <row r="6" spans="1:14" x14ac:dyDescent="0.25">
      <c r="A6" s="27" t="s">
        <v>60</v>
      </c>
      <c r="B6" s="27"/>
      <c r="C6" s="27"/>
      <c r="D6" s="27"/>
      <c r="E6" s="27"/>
    </row>
    <row r="7" spans="1:14" ht="16.5" thickBot="1" x14ac:dyDescent="0.3">
      <c r="A7" s="8" t="s">
        <v>0</v>
      </c>
      <c r="B7" s="9">
        <v>1000</v>
      </c>
      <c r="C7" s="1"/>
      <c r="D7" s="10" t="s">
        <v>4</v>
      </c>
      <c r="E7" s="9">
        <v>500</v>
      </c>
    </row>
    <row r="8" spans="1:14" ht="16.5" thickTop="1" x14ac:dyDescent="0.25">
      <c r="A8" s="5" t="s">
        <v>1</v>
      </c>
      <c r="B8" s="7">
        <v>300</v>
      </c>
      <c r="C8" s="1"/>
      <c r="D8" s="1" t="s">
        <v>5</v>
      </c>
      <c r="E8" s="7">
        <v>300</v>
      </c>
    </row>
    <row r="9" spans="1:14" x14ac:dyDescent="0.25">
      <c r="A9" s="5" t="s">
        <v>2</v>
      </c>
      <c r="B9" s="7">
        <v>200</v>
      </c>
      <c r="C9" s="1"/>
      <c r="D9" s="1" t="s">
        <v>6</v>
      </c>
      <c r="E9" s="7">
        <v>200</v>
      </c>
    </row>
    <row r="10" spans="1:14" x14ac:dyDescent="0.25">
      <c r="A10" s="5" t="s">
        <v>3</v>
      </c>
      <c r="B10" s="7">
        <v>500</v>
      </c>
      <c r="C10" s="1"/>
      <c r="D10" s="1"/>
      <c r="E10" s="1"/>
    </row>
    <row r="11" spans="1:14" ht="16.5" thickBot="1" x14ac:dyDescent="0.3">
      <c r="A11" s="5"/>
      <c r="B11" s="1"/>
      <c r="C11" s="1"/>
      <c r="D11" s="10" t="s">
        <v>7</v>
      </c>
      <c r="E11" s="9">
        <v>500</v>
      </c>
      <c r="F11" s="1" t="s">
        <v>36</v>
      </c>
    </row>
    <row r="12" spans="1:14" ht="16.5" thickTop="1" x14ac:dyDescent="0.25"/>
    <row r="14" spans="1:14" x14ac:dyDescent="0.25">
      <c r="A14" s="27" t="s">
        <v>57</v>
      </c>
      <c r="B14" s="27"/>
      <c r="E14" s="27" t="s">
        <v>58</v>
      </c>
      <c r="F14" s="27"/>
      <c r="G14" s="27" t="s">
        <v>59</v>
      </c>
      <c r="H14" s="27"/>
      <c r="I14" s="27" t="s">
        <v>68</v>
      </c>
      <c r="J14" s="27"/>
      <c r="K14" s="27" t="s">
        <v>69</v>
      </c>
      <c r="L14" s="27"/>
      <c r="M14" s="27" t="s">
        <v>70</v>
      </c>
      <c r="N14" s="27"/>
    </row>
    <row r="15" spans="1:14" x14ac:dyDescent="0.25">
      <c r="A15" s="5" t="s">
        <v>11</v>
      </c>
      <c r="B15" s="7">
        <v>1000</v>
      </c>
      <c r="E15" s="5" t="s">
        <v>11</v>
      </c>
      <c r="F15" s="7">
        <v>800</v>
      </c>
      <c r="G15" s="5" t="s">
        <v>11</v>
      </c>
      <c r="H15" s="7">
        <v>600</v>
      </c>
      <c r="I15" s="5" t="s">
        <v>11</v>
      </c>
      <c r="J15" s="7">
        <v>580</v>
      </c>
      <c r="K15" s="5" t="s">
        <v>11</v>
      </c>
      <c r="L15" s="7">
        <v>570</v>
      </c>
      <c r="M15" s="5" t="s">
        <v>11</v>
      </c>
      <c r="N15" s="7">
        <v>560</v>
      </c>
    </row>
    <row r="16" spans="1:14" x14ac:dyDescent="0.25">
      <c r="A16" s="5" t="s">
        <v>12</v>
      </c>
      <c r="B16" s="7">
        <v>250</v>
      </c>
      <c r="C16" s="5" t="s">
        <v>71</v>
      </c>
      <c r="D16" s="1"/>
      <c r="E16" s="5" t="s">
        <v>12</v>
      </c>
      <c r="F16" s="7">
        <v>250</v>
      </c>
      <c r="G16" s="5" t="s">
        <v>12</v>
      </c>
      <c r="H16" s="7">
        <v>250</v>
      </c>
      <c r="I16" s="5" t="s">
        <v>12</v>
      </c>
      <c r="J16" s="7">
        <v>250</v>
      </c>
      <c r="K16" s="5" t="s">
        <v>12</v>
      </c>
      <c r="L16" s="7">
        <v>250</v>
      </c>
      <c r="M16" s="5" t="s">
        <v>12</v>
      </c>
      <c r="N16" s="7">
        <v>250</v>
      </c>
    </row>
    <row r="17" spans="1:14" x14ac:dyDescent="0.25">
      <c r="A17" s="5" t="s">
        <v>13</v>
      </c>
      <c r="B17" s="7">
        <v>150</v>
      </c>
      <c r="E17" s="5" t="s">
        <v>13</v>
      </c>
      <c r="F17" s="7">
        <v>150</v>
      </c>
      <c r="G17" s="5" t="s">
        <v>13</v>
      </c>
      <c r="H17" s="7">
        <v>150</v>
      </c>
      <c r="I17" s="5" t="s">
        <v>13</v>
      </c>
      <c r="J17" s="7">
        <v>150</v>
      </c>
      <c r="K17" s="5" t="s">
        <v>13</v>
      </c>
      <c r="L17" s="7">
        <v>150</v>
      </c>
      <c r="M17" s="5" t="s">
        <v>13</v>
      </c>
      <c r="N17" s="7">
        <v>150</v>
      </c>
    </row>
    <row r="18" spans="1:14" x14ac:dyDescent="0.25">
      <c r="A18" s="5" t="s">
        <v>14</v>
      </c>
      <c r="B18" s="7">
        <v>100</v>
      </c>
      <c r="E18" s="5" t="s">
        <v>14</v>
      </c>
      <c r="F18" s="7">
        <v>80</v>
      </c>
      <c r="G18" s="5" t="s">
        <v>14</v>
      </c>
      <c r="H18" s="7">
        <v>60</v>
      </c>
      <c r="I18" s="5" t="s">
        <v>14</v>
      </c>
      <c r="J18" s="7">
        <v>58</v>
      </c>
      <c r="K18" s="5" t="s">
        <v>14</v>
      </c>
      <c r="L18" s="7">
        <v>57</v>
      </c>
      <c r="M18" s="5" t="s">
        <v>14</v>
      </c>
      <c r="N18" s="7">
        <v>56</v>
      </c>
    </row>
    <row r="19" spans="1:14" ht="16.5" thickBot="1" x14ac:dyDescent="0.3">
      <c r="A19" s="12" t="s">
        <v>15</v>
      </c>
      <c r="B19" s="13">
        <v>50</v>
      </c>
      <c r="E19" s="12" t="s">
        <v>15</v>
      </c>
      <c r="F19" s="13">
        <v>50</v>
      </c>
      <c r="G19" s="12" t="s">
        <v>15</v>
      </c>
      <c r="H19" s="13">
        <v>50</v>
      </c>
      <c r="I19" s="12" t="s">
        <v>15</v>
      </c>
      <c r="J19" s="13">
        <v>50</v>
      </c>
      <c r="K19" s="12" t="s">
        <v>15</v>
      </c>
      <c r="L19" s="13">
        <v>50</v>
      </c>
      <c r="M19" s="12" t="s">
        <v>15</v>
      </c>
      <c r="N19" s="13">
        <v>50</v>
      </c>
    </row>
    <row r="20" spans="1:14" ht="16.5" thickBot="1" x14ac:dyDescent="0.3">
      <c r="A20" s="8" t="s">
        <v>16</v>
      </c>
      <c r="B20" s="9">
        <f>B15-B16-B17-B18-B19</f>
        <v>450</v>
      </c>
      <c r="E20" s="8" t="s">
        <v>16</v>
      </c>
      <c r="F20" s="9">
        <f>F15-F16-F17-F18-F19</f>
        <v>270</v>
      </c>
      <c r="G20" s="8" t="s">
        <v>16</v>
      </c>
      <c r="H20" s="9">
        <f>H15-H16-H17-H18-H19</f>
        <v>90</v>
      </c>
      <c r="I20" s="8" t="s">
        <v>16</v>
      </c>
      <c r="J20" s="9">
        <f>J15-J16-J17-J18-J19</f>
        <v>72</v>
      </c>
      <c r="K20" s="8" t="s">
        <v>16</v>
      </c>
      <c r="L20" s="9">
        <f>L15-L16-L17-L18-L19</f>
        <v>63</v>
      </c>
      <c r="M20" s="8" t="s">
        <v>16</v>
      </c>
      <c r="N20" s="9">
        <f>N15-N16-N17-N18-N19</f>
        <v>54</v>
      </c>
    </row>
    <row r="21" spans="1:14" ht="16.5" thickTop="1" x14ac:dyDescent="0.25">
      <c r="A21" s="14" t="s">
        <v>28</v>
      </c>
      <c r="B21" s="15">
        <f>B20+B19+B18+20</f>
        <v>620</v>
      </c>
      <c r="E21" s="14" t="s">
        <v>28</v>
      </c>
      <c r="F21" s="15">
        <f>F20+F19+F18+20</f>
        <v>420</v>
      </c>
      <c r="G21" s="14" t="s">
        <v>28</v>
      </c>
      <c r="H21" s="15">
        <f>H20+H19+H18+20</f>
        <v>220</v>
      </c>
      <c r="I21" s="14" t="s">
        <v>28</v>
      </c>
      <c r="J21" s="15">
        <f>J20+J19+J18+20</f>
        <v>200</v>
      </c>
      <c r="K21" s="14" t="s">
        <v>28</v>
      </c>
      <c r="L21" s="15">
        <f>L20+L19+L18+20</f>
        <v>190</v>
      </c>
      <c r="M21" s="14" t="s">
        <v>28</v>
      </c>
      <c r="N21" s="15">
        <f>N20+N19+N18+20</f>
        <v>180</v>
      </c>
    </row>
    <row r="23" spans="1:14" x14ac:dyDescent="0.25">
      <c r="A23" s="14" t="s">
        <v>17</v>
      </c>
      <c r="B23" s="1"/>
      <c r="C23" s="1"/>
      <c r="D23" s="1"/>
    </row>
    <row r="24" spans="1:14" x14ac:dyDescent="0.25">
      <c r="A24" s="14" t="s">
        <v>18</v>
      </c>
      <c r="B24" s="1"/>
      <c r="C24" s="1"/>
      <c r="D24" s="1"/>
    </row>
    <row r="25" spans="1:14" x14ac:dyDescent="0.25">
      <c r="A25" s="14" t="s">
        <v>72</v>
      </c>
      <c r="B25" s="1"/>
      <c r="C25" s="1"/>
      <c r="D25" s="1"/>
    </row>
    <row r="26" spans="1:14" x14ac:dyDescent="0.25">
      <c r="A26" s="14" t="s">
        <v>19</v>
      </c>
      <c r="B26" s="1"/>
      <c r="C26" s="1"/>
      <c r="D26" s="1"/>
    </row>
    <row r="27" spans="1:14" x14ac:dyDescent="0.25">
      <c r="A27" s="14" t="s">
        <v>20</v>
      </c>
      <c r="B27" s="1"/>
      <c r="C27" s="1"/>
      <c r="D27" s="1"/>
    </row>
    <row r="28" spans="1:14" x14ac:dyDescent="0.25">
      <c r="A28" s="14" t="s">
        <v>21</v>
      </c>
      <c r="B28" s="1"/>
      <c r="C28" s="1"/>
      <c r="D28" s="1"/>
    </row>
    <row r="29" spans="1:14" x14ac:dyDescent="0.25">
      <c r="A29" s="14" t="s">
        <v>22</v>
      </c>
      <c r="B29" s="1"/>
      <c r="C29" s="1"/>
      <c r="D29" s="1"/>
    </row>
    <row r="31" spans="1:14" x14ac:dyDescent="0.25">
      <c r="A31" s="16" t="s">
        <v>24</v>
      </c>
      <c r="B31" s="17" t="s">
        <v>25</v>
      </c>
      <c r="C31" s="17" t="s">
        <v>26</v>
      </c>
      <c r="D31" s="17" t="s">
        <v>27</v>
      </c>
    </row>
    <row r="32" spans="1:14" x14ac:dyDescent="0.25">
      <c r="A32" s="18">
        <f>B32+C32-D32</f>
        <v>100200</v>
      </c>
      <c r="B32" s="19">
        <f>B4</f>
        <v>100000</v>
      </c>
      <c r="C32" s="19">
        <f>E7</f>
        <v>500</v>
      </c>
      <c r="D32" s="19">
        <f>B8</f>
        <v>300</v>
      </c>
    </row>
    <row r="34" spans="1:12" x14ac:dyDescent="0.25">
      <c r="A34" s="28" t="s">
        <v>29</v>
      </c>
      <c r="B34" s="28"/>
      <c r="C34" s="28"/>
      <c r="D34" s="28"/>
      <c r="E34" s="28"/>
    </row>
    <row r="35" spans="1:12" x14ac:dyDescent="0.25">
      <c r="A35" s="16" t="s">
        <v>30</v>
      </c>
      <c r="B35" s="17" t="s">
        <v>31</v>
      </c>
      <c r="C35" s="17" t="s">
        <v>32</v>
      </c>
      <c r="D35" s="17" t="s">
        <v>33</v>
      </c>
      <c r="E35" s="17" t="s">
        <v>34</v>
      </c>
    </row>
    <row r="36" spans="1:12" x14ac:dyDescent="0.25">
      <c r="A36" s="18">
        <f>SUM(B36:E36)</f>
        <v>620</v>
      </c>
      <c r="B36" s="19">
        <f>B20</f>
        <v>450</v>
      </c>
      <c r="C36" s="19">
        <f>B19</f>
        <v>50</v>
      </c>
      <c r="D36" s="19">
        <f>B18</f>
        <v>100</v>
      </c>
      <c r="E36" s="20">
        <f>20</f>
        <v>20</v>
      </c>
    </row>
    <row r="37" spans="1:12" ht="15.75" customHeight="1" x14ac:dyDescent="0.25"/>
    <row r="38" spans="1:12" ht="28.5" customHeight="1" x14ac:dyDescent="0.25">
      <c r="A38" s="25" t="s">
        <v>61</v>
      </c>
      <c r="B38" s="25"/>
      <c r="C38" s="25"/>
      <c r="D38" s="26"/>
      <c r="E38" s="1"/>
      <c r="F38" s="5"/>
      <c r="G38" s="5"/>
      <c r="H38" s="1"/>
      <c r="I38" s="1"/>
      <c r="J38" s="1"/>
      <c r="K38" s="1"/>
      <c r="L38" s="1"/>
    </row>
    <row r="39" spans="1:12" x14ac:dyDescent="0.25">
      <c r="A39" s="2" t="s">
        <v>37</v>
      </c>
      <c r="B39" s="3"/>
      <c r="C39" s="3"/>
      <c r="D39" s="4"/>
      <c r="E39" s="21">
        <f>A32</f>
        <v>100200</v>
      </c>
      <c r="F39" s="5"/>
      <c r="G39" s="5"/>
      <c r="H39" s="1"/>
      <c r="I39" s="1"/>
      <c r="J39" s="1"/>
      <c r="K39" s="1"/>
      <c r="L39" s="1"/>
    </row>
    <row r="40" spans="1:12" x14ac:dyDescent="0.25">
      <c r="A40" s="2" t="s">
        <v>38</v>
      </c>
      <c r="B40" s="3"/>
      <c r="C40" s="3"/>
      <c r="D40" s="4"/>
      <c r="E40" s="21">
        <f>B15</f>
        <v>1000</v>
      </c>
      <c r="F40" s="5"/>
      <c r="G40" s="5"/>
      <c r="H40" s="1"/>
      <c r="I40" s="1"/>
      <c r="J40" s="1"/>
      <c r="K40" s="1"/>
      <c r="L40" s="1"/>
    </row>
    <row r="41" spans="1:12" x14ac:dyDescent="0.25">
      <c r="A41" s="2" t="s">
        <v>39</v>
      </c>
      <c r="B41" s="3"/>
      <c r="C41" s="3"/>
      <c r="D41" s="4"/>
      <c r="E41" s="21">
        <f>A36</f>
        <v>620</v>
      </c>
      <c r="F41" s="5"/>
      <c r="G41" s="5"/>
      <c r="H41" s="1"/>
      <c r="I41" s="1"/>
      <c r="J41" s="1"/>
      <c r="K41" s="1"/>
      <c r="L41" s="1"/>
    </row>
    <row r="42" spans="1:12" x14ac:dyDescent="0.25">
      <c r="A42" s="2" t="s">
        <v>40</v>
      </c>
      <c r="B42" s="3"/>
      <c r="C42" s="3"/>
      <c r="D42" s="4"/>
      <c r="E42" s="1">
        <f>A36/B15</f>
        <v>0.62</v>
      </c>
      <c r="F42" s="5" t="s">
        <v>63</v>
      </c>
      <c r="G42" s="5"/>
      <c r="H42" s="1"/>
      <c r="I42" s="1"/>
      <c r="J42" s="1"/>
      <c r="K42" s="1"/>
      <c r="L42" s="1"/>
    </row>
    <row r="43" spans="1:12" x14ac:dyDescent="0.25">
      <c r="A43" s="2" t="s">
        <v>41</v>
      </c>
      <c r="B43" s="3"/>
      <c r="C43" s="3"/>
      <c r="D43" s="4"/>
      <c r="E43" s="1">
        <f>A32/B15</f>
        <v>100.2</v>
      </c>
      <c r="F43" s="5" t="s">
        <v>64</v>
      </c>
      <c r="G43" s="5"/>
      <c r="H43" s="1"/>
      <c r="I43" s="1"/>
      <c r="J43" s="1"/>
      <c r="K43" s="1"/>
      <c r="L43" s="1"/>
    </row>
    <row r="44" spans="1:12" x14ac:dyDescent="0.25">
      <c r="A44" s="2" t="s">
        <v>42</v>
      </c>
      <c r="B44" s="3"/>
      <c r="C44" s="3"/>
      <c r="D44" s="4"/>
      <c r="E44" s="1">
        <f>A32/A36</f>
        <v>161.61290322580646</v>
      </c>
      <c r="F44" s="5" t="s">
        <v>65</v>
      </c>
      <c r="G44" s="5"/>
      <c r="H44" s="1"/>
      <c r="I44" s="1"/>
      <c r="J44" s="1"/>
      <c r="K44" s="1"/>
      <c r="L44" s="1"/>
    </row>
    <row r="45" spans="1:12" x14ac:dyDescent="0.25">
      <c r="A45" s="2" t="s">
        <v>43</v>
      </c>
      <c r="B45" s="3"/>
      <c r="C45" s="3"/>
      <c r="D45" s="4"/>
      <c r="E45" s="22">
        <v>0.2</v>
      </c>
      <c r="F45" s="5" t="s">
        <v>62</v>
      </c>
      <c r="G45" s="5"/>
      <c r="H45" s="1"/>
      <c r="I45" s="1"/>
      <c r="J45" s="1"/>
      <c r="K45" s="1"/>
      <c r="L45" s="1"/>
    </row>
    <row r="46" spans="1:12" x14ac:dyDescent="0.25">
      <c r="A46" s="2" t="s">
        <v>44</v>
      </c>
      <c r="B46" s="3"/>
      <c r="C46" s="3"/>
      <c r="D46" s="4"/>
      <c r="E46" s="22">
        <v>0.18</v>
      </c>
      <c r="F46" s="5" t="s">
        <v>62</v>
      </c>
      <c r="G46" s="5"/>
      <c r="H46" s="1"/>
      <c r="I46" s="1"/>
      <c r="J46" s="1"/>
      <c r="K46" s="1"/>
      <c r="L46" s="1"/>
    </row>
    <row r="47" spans="1:12" x14ac:dyDescent="0.25">
      <c r="A47" s="2" t="s">
        <v>45</v>
      </c>
      <c r="B47" s="3"/>
      <c r="C47" s="3"/>
      <c r="D47" s="4"/>
      <c r="E47" s="23">
        <f>(B15-F15)/F15</f>
        <v>0.25</v>
      </c>
      <c r="F47" s="24" t="s">
        <v>66</v>
      </c>
      <c r="G47" s="5"/>
      <c r="H47" s="1"/>
      <c r="I47" s="1"/>
      <c r="J47" s="1"/>
      <c r="K47" s="1"/>
      <c r="L47" s="1"/>
    </row>
    <row r="48" spans="1:12" x14ac:dyDescent="0.25">
      <c r="A48" s="2" t="s">
        <v>46</v>
      </c>
      <c r="B48" s="3"/>
      <c r="C48" s="3"/>
      <c r="D48" s="4"/>
      <c r="E48" s="23">
        <f>(B21-F21)/F21</f>
        <v>0.47619047619047616</v>
      </c>
      <c r="F48" s="24" t="s">
        <v>66</v>
      </c>
      <c r="G48" s="5"/>
      <c r="H48" s="1"/>
      <c r="I48" s="1"/>
      <c r="J48" s="1"/>
      <c r="K48" s="1"/>
      <c r="L48" s="1"/>
    </row>
    <row r="49" spans="1:12" x14ac:dyDescent="0.25">
      <c r="A49" s="2" t="s">
        <v>47</v>
      </c>
      <c r="B49" s="3"/>
      <c r="C49" s="3"/>
      <c r="D49" s="4"/>
      <c r="E49" s="23">
        <f>((B15/J15)^(1/3))-1</f>
        <v>0.19910533569986977</v>
      </c>
      <c r="F49" s="5" t="s">
        <v>67</v>
      </c>
      <c r="G49" s="5"/>
      <c r="H49" s="1"/>
      <c r="I49" s="1"/>
      <c r="J49" s="1"/>
      <c r="K49" s="1"/>
      <c r="L49" s="1"/>
    </row>
    <row r="50" spans="1:12" x14ac:dyDescent="0.25">
      <c r="A50" s="2" t="s">
        <v>48</v>
      </c>
      <c r="B50" s="3"/>
      <c r="C50" s="3"/>
      <c r="D50" s="4"/>
      <c r="E50" s="23">
        <f>((B21/J21)^(1/3))-1</f>
        <v>0.4580997358267116</v>
      </c>
      <c r="F50" s="5" t="s">
        <v>73</v>
      </c>
      <c r="G50" s="5"/>
      <c r="H50" s="1"/>
      <c r="I50" s="1"/>
      <c r="J50" s="1"/>
      <c r="K50" s="1"/>
      <c r="L50" s="1"/>
    </row>
    <row r="51" spans="1:12" x14ac:dyDescent="0.25">
      <c r="A51" s="2" t="s">
        <v>49</v>
      </c>
      <c r="B51" s="3"/>
      <c r="C51" s="3"/>
      <c r="D51" s="4"/>
      <c r="E51" s="23">
        <f>((B15/N15)^(1/5))-1</f>
        <v>0.12295510705682111</v>
      </c>
      <c r="F51" s="5" t="s">
        <v>74</v>
      </c>
      <c r="G51" s="5"/>
      <c r="H51" s="1"/>
      <c r="I51" s="1"/>
      <c r="J51" s="1"/>
      <c r="K51" s="1"/>
      <c r="L51" s="1"/>
    </row>
    <row r="52" spans="1:12" x14ac:dyDescent="0.25">
      <c r="A52" s="2" t="s">
        <v>50</v>
      </c>
      <c r="B52" s="3"/>
      <c r="C52" s="3"/>
      <c r="D52" s="4"/>
      <c r="E52" s="23">
        <f>((B21/N21)^(1/5))-1</f>
        <v>0.28063048802615653</v>
      </c>
      <c r="F52" s="5"/>
      <c r="G52" s="5"/>
      <c r="H52" s="1"/>
      <c r="I52" s="1"/>
      <c r="J52" s="1"/>
      <c r="K52" s="1"/>
      <c r="L52" s="1"/>
    </row>
    <row r="53" spans="1:12" x14ac:dyDescent="0.25">
      <c r="A53" s="2" t="s">
        <v>51</v>
      </c>
      <c r="B53" s="3"/>
      <c r="C53" s="3"/>
      <c r="D53" s="4"/>
      <c r="E53" s="23">
        <f>B20/B7</f>
        <v>0.45</v>
      </c>
      <c r="F53" s="5" t="s">
        <v>75</v>
      </c>
      <c r="G53" s="5" t="s">
        <v>76</v>
      </c>
      <c r="H53" s="1"/>
      <c r="I53" s="1"/>
      <c r="J53" s="1"/>
      <c r="K53" s="1"/>
      <c r="L53" s="1"/>
    </row>
    <row r="54" spans="1:12" x14ac:dyDescent="0.25">
      <c r="A54" s="2" t="s">
        <v>52</v>
      </c>
      <c r="B54" s="3"/>
      <c r="C54" s="3"/>
      <c r="D54" s="4"/>
      <c r="E54" s="23">
        <f>B20/E11</f>
        <v>0.9</v>
      </c>
      <c r="F54" s="5" t="s">
        <v>77</v>
      </c>
      <c r="G54" s="5" t="s">
        <v>78</v>
      </c>
      <c r="H54" s="1"/>
      <c r="I54" s="1"/>
      <c r="J54" s="1"/>
      <c r="K54" s="1"/>
      <c r="L54" s="1"/>
    </row>
    <row r="55" spans="1:12" x14ac:dyDescent="0.25">
      <c r="A55" s="2" t="s">
        <v>53</v>
      </c>
      <c r="B55" s="3"/>
      <c r="C55" s="3"/>
      <c r="D55" s="4"/>
      <c r="E55" s="23">
        <v>0</v>
      </c>
      <c r="F55" s="5" t="s">
        <v>80</v>
      </c>
      <c r="G55" s="1"/>
      <c r="H55" s="1"/>
      <c r="I55" s="5" t="s">
        <v>79</v>
      </c>
      <c r="J55" s="5"/>
      <c r="K55" s="1" t="s">
        <v>81</v>
      </c>
      <c r="L55" s="1" t="s">
        <v>82</v>
      </c>
    </row>
    <row r="56" spans="1:12" x14ac:dyDescent="0.25">
      <c r="A56" s="2" t="s">
        <v>54</v>
      </c>
      <c r="B56" s="3"/>
      <c r="C56" s="3"/>
      <c r="D56" s="4"/>
      <c r="E56" s="1">
        <f>B21/B19</f>
        <v>12.4</v>
      </c>
      <c r="F56" s="5" t="s">
        <v>83</v>
      </c>
      <c r="G56" s="5"/>
      <c r="H56" s="1"/>
      <c r="I56" s="1"/>
      <c r="J56" s="1"/>
      <c r="K56" s="1"/>
      <c r="L56" s="1"/>
    </row>
    <row r="57" spans="1:12" x14ac:dyDescent="0.25">
      <c r="A57" s="2" t="s">
        <v>55</v>
      </c>
      <c r="B57" s="3"/>
      <c r="C57" s="3"/>
      <c r="D57" s="4"/>
      <c r="E57" s="23">
        <f>(E8+E9)/B7</f>
        <v>0.5</v>
      </c>
      <c r="F57" s="5" t="s">
        <v>84</v>
      </c>
      <c r="G57" s="5"/>
      <c r="H57" s="1"/>
      <c r="I57" s="1"/>
      <c r="J57" s="1"/>
      <c r="K57" s="1"/>
      <c r="L57" s="1"/>
    </row>
    <row r="58" spans="1:12" x14ac:dyDescent="0.25">
      <c r="A58" s="2" t="s">
        <v>56</v>
      </c>
      <c r="B58" s="3"/>
      <c r="C58" s="3"/>
      <c r="D58" s="4"/>
      <c r="E58" s="23">
        <f>(E8+E9)/E11</f>
        <v>1</v>
      </c>
      <c r="F58" s="5" t="s">
        <v>85</v>
      </c>
      <c r="G58" s="5"/>
      <c r="H58" s="1"/>
      <c r="I58" s="1"/>
      <c r="J58" s="1"/>
      <c r="K58" s="1"/>
      <c r="L58" s="1"/>
    </row>
  </sheetData>
  <mergeCells count="9">
    <mergeCell ref="A38:D38"/>
    <mergeCell ref="I14:J14"/>
    <mergeCell ref="K14:L14"/>
    <mergeCell ref="M14:N14"/>
    <mergeCell ref="A6:E6"/>
    <mergeCell ref="A14:B14"/>
    <mergeCell ref="A34:E34"/>
    <mergeCell ref="E14:F14"/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2017-02-18T02:22:53Z</dcterms:created>
  <dcterms:modified xsi:type="dcterms:W3CDTF">2017-02-18T04:10:27Z</dcterms:modified>
</cp:coreProperties>
</file>