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mollypayne/Documents/CHUM_THESIS/CHAPTER_2/Chp2_analysis/Data/Cons_A_RawDat/"/>
    </mc:Choice>
  </mc:AlternateContent>
  <xr:revisionPtr revIDLastSave="0" documentId="8_{461EBC30-F2F0-134A-9250-5663869A4783}" xr6:coauthVersionLast="47" xr6:coauthVersionMax="47" xr10:uidLastSave="{00000000-0000-0000-0000-000000000000}"/>
  <bookViews>
    <workbookView xWindow="0" yWindow="500" windowWidth="25600" windowHeight="18000" xr2:uid="{00000000-000D-0000-FFFF-FFFF00000000}"/>
  </bookViews>
  <sheets>
    <sheet name=" INDEX - 1960-2020" sheetId="60177" r:id="rId1"/>
    <sheet name="Chart Index 1960-2020 no he" sheetId="60193" r:id="rId2"/>
    <sheet name="Chart Index 1960-2021" sheetId="60185" r:id="rId3"/>
    <sheet name="Chart Index 1960-2021 BOF" sheetId="60196" r:id="rId4"/>
    <sheet name="Stock Status Appendix" sheetId="60195" r:id="rId5"/>
    <sheet name="Chart1" sheetId="6019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L78" i="60177" l="1"/>
  <c r="M78" i="60177"/>
  <c r="L78" i="60177"/>
  <c r="W78" i="60177"/>
  <c r="AY78" i="60177"/>
  <c r="AW78" i="60177"/>
  <c r="BJ78" i="60177"/>
  <c r="BG78" i="60177"/>
  <c r="AZ78" i="60177"/>
  <c r="AQ78" i="60177"/>
  <c r="AM78" i="60177"/>
  <c r="AH78" i="60177"/>
  <c r="AA78" i="60177"/>
  <c r="V78" i="60177"/>
  <c r="BM75" i="60177"/>
  <c r="BS75" i="60177" s="1"/>
  <c r="C78" i="60177"/>
  <c r="D78" i="60177"/>
  <c r="E78" i="60177"/>
  <c r="F78" i="60177"/>
  <c r="G78" i="60177"/>
  <c r="H78" i="60177"/>
  <c r="I78" i="60177"/>
  <c r="J78" i="60177"/>
  <c r="K78" i="60177"/>
  <c r="N78" i="60177"/>
  <c r="O78" i="60177"/>
  <c r="P78" i="60177"/>
  <c r="Q78" i="60177"/>
  <c r="R78" i="60177"/>
  <c r="S78" i="60177"/>
  <c r="T78" i="60177"/>
  <c r="U78" i="60177"/>
  <c r="X78" i="60177"/>
  <c r="Y78" i="60177"/>
  <c r="Z78" i="60177"/>
  <c r="AB78" i="60177"/>
  <c r="AC78" i="60177"/>
  <c r="AD78" i="60177"/>
  <c r="AE78" i="60177"/>
  <c r="AF78" i="60177"/>
  <c r="AG78" i="60177"/>
  <c r="AI78" i="60177"/>
  <c r="AJ78" i="60177"/>
  <c r="AK78" i="60177"/>
  <c r="AL78" i="60177"/>
  <c r="AN78" i="60177"/>
  <c r="AO78" i="60177"/>
  <c r="AP78" i="60177"/>
  <c r="AR78" i="60177"/>
  <c r="AS78" i="60177"/>
  <c r="AT78" i="60177"/>
  <c r="AU78" i="60177"/>
  <c r="AV78" i="60177"/>
  <c r="AX78" i="60177"/>
  <c r="BA78" i="60177"/>
  <c r="BB78" i="60177"/>
  <c r="BC78" i="60177"/>
  <c r="BD78" i="60177"/>
  <c r="BE78" i="60177"/>
  <c r="BF78" i="60177"/>
  <c r="BH78" i="60177"/>
  <c r="BI78" i="60177"/>
  <c r="BK78" i="60177"/>
  <c r="B78" i="60177"/>
  <c r="BN75" i="60177" l="1"/>
  <c r="BO75" i="60177"/>
  <c r="BR75" i="60177"/>
  <c r="BM74" i="60177"/>
  <c r="BS74" i="60177" s="1"/>
  <c r="BN74" i="60177" l="1"/>
  <c r="BO74" i="60177"/>
  <c r="BQ75" i="60177" s="1"/>
  <c r="BR74" i="60177"/>
  <c r="BN79" i="60177" l="1"/>
  <c r="BN80" i="60177"/>
  <c r="BN81" i="60177"/>
  <c r="BM73" i="60177"/>
  <c r="BN73" i="60177" s="1"/>
  <c r="BO73" i="60177" l="1"/>
  <c r="BR73" i="60177"/>
  <c r="BS73" i="60177"/>
  <c r="BM72" i="60177"/>
  <c r="BO72" i="60177" l="1"/>
  <c r="BN72" i="60177"/>
  <c r="BS72" i="60177"/>
  <c r="BR72" i="60177"/>
  <c r="BM71" i="60177" l="1"/>
  <c r="BO71" i="60177" s="1"/>
  <c r="BR71" i="60177" l="1"/>
  <c r="BS71" i="60177"/>
  <c r="BN71" i="60177"/>
  <c r="BM70" i="60177" l="1"/>
  <c r="BS70" i="60177" s="1"/>
  <c r="BM69" i="60177"/>
  <c r="BR69" i="60177" s="1"/>
  <c r="BM68" i="60177"/>
  <c r="BR68" i="60177" s="1"/>
  <c r="BM67" i="60177"/>
  <c r="BO67" i="60177" s="1"/>
  <c r="BM66" i="60177"/>
  <c r="BN66" i="60177" s="1"/>
  <c r="BN70" i="60177" l="1"/>
  <c r="BR70" i="60177"/>
  <c r="BO70" i="60177"/>
  <c r="BQ74" i="60177" s="1"/>
  <c r="BS69" i="60177"/>
  <c r="BO69" i="60177"/>
  <c r="BQ73" i="60177" s="1"/>
  <c r="BN69" i="60177"/>
  <c r="BO68" i="60177"/>
  <c r="BQ72" i="60177" s="1"/>
  <c r="BN68" i="60177"/>
  <c r="BN67" i="60177"/>
  <c r="BR67" i="60177"/>
  <c r="BR66" i="60177"/>
  <c r="BO66" i="60177"/>
  <c r="BM65" i="60177"/>
  <c r="BM64" i="60195"/>
  <c r="BM63" i="60195"/>
  <c r="BM62" i="60195"/>
  <c r="BM61" i="60195"/>
  <c r="BM60" i="60195"/>
  <c r="BM59" i="60195"/>
  <c r="BM58" i="60195"/>
  <c r="BM57" i="60195"/>
  <c r="BM56" i="60195"/>
  <c r="BM55" i="60195"/>
  <c r="BM54" i="60195"/>
  <c r="BM53" i="60195"/>
  <c r="BM52" i="60195"/>
  <c r="BM51" i="60195"/>
  <c r="BM50" i="60195"/>
  <c r="BM49" i="60195"/>
  <c r="BM48" i="60195"/>
  <c r="BM47" i="60195"/>
  <c r="BM46" i="60195"/>
  <c r="BM45" i="60195"/>
  <c r="BM44" i="60195"/>
  <c r="BM43" i="60195"/>
  <c r="BM42" i="60195"/>
  <c r="BM41" i="60195"/>
  <c r="BM40" i="60195"/>
  <c r="BM39" i="60195"/>
  <c r="BM38" i="60195"/>
  <c r="BM37" i="60195"/>
  <c r="BM36" i="60195"/>
  <c r="BM65" i="60195" l="1"/>
  <c r="BQ70" i="60177"/>
  <c r="BQ71" i="60177"/>
  <c r="BO65" i="60177"/>
  <c r="BQ69" i="60177" s="1"/>
  <c r="BR65" i="60177"/>
  <c r="BN65" i="60177"/>
  <c r="BM66" i="60195"/>
  <c r="BM67" i="60195"/>
  <c r="BM68" i="60195" l="1"/>
  <c r="BM64" i="60177"/>
  <c r="BO64" i="60177" s="1"/>
  <c r="BQ68" i="60177" s="1"/>
  <c r="BM8" i="60177"/>
  <c r="BM14" i="60177"/>
  <c r="BM15" i="60177"/>
  <c r="BM16" i="60177"/>
  <c r="BM17" i="60177"/>
  <c r="BM18" i="60177"/>
  <c r="BM19" i="60177"/>
  <c r="BM20" i="60177"/>
  <c r="BM21" i="60177"/>
  <c r="BM22" i="60177"/>
  <c r="BM23" i="60177"/>
  <c r="BM24" i="60177"/>
  <c r="BM25" i="60177"/>
  <c r="BM26" i="60177"/>
  <c r="BM27" i="60177"/>
  <c r="BM28" i="60177"/>
  <c r="BM29" i="60177"/>
  <c r="BM30" i="60177"/>
  <c r="BM31" i="60177"/>
  <c r="BM32" i="60177"/>
  <c r="BM33" i="60177"/>
  <c r="BM34" i="60177"/>
  <c r="BM35" i="60177"/>
  <c r="BM36" i="60177"/>
  <c r="BM37" i="60177"/>
  <c r="BO37" i="60177" s="1"/>
  <c r="BM38" i="60177"/>
  <c r="BN38" i="60177" s="1"/>
  <c r="BM39" i="60177"/>
  <c r="BN39" i="60177" s="1"/>
  <c r="BM40" i="60177"/>
  <c r="BN40" i="60177" s="1"/>
  <c r="BM41" i="60177"/>
  <c r="BO41" i="60177" s="1"/>
  <c r="BM42" i="60177"/>
  <c r="BN42" i="60177" s="1"/>
  <c r="BM43" i="60177"/>
  <c r="BN43" i="60177" s="1"/>
  <c r="BM44" i="60177"/>
  <c r="BN44" i="60177" s="1"/>
  <c r="BM45" i="60177"/>
  <c r="BO45" i="60177" s="1"/>
  <c r="BM46" i="60177"/>
  <c r="BO46" i="60177" s="1"/>
  <c r="BM47" i="60177"/>
  <c r="BN47" i="60177" s="1"/>
  <c r="BM48" i="60177"/>
  <c r="BN48" i="60177" s="1"/>
  <c r="BM49" i="60177"/>
  <c r="BO49" i="60177" s="1"/>
  <c r="BM50" i="60177"/>
  <c r="BN50" i="60177" s="1"/>
  <c r="BM51" i="60177"/>
  <c r="BR51" i="60177" s="1"/>
  <c r="BM52" i="60177"/>
  <c r="BN52" i="60177" s="1"/>
  <c r="BM53" i="60177"/>
  <c r="BR53" i="60177" s="1"/>
  <c r="BM54" i="60177"/>
  <c r="BO54" i="60177" s="1"/>
  <c r="BM55" i="60177"/>
  <c r="BR55" i="60177" s="1"/>
  <c r="BM56" i="60177"/>
  <c r="BN56" i="60177" s="1"/>
  <c r="BM57" i="60177"/>
  <c r="BR57" i="60177" s="1"/>
  <c r="BM58" i="60177"/>
  <c r="BN58" i="60177" s="1"/>
  <c r="BM59" i="60177"/>
  <c r="BR59" i="60177" s="1"/>
  <c r="BM60" i="60177"/>
  <c r="BN60" i="60177" s="1"/>
  <c r="BM61" i="60177"/>
  <c r="BR61" i="60177" s="1"/>
  <c r="BM62" i="60177"/>
  <c r="BO62" i="60177" s="1"/>
  <c r="BM63" i="60177"/>
  <c r="BR63" i="60177" s="1"/>
  <c r="BO38" i="60177" l="1"/>
  <c r="BN64" i="60177"/>
  <c r="BN46" i="60177"/>
  <c r="BN62" i="60177"/>
  <c r="BO58" i="60177"/>
  <c r="BO42" i="60177"/>
  <c r="BN54" i="60177"/>
  <c r="BO36" i="60177"/>
  <c r="BN61" i="60177"/>
  <c r="BN53" i="60177"/>
  <c r="BN45" i="60177"/>
  <c r="BN37" i="60177"/>
  <c r="BO50" i="60177"/>
  <c r="BN57" i="60177"/>
  <c r="BN49" i="60177"/>
  <c r="BN41" i="60177"/>
  <c r="BO63" i="60177"/>
  <c r="BQ67" i="60177" s="1"/>
  <c r="BO59" i="60177"/>
  <c r="BO55" i="60177"/>
  <c r="BO51" i="60177"/>
  <c r="BO47" i="60177"/>
  <c r="BO43" i="60177"/>
  <c r="BO39" i="60177"/>
  <c r="BN63" i="60177"/>
  <c r="BN59" i="60177"/>
  <c r="BN55" i="60177"/>
  <c r="BN51" i="60177"/>
  <c r="BO60" i="60177"/>
  <c r="BO56" i="60177"/>
  <c r="BO52" i="60177"/>
  <c r="BO48" i="60177"/>
  <c r="BO44" i="60177"/>
  <c r="BO40" i="60177"/>
  <c r="BN36" i="60177"/>
  <c r="BO61" i="60177"/>
  <c r="BO57" i="60177"/>
  <c r="BO53" i="60177"/>
  <c r="BR48" i="60177"/>
  <c r="BR46" i="60177"/>
  <c r="BR44" i="60177"/>
  <c r="BR42" i="60177"/>
  <c r="BR40" i="60177"/>
  <c r="BR38" i="60177"/>
  <c r="BR36" i="60177"/>
  <c r="BR64" i="60177"/>
  <c r="BR62" i="60177"/>
  <c r="BR60" i="60177"/>
  <c r="BR58" i="60177"/>
  <c r="BR56" i="60177"/>
  <c r="BR54" i="60177"/>
  <c r="BR52" i="60177"/>
  <c r="BR49" i="60177"/>
  <c r="BR47" i="60177"/>
  <c r="BR45" i="60177"/>
  <c r="BR43" i="60177"/>
  <c r="BR41" i="60177"/>
  <c r="BR39" i="60177"/>
  <c r="BR37" i="60177"/>
  <c r="BQ65" i="60177" l="1"/>
  <c r="BQ46" i="60177"/>
  <c r="BQ44" i="60177"/>
  <c r="BQ60" i="60177"/>
  <c r="BQ50" i="60177"/>
  <c r="BQ62" i="60177"/>
  <c r="BQ66" i="60177"/>
  <c r="BQ48" i="60177"/>
  <c r="BQ64" i="60177"/>
  <c r="BQ61" i="60177"/>
  <c r="BQ57" i="60177"/>
  <c r="BQ58" i="60177"/>
  <c r="BQ56" i="60177"/>
  <c r="BQ55" i="60177"/>
  <c r="BQ53" i="60177"/>
  <c r="BQ52" i="60177"/>
  <c r="BQ51" i="60177"/>
  <c r="BQ54" i="60177"/>
  <c r="BQ49" i="60177"/>
  <c r="BQ43" i="60177"/>
  <c r="BQ59" i="60177"/>
  <c r="BQ41" i="60177"/>
  <c r="BQ40" i="60177"/>
  <c r="BQ42" i="60177"/>
  <c r="BQ47" i="60177"/>
  <c r="BQ63" i="60177"/>
  <c r="BQ45" i="60177"/>
  <c r="BN14" i="60177" l="1"/>
  <c r="BO14" i="60177" s="1"/>
  <c r="BN18" i="60177"/>
  <c r="BO18" i="60177" s="1"/>
  <c r="BN22" i="60177"/>
  <c r="BO22" i="60177" s="1"/>
  <c r="BN26" i="60177"/>
  <c r="BO26" i="60177" s="1"/>
  <c r="BN30" i="60177"/>
  <c r="BO30" i="60177" s="1"/>
  <c r="BN34" i="60177"/>
  <c r="BO34" i="60177" s="1"/>
  <c r="BN15" i="60177"/>
  <c r="BO15" i="60177" s="1"/>
  <c r="BN23" i="60177"/>
  <c r="BO23" i="60177" s="1"/>
  <c r="BN31" i="60177"/>
  <c r="BO31" i="60177" s="1"/>
  <c r="BN17" i="60177"/>
  <c r="BO17" i="60177" s="1"/>
  <c r="BN21" i="60177"/>
  <c r="BO21" i="60177" s="1"/>
  <c r="BN25" i="60177"/>
  <c r="BO25" i="60177" s="1"/>
  <c r="BN29" i="60177"/>
  <c r="BO29" i="60177" s="1"/>
  <c r="BN33" i="60177"/>
  <c r="BO33" i="60177" s="1"/>
  <c r="BN16" i="60177"/>
  <c r="BO16" i="60177" s="1"/>
  <c r="BN20" i="60177"/>
  <c r="BO20" i="60177" s="1"/>
  <c r="BN24" i="60177"/>
  <c r="BO24" i="60177" s="1"/>
  <c r="BN28" i="60177"/>
  <c r="BO28" i="60177" s="1"/>
  <c r="BN32" i="60177"/>
  <c r="BO32" i="60177" s="1"/>
  <c r="BN19" i="60177"/>
  <c r="BO19" i="60177" s="1"/>
  <c r="BN27" i="60177"/>
  <c r="BO27" i="60177" s="1"/>
  <c r="BN35" i="60177"/>
  <c r="BO35" i="60177" s="1"/>
  <c r="BQ39" i="60177" s="1"/>
  <c r="BM80" i="60177" l="1"/>
  <c r="BM79" i="60177"/>
  <c r="BM81" i="60177"/>
  <c r="BQ31" i="60177"/>
  <c r="BQ33" i="60177"/>
  <c r="BQ35" i="60177"/>
  <c r="BQ23" i="60177"/>
  <c r="BQ24" i="60177"/>
  <c r="BQ29" i="60177"/>
  <c r="BQ30" i="60177"/>
  <c r="BQ18" i="60177"/>
  <c r="BQ27" i="60177"/>
  <c r="BQ28" i="60177"/>
  <c r="BQ34" i="60177"/>
  <c r="BQ32" i="60177"/>
  <c r="BQ37" i="60177"/>
  <c r="BQ21" i="60177"/>
  <c r="BQ38" i="60177"/>
  <c r="BQ22" i="60177"/>
  <c r="BQ36" i="60177"/>
  <c r="BQ20" i="60177"/>
  <c r="BQ25" i="60177"/>
  <c r="BQ19" i="60177"/>
  <c r="BQ26" i="60177"/>
  <c r="BM82" i="6017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SCHeinl</author>
    <author>scheinl</author>
    <author>State of Alaska</author>
    <author>Piston, Andrew W (DFG)</author>
  </authors>
  <commentList>
    <comment ref="AT1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This system appears to have summer/fall chum - many largest counts were after week 36.</t>
        </r>
      </text>
    </comment>
    <comment ref="AU13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This system appears to have summer/fall chum - many largest counts were after week 36.</t>
        </r>
      </text>
    </comment>
    <comment ref="BJ13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Fall chum peak counts in the 1970s.</t>
        </r>
      </text>
    </comment>
    <comment ref="BK13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SCHeinl:
Fall chum peak counts in the 1960s and 1970s.</t>
        </r>
      </text>
    </comment>
    <comment ref="CS13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Surveyed once a year for 1982-mid 1990s.</t>
        </r>
      </text>
    </comment>
    <comment ref="AL15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Survey of 98,500 on 7/14/61 included 88,000 mouth count.</t>
        </r>
      </text>
    </comment>
    <comment ref="AO15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Aerial count of 65700 on 7/14/61 included 63,000 mouth count.</t>
        </r>
      </text>
    </comment>
    <comment ref="AT15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Week 38; does not include mouth count of 17,500.</t>
        </r>
      </text>
    </comment>
    <comment ref="AT16" authorId="0" shapeId="0" xr:uid="{00000000-0006-0000-0000-000009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Week 37</t>
        </r>
      </text>
    </comment>
    <comment ref="BK16" authorId="0" shapeId="0" xr:uid="{00000000-0006-0000-0000-00000A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Week 41</t>
        </r>
      </text>
    </comment>
    <comment ref="BK18" authorId="0" shapeId="0" xr:uid="{00000000-0006-0000-0000-00000B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Week 40</t>
        </r>
      </text>
    </comment>
    <comment ref="AL21" authorId="0" shapeId="0" xr:uid="{00000000-0006-0000-0000-00000C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Survey of 20,000 on 7/10/67 was mouth only count.</t>
        </r>
      </text>
    </comment>
    <comment ref="BJ21" authorId="0" shapeId="0" xr:uid="{00000000-0006-0000-0000-00000D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Week 39</t>
        </r>
      </text>
    </comment>
    <comment ref="BK21" authorId="0" shapeId="0" xr:uid="{00000000-0006-0000-0000-00000E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Week 39</t>
        </r>
      </text>
    </comment>
    <comment ref="AT23" authorId="0" shapeId="0" xr:uid="{00000000-0006-0000-0000-00000F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Week 39</t>
        </r>
      </text>
    </comment>
    <comment ref="BK23" authorId="0" shapeId="0" xr:uid="{00000000-0006-0000-0000-000010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Week 40</t>
        </r>
      </text>
    </comment>
    <comment ref="BJ24" authorId="0" shapeId="0" xr:uid="{00000000-0006-0000-0000-000011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Week 41</t>
        </r>
      </text>
    </comment>
    <comment ref="BJ25" authorId="0" shapeId="0" xr:uid="{00000000-0006-0000-0000-000012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Week 43</t>
        </r>
      </text>
    </comment>
    <comment ref="BJ27" authorId="0" shapeId="0" xr:uid="{00000000-0006-0000-0000-000013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Week 40</t>
        </r>
      </text>
    </comment>
    <comment ref="BJ28" authorId="0" shapeId="0" xr:uid="{00000000-0006-0000-0000-000014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Week 44</t>
        </r>
      </text>
    </comment>
    <comment ref="AT32" authorId="0" shapeId="0" xr:uid="{00000000-0006-0000-0000-000015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Week 36</t>
        </r>
      </text>
    </comment>
    <comment ref="F36" authorId="1" shapeId="0" xr:uid="{00000000-0006-0000-0000-000016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8/18 - original index had aerial 520 on 9/27 - too late for comparison.</t>
        </r>
      </text>
    </comment>
    <comment ref="H36" authorId="1" shapeId="0" xr:uid="{00000000-0006-0000-0000-000017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Aerial on 8/8.  Original index had peak aerial on 9/8 - too late for comparison.</t>
        </r>
      </text>
    </comment>
    <comment ref="K36" authorId="1" shapeId="0" xr:uid="{00000000-0006-0000-0000-000018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8/11.  Foot survey 131 on 8/17 - None in original index.</t>
        </r>
      </text>
    </comment>
    <comment ref="M36" authorId="1" shapeId="0" xr:uid="{00000000-0006-0000-0000-000019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7/27.  Foot survey 227 on 7/29 - None in original index.</t>
        </r>
      </text>
    </comment>
    <comment ref="N36" authorId="1" shapeId="0" xr:uid="{00000000-0006-0000-0000-00001A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Aerial survey 8/1.  Foot survey 64 on 8/15 - None in original index.</t>
        </r>
      </text>
    </comment>
    <comment ref="O36" authorId="1" shapeId="0" xr:uid="{00000000-0006-0000-0000-00001B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8/9.  Foot survey 223 on 8/15 - None in original index.</t>
        </r>
      </text>
    </comment>
    <comment ref="P36" authorId="1" shapeId="0" xr:uid="{00000000-0006-0000-0000-00001C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8/9.  Foot survey 616 on 8/15 - None in original index.</t>
        </r>
      </text>
    </comment>
    <comment ref="AM36" authorId="2" shapeId="0" xr:uid="{00000000-0006-0000-0000-00001D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Only survey done.</t>
        </r>
      </text>
    </comment>
    <comment ref="AW36" authorId="0" shapeId="0" xr:uid="{00000000-0006-0000-0000-00001E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Count 400 on 7/17 - too early.</t>
        </r>
      </text>
    </comment>
    <comment ref="BJ36" authorId="2" shapeId="0" xr:uid="{00000000-0006-0000-0000-00001F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Count of 30 on 9/22 to late to be a peak survey.</t>
        </r>
      </text>
    </comment>
    <comment ref="BK36" authorId="2" shapeId="0" xr:uid="{00000000-0006-0000-0000-000020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Count of 50 chum on 9/9 way to late to be the peak survey.</t>
        </r>
      </text>
    </comment>
    <comment ref="F37" authorId="1" shapeId="0" xr:uid="{00000000-0006-0000-0000-000021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Original index had 40 on 9/13 - too late for comparison.</t>
        </r>
      </text>
    </comment>
    <comment ref="O37" authorId="1" shapeId="0" xr:uid="{00000000-0006-0000-0000-000022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Aerial on 8/11.  Foot survey 133 on 8/11 - None in original index.</t>
        </r>
      </text>
    </comment>
    <comment ref="P37" authorId="1" shapeId="0" xr:uid="{00000000-0006-0000-0000-000023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Foot survey 50 on 8/11.</t>
        </r>
      </text>
    </comment>
    <comment ref="U37" authorId="1" shapeId="0" xr:uid="{00000000-0006-0000-0000-000024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7/21.  Foot survey 508 on 8/9 - None in original index.</t>
        </r>
      </text>
    </comment>
    <comment ref="W37" authorId="1" shapeId="0" xr:uid="{00000000-0006-0000-0000-000025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Foot survey 44 on 8/18.</t>
        </r>
      </text>
    </comment>
    <comment ref="Y37" authorId="1" shapeId="0" xr:uid="{00000000-0006-0000-0000-000026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Original index had 100 on 7/7 - too early for comparison.</t>
        </r>
      </text>
    </comment>
    <comment ref="AP37" authorId="2" shapeId="0" xr:uid="{00000000-0006-0000-0000-000027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Early for a peak survey (7/13)</t>
        </r>
      </text>
    </comment>
    <comment ref="AZ37" authorId="2" shapeId="0" xr:uid="{00000000-0006-0000-0000-000028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Only one survey conducted, 8/3.
</t>
        </r>
      </text>
    </comment>
    <comment ref="BJ37" authorId="2" shapeId="0" xr:uid="{00000000-0006-0000-0000-000029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Count of 200 fish on 7/6 to early to be a peak count. </t>
        </r>
      </text>
    </comment>
    <comment ref="BL37" authorId="1" shapeId="0" xr:uid="{00000000-0006-0000-0000-00002A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Aerial survey 7/20.  Weir count 920 - None in original index.</t>
        </r>
      </text>
    </comment>
    <comment ref="F38" authorId="1" shapeId="0" xr:uid="{00000000-0006-0000-0000-00002B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8/18. Foot survey 961 on 8/9 - Original index had mouth count 5,000 on 7/24.</t>
        </r>
      </text>
    </comment>
    <comment ref="K38" authorId="1" shapeId="0" xr:uid="{00000000-0006-0000-0000-00002C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Mouth count 1,200 on 7/22 too early for comparison.</t>
        </r>
      </text>
    </comment>
    <comment ref="L38" authorId="1" shapeId="0" xr:uid="{00000000-0006-0000-0000-00002D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8/13.  Foot survey 2,845 on 8/17 - None in original index.</t>
        </r>
      </text>
    </comment>
    <comment ref="N38" authorId="1" shapeId="0" xr:uid="{00000000-0006-0000-0000-00002E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8/5.  Original index had mouth count on 7/19 - too early to be comparable.</t>
        </r>
      </text>
    </comment>
    <comment ref="O38" authorId="1" shapeId="0" xr:uid="{00000000-0006-0000-0000-00002F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7/29.  Foot survey 857 on 8/16 - None in original index.</t>
        </r>
      </text>
    </comment>
    <comment ref="P38" authorId="1" shapeId="0" xr:uid="{00000000-0006-0000-0000-000030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Aerial on 8/15.  Foot survey 2,565 on 8/16 - None in original index.</t>
        </r>
      </text>
    </comment>
    <comment ref="Q38" authorId="1" shapeId="0" xr:uid="{00000000-0006-0000-0000-000031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survey.  Foot survey 2,220 on 8/15 - none in original index.</t>
        </r>
      </text>
    </comment>
    <comment ref="R38" authorId="1" shapeId="0" xr:uid="{00000000-0006-0000-0000-000032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7/25.  Foot survey 1,630 on 8/15 - None in original index.</t>
        </r>
      </text>
    </comment>
    <comment ref="X38" authorId="1" shapeId="0" xr:uid="{00000000-0006-0000-0000-000033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live count on 8/5 - original index had 1,800 on 7/20 - mostly mouth count.</t>
        </r>
      </text>
    </comment>
    <comment ref="AB38" authorId="2" shapeId="0" xr:uid="{00000000-0006-0000-0000-000034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Peak aerial count</t>
        </r>
      </text>
    </comment>
    <comment ref="AX38" authorId="0" shapeId="0" xr:uid="{00000000-0006-0000-0000-000035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7/19 - too early - no good counts.</t>
        </r>
      </text>
    </comment>
    <comment ref="E39" authorId="1" shapeId="0" xr:uid="{00000000-0006-0000-0000-000036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Original index had aerial survey 40 on 7/24 - too early for comparison.</t>
        </r>
      </text>
    </comment>
    <comment ref="K39" authorId="1" shapeId="0" xr:uid="{00000000-0006-0000-0000-000037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Aerial on 8/9.  Foot survey 703 on 8/11 - None in original index.</t>
        </r>
      </text>
    </comment>
    <comment ref="M39" authorId="1" shapeId="0" xr:uid="{00000000-0006-0000-0000-000038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Aerial on 7/28.  Foot survey 172 on 8/10 - None in original index.</t>
        </r>
      </text>
    </comment>
    <comment ref="O39" authorId="1" shapeId="0" xr:uid="{00000000-0006-0000-0000-000039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Foot survey 805 on 8/9.</t>
        </r>
      </text>
    </comment>
    <comment ref="P39" authorId="1" shapeId="0" xr:uid="{00000000-0006-0000-0000-00003A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Foot survey 2,401 on 8/9.</t>
        </r>
      </text>
    </comment>
    <comment ref="Q39" authorId="1" shapeId="0" xr:uid="{00000000-0006-0000-0000-00003B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Aerial on 8/15.  Foot survey 2,504 on 8/9 - None in original index.</t>
        </r>
      </text>
    </comment>
    <comment ref="R39" authorId="1" shapeId="0" xr:uid="{00000000-0006-0000-0000-00003C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foot survey 350 on 7/19.</t>
        </r>
      </text>
    </comment>
    <comment ref="S39" authorId="1" shapeId="0" xr:uid="{00000000-0006-0000-0000-00003D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8/1.  Foot survey 1,600 on 8/8 - None in original index.</t>
        </r>
      </text>
    </comment>
    <comment ref="U39" authorId="1" shapeId="0" xr:uid="{00000000-0006-0000-0000-00003E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8/1.  Foot survey 925 on 8/7 - None in original index.</t>
        </r>
      </text>
    </comment>
    <comment ref="W39" authorId="1" shapeId="0" xr:uid="{00000000-0006-0000-0000-00003F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Foot survey 386 on 8/13.</t>
        </r>
      </text>
    </comment>
    <comment ref="Y39" authorId="1" shapeId="0" xr:uid="{00000000-0006-0000-0000-000040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Aerial on 7/22.  Foot survey 359 on 8/13 - None in original index.</t>
        </r>
      </text>
    </comment>
    <comment ref="AA39" authorId="1" shapeId="0" xr:uid="{00000000-0006-0000-0000-000041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Foot survey 177 on 8/15.</t>
        </r>
      </text>
    </comment>
    <comment ref="AB39" authorId="2" shapeId="0" xr:uid="{00000000-0006-0000-0000-000042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Mouth Count
</t>
        </r>
      </text>
    </comment>
    <comment ref="AE39" authorId="1" shapeId="0" xr:uid="{00000000-0006-0000-0000-000043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Original index had 1500 on 9/18 - too late for comparison.</t>
        </r>
      </text>
    </comment>
    <comment ref="AF39" authorId="1" shapeId="0" xr:uid="{00000000-0006-0000-0000-000044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Original index used mouth count of 2,500 on 7/5.</t>
        </r>
      </text>
    </comment>
    <comment ref="AP39" authorId="2" shapeId="0" xr:uid="{00000000-0006-0000-0000-000045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Mouth count
</t>
        </r>
      </text>
    </comment>
    <comment ref="AT39" authorId="1" shapeId="0" xr:uid="{00000000-0006-0000-0000-000046000000}">
      <text>
        <r>
          <rPr>
            <b/>
            <sz val="8"/>
            <color indexed="81"/>
            <rFont val="Tahoma"/>
            <family val="2"/>
          </rPr>
          <t xml:space="preserve">scheinl:
</t>
        </r>
        <r>
          <rPr>
            <sz val="8"/>
            <color indexed="81"/>
            <rFont val="Tahoma"/>
            <family val="2"/>
          </rPr>
          <t>Week 38.</t>
        </r>
      </text>
    </comment>
    <comment ref="BJ39" authorId="2" shapeId="0" xr:uid="{00000000-0006-0000-0000-000047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Count of 150 fish on 9/28 to late to be the peak count.</t>
        </r>
      </text>
    </comment>
    <comment ref="BK39" authorId="2" shapeId="0" xr:uid="{00000000-0006-0000-0000-000048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Later peak than most years (8/25).  Other years have surveys from near this time so it is comparable.</t>
        </r>
      </text>
    </comment>
    <comment ref="D40" authorId="1" shapeId="0" xr:uid="{00000000-0006-0000-0000-000049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8/26.  Foot survey 1,300 on 8/11 - None in original index.</t>
        </r>
      </text>
    </comment>
    <comment ref="G40" authorId="1" shapeId="0" xr:uid="{00000000-0006-0000-0000-00004A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8/21 - Original index had mouth count 8,000 on 7/31 - no indication that these fish entered the creek.</t>
        </r>
      </text>
    </comment>
    <comment ref="AA40" authorId="1" shapeId="0" xr:uid="{00000000-0006-0000-0000-00004B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8/21 - Foot survey 825 on 8/22 - None in original index.</t>
        </r>
      </text>
    </comment>
    <comment ref="D41" authorId="1" shapeId="0" xr:uid="{00000000-0006-0000-0000-00004C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8/2. Foot survey 4,230 on 8/28 - None in original index.</t>
        </r>
      </text>
    </comment>
    <comment ref="F41" authorId="1" shapeId="0" xr:uid="{00000000-0006-0000-0000-00004D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8/27. Foot survey 1,040 on 8/27 - None in original index.</t>
        </r>
      </text>
    </comment>
    <comment ref="O41" authorId="1" shapeId="0" xr:uid="{00000000-0006-0000-0000-00004E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7/30.  Foot survey 1,328 on 8/21 - None in original index.</t>
        </r>
      </text>
    </comment>
    <comment ref="P41" authorId="1" shapeId="0" xr:uid="{00000000-0006-0000-0000-00004F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8/6.  Foot survey 813 on 8/20 - None in original index.</t>
        </r>
      </text>
    </comment>
    <comment ref="S41" authorId="1" shapeId="0" xr:uid="{00000000-0006-0000-0000-000050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8/2.  Foot survey 1,510 on 8/18 - None in original index.</t>
        </r>
      </text>
    </comment>
    <comment ref="U41" authorId="1" shapeId="0" xr:uid="{00000000-0006-0000-0000-000051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7/28.  Original index had mouth count on 7/19 - too early.</t>
        </r>
      </text>
    </comment>
    <comment ref="AA41" authorId="1" shapeId="0" xr:uid="{00000000-0006-0000-0000-000052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Aerial on 7/27.  Foot survey 907 on 8/12 - None in original index.</t>
        </r>
      </text>
    </comment>
    <comment ref="AB41" authorId="2" shapeId="0" xr:uid="{00000000-0006-0000-0000-000053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Peak aerial count</t>
        </r>
      </text>
    </comment>
    <comment ref="AG41" authorId="1" shapeId="0" xr:uid="{00000000-0006-0000-0000-000054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only 100 aat mouth on 7/15.  Foot survey 1,000 on 8/4.</t>
        </r>
      </text>
    </comment>
    <comment ref="AQ41" authorId="2" shapeId="0" xr:uid="{00000000-0006-0000-0000-000055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7/13 probably to early to be peak count.</t>
        </r>
      </text>
    </comment>
    <comment ref="AW41" authorId="0" shapeId="0" xr:uid="{00000000-0006-0000-0000-000056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Mouth count 500 7/15 - too early</t>
        </r>
      </text>
    </comment>
    <comment ref="BC41" authorId="2" shapeId="0" xr:uid="{00000000-0006-0000-0000-000057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Mouth count
</t>
        </r>
      </text>
    </comment>
    <comment ref="F42" authorId="1" shapeId="0" xr:uid="{00000000-0006-0000-0000-000058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8/15 - Mouth count 1,300 on 7/17 in original index.</t>
        </r>
      </text>
    </comment>
    <comment ref="G42" authorId="1" shapeId="0" xr:uid="{00000000-0006-0000-0000-000059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Aerial survey 8/19 - Original index had mouth count 1,000 on 7/13 - not comparable?</t>
        </r>
      </text>
    </comment>
    <comment ref="H42" authorId="1" shapeId="0" xr:uid="{00000000-0006-0000-0000-00005A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8/24.  Foot survey 2,096 on 8/10 - None in original index.</t>
        </r>
      </text>
    </comment>
    <comment ref="L42" authorId="1" shapeId="0" xr:uid="{00000000-0006-0000-0000-00005B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8/1.  Foot survey 7,700 on 8/5 - None in original index.</t>
        </r>
      </text>
    </comment>
    <comment ref="P42" authorId="1" shapeId="0" xr:uid="{00000000-0006-0000-0000-00005C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8/1.  Foot survey 2,826 on 8/3 - None in original index.</t>
        </r>
      </text>
    </comment>
    <comment ref="Q42" authorId="1" shapeId="0" xr:uid="{00000000-0006-0000-0000-00005D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8/1.  Foot survey 6,235 on 8/3 - None in original index.</t>
        </r>
      </text>
    </comment>
    <comment ref="S42" authorId="1" shapeId="0" xr:uid="{00000000-0006-0000-0000-00005E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7/27.  Foot survey 9,411 on 8/2 - None in original index.</t>
        </r>
      </text>
    </comment>
    <comment ref="U42" authorId="1" shapeId="0" xr:uid="{00000000-0006-0000-0000-00005F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8/1.  Foot survey 5,029 on 8/2 - None in original index.</t>
        </r>
      </text>
    </comment>
    <comment ref="AT42" authorId="1" shapeId="0" xr:uid="{00000000-0006-0000-0000-000060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Week 40.</t>
        </r>
      </text>
    </comment>
    <comment ref="AZ42" authorId="2" shapeId="0" xr:uid="{00000000-0006-0000-0000-000061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Only one survey, conducted 8/1.</t>
        </r>
      </text>
    </comment>
    <comment ref="BF42" authorId="2" shapeId="0" xr:uid="{00000000-0006-0000-0000-000062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Last survey (7/19) early for the peak.</t>
        </r>
      </text>
    </comment>
    <comment ref="BH42" authorId="1" shapeId="0" xr:uid="{00000000-0006-0000-0000-000063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Helicopter on 8/2.  Peak aerial 1,550 on 7/13 - None in original index.</t>
        </r>
      </text>
    </comment>
    <comment ref="BI42" authorId="1" shapeId="0" xr:uid="{00000000-0006-0000-0000-000064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Helicopter survey 8/2 - None in original index.</t>
        </r>
      </text>
    </comment>
    <comment ref="E43" authorId="1" shapeId="0" xr:uid="{00000000-0006-0000-0000-000065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8/13.  Peak foot survey 255 on 8/10 - None in original index.</t>
        </r>
      </text>
    </comment>
    <comment ref="L43" authorId="1" shapeId="0" xr:uid="{00000000-0006-0000-0000-000066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8/16.  Foot survey 1,010 on 7/27 - None in original index.</t>
        </r>
      </text>
    </comment>
    <comment ref="M43" authorId="1" shapeId="0" xr:uid="{00000000-0006-0000-0000-000067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200 on 7/16 - too early for comparison.</t>
        </r>
      </text>
    </comment>
    <comment ref="N43" authorId="1" shapeId="0" xr:uid="{00000000-0006-0000-0000-000068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400 on 8/4.  Foot survey 450 on 7/26 - None in original index.</t>
        </r>
      </text>
    </comment>
    <comment ref="P43" authorId="1" shapeId="0" xr:uid="{00000000-0006-0000-0000-000069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Foot survey 165 on 8/24.</t>
        </r>
      </text>
    </comment>
    <comment ref="U43" authorId="1" shapeId="0" xr:uid="{00000000-0006-0000-0000-00006A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7/28.  Original index had mouth count on 7/12.</t>
        </r>
      </text>
    </comment>
    <comment ref="AA43" authorId="1" shapeId="0" xr:uid="{00000000-0006-0000-0000-00006B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Aerial on 7/24.  Foot survey 630 on 8/11 - None in original index.</t>
        </r>
      </text>
    </comment>
    <comment ref="AF43" authorId="1" shapeId="0" xr:uid="{00000000-0006-0000-0000-00006C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Last survey of 1,000 on 7/17 - too early?</t>
        </r>
      </text>
    </comment>
    <comment ref="AW43" authorId="1" shapeId="0" xr:uid="{00000000-0006-0000-0000-00006D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Aerial on 7/9 300 - too early for comparison.</t>
        </r>
      </text>
    </comment>
    <comment ref="BH43" authorId="1" shapeId="0" xr:uid="{00000000-0006-0000-0000-00006E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Aerial on 7/10 - also aerial 200 on 7/26.  Foot survey 1,375 on 7/26 - None in original index.</t>
        </r>
      </text>
    </comment>
    <comment ref="G44" authorId="1" shapeId="0" xr:uid="{00000000-0006-0000-0000-00006F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Aerial on 7/24 - Original index had mouth count 4,000 on 7/18 - not comparable?</t>
        </r>
      </text>
    </comment>
    <comment ref="O44" authorId="1" shapeId="0" xr:uid="{00000000-0006-0000-0000-000070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7/30.  Foot survey 1,000 on 8/2 - none in original index.</t>
        </r>
      </text>
    </comment>
    <comment ref="T44" authorId="1" shapeId="0" xr:uid="{00000000-0006-0000-0000-000071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Original index had aerial survey 50 on 7/8 - too early for comparison.</t>
        </r>
      </text>
    </comment>
    <comment ref="AA44" authorId="1" shapeId="0" xr:uid="{00000000-0006-0000-0000-000072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8/6.  Foot survey 750 on 7/31 - None in original index.</t>
        </r>
      </text>
    </comment>
    <comment ref="AF45" authorId="1" shapeId="0" xr:uid="{00000000-0006-0000-0000-000073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foot survey 8,000 - None in original index.</t>
        </r>
      </text>
    </comment>
    <comment ref="AQ45" authorId="2" shapeId="0" xr:uid="{00000000-0006-0000-0000-000074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Peak count was the last count taken on 7/22, actual peak most likely higher.</t>
        </r>
      </text>
    </comment>
    <comment ref="BI45" authorId="1" shapeId="0" xr:uid="{00000000-0006-0000-0000-000075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Original index had 3 on 7/18 - too early for comparison.</t>
        </r>
      </text>
    </comment>
    <comment ref="BK45" authorId="2" shapeId="0" xr:uid="{00000000-0006-0000-0000-000076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7/8 is early for a peak count. On 8/14 only 11 fish were counted on a foot survey though.</t>
        </r>
      </text>
    </comment>
    <comment ref="BL45" authorId="1" shapeId="0" xr:uid="{00000000-0006-0000-0000-000077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Foot survey 1,575 on 8/11.</t>
        </r>
      </text>
    </comment>
    <comment ref="AZ46" authorId="2" shapeId="0" xr:uid="{00000000-0006-0000-0000-000078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Only one survey conducted 7/30.</t>
        </r>
      </text>
    </comment>
    <comment ref="BJ46" authorId="2" shapeId="0" xr:uid="{00000000-0006-0000-0000-000079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Count much later than 1993-2002 surveys (9/17)</t>
        </r>
      </text>
    </comment>
    <comment ref="D47" authorId="1" shapeId="0" xr:uid="{00000000-0006-0000-0000-00007A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8/9.  Foot survey 1,201 on 8/17 - None in original index.</t>
        </r>
      </text>
    </comment>
    <comment ref="F47" authorId="1" shapeId="0" xr:uid="{00000000-0006-0000-0000-00007B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8/9.  Foot survey 810 on 8/17 - None in original index.</t>
        </r>
      </text>
    </comment>
    <comment ref="H47" authorId="1" shapeId="0" xr:uid="{00000000-0006-0000-0000-00007C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aerials.  Foot survey 1,017 on 8/19 - None in original index.</t>
        </r>
      </text>
    </comment>
    <comment ref="AJ47" authorId="1" shapeId="0" xr:uid="{00000000-0006-0000-0000-00007D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Changed to peak live count - original index had mouth count 13,000 on 7/11 - too early for comparison?</t>
        </r>
      </text>
    </comment>
    <comment ref="AM47" authorId="1" shapeId="0" xr:uid="{00000000-0006-0000-0000-00007E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Aerial on 7/15 - aerial 10,100 on 7/11 is a mouth count and very early.</t>
        </r>
      </text>
    </comment>
    <comment ref="AO47" authorId="1" shapeId="0" xr:uid="{00000000-0006-0000-0000-00007F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Original index had mouth count on 7/12 - too early for comparison.</t>
        </r>
      </text>
    </comment>
    <comment ref="D48" authorId="1" shapeId="0" xr:uid="{00000000-0006-0000-0000-000080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8/5. Foot survey 955 on 8/19 - None in original index.</t>
        </r>
      </text>
    </comment>
    <comment ref="H48" authorId="1" shapeId="0" xr:uid="{00000000-0006-0000-0000-000081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Mouth count on 8/8.  Foot survey 1,450 on 8/20 - None in original index.</t>
        </r>
      </text>
    </comment>
    <comment ref="K48" authorId="1" shapeId="0" xr:uid="{00000000-0006-0000-0000-000082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Aerial survey 40 on 7/20 too early for comparison.</t>
        </r>
      </text>
    </comment>
    <comment ref="X48" authorId="1" shapeId="0" xr:uid="{00000000-0006-0000-0000-000083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live count - original index had mouth count 12,300 on 7/15 - too early for comparison.</t>
        </r>
      </text>
    </comment>
    <comment ref="D49" authorId="1" shapeId="0" xr:uid="{00000000-0006-0000-0000-000084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8/6. Peak foot survey 4,381 - None in original index.</t>
        </r>
      </text>
    </comment>
    <comment ref="E49" authorId="1" shapeId="0" xr:uid="{00000000-0006-0000-0000-000085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8/6. Foot survey 290 on 8/10 - None in original index.</t>
        </r>
      </text>
    </comment>
    <comment ref="H49" authorId="1" shapeId="0" xr:uid="{00000000-0006-0000-0000-000086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8/22.  Foot survey 1,424 on 8/16 - None in original index.</t>
        </r>
      </text>
    </comment>
    <comment ref="L49" authorId="1" shapeId="0" xr:uid="{00000000-0006-0000-0000-000087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8/9.  Foot survey 8,360 on 8/9 - None in original index.</t>
        </r>
      </text>
    </comment>
    <comment ref="M49" authorId="1" shapeId="0" xr:uid="{00000000-0006-0000-0000-000088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Mouth count on 7/20 too early for comparison.</t>
        </r>
      </text>
    </comment>
    <comment ref="U49" authorId="1" shapeId="0" xr:uid="{00000000-0006-0000-0000-000089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8/8.  Foot survey 7,090 on 8/8 - None in original index.</t>
        </r>
      </text>
    </comment>
    <comment ref="AD49" authorId="1" shapeId="0" xr:uid="{00000000-0006-0000-0000-00008A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Mouth count 3,800 on 7/21 not good - see coments for that survey.</t>
        </r>
      </text>
    </comment>
    <comment ref="AZ49" authorId="2" shapeId="0" xr:uid="{00000000-0006-0000-0000-00008B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Only one survey 8/17, all dead.</t>
        </r>
      </text>
    </comment>
    <comment ref="BJ49" authorId="2" shapeId="0" xr:uid="{00000000-0006-0000-0000-00008C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15 fish on 7/18 to early too be a peak count.</t>
        </r>
      </text>
    </comment>
    <comment ref="BL49" authorId="1" shapeId="0" xr:uid="{00000000-0006-0000-0000-00008D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Foot survey 1,750 on 8/8.</t>
        </r>
      </text>
    </comment>
    <comment ref="H50" authorId="1" shapeId="0" xr:uid="{00000000-0006-0000-0000-00008E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8/30. Foot survey 9,280 on 8/13 - none in original index.</t>
        </r>
      </text>
    </comment>
    <comment ref="N50" authorId="1" shapeId="0" xr:uid="{00000000-0006-0000-0000-00008F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7/23.  Foot survey 7,410 on 7/31 - None in original index.</t>
        </r>
      </text>
    </comment>
    <comment ref="O50" authorId="1" shapeId="0" xr:uid="{00000000-0006-0000-0000-000090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8/31.  Foot survey 2000 on 7/31 - None in original index.</t>
        </r>
      </text>
    </comment>
    <comment ref="T50" authorId="1" shapeId="0" xr:uid="{00000000-0006-0000-0000-000091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7/25.  Foot survey 1,240 on 7/30 - None in original index.</t>
        </r>
      </text>
    </comment>
    <comment ref="AG50" authorId="1" shapeId="0" xr:uid="{00000000-0006-0000-0000-000092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Foot survey. Peak aerial 6,000.</t>
        </r>
      </text>
    </comment>
    <comment ref="E51" authorId="1" shapeId="0" xr:uid="{00000000-0006-0000-0000-000093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Foot survey 720 on 8/18.</t>
        </r>
      </text>
    </comment>
    <comment ref="H51" authorId="1" shapeId="0" xr:uid="{00000000-0006-0000-0000-000094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Foot survey 800 on 8/19.</t>
        </r>
      </text>
    </comment>
    <comment ref="N51" authorId="1" shapeId="0" xr:uid="{00000000-0006-0000-0000-000095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8/8.  Foot survey 3,350 on 7/30.</t>
        </r>
      </text>
    </comment>
    <comment ref="O51" authorId="1" shapeId="0" xr:uid="{00000000-0006-0000-0000-000096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8/8.  Foot survey 610 on 7/29.</t>
        </r>
      </text>
    </comment>
    <comment ref="AP51" authorId="2" shapeId="0" xr:uid="{00000000-0006-0000-0000-000097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Mouth Count</t>
        </r>
      </text>
    </comment>
    <comment ref="BG51" authorId="1" shapeId="0" xr:uid="{00000000-0006-0000-0000-000098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Original index had mouth count 3,300 on 7/10 - too early for comparison.</t>
        </r>
      </text>
    </comment>
    <comment ref="O52" authorId="1" shapeId="0" xr:uid="{00000000-0006-0000-0000-000099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Foot survey 275 on 8/9.</t>
        </r>
      </text>
    </comment>
    <comment ref="P52" authorId="1" shapeId="0" xr:uid="{00000000-0006-0000-0000-00009A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Foot survey 240 on 8/7.</t>
        </r>
      </text>
    </comment>
    <comment ref="R52" authorId="1" shapeId="0" xr:uid="{00000000-0006-0000-0000-00009B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Foot survey 830 on 8/6.</t>
        </r>
      </text>
    </comment>
    <comment ref="AB52" authorId="2" shapeId="0" xr:uid="{00000000-0006-0000-0000-00009C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Mouth count
</t>
        </r>
      </text>
    </comment>
    <comment ref="AZ52" authorId="2" shapeId="0" xr:uid="{00000000-0006-0000-0000-00009D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Only one survey conducted 8/13.</t>
        </r>
      </text>
    </comment>
    <comment ref="R53" authorId="1" shapeId="0" xr:uid="{00000000-0006-0000-0000-00009E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Foot survey 802 on 7/29.</t>
        </r>
      </text>
    </comment>
    <comment ref="T53" authorId="1" shapeId="0" xr:uid="{00000000-0006-0000-0000-00009F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7/20.  Foot survey 725 on 8/5.</t>
        </r>
      </text>
    </comment>
    <comment ref="BL53" authorId="1" shapeId="0" xr:uid="{00000000-0006-0000-0000-0000A0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foot survey 3,147 on 8/10.</t>
        </r>
      </text>
    </comment>
    <comment ref="AF54" authorId="1" shapeId="0" xr:uid="{00000000-0006-0000-0000-0000A1000000}">
      <text>
        <r>
          <rPr>
            <b/>
            <sz val="8"/>
            <color indexed="81"/>
            <rFont val="Tahoma"/>
            <family val="2"/>
          </rPr>
          <t xml:space="preserve">scheinl: 
</t>
        </r>
        <r>
          <rPr>
            <sz val="8"/>
            <color indexed="81"/>
            <rFont val="Tahoma"/>
            <family val="2"/>
          </rPr>
          <t>Foot survey; Peak aerial survey 3600.</t>
        </r>
      </text>
    </comment>
    <comment ref="AG54" authorId="1" shapeId="0" xr:uid="{00000000-0006-0000-0000-0000A2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Aerial on 7/29.  Peak aerial 8,080 on 7/14 half mouth count.  Foot survey 11,300 on 7/23.</t>
        </r>
      </text>
    </comment>
    <comment ref="AW54" authorId="1" shapeId="0" xr:uid="{00000000-0006-0000-0000-0000A3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foot survey.</t>
        </r>
      </text>
    </comment>
    <comment ref="AZ54" authorId="2" shapeId="0" xr:uid="{00000000-0006-0000-0000-0000A4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Only one survey 7/24.</t>
        </r>
      </text>
    </comment>
    <comment ref="BB54" authorId="1" shapeId="0" xr:uid="{00000000-0006-0000-0000-0000A5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Original index had 1,220 mouth count on 7/16  - too early for comparison.</t>
        </r>
      </text>
    </comment>
    <comment ref="BL54" authorId="1" shapeId="0" xr:uid="{00000000-0006-0000-0000-0000A6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Foot survey 13,000 on 7/31.</t>
        </r>
      </text>
    </comment>
    <comment ref="H55" authorId="1" shapeId="0" xr:uid="{00000000-0006-0000-0000-0000A7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Foot survey 1,976 on 8/25.</t>
        </r>
      </text>
    </comment>
    <comment ref="AG55" authorId="1" shapeId="0" xr:uid="{00000000-0006-0000-0000-0000A8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Aerial on 7/19.  Peak aerial mouth count 17,000 on 7/8.  Foot survey 14,400 on 7/17.</t>
        </r>
      </text>
    </comment>
    <comment ref="AX55" authorId="0" shapeId="0" xr:uid="{00000000-0006-0000-0000-0000A9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Foot survey - aerials too eary.</t>
        </r>
      </text>
    </comment>
    <comment ref="BL55" authorId="1" shapeId="0" xr:uid="{00000000-0006-0000-0000-0000AA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Foot survey 720 on 7/31.</t>
        </r>
      </text>
    </comment>
    <comment ref="O56" authorId="1" shapeId="0" xr:uid="{00000000-0006-0000-0000-0000AB000000}">
      <text>
        <r>
          <rPr>
            <b/>
            <sz val="8"/>
            <color indexed="81"/>
            <rFont val="Tahoma"/>
            <family val="2"/>
          </rPr>
          <t xml:space="preserve">scheinl: </t>
        </r>
        <r>
          <rPr>
            <sz val="8"/>
            <color indexed="81"/>
            <rFont val="Tahoma"/>
            <family val="2"/>
          </rPr>
          <t>Only 1 survey of 50 fish on 7/14/02 - seems too early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L56" authorId="1" shapeId="0" xr:uid="{00000000-0006-0000-0000-0000AC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Foot survey 399 on 7/30.</t>
        </r>
      </text>
    </comment>
    <comment ref="D57" authorId="2" shapeId="0" xr:uid="{00000000-0006-0000-0000-0000AD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Foot survey 218 - no aerial survey.</t>
        </r>
      </text>
    </comment>
    <comment ref="E57" authorId="2" shapeId="0" xr:uid="{00000000-0006-0000-0000-0000AE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Foot survey 201 - no aerial survey.</t>
        </r>
      </text>
    </comment>
    <comment ref="H57" authorId="2" shapeId="0" xr:uid="{00000000-0006-0000-0000-0000AF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Foot survey 5,920 - no aerial.</t>
        </r>
      </text>
    </comment>
    <comment ref="AG57" authorId="2" shapeId="0" xr:uid="{00000000-0006-0000-0000-0000B0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Foot survey.</t>
        </r>
      </text>
    </comment>
    <comment ref="U58" authorId="2" shapeId="0" xr:uid="{00000000-0006-0000-0000-0000B1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Peak aerial on 8/9 - foot survey on 8/5 counted 9930.</t>
        </r>
      </text>
    </comment>
    <comment ref="AB58" authorId="2" shapeId="0" xr:uid="{00000000-0006-0000-0000-0000B2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Survey on 9/1 (500 fish) too late - peak timing late July, early August.</t>
        </r>
      </text>
    </comment>
    <comment ref="C59" authorId="2" shapeId="0" xr:uid="{00000000-0006-0000-0000-0000B3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No code 3 survey.</t>
        </r>
      </text>
    </comment>
    <comment ref="AG59" authorId="2" shapeId="0" xr:uid="{00000000-0006-0000-0000-0000B4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Foot survey.</t>
        </r>
      </text>
    </comment>
    <comment ref="AX59" authorId="0" shapeId="0" xr:uid="{00000000-0006-0000-0000-0000B5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Foot.</t>
        </r>
      </text>
    </comment>
    <comment ref="W60" authorId="2" shapeId="0" xr:uid="{00000000-0006-0000-0000-0000B6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7/18 - too early?</t>
        </r>
      </text>
    </comment>
    <comment ref="AX60" authorId="0" shapeId="0" xr:uid="{00000000-0006-0000-0000-0000B7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foot.</t>
        </r>
      </text>
    </comment>
    <comment ref="C61" authorId="0" shapeId="0" xr:uid="{00000000-0006-0000-0000-0000B8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Surveyor comment:  "Too many pinks for good count."</t>
        </r>
      </text>
    </comment>
    <comment ref="Z61" authorId="0" shapeId="0" xr:uid="{00000000-0006-0000-0000-0000B9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foot survey 2,500.</t>
        </r>
      </text>
    </comment>
    <comment ref="AG61" authorId="0" shapeId="0" xr:uid="{00000000-0006-0000-0000-0000BA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10,400 on 7/22 considered only code 2 - this survey 4,000 considered code 3.</t>
        </r>
      </text>
    </comment>
    <comment ref="AW61" authorId="0" shapeId="0" xr:uid="{00000000-0006-0000-0000-0000BB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foot.</t>
        </r>
      </text>
    </comment>
    <comment ref="AX61" authorId="0" shapeId="0" xr:uid="{00000000-0006-0000-0000-0000BC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foot.</t>
        </r>
      </text>
    </comment>
    <comment ref="BH64" authorId="3" shapeId="0" xr:uid="{00000000-0006-0000-0000-0000BD000000}">
      <text>
        <r>
          <rPr>
            <b/>
            <sz val="8"/>
            <color indexed="81"/>
            <rFont val="Tahoma"/>
            <family val="2"/>
          </rPr>
          <t>Piston, Andrew W (DFG):</t>
        </r>
        <r>
          <rPr>
            <sz val="8"/>
            <color indexed="81"/>
            <rFont val="Tahoma"/>
            <family val="2"/>
          </rPr>
          <t xml:space="preserve">
Randy Bachman said there were very few chum in St. James Bay streams.</t>
        </r>
      </text>
    </comment>
    <comment ref="BI64" authorId="3" shapeId="0" xr:uid="{00000000-0006-0000-0000-0000BE000000}">
      <text>
        <r>
          <rPr>
            <b/>
            <sz val="8"/>
            <color indexed="81"/>
            <rFont val="Tahoma"/>
            <family val="2"/>
          </rPr>
          <t>Piston, Andrew W (DFG):</t>
        </r>
        <r>
          <rPr>
            <sz val="8"/>
            <color indexed="81"/>
            <rFont val="Tahoma"/>
            <family val="2"/>
          </rPr>
          <t xml:space="preserve">
Randy Bachman said there were very few chums in St. James Bay streams.</t>
        </r>
      </text>
    </comment>
    <comment ref="H65" authorId="3" shapeId="0" xr:uid="{00000000-0006-0000-0000-0000BF000000}">
      <text>
        <r>
          <rPr>
            <b/>
            <sz val="8"/>
            <color indexed="81"/>
            <rFont val="Tahoma"/>
            <family val="2"/>
          </rPr>
          <t>Piston, Andrew W (DFG):</t>
        </r>
        <r>
          <rPr>
            <sz val="8"/>
            <color indexed="81"/>
            <rFont val="Tahoma"/>
            <family val="2"/>
          </rPr>
          <t xml:space="preserve">
Used foot survey on 11 August.</t>
        </r>
      </text>
    </comment>
    <comment ref="S65" authorId="3" shapeId="0" xr:uid="{00000000-0006-0000-0000-0000C0000000}">
      <text>
        <r>
          <rPr>
            <b/>
            <sz val="8"/>
            <color indexed="81"/>
            <rFont val="Tahoma"/>
            <family val="2"/>
          </rPr>
          <t>Piston, Andrew W (DFG):</t>
        </r>
        <r>
          <rPr>
            <sz val="8"/>
            <color indexed="81"/>
            <rFont val="Tahoma"/>
            <family val="2"/>
          </rPr>
          <t xml:space="preserve">
Used foot survey on 9 August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SCHeinl</author>
    <author>scheinl</author>
    <author>State of Alaska</author>
    <author>Piston, Andrew W (DFG)</author>
  </authors>
  <commentList>
    <comment ref="AT13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This system appears to have summer/fall chum - many largest counts were after week 36.</t>
        </r>
      </text>
    </comment>
    <comment ref="AU13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This system appears to have summer/fall chum - many largest counts were after week 36.</t>
        </r>
      </text>
    </comment>
    <comment ref="BJ13" authorId="0" shapeId="0" xr:uid="{00000000-0006-0000-0400-000003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Fall chum peak counts in the 1970s.</t>
        </r>
      </text>
    </comment>
    <comment ref="BK13" authorId="0" shapeId="0" xr:uid="{00000000-0006-0000-0400-000004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SCHeinl:
Fall chum peak counts in the 1960s and 1970s.</t>
        </r>
      </text>
    </comment>
    <comment ref="CN13" authorId="1" shapeId="0" xr:uid="{00000000-0006-0000-0400-000005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Surveyed once a year for 1982-mid 1990s.</t>
        </r>
      </text>
    </comment>
    <comment ref="AL15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Survey of 98,500 on 7/14/61 included 88,000 mouth count.</t>
        </r>
      </text>
    </comment>
    <comment ref="AO15" authorId="0" shapeId="0" xr:uid="{00000000-0006-0000-0400-000007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Aerial count of 65700 on 7/14/61 included 63,000 mouth count.</t>
        </r>
      </text>
    </comment>
    <comment ref="AT15" authorId="0" shapeId="0" xr:uid="{00000000-0006-0000-0400-000008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Week 38; does not include mouth count of 17,500.</t>
        </r>
      </text>
    </comment>
    <comment ref="AT16" authorId="0" shapeId="0" xr:uid="{00000000-0006-0000-0400-000009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Week 37</t>
        </r>
      </text>
    </comment>
    <comment ref="BK16" authorId="0" shapeId="0" xr:uid="{00000000-0006-0000-0400-00000A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Week 41</t>
        </r>
      </text>
    </comment>
    <comment ref="BK18" authorId="0" shapeId="0" xr:uid="{00000000-0006-0000-0400-00000B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Week 40</t>
        </r>
      </text>
    </comment>
    <comment ref="AL21" authorId="0" shapeId="0" xr:uid="{00000000-0006-0000-0400-00000C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Survey of 20,000 on 7/10/67 was mouth only count.</t>
        </r>
      </text>
    </comment>
    <comment ref="BJ21" authorId="0" shapeId="0" xr:uid="{00000000-0006-0000-0400-00000D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Week 39</t>
        </r>
      </text>
    </comment>
    <comment ref="BK21" authorId="0" shapeId="0" xr:uid="{00000000-0006-0000-0400-00000E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Week 39</t>
        </r>
      </text>
    </comment>
    <comment ref="AT23" authorId="0" shapeId="0" xr:uid="{00000000-0006-0000-0400-00000F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Week 39</t>
        </r>
      </text>
    </comment>
    <comment ref="BK23" authorId="0" shapeId="0" xr:uid="{00000000-0006-0000-0400-000010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Week 40</t>
        </r>
      </text>
    </comment>
    <comment ref="BJ24" authorId="0" shapeId="0" xr:uid="{00000000-0006-0000-0400-000011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Week 41</t>
        </r>
      </text>
    </comment>
    <comment ref="BJ25" authorId="0" shapeId="0" xr:uid="{00000000-0006-0000-0400-000012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Week 43</t>
        </r>
      </text>
    </comment>
    <comment ref="BJ27" authorId="0" shapeId="0" xr:uid="{00000000-0006-0000-0400-000013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Week 40</t>
        </r>
      </text>
    </comment>
    <comment ref="BJ28" authorId="0" shapeId="0" xr:uid="{00000000-0006-0000-0400-000014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Week 44</t>
        </r>
      </text>
    </comment>
    <comment ref="AT32" authorId="0" shapeId="0" xr:uid="{00000000-0006-0000-0400-000015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Week 36</t>
        </r>
      </text>
    </comment>
    <comment ref="F36" authorId="1" shapeId="0" xr:uid="{00000000-0006-0000-0400-000016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8/18 - original index had aerial 520 on 9/27 - too late for comparison.</t>
        </r>
      </text>
    </comment>
    <comment ref="H36" authorId="1" shapeId="0" xr:uid="{00000000-0006-0000-0400-000017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Aerial on 8/8.  Original index had peak aerial on 9/8 - too late for comparison.</t>
        </r>
      </text>
    </comment>
    <comment ref="K36" authorId="1" shapeId="0" xr:uid="{00000000-0006-0000-0400-000018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8/11.  Foot survey 131 on 8/17 - None in original index.</t>
        </r>
      </text>
    </comment>
    <comment ref="M36" authorId="1" shapeId="0" xr:uid="{00000000-0006-0000-0400-000019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7/27.  Foot survey 227 on 7/29 - None in original index.</t>
        </r>
      </text>
    </comment>
    <comment ref="N36" authorId="1" shapeId="0" xr:uid="{00000000-0006-0000-0400-00001A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Aerial survey 8/1.  Foot survey 64 on 8/15 - None in original index.</t>
        </r>
      </text>
    </comment>
    <comment ref="O36" authorId="1" shapeId="0" xr:uid="{00000000-0006-0000-0400-00001B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8/9.  Foot survey 223 on 8/15 - None in original index.</t>
        </r>
      </text>
    </comment>
    <comment ref="P36" authorId="1" shapeId="0" xr:uid="{00000000-0006-0000-0400-00001C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8/9.  Foot survey 616 on 8/15 - None in original index.</t>
        </r>
      </text>
    </comment>
    <comment ref="AM36" authorId="2" shapeId="0" xr:uid="{00000000-0006-0000-0400-00001D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Only survey done.</t>
        </r>
      </text>
    </comment>
    <comment ref="AW36" authorId="0" shapeId="0" xr:uid="{00000000-0006-0000-0400-00001E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Count 400 on 7/17 - too early.</t>
        </r>
      </text>
    </comment>
    <comment ref="BJ36" authorId="2" shapeId="0" xr:uid="{00000000-0006-0000-0400-00001F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Count of 30 on 9/22 to late to be a peak survey.</t>
        </r>
      </text>
    </comment>
    <comment ref="BK36" authorId="2" shapeId="0" xr:uid="{00000000-0006-0000-0400-000020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Count of 50 chum on 9/9 way to late to be the peak survey.</t>
        </r>
      </text>
    </comment>
    <comment ref="F37" authorId="1" shapeId="0" xr:uid="{00000000-0006-0000-0400-000021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Original index had 40 on 9/13 - too late for comparison.</t>
        </r>
      </text>
    </comment>
    <comment ref="O37" authorId="1" shapeId="0" xr:uid="{00000000-0006-0000-0400-000022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Aerial on 8/11.  Foot survey 133 on 8/11 - None in original index.</t>
        </r>
      </text>
    </comment>
    <comment ref="P37" authorId="1" shapeId="0" xr:uid="{00000000-0006-0000-0400-000023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Foot survey 50 on 8/11.</t>
        </r>
      </text>
    </comment>
    <comment ref="U37" authorId="1" shapeId="0" xr:uid="{00000000-0006-0000-0400-000024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7/21.  Foot survey 508 on 8/9 - None in original index.</t>
        </r>
      </text>
    </comment>
    <comment ref="W37" authorId="1" shapeId="0" xr:uid="{00000000-0006-0000-0400-000025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Foot survey 44 on 8/18.</t>
        </r>
      </text>
    </comment>
    <comment ref="Y37" authorId="1" shapeId="0" xr:uid="{00000000-0006-0000-0400-000026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Original index had 100 on 7/7 - too early for comparison.</t>
        </r>
      </text>
    </comment>
    <comment ref="AP37" authorId="2" shapeId="0" xr:uid="{00000000-0006-0000-0400-000027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Early for a peak survey (7/13)</t>
        </r>
      </text>
    </comment>
    <comment ref="AZ37" authorId="2" shapeId="0" xr:uid="{00000000-0006-0000-0400-000028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Only one survey conducted, 8/3.
</t>
        </r>
      </text>
    </comment>
    <comment ref="BJ37" authorId="2" shapeId="0" xr:uid="{00000000-0006-0000-0400-000029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Count of 200 fish on 7/6 to early to be a peak count. </t>
        </r>
      </text>
    </comment>
    <comment ref="BL37" authorId="1" shapeId="0" xr:uid="{00000000-0006-0000-0400-00002A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Aerial survey 7/20.  Weir count 920 - None in original index.</t>
        </r>
      </text>
    </comment>
    <comment ref="F38" authorId="1" shapeId="0" xr:uid="{00000000-0006-0000-0400-00002B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8/18. Foot survey 961 on 8/9 - Original index had mouth count 5,000 on 7/24.</t>
        </r>
      </text>
    </comment>
    <comment ref="K38" authorId="1" shapeId="0" xr:uid="{00000000-0006-0000-0400-00002C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Mouth count 1,200 on 7/22 too early for comparison.</t>
        </r>
      </text>
    </comment>
    <comment ref="L38" authorId="1" shapeId="0" xr:uid="{00000000-0006-0000-0400-00002D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8/13.  Foot survey 2,845 on 8/17 - None in original index.</t>
        </r>
      </text>
    </comment>
    <comment ref="N38" authorId="1" shapeId="0" xr:uid="{00000000-0006-0000-0400-00002E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8/5.  Original index had mouth count on 7/19 - too early to be comparable.</t>
        </r>
      </text>
    </comment>
    <comment ref="O38" authorId="1" shapeId="0" xr:uid="{00000000-0006-0000-0400-00002F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7/29.  Foot survey 857 on 8/16 - None in original index.</t>
        </r>
      </text>
    </comment>
    <comment ref="P38" authorId="1" shapeId="0" xr:uid="{00000000-0006-0000-0400-000030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Aerial on 8/15.  Foot survey 2,565 on 8/16 - None in original index.</t>
        </r>
      </text>
    </comment>
    <comment ref="Q38" authorId="1" shapeId="0" xr:uid="{00000000-0006-0000-0400-000031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survey.  Foot survey 2,220 on 8/15 - none in original index.</t>
        </r>
      </text>
    </comment>
    <comment ref="R38" authorId="1" shapeId="0" xr:uid="{00000000-0006-0000-0400-000032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7/25.  Foot survey 1,630 on 8/15 - None in original index.</t>
        </r>
      </text>
    </comment>
    <comment ref="X38" authorId="1" shapeId="0" xr:uid="{00000000-0006-0000-0400-000033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live count on 8/5 - original index had 1,800 on 7/20 - mostly mouth count.</t>
        </r>
      </text>
    </comment>
    <comment ref="AB38" authorId="2" shapeId="0" xr:uid="{00000000-0006-0000-0400-000034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Peak aerial count</t>
        </r>
      </text>
    </comment>
    <comment ref="AX38" authorId="0" shapeId="0" xr:uid="{00000000-0006-0000-0400-000035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7/19 - too early - no good counts.</t>
        </r>
      </text>
    </comment>
    <comment ref="E39" authorId="1" shapeId="0" xr:uid="{00000000-0006-0000-0400-000036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Original index had aerial survey 40 on 7/24 - too early for comparison.</t>
        </r>
      </text>
    </comment>
    <comment ref="K39" authorId="1" shapeId="0" xr:uid="{00000000-0006-0000-0400-000037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Aerial on 8/9.  Foot survey 703 on 8/11 - None in original index.</t>
        </r>
      </text>
    </comment>
    <comment ref="M39" authorId="1" shapeId="0" xr:uid="{00000000-0006-0000-0400-000038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Aerial on 7/28.  Foot survey 172 on 8/10 - None in original index.</t>
        </r>
      </text>
    </comment>
    <comment ref="O39" authorId="1" shapeId="0" xr:uid="{00000000-0006-0000-0400-000039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Foot survey 805 on 8/9.</t>
        </r>
      </text>
    </comment>
    <comment ref="P39" authorId="1" shapeId="0" xr:uid="{00000000-0006-0000-0400-00003A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Foot survey 2,401 on 8/9.</t>
        </r>
      </text>
    </comment>
    <comment ref="Q39" authorId="1" shapeId="0" xr:uid="{00000000-0006-0000-0400-00003B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Aerial on 8/15.  Foot survey 2,504 on 8/9 - None in original index.</t>
        </r>
      </text>
    </comment>
    <comment ref="R39" authorId="1" shapeId="0" xr:uid="{00000000-0006-0000-0400-00003C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foot survey 350 on 7/19.</t>
        </r>
      </text>
    </comment>
    <comment ref="S39" authorId="1" shapeId="0" xr:uid="{00000000-0006-0000-0400-00003D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8/1.  Foot survey 1,600 on 8/8 - None in original index.</t>
        </r>
      </text>
    </comment>
    <comment ref="U39" authorId="1" shapeId="0" xr:uid="{00000000-0006-0000-0400-00003E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8/1.  Foot survey 925 on 8/7 - None in original index.</t>
        </r>
      </text>
    </comment>
    <comment ref="W39" authorId="1" shapeId="0" xr:uid="{00000000-0006-0000-0400-00003F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Foot survey 386 on 8/13.</t>
        </r>
      </text>
    </comment>
    <comment ref="Y39" authorId="1" shapeId="0" xr:uid="{00000000-0006-0000-0400-000040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Aerial on 7/22.  Foot survey 359 on 8/13 - None in original index.</t>
        </r>
      </text>
    </comment>
    <comment ref="AA39" authorId="1" shapeId="0" xr:uid="{00000000-0006-0000-0400-000041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Foot survey 177 on 8/15.</t>
        </r>
      </text>
    </comment>
    <comment ref="AB39" authorId="2" shapeId="0" xr:uid="{00000000-0006-0000-0400-000042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Mouth Count
</t>
        </r>
      </text>
    </comment>
    <comment ref="AE39" authorId="1" shapeId="0" xr:uid="{00000000-0006-0000-0400-000043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Original index had 1500 on 9/18 - too late for comparison.</t>
        </r>
      </text>
    </comment>
    <comment ref="AF39" authorId="1" shapeId="0" xr:uid="{00000000-0006-0000-0400-000044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Original index used mouth count of 2,500 on 7/5.</t>
        </r>
      </text>
    </comment>
    <comment ref="AP39" authorId="2" shapeId="0" xr:uid="{00000000-0006-0000-0400-000045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Mouth count
</t>
        </r>
      </text>
    </comment>
    <comment ref="AT39" authorId="1" shapeId="0" xr:uid="{00000000-0006-0000-0400-000046000000}">
      <text>
        <r>
          <rPr>
            <b/>
            <sz val="8"/>
            <color indexed="81"/>
            <rFont val="Tahoma"/>
            <family val="2"/>
          </rPr>
          <t xml:space="preserve">scheinl:
</t>
        </r>
        <r>
          <rPr>
            <sz val="8"/>
            <color indexed="81"/>
            <rFont val="Tahoma"/>
            <family val="2"/>
          </rPr>
          <t>Week 38.</t>
        </r>
      </text>
    </comment>
    <comment ref="BJ39" authorId="2" shapeId="0" xr:uid="{00000000-0006-0000-0400-000047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Count of 150 fish on 9/28 to late to be the peak count.</t>
        </r>
      </text>
    </comment>
    <comment ref="BK39" authorId="2" shapeId="0" xr:uid="{00000000-0006-0000-0400-000048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Later peak than most years (8/25).  Other years have surveys from near this time so it is comparable.</t>
        </r>
      </text>
    </comment>
    <comment ref="D40" authorId="1" shapeId="0" xr:uid="{00000000-0006-0000-0400-000049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8/26.  Foot survey 1,300 on 8/11 - None in original index.</t>
        </r>
      </text>
    </comment>
    <comment ref="G40" authorId="1" shapeId="0" xr:uid="{00000000-0006-0000-0400-00004A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8/21 - Original index had mouth count 8,000 on 7/31 - no indication that these fish entered the creek.</t>
        </r>
      </text>
    </comment>
    <comment ref="AA40" authorId="1" shapeId="0" xr:uid="{00000000-0006-0000-0400-00004B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8/21 - Foot survey 825 on 8/22 - None in original index.</t>
        </r>
      </text>
    </comment>
    <comment ref="D41" authorId="1" shapeId="0" xr:uid="{00000000-0006-0000-0400-00004C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8/2. Foot survey 4,230 on 8/28 - None in original index.</t>
        </r>
      </text>
    </comment>
    <comment ref="F41" authorId="1" shapeId="0" xr:uid="{00000000-0006-0000-0400-00004D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8/27. Foot survey 1,040 on 8/27 - None in original index.</t>
        </r>
      </text>
    </comment>
    <comment ref="O41" authorId="1" shapeId="0" xr:uid="{00000000-0006-0000-0400-00004E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7/30.  Foot survey 1,328 on 8/21 - None in original index.</t>
        </r>
      </text>
    </comment>
    <comment ref="P41" authorId="1" shapeId="0" xr:uid="{00000000-0006-0000-0400-00004F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8/6.  Foot survey 813 on 8/20 - None in original index.</t>
        </r>
      </text>
    </comment>
    <comment ref="S41" authorId="1" shapeId="0" xr:uid="{00000000-0006-0000-0400-000050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8/2.  Foot survey 1,510 on 8/18 - None in original index.</t>
        </r>
      </text>
    </comment>
    <comment ref="U41" authorId="1" shapeId="0" xr:uid="{00000000-0006-0000-0400-000051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7/28.  Original index had mouth count on 7/19 - too early.</t>
        </r>
      </text>
    </comment>
    <comment ref="AA41" authorId="1" shapeId="0" xr:uid="{00000000-0006-0000-0400-000052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Aerial on 7/27.  Foot survey 907 on 8/12 - None in original index.</t>
        </r>
      </text>
    </comment>
    <comment ref="AB41" authorId="2" shapeId="0" xr:uid="{00000000-0006-0000-0400-000053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Peak aerial count</t>
        </r>
      </text>
    </comment>
    <comment ref="AG41" authorId="1" shapeId="0" xr:uid="{00000000-0006-0000-0400-000054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only 100 aat mouth on 7/15.  Foot survey 1,000 on 8/4.</t>
        </r>
      </text>
    </comment>
    <comment ref="AQ41" authorId="2" shapeId="0" xr:uid="{00000000-0006-0000-0400-000055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7/13 probably to early to be peak count.</t>
        </r>
      </text>
    </comment>
    <comment ref="AW41" authorId="0" shapeId="0" xr:uid="{00000000-0006-0000-0400-000056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Mouth count 500 7/15 - too early</t>
        </r>
      </text>
    </comment>
    <comment ref="BC41" authorId="2" shapeId="0" xr:uid="{00000000-0006-0000-0400-000057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Mouth count
</t>
        </r>
      </text>
    </comment>
    <comment ref="F42" authorId="1" shapeId="0" xr:uid="{00000000-0006-0000-0400-000058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8/15 - Mouth count 1,300 on 7/17 in original index.</t>
        </r>
      </text>
    </comment>
    <comment ref="G42" authorId="1" shapeId="0" xr:uid="{00000000-0006-0000-0400-000059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Aerial survey 8/19 - Original index had mouth count 1,000 on 7/13 - not comparable?</t>
        </r>
      </text>
    </comment>
    <comment ref="H42" authorId="1" shapeId="0" xr:uid="{00000000-0006-0000-0400-00005A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8/24.  Foot survey 2,096 on 8/10 - None in original index.</t>
        </r>
      </text>
    </comment>
    <comment ref="L42" authorId="1" shapeId="0" xr:uid="{00000000-0006-0000-0400-00005B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8/1.  Foot survey 7,700 on 8/5 - None in original index.</t>
        </r>
      </text>
    </comment>
    <comment ref="P42" authorId="1" shapeId="0" xr:uid="{00000000-0006-0000-0400-00005C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8/1.  Foot survey 2,826 on 8/3 - None in original index.</t>
        </r>
      </text>
    </comment>
    <comment ref="Q42" authorId="1" shapeId="0" xr:uid="{00000000-0006-0000-0400-00005D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8/1.  Foot survey 6,235 on 8/3 - None in original index.</t>
        </r>
      </text>
    </comment>
    <comment ref="S42" authorId="1" shapeId="0" xr:uid="{00000000-0006-0000-0400-00005E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7/27.  Foot survey 9,411 on 8/2 - None in original index.</t>
        </r>
      </text>
    </comment>
    <comment ref="U42" authorId="1" shapeId="0" xr:uid="{00000000-0006-0000-0400-00005F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8/1.  Foot survey 5,029 on 8/2 - None in original index.</t>
        </r>
      </text>
    </comment>
    <comment ref="AT42" authorId="1" shapeId="0" xr:uid="{00000000-0006-0000-0400-000060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Week 40.</t>
        </r>
      </text>
    </comment>
    <comment ref="AZ42" authorId="2" shapeId="0" xr:uid="{00000000-0006-0000-0400-000061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Only one survey, conducted 8/1.</t>
        </r>
      </text>
    </comment>
    <comment ref="BF42" authorId="2" shapeId="0" xr:uid="{00000000-0006-0000-0400-000062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Last survey (7/19) early for the peak.</t>
        </r>
      </text>
    </comment>
    <comment ref="BH42" authorId="1" shapeId="0" xr:uid="{00000000-0006-0000-0400-000063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Helicopter on 8/2.  Peak aerial 1,550 on 7/13 - None in original index.</t>
        </r>
      </text>
    </comment>
    <comment ref="BI42" authorId="1" shapeId="0" xr:uid="{00000000-0006-0000-0400-000064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Helicopter survey 8/2 - None in original index.</t>
        </r>
      </text>
    </comment>
    <comment ref="E43" authorId="1" shapeId="0" xr:uid="{00000000-0006-0000-0400-000065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8/13.  Peak foot survey 255 on 8/10 - None in original index.</t>
        </r>
      </text>
    </comment>
    <comment ref="L43" authorId="1" shapeId="0" xr:uid="{00000000-0006-0000-0400-000066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8/16.  Foot survey 1,010 on 7/27 - None in original index.</t>
        </r>
      </text>
    </comment>
    <comment ref="M43" authorId="1" shapeId="0" xr:uid="{00000000-0006-0000-0400-000067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200 on 7/16 - too early for comparison.</t>
        </r>
      </text>
    </comment>
    <comment ref="N43" authorId="1" shapeId="0" xr:uid="{00000000-0006-0000-0400-000068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400 on 8/4.  Foot survey 450 on 7/26 - None in original index.</t>
        </r>
      </text>
    </comment>
    <comment ref="P43" authorId="1" shapeId="0" xr:uid="{00000000-0006-0000-0400-000069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Foot survey 165 on 8/24.</t>
        </r>
      </text>
    </comment>
    <comment ref="U43" authorId="1" shapeId="0" xr:uid="{00000000-0006-0000-0400-00006A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7/28.  Original index had mouth count on 7/12.</t>
        </r>
      </text>
    </comment>
    <comment ref="AA43" authorId="1" shapeId="0" xr:uid="{00000000-0006-0000-0400-00006B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Aerial on 7/24.  Foot survey 630 on 8/11 - None in original index.</t>
        </r>
      </text>
    </comment>
    <comment ref="AF43" authorId="1" shapeId="0" xr:uid="{00000000-0006-0000-0400-00006C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Last survey of 1,000 on 7/17 - too early?</t>
        </r>
      </text>
    </comment>
    <comment ref="AW43" authorId="1" shapeId="0" xr:uid="{00000000-0006-0000-0400-00006D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Aerial on 7/9 300 - too early for comparison.</t>
        </r>
      </text>
    </comment>
    <comment ref="BH43" authorId="1" shapeId="0" xr:uid="{00000000-0006-0000-0400-00006E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Aerial on 7/10 - also aerial 200 on 7/26.  Foot survey 1,375 on 7/26 - None in original index.</t>
        </r>
      </text>
    </comment>
    <comment ref="G44" authorId="1" shapeId="0" xr:uid="{00000000-0006-0000-0400-00006F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Aerial on 7/24 - Original index had mouth count 4,000 on 7/18 - not comparable?</t>
        </r>
      </text>
    </comment>
    <comment ref="O44" authorId="1" shapeId="0" xr:uid="{00000000-0006-0000-0400-000070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7/30.  Foot survey 1,000 on 8/2 - none in original index.</t>
        </r>
      </text>
    </comment>
    <comment ref="T44" authorId="1" shapeId="0" xr:uid="{00000000-0006-0000-0400-000071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Original index had aerial survey 50 on 7/8 - too early for comparison.</t>
        </r>
      </text>
    </comment>
    <comment ref="AA44" authorId="1" shapeId="0" xr:uid="{00000000-0006-0000-0400-000072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8/6.  Foot survey 750 on 7/31 - None in original index.</t>
        </r>
      </text>
    </comment>
    <comment ref="AF45" authorId="1" shapeId="0" xr:uid="{00000000-0006-0000-0400-000073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foot survey 8,000 - None in original index.</t>
        </r>
      </text>
    </comment>
    <comment ref="AQ45" authorId="2" shapeId="0" xr:uid="{00000000-0006-0000-0400-000074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Peak count was the last count taken on 7/22, actual peak most likely higher.</t>
        </r>
      </text>
    </comment>
    <comment ref="BI45" authorId="1" shapeId="0" xr:uid="{00000000-0006-0000-0400-000075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Original index had 3 on 7/18 - too early for comparison.</t>
        </r>
      </text>
    </comment>
    <comment ref="BK45" authorId="2" shapeId="0" xr:uid="{00000000-0006-0000-0400-000076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7/8 is early for a peak count. On 8/14 only 11 fish were counted on a foot survey though.</t>
        </r>
      </text>
    </comment>
    <comment ref="BL45" authorId="1" shapeId="0" xr:uid="{00000000-0006-0000-0400-000077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Foot survey 1,575 on 8/11.</t>
        </r>
      </text>
    </comment>
    <comment ref="AZ46" authorId="2" shapeId="0" xr:uid="{00000000-0006-0000-0400-000078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Only one survey conducted 7/30.</t>
        </r>
      </text>
    </comment>
    <comment ref="BJ46" authorId="2" shapeId="0" xr:uid="{00000000-0006-0000-0400-000079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Count much later than 1993-2002 surveys (9/17)</t>
        </r>
      </text>
    </comment>
    <comment ref="D47" authorId="1" shapeId="0" xr:uid="{00000000-0006-0000-0400-00007A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8/9.  Foot survey 1,201 on 8/17 - None in original index.</t>
        </r>
      </text>
    </comment>
    <comment ref="F47" authorId="1" shapeId="0" xr:uid="{00000000-0006-0000-0400-00007B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8/9.  Foot survey 810 on 8/17 - None in original index.</t>
        </r>
      </text>
    </comment>
    <comment ref="H47" authorId="1" shapeId="0" xr:uid="{00000000-0006-0000-0400-00007C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aerials.  Foot survey 1,017 on 8/19 - None in original index.</t>
        </r>
      </text>
    </comment>
    <comment ref="AJ47" authorId="1" shapeId="0" xr:uid="{00000000-0006-0000-0400-00007D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Changed to peak live count - original index had mouth count 13,000 on 7/11 - too early for comparison?</t>
        </r>
      </text>
    </comment>
    <comment ref="AM47" authorId="1" shapeId="0" xr:uid="{00000000-0006-0000-0400-00007E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Aerial on 7/15 - aerial 10,100 on 7/11 is a mouth count and very early.</t>
        </r>
      </text>
    </comment>
    <comment ref="AO47" authorId="1" shapeId="0" xr:uid="{00000000-0006-0000-0400-00007F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Original index had mouth count on 7/12 - too early for comparison.</t>
        </r>
      </text>
    </comment>
    <comment ref="D48" authorId="1" shapeId="0" xr:uid="{00000000-0006-0000-0400-000080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8/5. Foot survey 955 on 8/19 - None in original index.</t>
        </r>
      </text>
    </comment>
    <comment ref="H48" authorId="1" shapeId="0" xr:uid="{00000000-0006-0000-0400-000081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Mouth count on 8/8.  Foot survey 1,450 on 8/20 - None in original index.</t>
        </r>
      </text>
    </comment>
    <comment ref="K48" authorId="1" shapeId="0" xr:uid="{00000000-0006-0000-0400-000082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Aerial survey 40 on 7/20 too early for comparison.</t>
        </r>
      </text>
    </comment>
    <comment ref="X48" authorId="1" shapeId="0" xr:uid="{00000000-0006-0000-0400-000083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live count - original index had mouth count 12,300 on 7/15 - too early for comparison.</t>
        </r>
      </text>
    </comment>
    <comment ref="D49" authorId="1" shapeId="0" xr:uid="{00000000-0006-0000-0400-000084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8/6. Peak foot survey 4,381 - None in original index.</t>
        </r>
      </text>
    </comment>
    <comment ref="E49" authorId="1" shapeId="0" xr:uid="{00000000-0006-0000-0400-000085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8/6. Foot survey 290 on 8/10 - None in original index.</t>
        </r>
      </text>
    </comment>
    <comment ref="H49" authorId="1" shapeId="0" xr:uid="{00000000-0006-0000-0400-000086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8/22.  Foot survey 1,424 on 8/16 - None in original index.</t>
        </r>
      </text>
    </comment>
    <comment ref="L49" authorId="1" shapeId="0" xr:uid="{00000000-0006-0000-0400-000087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8/9.  Foot survey 8,360 on 8/9 - None in original index.</t>
        </r>
      </text>
    </comment>
    <comment ref="M49" authorId="1" shapeId="0" xr:uid="{00000000-0006-0000-0400-000088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Mouth count on 7/20 too early for comparison.</t>
        </r>
      </text>
    </comment>
    <comment ref="U49" authorId="1" shapeId="0" xr:uid="{00000000-0006-0000-0400-000089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8/8.  Foot survey 7,090 on 8/8 - None in original index.</t>
        </r>
      </text>
    </comment>
    <comment ref="AD49" authorId="1" shapeId="0" xr:uid="{00000000-0006-0000-0400-00008A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Mouth count 3,800 on 7/21 not good - see coments for that survey.</t>
        </r>
      </text>
    </comment>
    <comment ref="AZ49" authorId="2" shapeId="0" xr:uid="{00000000-0006-0000-0400-00008B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Only one survey 8/17, all dead.</t>
        </r>
      </text>
    </comment>
    <comment ref="BJ49" authorId="2" shapeId="0" xr:uid="{00000000-0006-0000-0400-00008C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15 fish on 7/18 to early too be a peak count.</t>
        </r>
      </text>
    </comment>
    <comment ref="BL49" authorId="1" shapeId="0" xr:uid="{00000000-0006-0000-0400-00008D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Foot survey 1,750 on 8/8.</t>
        </r>
      </text>
    </comment>
    <comment ref="H50" authorId="1" shapeId="0" xr:uid="{00000000-0006-0000-0400-00008E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8/30. Foot survey 9,280 on 8/13 - none in original index.</t>
        </r>
      </text>
    </comment>
    <comment ref="N50" authorId="1" shapeId="0" xr:uid="{00000000-0006-0000-0400-00008F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7/23.  Foot survey 7,410 on 7/31 - None in original index.</t>
        </r>
      </text>
    </comment>
    <comment ref="O50" authorId="1" shapeId="0" xr:uid="{00000000-0006-0000-0400-000090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8/31.  Foot survey 2000 on 7/31 - None in original index.</t>
        </r>
      </text>
    </comment>
    <comment ref="T50" authorId="1" shapeId="0" xr:uid="{00000000-0006-0000-0400-000091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7/25.  Foot survey 1,240 on 7/30 - None in original index.</t>
        </r>
      </text>
    </comment>
    <comment ref="AG50" authorId="1" shapeId="0" xr:uid="{00000000-0006-0000-0400-000092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Foot survey. Peak aerial 6,000.</t>
        </r>
      </text>
    </comment>
    <comment ref="E51" authorId="1" shapeId="0" xr:uid="{00000000-0006-0000-0400-000093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Foot survey 720 on 8/18.</t>
        </r>
      </text>
    </comment>
    <comment ref="H51" authorId="1" shapeId="0" xr:uid="{00000000-0006-0000-0400-000094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Foot survey 800 on 8/19.</t>
        </r>
      </text>
    </comment>
    <comment ref="N51" authorId="1" shapeId="0" xr:uid="{00000000-0006-0000-0400-000095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8/8.  Foot survey 3,350 on 7/30.</t>
        </r>
      </text>
    </comment>
    <comment ref="O51" authorId="1" shapeId="0" xr:uid="{00000000-0006-0000-0400-000096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8/8.  Foot survey 610 on 7/29.</t>
        </r>
      </text>
    </comment>
    <comment ref="AP51" authorId="2" shapeId="0" xr:uid="{00000000-0006-0000-0400-000097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Mouth Count</t>
        </r>
      </text>
    </comment>
    <comment ref="BG51" authorId="1" shapeId="0" xr:uid="{00000000-0006-0000-0400-000098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Original index had mouth count 3,300 on 7/10 - too early for comparison.</t>
        </r>
      </text>
    </comment>
    <comment ref="O52" authorId="1" shapeId="0" xr:uid="{00000000-0006-0000-0400-000099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Foot survey 275 on 8/9.</t>
        </r>
      </text>
    </comment>
    <comment ref="P52" authorId="1" shapeId="0" xr:uid="{00000000-0006-0000-0400-00009A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Foot survey 240 on 8/7.</t>
        </r>
      </text>
    </comment>
    <comment ref="R52" authorId="1" shapeId="0" xr:uid="{00000000-0006-0000-0400-00009B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Foot survey 830 on 8/6.</t>
        </r>
      </text>
    </comment>
    <comment ref="AB52" authorId="2" shapeId="0" xr:uid="{00000000-0006-0000-0400-00009C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Mouth count
</t>
        </r>
      </text>
    </comment>
    <comment ref="AZ52" authorId="2" shapeId="0" xr:uid="{00000000-0006-0000-0400-00009D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Only one survey conducted 8/13.</t>
        </r>
      </text>
    </comment>
    <comment ref="R53" authorId="1" shapeId="0" xr:uid="{00000000-0006-0000-0400-00009E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Foot survey 802 on 7/29.</t>
        </r>
      </text>
    </comment>
    <comment ref="T53" authorId="1" shapeId="0" xr:uid="{00000000-0006-0000-0400-00009F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aerial on 7/20.  Foot survey 725 on 8/5.</t>
        </r>
      </text>
    </comment>
    <comment ref="BL53" authorId="1" shapeId="0" xr:uid="{00000000-0006-0000-0400-0000A0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foot survey 3,147 on 8/10.</t>
        </r>
      </text>
    </comment>
    <comment ref="AF54" authorId="1" shapeId="0" xr:uid="{00000000-0006-0000-0400-0000A1000000}">
      <text>
        <r>
          <rPr>
            <b/>
            <sz val="8"/>
            <color indexed="81"/>
            <rFont val="Tahoma"/>
            <family val="2"/>
          </rPr>
          <t xml:space="preserve">scheinl: 
</t>
        </r>
        <r>
          <rPr>
            <sz val="8"/>
            <color indexed="81"/>
            <rFont val="Tahoma"/>
            <family val="2"/>
          </rPr>
          <t>Foot survey; Peak aerial survey 3600.</t>
        </r>
      </text>
    </comment>
    <comment ref="AG54" authorId="1" shapeId="0" xr:uid="{00000000-0006-0000-0400-0000A2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Aerial on 7/29.  Peak aerial 8,080 on 7/14 half mouth count.  Foot survey 11,300 on 7/23.</t>
        </r>
      </text>
    </comment>
    <comment ref="AW54" authorId="1" shapeId="0" xr:uid="{00000000-0006-0000-0400-0000A3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foot survey.</t>
        </r>
      </text>
    </comment>
    <comment ref="AZ54" authorId="2" shapeId="0" xr:uid="{00000000-0006-0000-0400-0000A4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Only one survey 7/24.</t>
        </r>
      </text>
    </comment>
    <comment ref="BB54" authorId="1" shapeId="0" xr:uid="{00000000-0006-0000-0400-0000A5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Original index had 1,220 mouth count on 7/16  - too early for comparison.</t>
        </r>
      </text>
    </comment>
    <comment ref="BL54" authorId="1" shapeId="0" xr:uid="{00000000-0006-0000-0400-0000A6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Foot survey 13,000 on 7/31.</t>
        </r>
      </text>
    </comment>
    <comment ref="H55" authorId="1" shapeId="0" xr:uid="{00000000-0006-0000-0400-0000A7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Foot survey 1,976 on 8/25.</t>
        </r>
      </text>
    </comment>
    <comment ref="AG55" authorId="1" shapeId="0" xr:uid="{00000000-0006-0000-0400-0000A8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Aerial on 7/19.  Peak aerial mouth count 17,000 on 7/8.  Foot survey 14,400 on 7/17.</t>
        </r>
      </text>
    </comment>
    <comment ref="AX55" authorId="0" shapeId="0" xr:uid="{00000000-0006-0000-0400-0000A9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Foot survey - aerials too eary.</t>
        </r>
      </text>
    </comment>
    <comment ref="BL55" authorId="1" shapeId="0" xr:uid="{00000000-0006-0000-0400-0000AA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Foot survey 720 on 7/31.</t>
        </r>
      </text>
    </comment>
    <comment ref="O56" authorId="1" shapeId="0" xr:uid="{00000000-0006-0000-0400-0000AB000000}">
      <text>
        <r>
          <rPr>
            <b/>
            <sz val="8"/>
            <color indexed="81"/>
            <rFont val="Tahoma"/>
            <family val="2"/>
          </rPr>
          <t xml:space="preserve">scheinl: </t>
        </r>
        <r>
          <rPr>
            <sz val="8"/>
            <color indexed="81"/>
            <rFont val="Tahoma"/>
            <family val="2"/>
          </rPr>
          <t>Only 1 survey of 50 fish on 7/14/02 - seems too early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L56" authorId="1" shapeId="0" xr:uid="{00000000-0006-0000-0400-0000AC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Foot survey 399 on 7/30.</t>
        </r>
      </text>
    </comment>
    <comment ref="D57" authorId="2" shapeId="0" xr:uid="{00000000-0006-0000-0400-0000AD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Foot survey 218 - no aerial survey.</t>
        </r>
      </text>
    </comment>
    <comment ref="E57" authorId="2" shapeId="0" xr:uid="{00000000-0006-0000-0400-0000AE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Foot survey 201 - no aerial survey.</t>
        </r>
      </text>
    </comment>
    <comment ref="H57" authorId="2" shapeId="0" xr:uid="{00000000-0006-0000-0400-0000AF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Foot survey 5,920 - no aerial.</t>
        </r>
      </text>
    </comment>
    <comment ref="AG57" authorId="2" shapeId="0" xr:uid="{00000000-0006-0000-0400-0000B0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Foot survey.</t>
        </r>
      </text>
    </comment>
    <comment ref="U58" authorId="2" shapeId="0" xr:uid="{00000000-0006-0000-0400-0000B1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Peak aerial on 8/9 - foot survey on 8/5 counted 9930.</t>
        </r>
      </text>
    </comment>
    <comment ref="AB58" authorId="2" shapeId="0" xr:uid="{00000000-0006-0000-0400-0000B2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Survey on 9/1 (500 fish) too late - peak timing late July, early August.</t>
        </r>
      </text>
    </comment>
    <comment ref="C59" authorId="2" shapeId="0" xr:uid="{00000000-0006-0000-0400-0000B3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No code 3 survey.</t>
        </r>
      </text>
    </comment>
    <comment ref="AG59" authorId="2" shapeId="0" xr:uid="{00000000-0006-0000-0400-0000B4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Foot survey.</t>
        </r>
      </text>
    </comment>
    <comment ref="AX59" authorId="0" shapeId="0" xr:uid="{00000000-0006-0000-0400-0000B5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Foot.</t>
        </r>
      </text>
    </comment>
    <comment ref="W60" authorId="2" shapeId="0" xr:uid="{00000000-0006-0000-0400-0000B6000000}">
      <text>
        <r>
          <rPr>
            <b/>
            <sz val="8"/>
            <color indexed="81"/>
            <rFont val="Tahoma"/>
            <family val="2"/>
          </rPr>
          <t>State of Alaska:</t>
        </r>
        <r>
          <rPr>
            <sz val="8"/>
            <color indexed="81"/>
            <rFont val="Tahoma"/>
            <family val="2"/>
          </rPr>
          <t xml:space="preserve">
7/18 - too early?</t>
        </r>
      </text>
    </comment>
    <comment ref="AX60" authorId="0" shapeId="0" xr:uid="{00000000-0006-0000-0400-0000B7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foot.</t>
        </r>
      </text>
    </comment>
    <comment ref="C61" authorId="0" shapeId="0" xr:uid="{00000000-0006-0000-0400-0000B8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Surveyor comment:  "Too many pinks for good count."</t>
        </r>
      </text>
    </comment>
    <comment ref="Z61" authorId="0" shapeId="0" xr:uid="{00000000-0006-0000-0400-0000B9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foot survey 2,500.</t>
        </r>
      </text>
    </comment>
    <comment ref="AG61" authorId="0" shapeId="0" xr:uid="{00000000-0006-0000-0400-0000BA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10,400 on 7/22 considered only code 2 - this survey 4,000 considered code 3.</t>
        </r>
      </text>
    </comment>
    <comment ref="AW61" authorId="0" shapeId="0" xr:uid="{00000000-0006-0000-0400-0000BB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foot.</t>
        </r>
      </text>
    </comment>
    <comment ref="AX61" authorId="0" shapeId="0" xr:uid="{00000000-0006-0000-0400-0000BC000000}">
      <text>
        <r>
          <rPr>
            <b/>
            <sz val="8"/>
            <color indexed="81"/>
            <rFont val="Tahoma"/>
            <family val="2"/>
          </rPr>
          <t>SCHeinl:</t>
        </r>
        <r>
          <rPr>
            <sz val="8"/>
            <color indexed="81"/>
            <rFont val="Tahoma"/>
            <family val="2"/>
          </rPr>
          <t xml:space="preserve">
Peak foot.</t>
        </r>
      </text>
    </comment>
    <comment ref="BH64" authorId="3" shapeId="0" xr:uid="{00000000-0006-0000-0400-0000BD000000}">
      <text>
        <r>
          <rPr>
            <b/>
            <sz val="8"/>
            <color indexed="81"/>
            <rFont val="Tahoma"/>
            <family val="2"/>
          </rPr>
          <t>Piston, Andrew W (DFG):</t>
        </r>
        <r>
          <rPr>
            <sz val="8"/>
            <color indexed="81"/>
            <rFont val="Tahoma"/>
            <family val="2"/>
          </rPr>
          <t xml:space="preserve">
Randy Bachman said there were very few chum in St. James Bay streams.</t>
        </r>
      </text>
    </comment>
    <comment ref="BI64" authorId="3" shapeId="0" xr:uid="{00000000-0006-0000-0400-0000BE000000}">
      <text>
        <r>
          <rPr>
            <b/>
            <sz val="8"/>
            <color indexed="81"/>
            <rFont val="Tahoma"/>
            <family val="2"/>
          </rPr>
          <t>Piston, Andrew W (DFG):</t>
        </r>
        <r>
          <rPr>
            <sz val="8"/>
            <color indexed="81"/>
            <rFont val="Tahoma"/>
            <family val="2"/>
          </rPr>
          <t xml:space="preserve">
Randy Bachman said there were very few chums in St. James Bay streams.</t>
        </r>
      </text>
    </comment>
  </commentList>
</comments>
</file>

<file path=xl/sharedStrings.xml><?xml version="1.0" encoding="utf-8"?>
<sst xmlns="http://schemas.openxmlformats.org/spreadsheetml/2006/main" count="1025" uniqueCount="213">
  <si>
    <t>District</t>
  </si>
  <si>
    <t>Sub-Region</t>
  </si>
  <si>
    <t>Stream No.</t>
  </si>
  <si>
    <t>Stream Name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</si>
  <si>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</si>
  <si>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</si>
  <si>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</si>
  <si>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</si>
  <si>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</si>
  <si>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</si>
  <si>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</si>
  <si>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</si>
  <si>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</si>
  <si>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</si>
  <si>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</si>
  <si>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</si>
  <si>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</si>
  <si>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</si>
  <si>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</si>
  <si>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Wilson River</t>
  </si>
  <si>
    <t>Petersburg</t>
  </si>
  <si>
    <t>109</t>
  </si>
  <si>
    <t>NSE Inside</t>
  </si>
  <si>
    <t>109-30-016</t>
  </si>
  <si>
    <t>Tyee Head East</t>
  </si>
  <si>
    <t>109-44-037</t>
  </si>
  <si>
    <t>Saginaw Bay S Head</t>
  </si>
  <si>
    <t>109-44-039</t>
  </si>
  <si>
    <t>Saginaw Creek</t>
  </si>
  <si>
    <t>109-45-017</t>
  </si>
  <si>
    <t>Lookout Point Cr Sec B</t>
  </si>
  <si>
    <t>109-52-007</t>
  </si>
  <si>
    <t>Rowan Creek</t>
  </si>
  <si>
    <t>109-62-014</t>
  </si>
  <si>
    <t>Sample Creek</t>
  </si>
  <si>
    <t>110</t>
  </si>
  <si>
    <t>110-13-004</t>
  </si>
  <si>
    <t>Dry Bay Creek</t>
  </si>
  <si>
    <t>110-22-004</t>
  </si>
  <si>
    <t>Amber Creek - N Arm Pybus</t>
  </si>
  <si>
    <t>110-22-012</t>
  </si>
  <si>
    <t>Donkey Creek</t>
  </si>
  <si>
    <t>110-22-014</t>
  </si>
  <si>
    <t>Cannery Cove - Pybus Bay</t>
  </si>
  <si>
    <t>110-23-008</t>
  </si>
  <si>
    <t>Johnston Creek</t>
  </si>
  <si>
    <t>110-23-010</t>
  </si>
  <si>
    <t>Bowman Creek</t>
  </si>
  <si>
    <t>110-23-019</t>
  </si>
  <si>
    <t>Snug Cove - Gambier Bay</t>
  </si>
  <si>
    <t>110-23-040</t>
  </si>
  <si>
    <t>East of Snug Cove</t>
  </si>
  <si>
    <t>110-32-009</t>
  </si>
  <si>
    <t>Chuck River - Windham Bay</t>
  </si>
  <si>
    <t>110-33-013</t>
  </si>
  <si>
    <t>Lauras Creek</t>
  </si>
  <si>
    <t>110-34-006</t>
  </si>
  <si>
    <t>Glen Creek</t>
  </si>
  <si>
    <t>110-34-008</t>
  </si>
  <si>
    <t>Sanborn Creek</t>
  </si>
  <si>
    <t>111</t>
  </si>
  <si>
    <t>Juneau</t>
  </si>
  <si>
    <t>111-13-010</t>
  </si>
  <si>
    <t>Mole River</t>
  </si>
  <si>
    <t>111-15-024</t>
  </si>
  <si>
    <t>Windfall Harbor W Side</t>
  </si>
  <si>
    <t>111-15-030</t>
  </si>
  <si>
    <t>Pack Creek</t>
  </si>
  <si>
    <t>111-16-040</t>
  </si>
  <si>
    <t>Swan Cove Creek</t>
  </si>
  <si>
    <t>111-17-010</t>
  </si>
  <si>
    <t>King Salmon River</t>
  </si>
  <si>
    <t>111-33-010</t>
  </si>
  <si>
    <t>Prospect Creek - Speel</t>
  </si>
  <si>
    <t>111-41-005</t>
  </si>
  <si>
    <t>Admiralty Creek</t>
  </si>
  <si>
    <t>112</t>
  </si>
  <si>
    <t>112-15-062</t>
  </si>
  <si>
    <t>Robinson Creek</t>
  </si>
  <si>
    <t>112-19-010</t>
  </si>
  <si>
    <t>Sitka</t>
  </si>
  <si>
    <t>112-21-005</t>
  </si>
  <si>
    <t>Clear River - Kelp Bay</t>
  </si>
  <si>
    <t>112-21-006</t>
  </si>
  <si>
    <t>Ralphs Creek</t>
  </si>
  <si>
    <t>112-44-010</t>
  </si>
  <si>
    <t>Saltery Bay Head</t>
  </si>
  <si>
    <t>112-46-009</t>
  </si>
  <si>
    <t>Seal Bay Head</t>
  </si>
  <si>
    <t>112-47-010</t>
  </si>
  <si>
    <t>Long Bay Head</t>
  </si>
  <si>
    <t>112-48-015</t>
  </si>
  <si>
    <t>Big Goose Creek</t>
  </si>
  <si>
    <t>112-48-019</t>
  </si>
  <si>
    <t>Little Goose Creek</t>
  </si>
  <si>
    <t>112-48-023</t>
  </si>
  <si>
    <t>West Bay Head Creek</t>
  </si>
  <si>
    <t>112-48-035</t>
  </si>
  <si>
    <t>Tenakee Inlet Head</t>
  </si>
  <si>
    <t>112-50-020</t>
  </si>
  <si>
    <t>Kennel Creek</t>
  </si>
  <si>
    <t>112-50-030</t>
  </si>
  <si>
    <t>Freshwater Creek</t>
  </si>
  <si>
    <t>112-65-024</t>
  </si>
  <si>
    <t>Greens Creek</t>
  </si>
  <si>
    <t>112-72-011</t>
  </si>
  <si>
    <t>Weir Creek N Arm Hood Bay</t>
  </si>
  <si>
    <t>112-73-024</t>
  </si>
  <si>
    <t>Weir Creek S Arm Hood Bay</t>
  </si>
  <si>
    <t>112-80-028</t>
  </si>
  <si>
    <t>Chaik Bay Creek</t>
  </si>
  <si>
    <t>112-90-014</t>
  </si>
  <si>
    <t>Whitewater Creek</t>
  </si>
  <si>
    <t>113</t>
  </si>
  <si>
    <t>113-53-003</t>
  </si>
  <si>
    <t>Saook Bay West Head</t>
  </si>
  <si>
    <t>114</t>
  </si>
  <si>
    <t>114-23-070</t>
  </si>
  <si>
    <t>Mud Bay River</t>
  </si>
  <si>
    <t>114-25-010</t>
  </si>
  <si>
    <t>Homeshore Creek</t>
  </si>
  <si>
    <t>114-27-030</t>
  </si>
  <si>
    <t>Spasski Creek</t>
  </si>
  <si>
    <t>114-31-013</t>
  </si>
  <si>
    <t>Game Creek</t>
  </si>
  <si>
    <t>114-32-004</t>
  </si>
  <si>
    <t>Seagull Creek</t>
  </si>
  <si>
    <t>114-33-023</t>
  </si>
  <si>
    <t>Neka River</t>
  </si>
  <si>
    <t>114-34-010</t>
  </si>
  <si>
    <t>Humpback Creek</t>
  </si>
  <si>
    <t>114-40-035</t>
  </si>
  <si>
    <t>Trail River</t>
  </si>
  <si>
    <t>115</t>
  </si>
  <si>
    <t>115-10-042</t>
  </si>
  <si>
    <t>St James Bay NW Side</t>
  </si>
  <si>
    <t>115-10-046</t>
  </si>
  <si>
    <t>St. James River</t>
  </si>
  <si>
    <t>115-10-080</t>
  </si>
  <si>
    <t>Endicott River</t>
  </si>
  <si>
    <t>115-20-010</t>
  </si>
  <si>
    <t>Berners River</t>
  </si>
  <si>
    <t>115-20-052</t>
  </si>
  <si>
    <t>Sawmill Creek - Berners River</t>
  </si>
  <si>
    <t>Area</t>
  </si>
  <si>
    <t>Aerial</t>
  </si>
  <si>
    <t>Fish Creek-Douglas I</t>
  </si>
  <si>
    <t>111-50-069</t>
  </si>
  <si>
    <t>Survey Type</t>
  </si>
  <si>
    <t>Run Type</t>
  </si>
  <si>
    <t>Summer</t>
  </si>
  <si>
    <t>Foot</t>
  </si>
  <si>
    <t>Kadashan Creek</t>
  </si>
  <si>
    <t>112-42-025</t>
  </si>
  <si>
    <t>113-54-007</t>
  </si>
  <si>
    <t>Rodman Creek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</si>
  <si>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</si>
  <si>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</si>
  <si>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</si>
  <si>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</si>
  <si>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</si>
  <si>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</si>
  <si>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</si>
  <si>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</si>
  <si>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</si>
  <si>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</si>
  <si>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</si>
  <si>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</si>
  <si>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</si>
  <si>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</si>
  <si>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</si>
  <si>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</si>
  <si>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</si>
  <si>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</si>
  <si>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</si>
  <si>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</si>
  <si>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</si>
  <si>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</si>
  <si>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109-62-024</t>
  </si>
  <si>
    <t>Petrof Bay W Head</t>
  </si>
  <si>
    <t>113-56-003</t>
  </si>
  <si>
    <t>Ushk Bay W End</t>
  </si>
  <si>
    <t>Minimum=</t>
  </si>
  <si>
    <t>Maximum=</t>
  </si>
  <si>
    <t>Contrast=</t>
  </si>
  <si>
    <t>Lower</t>
  </si>
  <si>
    <t>Bound</t>
  </si>
  <si>
    <t>Sum of</t>
  </si>
  <si>
    <t>Surveys</t>
  </si>
  <si>
    <t>For Charting:</t>
  </si>
  <si>
    <t>North Arm Creek</t>
  </si>
  <si>
    <t>108-41-010</t>
  </si>
  <si>
    <t>SSE</t>
  </si>
  <si>
    <t>SEG THRESHOLD based on percentiles 1982-2007:  149,000</t>
  </si>
  <si>
    <t>SEG based on risk analyis:  149,000</t>
  </si>
  <si>
    <t>NORTHERN SOUTHEAST INSIDE SUMMER CHUM SALMON</t>
  </si>
  <si>
    <t>SOUTHEAST ALASKA CHUM SALMON ESCAPEMENT INDEX, 1960-2010</t>
  </si>
  <si>
    <t>x</t>
  </si>
  <si>
    <t>Long Term Data</t>
  </si>
  <si>
    <t>Index</t>
  </si>
  <si>
    <t>SEG</t>
  </si>
  <si>
    <t>Percent</t>
  </si>
  <si>
    <t>Long-term</t>
  </si>
  <si>
    <t>Expanded</t>
  </si>
  <si>
    <t>Streams</t>
  </si>
  <si>
    <t>Median=</t>
  </si>
  <si>
    <r>
      <t>NSEI Index Total</t>
    </r>
    <r>
      <rPr>
        <b/>
        <vertAlign val="superscript"/>
        <sz val="8"/>
        <rFont val="Arial"/>
        <family val="2"/>
      </rPr>
      <t>a</t>
    </r>
  </si>
  <si>
    <t>5-year average</t>
  </si>
  <si>
    <t>Index 4 years later</t>
  </si>
  <si>
    <t>Index 5 years later</t>
  </si>
  <si>
    <t>SEG THRESHOLD based on percentiles 1960-2016:  107,000</t>
  </si>
  <si>
    <t>SOUTHEAST ALASKA CHUM SALMON ESCAPEMENT INDEX, 1960-2019</t>
  </si>
  <si>
    <t>1982-2020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</si>
</sst>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#,##0.0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b/>
      <sz val="12"/>
      <name val="Arial"/>
      <family val="2"/>
    </font>
    <font>
      <b/>
      <sz val="8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i/>
      <sz val="8"/>
      <name val="Arial"/>
      <family val="2"/>
    </font>
    <font>
      <b/>
      <sz val="8"/>
      <color theme="1"/>
      <name val="Arial"/>
      <family val="2"/>
    </font>
    <font>
      <b/>
      <vertAlign val="superscript"/>
      <sz val="8"/>
      <name val="Arial"/>
      <family val="2"/>
    </font>
    <font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3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/>
    <xf numFmtId="3" fontId="4" fillId="0" borderId="0" xfId="0" applyNumberFormat="1" applyFont="1" applyAlignment="1">
      <alignment horizontal="center"/>
    </xf>
    <xf numFmtId="3" fontId="4" fillId="0" borderId="0" xfId="0" applyNumberFormat="1" applyFont="1" applyFill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1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/>
    <xf numFmtId="3" fontId="4" fillId="0" borderId="0" xfId="0" applyNumberFormat="1" applyFont="1"/>
    <xf numFmtId="3" fontId="4" fillId="0" borderId="0" xfId="0" applyNumberFormat="1" applyFont="1" applyFill="1" applyBorder="1" applyAlignment="1">
      <alignment horizontal="center"/>
    </xf>
    <xf numFmtId="3" fontId="6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9" fillId="0" borderId="0" xfId="0" applyFont="1"/>
    <xf numFmtId="0" fontId="5" fillId="0" borderId="0" xfId="0" applyFo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left"/>
    </xf>
    <xf numFmtId="164" fontId="4" fillId="0" borderId="0" xfId="0" applyNumberFormat="1" applyFont="1"/>
    <xf numFmtId="0" fontId="8" fillId="0" borderId="0" xfId="0" applyFont="1"/>
    <xf numFmtId="3" fontId="8" fillId="0" borderId="0" xfId="0" applyNumberFormat="1" applyFont="1" applyFill="1" applyBorder="1" applyAlignment="1">
      <alignment horizontal="center"/>
    </xf>
    <xf numFmtId="3" fontId="4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3" fontId="4" fillId="0" borderId="0" xfId="0" applyNumberFormat="1" applyFont="1" applyFill="1"/>
    <xf numFmtId="3" fontId="7" fillId="0" borderId="0" xfId="0" applyNumberFormat="1" applyFont="1" applyFill="1" applyAlignment="1">
      <alignment horizontal="center"/>
    </xf>
    <xf numFmtId="0" fontId="4" fillId="0" borderId="0" xfId="0" applyFont="1" applyFill="1" applyBorder="1"/>
    <xf numFmtId="1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1" fontId="4" fillId="2" borderId="0" xfId="0" applyNumberFormat="1" applyFont="1" applyFill="1" applyBorder="1" applyAlignment="1">
      <alignment horizontal="center"/>
    </xf>
    <xf numFmtId="0" fontId="12" fillId="0" borderId="0" xfId="0" applyFont="1"/>
    <xf numFmtId="0" fontId="4" fillId="0" borderId="0" xfId="0" applyFont="1" applyBorder="1" applyAlignment="1">
      <alignment horizontal="center"/>
    </xf>
    <xf numFmtId="1" fontId="4" fillId="4" borderId="0" xfId="0" applyNumberFormat="1" applyFont="1" applyFill="1" applyBorder="1" applyAlignment="1">
      <alignment horizontal="center"/>
    </xf>
    <xf numFmtId="1" fontId="4" fillId="3" borderId="0" xfId="0" applyNumberFormat="1" applyFont="1" applyFill="1" applyBorder="1" applyAlignment="1">
      <alignment horizontal="center"/>
    </xf>
    <xf numFmtId="0" fontId="11" fillId="0" borderId="0" xfId="0" applyFont="1"/>
    <xf numFmtId="0" fontId="14" fillId="0" borderId="0" xfId="0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Alignment="1">
      <alignment horizontal="center"/>
    </xf>
    <xf numFmtId="3" fontId="14" fillId="0" borderId="0" xfId="0" applyNumberFormat="1" applyFont="1" applyFill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164" fontId="14" fillId="0" borderId="0" xfId="0" applyNumberFormat="1" applyFont="1" applyFill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0" xfId="0" applyFont="1" applyFill="1"/>
    <xf numFmtId="0" fontId="14" fillId="0" borderId="0" xfId="0" applyFont="1" applyAlignment="1">
      <alignment horizontal="left"/>
    </xf>
    <xf numFmtId="1" fontId="14" fillId="0" borderId="0" xfId="0" applyNumberFormat="1" applyFont="1" applyFill="1" applyAlignment="1">
      <alignment horizontal="center"/>
    </xf>
    <xf numFmtId="1" fontId="14" fillId="2" borderId="0" xfId="0" applyNumberFormat="1" applyFont="1" applyFill="1" applyAlignment="1">
      <alignment horizontal="center"/>
    </xf>
    <xf numFmtId="3" fontId="14" fillId="0" borderId="0" xfId="0" applyNumberFormat="1" applyFont="1" applyFill="1" applyBorder="1" applyAlignment="1">
      <alignment horizontal="center"/>
    </xf>
    <xf numFmtId="1" fontId="14" fillId="2" borderId="0" xfId="0" applyNumberFormat="1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/>
    </xf>
    <xf numFmtId="1" fontId="14" fillId="4" borderId="0" xfId="0" applyNumberFormat="1" applyFont="1" applyFill="1" applyBorder="1" applyAlignment="1">
      <alignment horizontal="center"/>
    </xf>
    <xf numFmtId="1" fontId="14" fillId="3" borderId="0" xfId="0" applyNumberFormat="1" applyFont="1" applyFill="1" applyBorder="1" applyAlignment="1">
      <alignment horizontal="center"/>
    </xf>
    <xf numFmtId="9" fontId="4" fillId="0" borderId="0" xfId="2" applyFont="1" applyAlignment="1">
      <alignment horizontal="center"/>
    </xf>
    <xf numFmtId="0" fontId="14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3" fontId="4" fillId="0" borderId="0" xfId="1" applyNumberFormat="1" applyFont="1" applyFill="1" applyAlignment="1">
      <alignment horizontal="center"/>
    </xf>
    <xf numFmtId="0" fontId="4" fillId="0" borderId="0" xfId="4" applyFont="1" applyFill="1" applyBorder="1" applyAlignment="1">
      <alignment horizontal="center" vertical="center"/>
    </xf>
    <xf numFmtId="1" fontId="4" fillId="6" borderId="0" xfId="0" applyNumberFormat="1" applyFont="1" applyFill="1" applyAlignment="1">
      <alignment horizontal="center"/>
    </xf>
    <xf numFmtId="1" fontId="4" fillId="6" borderId="0" xfId="0" applyNumberFormat="1" applyFont="1" applyFill="1" applyBorder="1" applyAlignment="1">
      <alignment horizontal="center"/>
    </xf>
    <xf numFmtId="0" fontId="7" fillId="0" borderId="0" xfId="6" applyFont="1" applyBorder="1" applyAlignment="1">
      <alignment horizontal="center"/>
    </xf>
    <xf numFmtId="0" fontId="10" fillId="0" borderId="0" xfId="8" applyFont="1" applyFill="1" applyBorder="1" applyAlignment="1">
      <alignment horizontal="center"/>
    </xf>
    <xf numFmtId="0" fontId="7" fillId="0" borderId="0" xfId="8" applyFont="1" applyFill="1" applyBorder="1" applyAlignment="1">
      <alignment horizontal="center"/>
    </xf>
    <xf numFmtId="3" fontId="4" fillId="0" borderId="0" xfId="9" applyNumberFormat="1" applyFont="1" applyFill="1" applyBorder="1" applyAlignment="1">
      <alignment horizontal="center"/>
    </xf>
    <xf numFmtId="3" fontId="4" fillId="0" borderId="0" xfId="9" applyNumberFormat="1" applyFont="1" applyBorder="1" applyAlignment="1">
      <alignment horizontal="center"/>
    </xf>
    <xf numFmtId="165" fontId="4" fillId="0" borderId="0" xfId="9" applyNumberFormat="1" applyFont="1" applyBorder="1" applyAlignment="1">
      <alignment horizontal="center"/>
    </xf>
    <xf numFmtId="0" fontId="4" fillId="0" borderId="0" xfId="9" applyFont="1" applyFill="1" applyBorder="1" applyAlignment="1">
      <alignment horizontal="right"/>
    </xf>
    <xf numFmtId="9" fontId="4" fillId="0" borderId="0" xfId="2" applyFont="1" applyFill="1" applyBorder="1" applyAlignment="1">
      <alignment horizontal="center"/>
    </xf>
    <xf numFmtId="9" fontId="4" fillId="0" borderId="0" xfId="2" applyFont="1" applyBorder="1" applyAlignment="1">
      <alignment horizontal="center"/>
    </xf>
    <xf numFmtId="9" fontId="15" fillId="0" borderId="0" xfId="2" applyFont="1" applyFill="1" applyAlignment="1">
      <alignment horizontal="center"/>
    </xf>
    <xf numFmtId="3" fontId="4" fillId="0" borderId="0" xfId="0" applyNumberFormat="1" applyFont="1" applyFill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16" fillId="0" borderId="0" xfId="0" applyNumberFormat="1" applyFont="1" applyFill="1" applyAlignment="1">
      <alignment horizontal="center"/>
    </xf>
    <xf numFmtId="1" fontId="7" fillId="0" borderId="0" xfId="0" applyNumberFormat="1" applyFont="1" applyFill="1" applyAlignment="1">
      <alignment horizontal="center"/>
    </xf>
    <xf numFmtId="3" fontId="16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3" fontId="14" fillId="0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3" fontId="4" fillId="0" borderId="2" xfId="0" applyNumberFormat="1" applyFont="1" applyFill="1" applyBorder="1" applyAlignment="1">
      <alignment horizontal="center"/>
    </xf>
    <xf numFmtId="3" fontId="7" fillId="0" borderId="2" xfId="0" applyNumberFormat="1" applyFont="1" applyFill="1" applyBorder="1" applyAlignment="1">
      <alignment horizontal="center"/>
    </xf>
    <xf numFmtId="3" fontId="16" fillId="0" borderId="2" xfId="0" applyNumberFormat="1" applyFont="1" applyFill="1" applyBorder="1" applyAlignment="1">
      <alignment horizontal="center"/>
    </xf>
    <xf numFmtId="3" fontId="14" fillId="0" borderId="2" xfId="0" applyNumberFormat="1" applyFont="1" applyFill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0" fontId="4" fillId="0" borderId="2" xfId="0" applyFont="1" applyFill="1" applyBorder="1"/>
    <xf numFmtId="0" fontId="14" fillId="0" borderId="2" xfId="0" applyFont="1" applyBorder="1" applyAlignment="1">
      <alignment horizontal="center" wrapText="1"/>
    </xf>
    <xf numFmtId="0" fontId="14" fillId="0" borderId="2" xfId="0" applyFont="1" applyFill="1" applyBorder="1" applyAlignment="1">
      <alignment horizontal="center" wrapText="1"/>
    </xf>
    <xf numFmtId="0" fontId="7" fillId="0" borderId="2" xfId="6" applyFont="1" applyBorder="1" applyAlignment="1">
      <alignment horizontal="center" wrapText="1"/>
    </xf>
    <xf numFmtId="1" fontId="4" fillId="0" borderId="0" xfId="0" applyNumberFormat="1" applyFont="1" applyAlignment="1">
      <alignment horizontal="center"/>
    </xf>
    <xf numFmtId="9" fontId="4" fillId="0" borderId="0" xfId="2" applyFont="1" applyFill="1" applyAlignment="1">
      <alignment horizontal="center"/>
    </xf>
    <xf numFmtId="3" fontId="14" fillId="7" borderId="0" xfId="0" applyNumberFormat="1" applyFont="1" applyFill="1" applyAlignment="1">
      <alignment horizontal="center"/>
    </xf>
    <xf numFmtId="164" fontId="14" fillId="7" borderId="0" xfId="0" applyNumberFormat="1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0" fontId="14" fillId="7" borderId="0" xfId="0" applyFont="1" applyFill="1"/>
    <xf numFmtId="1" fontId="18" fillId="2" borderId="0" xfId="0" applyNumberFormat="1" applyFont="1" applyFill="1" applyBorder="1" applyAlignment="1">
      <alignment horizontal="center"/>
    </xf>
    <xf numFmtId="166" fontId="4" fillId="0" borderId="0" xfId="1" applyNumberFormat="1" applyFont="1" applyFill="1" applyBorder="1" applyAlignment="1">
      <alignment horizontal="center"/>
    </xf>
    <xf numFmtId="1" fontId="4" fillId="5" borderId="0" xfId="0" applyNumberFormat="1" applyFont="1" applyFill="1" applyBorder="1" applyAlignment="1">
      <alignment horizontal="center"/>
    </xf>
    <xf numFmtId="1" fontId="14" fillId="5" borderId="0" xfId="0" applyNumberFormat="1" applyFont="1" applyFill="1" applyBorder="1" applyAlignment="1">
      <alignment horizontal="center"/>
    </xf>
  </cellXfs>
  <cellStyles count="10">
    <cellStyle name="Comma" xfId="1" builtinId="3"/>
    <cellStyle name="Normal" xfId="0" builtinId="0"/>
    <cellStyle name="Normal 10" xfId="8" xr:uid="{00000000-0005-0000-0000-000002000000}"/>
    <cellStyle name="Normal 11" xfId="9" xr:uid="{00000000-0005-0000-0000-000003000000}"/>
    <cellStyle name="Normal 2" xfId="3" xr:uid="{00000000-0005-0000-0000-000004000000}"/>
    <cellStyle name="Normal 6" xfId="4" xr:uid="{00000000-0005-0000-0000-000005000000}"/>
    <cellStyle name="Normal 7" xfId="5" xr:uid="{00000000-0005-0000-0000-000006000000}"/>
    <cellStyle name="Normal 8" xfId="6" xr:uid="{00000000-0005-0000-0000-000007000000}"/>
    <cellStyle name="Normal 9" xfId="7" xr:uid="{00000000-0005-0000-0000-000008000000}"/>
    <cellStyle name="Percent" xfId="2" builtinId="5"/>
  </cellStyles>
  <dxfs count="0"/>
  <tableStyles count="0" defaultTableStyle="TableStyleMedium9" defaultPivotStyle="PivotStyleLight16"/>
  <colors>
    <mruColors>
      <color rgb="FF0883E8"/>
      <color rgb="FF056D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62365121026536"/>
          <c:y val="0.12625495354359076"/>
          <c:w val="0.76887139107611546"/>
          <c:h val="0.71469720830350747"/>
        </c:manualLayout>
      </c:layout>
      <c:lineChart>
        <c:grouping val="standard"/>
        <c:varyColors val="0"/>
        <c:ser>
          <c:idx val="2"/>
          <c:order val="0"/>
          <c:tx>
            <c:v>Escapement Index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12"/>
            <c:spPr>
              <a:solidFill>
                <a:srgbClr val="000000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cat>
            <c:strRef>
              <c:f>' INDEX - 1960-2020'!$A$14:$A$75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' INDEX - 1960-2020'!$BS$14:$BS$75</c:f>
              <c:numCache>
                <c:formatCode>#,##0</c:formatCode>
                <c:ptCount val="62"/>
                <c:pt idx="0">
                  <c:v>108.3902597042587</c:v>
                </c:pt>
                <c:pt idx="1">
                  <c:v>250.82116299012469</c:v>
                </c:pt>
                <c:pt idx="2">
                  <c:v>233.97486902111683</c:v>
                </c:pt>
                <c:pt idx="3">
                  <c:v>447.54131847011888</c:v>
                </c:pt>
                <c:pt idx="4">
                  <c:v>125.37323628638994</c:v>
                </c:pt>
                <c:pt idx="5">
                  <c:v>313.26382374686932</c:v>
                </c:pt>
                <c:pt idx="6">
                  <c:v>299.60662825935361</c:v>
                </c:pt>
                <c:pt idx="7">
                  <c:v>418.58562164909125</c:v>
                </c:pt>
                <c:pt idx="8">
                  <c:v>132.51299451791016</c:v>
                </c:pt>
                <c:pt idx="9">
                  <c:v>160.17739409113858</c:v>
                </c:pt>
                <c:pt idx="10">
                  <c:v>130.48037989241027</c:v>
                </c:pt>
                <c:pt idx="11">
                  <c:v>342.5016295776017</c:v>
                </c:pt>
                <c:pt idx="12">
                  <c:v>545.89649072720704</c:v>
                </c:pt>
                <c:pt idx="13">
                  <c:v>459.98083953877352</c:v>
                </c:pt>
                <c:pt idx="14">
                  <c:v>218.03740260195769</c:v>
                </c:pt>
                <c:pt idx="15">
                  <c:v>68.823280101863844</c:v>
                </c:pt>
                <c:pt idx="16">
                  <c:v>71.289793382634997</c:v>
                </c:pt>
                <c:pt idx="17">
                  <c:v>72.39976334786715</c:v>
                </c:pt>
                <c:pt idx="18">
                  <c:v>59.609188928741538</c:v>
                </c:pt>
                <c:pt idx="19">
                  <c:v>74.982896297072116</c:v>
                </c:pt>
                <c:pt idx="20">
                  <c:v>120.64597145643185</c:v>
                </c:pt>
                <c:pt idx="21">
                  <c:v>115.00829334817971</c:v>
                </c:pt>
                <c:pt idx="22">
                  <c:v>59.831488501325978</c:v>
                </c:pt>
                <c:pt idx="23">
                  <c:v>162.19949127713599</c:v>
                </c:pt>
                <c:pt idx="24">
                  <c:v>159.14178671634167</c:v>
                </c:pt>
                <c:pt idx="25">
                  <c:v>149.28795130963488</c:v>
                </c:pt>
                <c:pt idx="26">
                  <c:v>141.16026106971793</c:v>
                </c:pt>
                <c:pt idx="27">
                  <c:v>105.52283848612294</c:v>
                </c:pt>
                <c:pt idx="28">
                  <c:v>161.67099999999999</c:v>
                </c:pt>
                <c:pt idx="29">
                  <c:v>52.80958406351526</c:v>
                </c:pt>
                <c:pt idx="30">
                  <c:v>107.49100555039674</c:v>
                </c:pt>
                <c:pt idx="31">
                  <c:v>76.2375640214143</c:v>
                </c:pt>
                <c:pt idx="32">
                  <c:v>152.75543408575669</c:v>
                </c:pt>
                <c:pt idx="33">
                  <c:v>227.92561933681824</c:v>
                </c:pt>
                <c:pt idx="34">
                  <c:v>272.16077023381308</c:v>
                </c:pt>
                <c:pt idx="35">
                  <c:v>208.54944761871414</c:v>
                </c:pt>
                <c:pt idx="37">
                  <c:v>226.28612313152891</c:v>
                </c:pt>
                <c:pt idx="38">
                  <c:v>196.795556054759</c:v>
                </c:pt>
                <c:pt idx="39">
                  <c:v>317.80442357304065</c:v>
                </c:pt>
                <c:pt idx="40">
                  <c:v>442.50936763526198</c:v>
                </c:pt>
                <c:pt idx="41">
                  <c:v>229.44407000472847</c:v>
                </c:pt>
                <c:pt idx="42">
                  <c:v>396.63174824477295</c:v>
                </c:pt>
                <c:pt idx="43">
                  <c:v>210.1896195240875</c:v>
                </c:pt>
                <c:pt idx="44">
                  <c:v>242.41486664787803</c:v>
                </c:pt>
                <c:pt idx="45">
                  <c:v>185.34704807538975</c:v>
                </c:pt>
                <c:pt idx="46">
                  <c:v>282.26316516799324</c:v>
                </c:pt>
                <c:pt idx="47">
                  <c:v>149.09158053935761</c:v>
                </c:pt>
                <c:pt idx="48">
                  <c:v>98.881009829116252</c:v>
                </c:pt>
                <c:pt idx="49">
                  <c:v>106.66689654104904</c:v>
                </c:pt>
                <c:pt idx="50">
                  <c:v>77.038586582918356</c:v>
                </c:pt>
                <c:pt idx="51">
                  <c:v>125</c:v>
                </c:pt>
                <c:pt idx="52">
                  <c:v>177</c:v>
                </c:pt>
                <c:pt idx="53">
                  <c:v>278</c:v>
                </c:pt>
                <c:pt idx="54">
                  <c:v>93</c:v>
                </c:pt>
                <c:pt idx="55">
                  <c:v>165.69003626397605</c:v>
                </c:pt>
                <c:pt idx="56">
                  <c:v>65.823921231268315</c:v>
                </c:pt>
                <c:pt idx="57">
                  <c:v>277.34382652597799</c:v>
                </c:pt>
                <c:pt idx="58">
                  <c:v>109.03094497626361</c:v>
                </c:pt>
                <c:pt idx="59">
                  <c:v>123.47620373360472</c:v>
                </c:pt>
                <c:pt idx="60">
                  <c:v>52.138931610070912</c:v>
                </c:pt>
                <c:pt idx="61">
                  <c:v>66.874408957272522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1-4864-96A6-1E7BD79354AA}"/>
            </c:ext>
          </c:extLst>
        </c:ser>
        <c:ser>
          <c:idx val="0"/>
          <c:order val="1"/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 INDEX - 1960-2020'!$A$14:$A$75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' INDEX - 1960-2020'!$BP$14:$BP$75</c:f>
              <c:numCache>
                <c:formatCode>#,##0</c:formatCode>
                <c:ptCount val="62"/>
                <c:pt idx="0">
                  <c:v>107</c:v>
                </c:pt>
                <c:pt idx="1">
                  <c:v>107</c:v>
                </c:pt>
                <c:pt idx="2">
                  <c:v>107</c:v>
                </c:pt>
                <c:pt idx="3">
                  <c:v>107</c:v>
                </c:pt>
                <c:pt idx="4">
                  <c:v>107</c:v>
                </c:pt>
                <c:pt idx="5">
                  <c:v>107</c:v>
                </c:pt>
                <c:pt idx="6">
                  <c:v>107</c:v>
                </c:pt>
                <c:pt idx="7">
                  <c:v>107</c:v>
                </c:pt>
                <c:pt idx="8">
                  <c:v>107</c:v>
                </c:pt>
                <c:pt idx="9">
                  <c:v>107</c:v>
                </c:pt>
                <c:pt idx="10">
                  <c:v>107</c:v>
                </c:pt>
                <c:pt idx="11">
                  <c:v>107</c:v>
                </c:pt>
                <c:pt idx="12">
                  <c:v>107</c:v>
                </c:pt>
                <c:pt idx="13">
                  <c:v>107</c:v>
                </c:pt>
                <c:pt idx="14">
                  <c:v>107</c:v>
                </c:pt>
                <c:pt idx="15">
                  <c:v>107</c:v>
                </c:pt>
                <c:pt idx="16">
                  <c:v>107</c:v>
                </c:pt>
                <c:pt idx="17">
                  <c:v>107</c:v>
                </c:pt>
                <c:pt idx="18">
                  <c:v>107</c:v>
                </c:pt>
                <c:pt idx="19">
                  <c:v>107</c:v>
                </c:pt>
                <c:pt idx="20">
                  <c:v>107</c:v>
                </c:pt>
                <c:pt idx="21">
                  <c:v>107</c:v>
                </c:pt>
                <c:pt idx="22">
                  <c:v>107</c:v>
                </c:pt>
                <c:pt idx="23">
                  <c:v>107</c:v>
                </c:pt>
                <c:pt idx="24">
                  <c:v>107</c:v>
                </c:pt>
                <c:pt idx="25">
                  <c:v>107</c:v>
                </c:pt>
                <c:pt idx="26">
                  <c:v>107</c:v>
                </c:pt>
                <c:pt idx="27">
                  <c:v>107</c:v>
                </c:pt>
                <c:pt idx="28">
                  <c:v>107</c:v>
                </c:pt>
                <c:pt idx="29">
                  <c:v>107</c:v>
                </c:pt>
                <c:pt idx="30">
                  <c:v>107</c:v>
                </c:pt>
                <c:pt idx="31">
                  <c:v>107</c:v>
                </c:pt>
                <c:pt idx="32">
                  <c:v>107</c:v>
                </c:pt>
                <c:pt idx="33">
                  <c:v>107</c:v>
                </c:pt>
                <c:pt idx="34">
                  <c:v>107</c:v>
                </c:pt>
                <c:pt idx="35">
                  <c:v>107</c:v>
                </c:pt>
                <c:pt idx="36">
                  <c:v>107</c:v>
                </c:pt>
                <c:pt idx="37">
                  <c:v>107</c:v>
                </c:pt>
                <c:pt idx="38">
                  <c:v>107</c:v>
                </c:pt>
                <c:pt idx="39">
                  <c:v>107</c:v>
                </c:pt>
                <c:pt idx="40">
                  <c:v>107</c:v>
                </c:pt>
                <c:pt idx="41">
                  <c:v>107</c:v>
                </c:pt>
                <c:pt idx="42">
                  <c:v>107</c:v>
                </c:pt>
                <c:pt idx="43">
                  <c:v>107</c:v>
                </c:pt>
                <c:pt idx="44">
                  <c:v>107</c:v>
                </c:pt>
                <c:pt idx="45">
                  <c:v>107</c:v>
                </c:pt>
                <c:pt idx="46">
                  <c:v>107</c:v>
                </c:pt>
                <c:pt idx="47">
                  <c:v>107</c:v>
                </c:pt>
                <c:pt idx="48">
                  <c:v>107</c:v>
                </c:pt>
                <c:pt idx="49">
                  <c:v>107</c:v>
                </c:pt>
                <c:pt idx="50">
                  <c:v>107</c:v>
                </c:pt>
                <c:pt idx="51">
                  <c:v>107</c:v>
                </c:pt>
                <c:pt idx="52">
                  <c:v>107</c:v>
                </c:pt>
                <c:pt idx="53">
                  <c:v>107</c:v>
                </c:pt>
                <c:pt idx="54">
                  <c:v>107</c:v>
                </c:pt>
                <c:pt idx="55">
                  <c:v>107</c:v>
                </c:pt>
                <c:pt idx="56">
                  <c:v>107</c:v>
                </c:pt>
                <c:pt idx="57">
                  <c:v>107</c:v>
                </c:pt>
                <c:pt idx="58">
                  <c:v>107</c:v>
                </c:pt>
                <c:pt idx="59">
                  <c:v>107</c:v>
                </c:pt>
                <c:pt idx="60">
                  <c:v>107</c:v>
                </c:pt>
                <c:pt idx="61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41-4864-96A6-1E7BD7935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21888"/>
        <c:axId val="214423424"/>
      </c:lineChart>
      <c:catAx>
        <c:axId val="21442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800" b="0" i="0" u="none" strike="noStrike" baseline="0">
                <a:solidFill>
                  <a:srgbClr val="000000"/>
                </a:solidFill>
                <a:latin typeface="Times New Roman" pitchFamily="18" charset="0"/>
                <a:ea typeface="Arial"/>
                <a:cs typeface="Times New Roman" pitchFamily="18" charset="0"/>
              </a:defRPr>
            </a:pPr>
            <a:endParaRPr lang="en-US"/>
          </a:p>
        </c:txPr>
        <c:crossAx val="21442342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4423424"/>
        <c:scaling>
          <c:orientation val="minMax"/>
          <c:max val="600"/>
        </c:scaling>
        <c:delete val="0"/>
        <c:axPos val="l"/>
        <c:title>
          <c:tx>
            <c:rich>
              <a:bodyPr/>
              <a:lstStyle/>
              <a:p>
                <a:pPr>
                  <a:defRPr sz="2800" b="0" i="0" u="none" strike="noStrike" baseline="0">
                    <a:solidFill>
                      <a:srgbClr val="000000"/>
                    </a:solidFill>
                    <a:latin typeface="Times New Roman" pitchFamily="18" charset="0"/>
                    <a:ea typeface="Arial"/>
                    <a:cs typeface="Times New Roman" pitchFamily="18" charset="0"/>
                  </a:defRPr>
                </a:pPr>
                <a:r>
                  <a:rPr lang="en-US" sz="2800" b="0">
                    <a:latin typeface="Times New Roman" pitchFamily="18" charset="0"/>
                    <a:cs typeface="Times New Roman" pitchFamily="18" charset="0"/>
                  </a:rPr>
                  <a:t>Escapement Index Value (Thousands)</a:t>
                </a:r>
              </a:p>
            </c:rich>
          </c:tx>
          <c:layout>
            <c:manualLayout>
              <c:xMode val="edge"/>
              <c:yMode val="edge"/>
              <c:x val="2.7680664916885388E-2"/>
              <c:y val="0.1090314166763481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800" b="0" i="0" u="none" strike="noStrike" baseline="0">
                <a:solidFill>
                  <a:srgbClr val="000000"/>
                </a:solidFill>
                <a:latin typeface="Times New Roman" pitchFamily="18" charset="0"/>
                <a:ea typeface="Arial"/>
                <a:cs typeface="Times New Roman" pitchFamily="18" charset="0"/>
              </a:defRPr>
            </a:pPr>
            <a:endParaRPr lang="en-US"/>
          </a:p>
        </c:txPr>
        <c:crossAx val="214421888"/>
        <c:crosses val="autoZero"/>
        <c:crossBetween val="midCat"/>
        <c:majorUnit val="100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Times New Roman" pitchFamily="18" charset="0"/>
                <a:ea typeface="Arial"/>
                <a:cs typeface="Times New Roman" pitchFamily="18" charset="0"/>
              </a:defRPr>
            </a:pPr>
            <a:r>
              <a:rPr lang="en-US" sz="3200" b="0">
                <a:latin typeface="Times New Roman" pitchFamily="18" charset="0"/>
                <a:cs typeface="Times New Roman" pitchFamily="18" charset="0"/>
              </a:rPr>
              <a:t>Northern Southeast Inside Summer Chum Escapement Index, 1960–2021</a:t>
            </a:r>
          </a:p>
        </c:rich>
      </c:tx>
      <c:layout>
        <c:manualLayout>
          <c:xMode val="edge"/>
          <c:yMode val="edge"/>
          <c:x val="0.22666120817836757"/>
          <c:y val="1.008582516778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93229744728352"/>
          <c:y val="0.154431756389344"/>
          <c:w val="0.79356270810209906"/>
          <c:h val="0.68243610657966258"/>
        </c:manualLayout>
      </c:layout>
      <c:lineChart>
        <c:grouping val="standard"/>
        <c:varyColors val="0"/>
        <c:ser>
          <c:idx val="2"/>
          <c:order val="0"/>
          <c:tx>
            <c:v>Escapement Index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12"/>
            <c:spPr>
              <a:solidFill>
                <a:srgbClr val="000000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cat>
            <c:strRef>
              <c:f>' INDEX - 1960-2020'!$A$14:$A$75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' INDEX - 1960-2020'!$BS$14:$BS$75</c:f>
              <c:numCache>
                <c:formatCode>#,##0</c:formatCode>
                <c:ptCount val="62"/>
                <c:pt idx="0">
                  <c:v>108.3902597042587</c:v>
                </c:pt>
                <c:pt idx="1">
                  <c:v>250.82116299012469</c:v>
                </c:pt>
                <c:pt idx="2">
                  <c:v>233.97486902111683</c:v>
                </c:pt>
                <c:pt idx="3">
                  <c:v>447.54131847011888</c:v>
                </c:pt>
                <c:pt idx="4">
                  <c:v>125.37323628638994</c:v>
                </c:pt>
                <c:pt idx="5">
                  <c:v>313.26382374686932</c:v>
                </c:pt>
                <c:pt idx="6">
                  <c:v>299.60662825935361</c:v>
                </c:pt>
                <c:pt idx="7">
                  <c:v>418.58562164909125</c:v>
                </c:pt>
                <c:pt idx="8">
                  <c:v>132.51299451791016</c:v>
                </c:pt>
                <c:pt idx="9">
                  <c:v>160.17739409113858</c:v>
                </c:pt>
                <c:pt idx="10">
                  <c:v>130.48037989241027</c:v>
                </c:pt>
                <c:pt idx="11">
                  <c:v>342.5016295776017</c:v>
                </c:pt>
                <c:pt idx="12">
                  <c:v>545.89649072720704</c:v>
                </c:pt>
                <c:pt idx="13">
                  <c:v>459.98083953877352</c:v>
                </c:pt>
                <c:pt idx="14">
                  <c:v>218.03740260195769</c:v>
                </c:pt>
                <c:pt idx="15">
                  <c:v>68.823280101863844</c:v>
                </c:pt>
                <c:pt idx="16">
                  <c:v>71.289793382634997</c:v>
                </c:pt>
                <c:pt idx="17">
                  <c:v>72.39976334786715</c:v>
                </c:pt>
                <c:pt idx="18">
                  <c:v>59.609188928741538</c:v>
                </c:pt>
                <c:pt idx="19">
                  <c:v>74.982896297072116</c:v>
                </c:pt>
                <c:pt idx="20">
                  <c:v>120.64597145643185</c:v>
                </c:pt>
                <c:pt idx="21">
                  <c:v>115.00829334817971</c:v>
                </c:pt>
                <c:pt idx="22">
                  <c:v>59.831488501325978</c:v>
                </c:pt>
                <c:pt idx="23">
                  <c:v>162.19949127713599</c:v>
                </c:pt>
                <c:pt idx="24">
                  <c:v>159.14178671634167</c:v>
                </c:pt>
                <c:pt idx="25">
                  <c:v>149.28795130963488</c:v>
                </c:pt>
                <c:pt idx="26">
                  <c:v>141.16026106971793</c:v>
                </c:pt>
                <c:pt idx="27">
                  <c:v>105.52283848612294</c:v>
                </c:pt>
                <c:pt idx="28">
                  <c:v>161.67099999999999</c:v>
                </c:pt>
                <c:pt idx="29">
                  <c:v>52.80958406351526</c:v>
                </c:pt>
                <c:pt idx="30">
                  <c:v>107.49100555039674</c:v>
                </c:pt>
                <c:pt idx="31">
                  <c:v>76.2375640214143</c:v>
                </c:pt>
                <c:pt idx="32">
                  <c:v>152.75543408575669</c:v>
                </c:pt>
                <c:pt idx="33">
                  <c:v>227.92561933681824</c:v>
                </c:pt>
                <c:pt idx="34">
                  <c:v>272.16077023381308</c:v>
                </c:pt>
                <c:pt idx="35">
                  <c:v>208.54944761871414</c:v>
                </c:pt>
                <c:pt idx="37">
                  <c:v>226.28612313152891</c:v>
                </c:pt>
                <c:pt idx="38">
                  <c:v>196.795556054759</c:v>
                </c:pt>
                <c:pt idx="39">
                  <c:v>317.80442357304065</c:v>
                </c:pt>
                <c:pt idx="40">
                  <c:v>442.50936763526198</c:v>
                </c:pt>
                <c:pt idx="41">
                  <c:v>229.44407000472847</c:v>
                </c:pt>
                <c:pt idx="42">
                  <c:v>396.63174824477295</c:v>
                </c:pt>
                <c:pt idx="43">
                  <c:v>210.1896195240875</c:v>
                </c:pt>
                <c:pt idx="44">
                  <c:v>242.41486664787803</c:v>
                </c:pt>
                <c:pt idx="45">
                  <c:v>185.34704807538975</c:v>
                </c:pt>
                <c:pt idx="46">
                  <c:v>282.26316516799324</c:v>
                </c:pt>
                <c:pt idx="47">
                  <c:v>149.09158053935761</c:v>
                </c:pt>
                <c:pt idx="48">
                  <c:v>98.881009829116252</c:v>
                </c:pt>
                <c:pt idx="49">
                  <c:v>106.66689654104904</c:v>
                </c:pt>
                <c:pt idx="50">
                  <c:v>77.038586582918356</c:v>
                </c:pt>
                <c:pt idx="51">
                  <c:v>125</c:v>
                </c:pt>
                <c:pt idx="52">
                  <c:v>177</c:v>
                </c:pt>
                <c:pt idx="53">
                  <c:v>278</c:v>
                </c:pt>
                <c:pt idx="54">
                  <c:v>93</c:v>
                </c:pt>
                <c:pt idx="55">
                  <c:v>165.69003626397605</c:v>
                </c:pt>
                <c:pt idx="56">
                  <c:v>65.823921231268315</c:v>
                </c:pt>
                <c:pt idx="57">
                  <c:v>277.34382652597799</c:v>
                </c:pt>
                <c:pt idx="58">
                  <c:v>109.03094497626361</c:v>
                </c:pt>
                <c:pt idx="59">
                  <c:v>123.47620373360472</c:v>
                </c:pt>
                <c:pt idx="60">
                  <c:v>52.138931610070912</c:v>
                </c:pt>
                <c:pt idx="61">
                  <c:v>66.874408957272522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1-441D-9494-61D7845189F3}"/>
            </c:ext>
          </c:extLst>
        </c:ser>
        <c:ser>
          <c:idx val="0"/>
          <c:order val="1"/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 INDEX - 1960-2020'!$A$14:$A$75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' INDEX - 1960-2020'!$BP$14:$BP$75</c:f>
              <c:numCache>
                <c:formatCode>#,##0</c:formatCode>
                <c:ptCount val="62"/>
                <c:pt idx="0">
                  <c:v>107</c:v>
                </c:pt>
                <c:pt idx="1">
                  <c:v>107</c:v>
                </c:pt>
                <c:pt idx="2">
                  <c:v>107</c:v>
                </c:pt>
                <c:pt idx="3">
                  <c:v>107</c:v>
                </c:pt>
                <c:pt idx="4">
                  <c:v>107</c:v>
                </c:pt>
                <c:pt idx="5">
                  <c:v>107</c:v>
                </c:pt>
                <c:pt idx="6">
                  <c:v>107</c:v>
                </c:pt>
                <c:pt idx="7">
                  <c:v>107</c:v>
                </c:pt>
                <c:pt idx="8">
                  <c:v>107</c:v>
                </c:pt>
                <c:pt idx="9">
                  <c:v>107</c:v>
                </c:pt>
                <c:pt idx="10">
                  <c:v>107</c:v>
                </c:pt>
                <c:pt idx="11">
                  <c:v>107</c:v>
                </c:pt>
                <c:pt idx="12">
                  <c:v>107</c:v>
                </c:pt>
                <c:pt idx="13">
                  <c:v>107</c:v>
                </c:pt>
                <c:pt idx="14">
                  <c:v>107</c:v>
                </c:pt>
                <c:pt idx="15">
                  <c:v>107</c:v>
                </c:pt>
                <c:pt idx="16">
                  <c:v>107</c:v>
                </c:pt>
                <c:pt idx="17">
                  <c:v>107</c:v>
                </c:pt>
                <c:pt idx="18">
                  <c:v>107</c:v>
                </c:pt>
                <c:pt idx="19">
                  <c:v>107</c:v>
                </c:pt>
                <c:pt idx="20">
                  <c:v>107</c:v>
                </c:pt>
                <c:pt idx="21">
                  <c:v>107</c:v>
                </c:pt>
                <c:pt idx="22">
                  <c:v>107</c:v>
                </c:pt>
                <c:pt idx="23">
                  <c:v>107</c:v>
                </c:pt>
                <c:pt idx="24">
                  <c:v>107</c:v>
                </c:pt>
                <c:pt idx="25">
                  <c:v>107</c:v>
                </c:pt>
                <c:pt idx="26">
                  <c:v>107</c:v>
                </c:pt>
                <c:pt idx="27">
                  <c:v>107</c:v>
                </c:pt>
                <c:pt idx="28">
                  <c:v>107</c:v>
                </c:pt>
                <c:pt idx="29">
                  <c:v>107</c:v>
                </c:pt>
                <c:pt idx="30">
                  <c:v>107</c:v>
                </c:pt>
                <c:pt idx="31">
                  <c:v>107</c:v>
                </c:pt>
                <c:pt idx="32">
                  <c:v>107</c:v>
                </c:pt>
                <c:pt idx="33">
                  <c:v>107</c:v>
                </c:pt>
                <c:pt idx="34">
                  <c:v>107</c:v>
                </c:pt>
                <c:pt idx="35">
                  <c:v>107</c:v>
                </c:pt>
                <c:pt idx="36">
                  <c:v>107</c:v>
                </c:pt>
                <c:pt idx="37">
                  <c:v>107</c:v>
                </c:pt>
                <c:pt idx="38">
                  <c:v>107</c:v>
                </c:pt>
                <c:pt idx="39">
                  <c:v>107</c:v>
                </c:pt>
                <c:pt idx="40">
                  <c:v>107</c:v>
                </c:pt>
                <c:pt idx="41">
                  <c:v>107</c:v>
                </c:pt>
                <c:pt idx="42">
                  <c:v>107</c:v>
                </c:pt>
                <c:pt idx="43">
                  <c:v>107</c:v>
                </c:pt>
                <c:pt idx="44">
                  <c:v>107</c:v>
                </c:pt>
                <c:pt idx="45">
                  <c:v>107</c:v>
                </c:pt>
                <c:pt idx="46">
                  <c:v>107</c:v>
                </c:pt>
                <c:pt idx="47">
                  <c:v>107</c:v>
                </c:pt>
                <c:pt idx="48">
                  <c:v>107</c:v>
                </c:pt>
                <c:pt idx="49">
                  <c:v>107</c:v>
                </c:pt>
                <c:pt idx="50">
                  <c:v>107</c:v>
                </c:pt>
                <c:pt idx="51">
                  <c:v>107</c:v>
                </c:pt>
                <c:pt idx="52">
                  <c:v>107</c:v>
                </c:pt>
                <c:pt idx="53">
                  <c:v>107</c:v>
                </c:pt>
                <c:pt idx="54">
                  <c:v>107</c:v>
                </c:pt>
                <c:pt idx="55">
                  <c:v>107</c:v>
                </c:pt>
                <c:pt idx="56">
                  <c:v>107</c:v>
                </c:pt>
                <c:pt idx="57">
                  <c:v>107</c:v>
                </c:pt>
                <c:pt idx="58">
                  <c:v>107</c:v>
                </c:pt>
                <c:pt idx="59">
                  <c:v>107</c:v>
                </c:pt>
                <c:pt idx="60">
                  <c:v>107</c:v>
                </c:pt>
                <c:pt idx="61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1-441D-9494-61D784518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190912"/>
        <c:axId val="215192704"/>
      </c:lineChart>
      <c:catAx>
        <c:axId val="21519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Times New Roman" pitchFamily="18" charset="0"/>
                <a:ea typeface="Arial"/>
                <a:cs typeface="Times New Roman" pitchFamily="18" charset="0"/>
              </a:defRPr>
            </a:pPr>
            <a:endParaRPr lang="en-US"/>
          </a:p>
        </c:txPr>
        <c:crossAx val="2151927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5192704"/>
        <c:scaling>
          <c:orientation val="minMax"/>
          <c:max val="600"/>
        </c:scaling>
        <c:delete val="0"/>
        <c:axPos val="l"/>
        <c:title>
          <c:tx>
            <c:rich>
              <a:bodyPr/>
              <a:lstStyle/>
              <a:p>
                <a:pPr>
                  <a:defRPr sz="3200" b="0" i="0" u="none" strike="noStrike" baseline="0">
                    <a:solidFill>
                      <a:srgbClr val="000000"/>
                    </a:solidFill>
                    <a:latin typeface="Times New Roman" pitchFamily="18" charset="0"/>
                    <a:ea typeface="Arial"/>
                    <a:cs typeface="Times New Roman" pitchFamily="18" charset="0"/>
                  </a:defRPr>
                </a:pPr>
                <a:r>
                  <a:rPr lang="en-US" sz="3200" b="0">
                    <a:latin typeface="Times New Roman" pitchFamily="18" charset="0"/>
                    <a:cs typeface="Times New Roman" pitchFamily="18" charset="0"/>
                  </a:rPr>
                  <a:t>Index Value (Thousands)</a:t>
                </a:r>
              </a:p>
            </c:rich>
          </c:tx>
          <c:layout>
            <c:manualLayout>
              <c:xMode val="edge"/>
              <c:yMode val="edge"/>
              <c:x val="5.5390784202508049E-3"/>
              <c:y val="0.1791417812353048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Times New Roman" pitchFamily="18" charset="0"/>
                <a:ea typeface="Arial"/>
                <a:cs typeface="Times New Roman" pitchFamily="18" charset="0"/>
              </a:defRPr>
            </a:pPr>
            <a:endParaRPr lang="en-US"/>
          </a:p>
        </c:txPr>
        <c:crossAx val="215190912"/>
        <c:crosses val="autoZero"/>
        <c:crossBetween val="midCat"/>
        <c:majorUnit val="100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 b="0"/>
            </a:pPr>
            <a:r>
              <a:rPr lang="en-US" sz="3200" b="0"/>
              <a:t>Northern</a:t>
            </a:r>
            <a:r>
              <a:rPr lang="en-US" sz="3200" b="0" baseline="0"/>
              <a:t> Southeast Inside (Index Survey)</a:t>
            </a:r>
            <a:endParaRPr lang="en-US" sz="3200" b="0"/>
          </a:p>
        </c:rich>
      </c:tx>
      <c:layout>
        <c:manualLayout>
          <c:xMode val="edge"/>
          <c:yMode val="edge"/>
          <c:x val="0.17586182226762881"/>
          <c:y val="4.212431381212923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6093229744728363"/>
          <c:y val="0.14138118542686273"/>
          <c:w val="0.79356270810209872"/>
          <c:h val="0.69548667754214244"/>
        </c:manualLayout>
      </c:layout>
      <c:lineChart>
        <c:grouping val="standard"/>
        <c:varyColors val="0"/>
        <c:ser>
          <c:idx val="2"/>
          <c:order val="0"/>
          <c:tx>
            <c:v>Escapement Index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12"/>
            <c:spPr>
              <a:solidFill>
                <a:srgbClr val="000000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cat>
            <c:strRef>
              <c:f>' INDEX - 1960-2020'!$A$14:$A$75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' INDEX - 1960-2020'!$BS$14:$BS$75</c:f>
              <c:numCache>
                <c:formatCode>#,##0</c:formatCode>
                <c:ptCount val="62"/>
                <c:pt idx="0">
                  <c:v>108.3902597042587</c:v>
                </c:pt>
                <c:pt idx="1">
                  <c:v>250.82116299012469</c:v>
                </c:pt>
                <c:pt idx="2">
                  <c:v>233.97486902111683</c:v>
                </c:pt>
                <c:pt idx="3">
                  <c:v>447.54131847011888</c:v>
                </c:pt>
                <c:pt idx="4">
                  <c:v>125.37323628638994</c:v>
                </c:pt>
                <c:pt idx="5">
                  <c:v>313.26382374686932</c:v>
                </c:pt>
                <c:pt idx="6">
                  <c:v>299.60662825935361</c:v>
                </c:pt>
                <c:pt idx="7">
                  <c:v>418.58562164909125</c:v>
                </c:pt>
                <c:pt idx="8">
                  <c:v>132.51299451791016</c:v>
                </c:pt>
                <c:pt idx="9">
                  <c:v>160.17739409113858</c:v>
                </c:pt>
                <c:pt idx="10">
                  <c:v>130.48037989241027</c:v>
                </c:pt>
                <c:pt idx="11">
                  <c:v>342.5016295776017</c:v>
                </c:pt>
                <c:pt idx="12">
                  <c:v>545.89649072720704</c:v>
                </c:pt>
                <c:pt idx="13">
                  <c:v>459.98083953877352</c:v>
                </c:pt>
                <c:pt idx="14">
                  <c:v>218.03740260195769</c:v>
                </c:pt>
                <c:pt idx="15">
                  <c:v>68.823280101863844</c:v>
                </c:pt>
                <c:pt idx="16">
                  <c:v>71.289793382634997</c:v>
                </c:pt>
                <c:pt idx="17">
                  <c:v>72.39976334786715</c:v>
                </c:pt>
                <c:pt idx="18">
                  <c:v>59.609188928741538</c:v>
                </c:pt>
                <c:pt idx="19">
                  <c:v>74.982896297072116</c:v>
                </c:pt>
                <c:pt idx="20">
                  <c:v>120.64597145643185</c:v>
                </c:pt>
                <c:pt idx="21">
                  <c:v>115.00829334817971</c:v>
                </c:pt>
                <c:pt idx="22">
                  <c:v>59.831488501325978</c:v>
                </c:pt>
                <c:pt idx="23">
                  <c:v>162.19949127713599</c:v>
                </c:pt>
                <c:pt idx="24">
                  <c:v>159.14178671634167</c:v>
                </c:pt>
                <c:pt idx="25">
                  <c:v>149.28795130963488</c:v>
                </c:pt>
                <c:pt idx="26">
                  <c:v>141.16026106971793</c:v>
                </c:pt>
                <c:pt idx="27">
                  <c:v>105.52283848612294</c:v>
                </c:pt>
                <c:pt idx="28">
                  <c:v>161.67099999999999</c:v>
                </c:pt>
                <c:pt idx="29">
                  <c:v>52.80958406351526</c:v>
                </c:pt>
                <c:pt idx="30">
                  <c:v>107.49100555039674</c:v>
                </c:pt>
                <c:pt idx="31">
                  <c:v>76.2375640214143</c:v>
                </c:pt>
                <c:pt idx="32">
                  <c:v>152.75543408575669</c:v>
                </c:pt>
                <c:pt idx="33">
                  <c:v>227.92561933681824</c:v>
                </c:pt>
                <c:pt idx="34">
                  <c:v>272.16077023381308</c:v>
                </c:pt>
                <c:pt idx="35">
                  <c:v>208.54944761871414</c:v>
                </c:pt>
                <c:pt idx="37">
                  <c:v>226.28612313152891</c:v>
                </c:pt>
                <c:pt idx="38">
                  <c:v>196.795556054759</c:v>
                </c:pt>
                <c:pt idx="39">
                  <c:v>317.80442357304065</c:v>
                </c:pt>
                <c:pt idx="40">
                  <c:v>442.50936763526198</c:v>
                </c:pt>
                <c:pt idx="41">
                  <c:v>229.44407000472847</c:v>
                </c:pt>
                <c:pt idx="42">
                  <c:v>396.63174824477295</c:v>
                </c:pt>
                <c:pt idx="43">
                  <c:v>210.1896195240875</c:v>
                </c:pt>
                <c:pt idx="44">
                  <c:v>242.41486664787803</c:v>
                </c:pt>
                <c:pt idx="45">
                  <c:v>185.34704807538975</c:v>
                </c:pt>
                <c:pt idx="46">
                  <c:v>282.26316516799324</c:v>
                </c:pt>
                <c:pt idx="47">
                  <c:v>149.09158053935761</c:v>
                </c:pt>
                <c:pt idx="48">
                  <c:v>98.881009829116252</c:v>
                </c:pt>
                <c:pt idx="49">
                  <c:v>106.66689654104904</c:v>
                </c:pt>
                <c:pt idx="50">
                  <c:v>77.038586582918356</c:v>
                </c:pt>
                <c:pt idx="51">
                  <c:v>125</c:v>
                </c:pt>
                <c:pt idx="52">
                  <c:v>177</c:v>
                </c:pt>
                <c:pt idx="53">
                  <c:v>278</c:v>
                </c:pt>
                <c:pt idx="54">
                  <c:v>93</c:v>
                </c:pt>
                <c:pt idx="55">
                  <c:v>165.69003626397605</c:v>
                </c:pt>
                <c:pt idx="56">
                  <c:v>65.823921231268315</c:v>
                </c:pt>
                <c:pt idx="57">
                  <c:v>277.34382652597799</c:v>
                </c:pt>
                <c:pt idx="58">
                  <c:v>109.03094497626361</c:v>
                </c:pt>
                <c:pt idx="59">
                  <c:v>123.47620373360472</c:v>
                </c:pt>
                <c:pt idx="60">
                  <c:v>52.138931610070912</c:v>
                </c:pt>
                <c:pt idx="61">
                  <c:v>66.874408957272522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9-4131-8057-E0A9BC918C59}"/>
            </c:ext>
          </c:extLst>
        </c:ser>
        <c:ser>
          <c:idx val="0"/>
          <c:order val="1"/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 INDEX - 1960-2020'!$A$14:$A$75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' INDEX - 1960-2020'!$BP$14:$BP$75</c:f>
              <c:numCache>
                <c:formatCode>#,##0</c:formatCode>
                <c:ptCount val="62"/>
                <c:pt idx="0">
                  <c:v>107</c:v>
                </c:pt>
                <c:pt idx="1">
                  <c:v>107</c:v>
                </c:pt>
                <c:pt idx="2">
                  <c:v>107</c:v>
                </c:pt>
                <c:pt idx="3">
                  <c:v>107</c:v>
                </c:pt>
                <c:pt idx="4">
                  <c:v>107</c:v>
                </c:pt>
                <c:pt idx="5">
                  <c:v>107</c:v>
                </c:pt>
                <c:pt idx="6">
                  <c:v>107</c:v>
                </c:pt>
                <c:pt idx="7">
                  <c:v>107</c:v>
                </c:pt>
                <c:pt idx="8">
                  <c:v>107</c:v>
                </c:pt>
                <c:pt idx="9">
                  <c:v>107</c:v>
                </c:pt>
                <c:pt idx="10">
                  <c:v>107</c:v>
                </c:pt>
                <c:pt idx="11">
                  <c:v>107</c:v>
                </c:pt>
                <c:pt idx="12">
                  <c:v>107</c:v>
                </c:pt>
                <c:pt idx="13">
                  <c:v>107</c:v>
                </c:pt>
                <c:pt idx="14">
                  <c:v>107</c:v>
                </c:pt>
                <c:pt idx="15">
                  <c:v>107</c:v>
                </c:pt>
                <c:pt idx="16">
                  <c:v>107</c:v>
                </c:pt>
                <c:pt idx="17">
                  <c:v>107</c:v>
                </c:pt>
                <c:pt idx="18">
                  <c:v>107</c:v>
                </c:pt>
                <c:pt idx="19">
                  <c:v>107</c:v>
                </c:pt>
                <c:pt idx="20">
                  <c:v>107</c:v>
                </c:pt>
                <c:pt idx="21">
                  <c:v>107</c:v>
                </c:pt>
                <c:pt idx="22">
                  <c:v>107</c:v>
                </c:pt>
                <c:pt idx="23">
                  <c:v>107</c:v>
                </c:pt>
                <c:pt idx="24">
                  <c:v>107</c:v>
                </c:pt>
                <c:pt idx="25">
                  <c:v>107</c:v>
                </c:pt>
                <c:pt idx="26">
                  <c:v>107</c:v>
                </c:pt>
                <c:pt idx="27">
                  <c:v>107</c:v>
                </c:pt>
                <c:pt idx="28">
                  <c:v>107</c:v>
                </c:pt>
                <c:pt idx="29">
                  <c:v>107</c:v>
                </c:pt>
                <c:pt idx="30">
                  <c:v>107</c:v>
                </c:pt>
                <c:pt idx="31">
                  <c:v>107</c:v>
                </c:pt>
                <c:pt idx="32">
                  <c:v>107</c:v>
                </c:pt>
                <c:pt idx="33">
                  <c:v>107</c:v>
                </c:pt>
                <c:pt idx="34">
                  <c:v>107</c:v>
                </c:pt>
                <c:pt idx="35">
                  <c:v>107</c:v>
                </c:pt>
                <c:pt idx="36">
                  <c:v>107</c:v>
                </c:pt>
                <c:pt idx="37">
                  <c:v>107</c:v>
                </c:pt>
                <c:pt idx="38">
                  <c:v>107</c:v>
                </c:pt>
                <c:pt idx="39">
                  <c:v>107</c:v>
                </c:pt>
                <c:pt idx="40">
                  <c:v>107</c:v>
                </c:pt>
                <c:pt idx="41">
                  <c:v>107</c:v>
                </c:pt>
                <c:pt idx="42">
                  <c:v>107</c:v>
                </c:pt>
                <c:pt idx="43">
                  <c:v>107</c:v>
                </c:pt>
                <c:pt idx="44">
                  <c:v>107</c:v>
                </c:pt>
                <c:pt idx="45">
                  <c:v>107</c:v>
                </c:pt>
                <c:pt idx="46">
                  <c:v>107</c:v>
                </c:pt>
                <c:pt idx="47">
                  <c:v>107</c:v>
                </c:pt>
                <c:pt idx="48">
                  <c:v>107</c:v>
                </c:pt>
                <c:pt idx="49">
                  <c:v>107</c:v>
                </c:pt>
                <c:pt idx="50">
                  <c:v>107</c:v>
                </c:pt>
                <c:pt idx="51">
                  <c:v>107</c:v>
                </c:pt>
                <c:pt idx="52">
                  <c:v>107</c:v>
                </c:pt>
                <c:pt idx="53">
                  <c:v>107</c:v>
                </c:pt>
                <c:pt idx="54">
                  <c:v>107</c:v>
                </c:pt>
                <c:pt idx="55">
                  <c:v>107</c:v>
                </c:pt>
                <c:pt idx="56">
                  <c:v>107</c:v>
                </c:pt>
                <c:pt idx="57">
                  <c:v>107</c:v>
                </c:pt>
                <c:pt idx="58">
                  <c:v>107</c:v>
                </c:pt>
                <c:pt idx="59">
                  <c:v>107</c:v>
                </c:pt>
                <c:pt idx="60">
                  <c:v>107</c:v>
                </c:pt>
                <c:pt idx="61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9-4131-8057-E0A9BC918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219200"/>
        <c:axId val="215356160"/>
      </c:lineChart>
      <c:catAx>
        <c:axId val="21521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800" b="0" i="0" u="none" strike="noStrike" baseline="0">
                <a:solidFill>
                  <a:srgbClr val="000000"/>
                </a:solidFill>
                <a:latin typeface="Arial" pitchFamily="34" charset="0"/>
                <a:ea typeface="Arial"/>
                <a:cs typeface="Arial" pitchFamily="34" charset="0"/>
              </a:defRPr>
            </a:pPr>
            <a:endParaRPr lang="en-US"/>
          </a:p>
        </c:txPr>
        <c:crossAx val="21535616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5356160"/>
        <c:scaling>
          <c:orientation val="minMax"/>
          <c:max val="700"/>
        </c:scaling>
        <c:delete val="0"/>
        <c:axPos val="l"/>
        <c:title>
          <c:tx>
            <c:rich>
              <a:bodyPr/>
              <a:lstStyle/>
              <a:p>
                <a:pPr>
                  <a:defRPr sz="3200" b="0" i="0" u="none" strike="noStrike" baseline="0">
                    <a:solidFill>
                      <a:srgbClr val="000000"/>
                    </a:solidFill>
                    <a:latin typeface="Arial" pitchFamily="34" charset="0"/>
                    <a:ea typeface="Arial"/>
                    <a:cs typeface="Arial" pitchFamily="34" charset="0"/>
                  </a:defRPr>
                </a:pPr>
                <a:r>
                  <a:rPr lang="en-US" sz="3200" b="0">
                    <a:latin typeface="Arial" pitchFamily="34" charset="0"/>
                    <a:cs typeface="Arial" pitchFamily="34" charset="0"/>
                  </a:rPr>
                  <a:t>Index Value (Thousands)</a:t>
                </a:r>
              </a:p>
            </c:rich>
          </c:tx>
          <c:layout>
            <c:manualLayout>
              <c:xMode val="edge"/>
              <c:yMode val="edge"/>
              <c:x val="9.5383631829254901E-3"/>
              <c:y val="0.1748307063835202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800" b="0" i="0" u="none" strike="noStrike" baseline="0">
                <a:solidFill>
                  <a:srgbClr val="000000"/>
                </a:solidFill>
                <a:latin typeface="Arial" pitchFamily="34" charset="0"/>
                <a:ea typeface="Arial"/>
                <a:cs typeface="Arial" pitchFamily="34" charset="0"/>
              </a:defRPr>
            </a:pPr>
            <a:endParaRPr lang="en-US"/>
          </a:p>
        </c:txPr>
        <c:crossAx val="215219200"/>
        <c:crosses val="autoZero"/>
        <c:crossBetween val="midCat"/>
        <c:majorUnit val="100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2.5691458655644584E-2"/>
                  <c:y val="-0.13935053355467478"/>
                </c:manualLayout>
              </c:layout>
              <c:numFmt formatCode="General" sourceLinked="0"/>
            </c:trendlineLbl>
          </c:trendline>
          <c:xVal>
            <c:numRef>
              <c:f>' INDEX - 1960-2020'!$BO$14:$BO$65</c:f>
              <c:numCache>
                <c:formatCode>#,##0</c:formatCode>
                <c:ptCount val="52"/>
                <c:pt idx="0">
                  <c:v>108.8298416093273</c:v>
                </c:pt>
                <c:pt idx="1">
                  <c:v>251.83838026554736</c:v>
                </c:pt>
                <c:pt idx="2">
                  <c:v>234.92376534208799</c:v>
                </c:pt>
                <c:pt idx="3">
                  <c:v>449.35634378610933</c:v>
                </c:pt>
                <c:pt idx="4">
                  <c:v>125.88169346881352</c:v>
                </c:pt>
                <c:pt idx="5">
                  <c:v>314.53428023260381</c:v>
                </c:pt>
                <c:pt idx="6">
                  <c:v>300.82169733272582</c:v>
                </c:pt>
                <c:pt idx="7">
                  <c:v>420.28321574565382</c:v>
                </c:pt>
                <c:pt idx="8">
                  <c:v>133.0504073328205</c:v>
                </c:pt>
                <c:pt idx="9">
                  <c:v>160.82700120745716</c:v>
                </c:pt>
                <c:pt idx="10">
                  <c:v>131.0095493410644</c:v>
                </c:pt>
                <c:pt idx="11">
                  <c:v>343.8906613894049</c:v>
                </c:pt>
                <c:pt idx="12">
                  <c:v>548.11040016905974</c:v>
                </c:pt>
                <c:pt idx="13">
                  <c:v>461.8463139300261</c:v>
                </c:pt>
                <c:pt idx="14">
                  <c:v>218.9216637622639</c:v>
                </c:pt>
                <c:pt idx="15">
                  <c:v>69.102396220441236</c:v>
                </c:pt>
                <c:pt idx="16">
                  <c:v>71.578912564308609</c:v>
                </c:pt>
                <c:pt idx="17">
                  <c:v>72.693384066055359</c:v>
                </c:pt>
                <c:pt idx="18">
                  <c:v>59.850936857940944</c:v>
                </c:pt>
                <c:pt idx="19">
                  <c:v>75.286993035024054</c:v>
                </c:pt>
                <c:pt idx="20">
                  <c:v>121.13525698924977</c:v>
                </c:pt>
                <c:pt idx="21">
                  <c:v>115.47471500660751</c:v>
                </c:pt>
                <c:pt idx="22">
                  <c:v>59.831488501325978</c:v>
                </c:pt>
                <c:pt idx="23">
                  <c:v>162.19949127713599</c:v>
                </c:pt>
                <c:pt idx="24">
                  <c:v>159.14178671634167</c:v>
                </c:pt>
                <c:pt idx="25">
                  <c:v>149.28795130963488</c:v>
                </c:pt>
                <c:pt idx="26">
                  <c:v>141.16026106971793</c:v>
                </c:pt>
                <c:pt idx="27">
                  <c:v>105.52283848612294</c:v>
                </c:pt>
                <c:pt idx="28">
                  <c:v>161.67099999999999</c:v>
                </c:pt>
                <c:pt idx="29">
                  <c:v>52.80958406351526</c:v>
                </c:pt>
                <c:pt idx="30">
                  <c:v>107.49100555039674</c:v>
                </c:pt>
                <c:pt idx="31">
                  <c:v>76.2375640214143</c:v>
                </c:pt>
                <c:pt idx="32">
                  <c:v>152.75543408575669</c:v>
                </c:pt>
                <c:pt idx="33">
                  <c:v>227.92561933681824</c:v>
                </c:pt>
                <c:pt idx="34">
                  <c:v>272.16077023381308</c:v>
                </c:pt>
                <c:pt idx="35">
                  <c:v>208.54944761871414</c:v>
                </c:pt>
                <c:pt idx="36">
                  <c:v>931.47865302667162</c:v>
                </c:pt>
                <c:pt idx="37">
                  <c:v>226.28612313152891</c:v>
                </c:pt>
                <c:pt idx="38">
                  <c:v>196.795556054759</c:v>
                </c:pt>
                <c:pt idx="39">
                  <c:v>317.80442357304065</c:v>
                </c:pt>
                <c:pt idx="40">
                  <c:v>442.50936763526198</c:v>
                </c:pt>
                <c:pt idx="41">
                  <c:v>229.44407000472847</c:v>
                </c:pt>
                <c:pt idx="42">
                  <c:v>396.63174824477295</c:v>
                </c:pt>
                <c:pt idx="43">
                  <c:v>210.1896195240875</c:v>
                </c:pt>
                <c:pt idx="44">
                  <c:v>242.41486664787803</c:v>
                </c:pt>
                <c:pt idx="45">
                  <c:v>185.34704807538975</c:v>
                </c:pt>
                <c:pt idx="46">
                  <c:v>282.26316516799324</c:v>
                </c:pt>
                <c:pt idx="47">
                  <c:v>149.09158053935761</c:v>
                </c:pt>
                <c:pt idx="48">
                  <c:v>98.881009829116252</c:v>
                </c:pt>
                <c:pt idx="49">
                  <c:v>106.66689654104904</c:v>
                </c:pt>
                <c:pt idx="50">
                  <c:v>77.038586582918356</c:v>
                </c:pt>
                <c:pt idx="51">
                  <c:v>124.97006703880443</c:v>
                </c:pt>
              </c:numCache>
            </c:numRef>
          </c:xVal>
          <c:yVal>
            <c:numRef>
              <c:f>' INDEX - 1960-2020'!$BU$14:$BU$65</c:f>
              <c:numCache>
                <c:formatCode>#,##0</c:formatCode>
                <c:ptCount val="52"/>
                <c:pt idx="0">
                  <c:v>313.26382374686932</c:v>
                </c:pt>
                <c:pt idx="1">
                  <c:v>299.60662825935361</c:v>
                </c:pt>
                <c:pt idx="2">
                  <c:v>418.58562164909125</c:v>
                </c:pt>
                <c:pt idx="3">
                  <c:v>132.51299451791016</c:v>
                </c:pt>
                <c:pt idx="4">
                  <c:v>160.17739409113858</c:v>
                </c:pt>
                <c:pt idx="5">
                  <c:v>130.48037989241027</c:v>
                </c:pt>
                <c:pt idx="6">
                  <c:v>342.5016295776017</c:v>
                </c:pt>
                <c:pt idx="7">
                  <c:v>545.89649072720704</c:v>
                </c:pt>
                <c:pt idx="8">
                  <c:v>459.98083953877352</c:v>
                </c:pt>
                <c:pt idx="9">
                  <c:v>218.03740260195769</c:v>
                </c:pt>
                <c:pt idx="10">
                  <c:v>68.823280101863844</c:v>
                </c:pt>
                <c:pt idx="11">
                  <c:v>71.289793382634997</c:v>
                </c:pt>
                <c:pt idx="12">
                  <c:v>72.39976334786715</c:v>
                </c:pt>
                <c:pt idx="13">
                  <c:v>59.609188928741538</c:v>
                </c:pt>
                <c:pt idx="14">
                  <c:v>74.982896297072116</c:v>
                </c:pt>
                <c:pt idx="15">
                  <c:v>120.64597145643185</c:v>
                </c:pt>
                <c:pt idx="16">
                  <c:v>115.00829334817971</c:v>
                </c:pt>
                <c:pt idx="17">
                  <c:v>59.831488501325978</c:v>
                </c:pt>
                <c:pt idx="18">
                  <c:v>162.19949127713599</c:v>
                </c:pt>
                <c:pt idx="19">
                  <c:v>159.14178671634167</c:v>
                </c:pt>
                <c:pt idx="20">
                  <c:v>149.28795130963488</c:v>
                </c:pt>
                <c:pt idx="21">
                  <c:v>141.16026106971793</c:v>
                </c:pt>
                <c:pt idx="22" formatCode="0">
                  <c:v>105.52283848612294</c:v>
                </c:pt>
                <c:pt idx="23" formatCode="0">
                  <c:v>161.67099999999999</c:v>
                </c:pt>
                <c:pt idx="24" formatCode="0">
                  <c:v>52.80958406351526</c:v>
                </c:pt>
                <c:pt idx="25" formatCode="0">
                  <c:v>107.49100555039674</c:v>
                </c:pt>
                <c:pt idx="26" formatCode="0">
                  <c:v>76.2375640214143</c:v>
                </c:pt>
                <c:pt idx="27" formatCode="0">
                  <c:v>152.75543408575669</c:v>
                </c:pt>
                <c:pt idx="28" formatCode="0">
                  <c:v>227.92561933681824</c:v>
                </c:pt>
                <c:pt idx="29" formatCode="0">
                  <c:v>272.16077023381308</c:v>
                </c:pt>
                <c:pt idx="30" formatCode="0">
                  <c:v>208.54944761871414</c:v>
                </c:pt>
                <c:pt idx="31" formatCode="0">
                  <c:v>931.47865302667162</c:v>
                </c:pt>
                <c:pt idx="32" formatCode="0">
                  <c:v>226.28612313152891</c:v>
                </c:pt>
                <c:pt idx="33" formatCode="0">
                  <c:v>196.795556054759</c:v>
                </c:pt>
                <c:pt idx="34" formatCode="0">
                  <c:v>317.80442357304065</c:v>
                </c:pt>
                <c:pt idx="35" formatCode="0">
                  <c:v>442.50936763526198</c:v>
                </c:pt>
                <c:pt idx="36" formatCode="0">
                  <c:v>229.44407000472847</c:v>
                </c:pt>
                <c:pt idx="37" formatCode="0">
                  <c:v>396.63174824477295</c:v>
                </c:pt>
                <c:pt idx="38" formatCode="0">
                  <c:v>210.1896195240875</c:v>
                </c:pt>
                <c:pt idx="39" formatCode="0">
                  <c:v>242.41486664787803</c:v>
                </c:pt>
                <c:pt idx="40" formatCode="0">
                  <c:v>185.34704807538975</c:v>
                </c:pt>
                <c:pt idx="41" formatCode="0">
                  <c:v>282.26316516799324</c:v>
                </c:pt>
                <c:pt idx="42" formatCode="0">
                  <c:v>149.09158053935761</c:v>
                </c:pt>
                <c:pt idx="43" formatCode="0">
                  <c:v>98.881009829116252</c:v>
                </c:pt>
                <c:pt idx="44" formatCode="0">
                  <c:v>106.66689654104904</c:v>
                </c:pt>
                <c:pt idx="45" formatCode="0">
                  <c:v>77.038586582918356</c:v>
                </c:pt>
                <c:pt idx="46" formatCode="0">
                  <c:v>124.97006703880443</c:v>
                </c:pt>
                <c:pt idx="47" formatCode="0">
                  <c:v>177.14706358164509</c:v>
                </c:pt>
                <c:pt idx="48" formatCode="0">
                  <c:v>277.7921388838962</c:v>
                </c:pt>
                <c:pt idx="49" formatCode="0">
                  <c:v>92.972732225299154</c:v>
                </c:pt>
                <c:pt idx="50" formatCode="0">
                  <c:v>165.69003626397605</c:v>
                </c:pt>
                <c:pt idx="51" formatCode="0">
                  <c:v>65.823921231268315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54-4486-8350-2D46E9386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5808"/>
        <c:axId val="216060672"/>
      </c:scatterChart>
      <c:valAx>
        <c:axId val="21541580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216060672"/>
        <c:crosses val="autoZero"/>
        <c:crossBetween val="midCat"/>
      </c:valAx>
      <c:valAx>
        <c:axId val="21606067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5415808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9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720917" cy="72919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0.65156</cdr:x>
      <cdr:y>0.1554</cdr:y>
    </cdr:from>
    <cdr:to>
      <cdr:x>0.65317</cdr:x>
      <cdr:y>0.58498</cdr:y>
    </cdr:to>
    <cdr:sp macro="" textlink="">
      <cdr:nvSpPr>
        <cdr:cNvPr id="6758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5585469" y="904578"/>
          <a:ext cx="13802" cy="250051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38100">
          <a:solidFill>
            <a:srgbClr val="000000"/>
          </a:solidFill>
          <a:round/>
          <a:headEnd/>
          <a:tailEnd type="arrow" w="sm" len="lg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0.47108</cdr:x>
      <cdr:y>0.13484</cdr:y>
    </cdr:from>
    <cdr:to>
      <cdr:x>0.66099</cdr:x>
      <cdr:y>0.28047</cdr:y>
    </cdr:to>
    <cdr:sp macro="" textlink="">
      <cdr:nvSpPr>
        <cdr:cNvPr id="6758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38369" y="784897"/>
          <a:ext cx="1628003" cy="8476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/>
          <a:r>
            <a:rPr lang="en-US" sz="2200" b="0" i="0" baseline="0">
              <a:latin typeface="Times New Roman" pitchFamily="18" charset="0"/>
              <a:ea typeface="+mn-ea"/>
              <a:cs typeface="Times New Roman" pitchFamily="18" charset="0"/>
            </a:rPr>
            <a:t>1996</a:t>
          </a:r>
          <a:endParaRPr lang="en-US" sz="2200" b="0">
            <a:latin typeface="Times New Roman" pitchFamily="18" charset="0"/>
            <a:cs typeface="Times New Roman" pitchFamily="18" charset="0"/>
          </a:endParaRPr>
        </a:p>
        <a:p xmlns:a="http://schemas.openxmlformats.org/drawingml/2006/main">
          <a:pPr algn="ctr" rtl="0"/>
          <a:r>
            <a:rPr lang="en-US" sz="2200" b="0" i="0" baseline="0">
              <a:latin typeface="Times New Roman" pitchFamily="18" charset="0"/>
              <a:ea typeface="+mn-ea"/>
              <a:cs typeface="Times New Roman" pitchFamily="18" charset="0"/>
            </a:rPr>
            <a:t>value = 931</a:t>
          </a:r>
          <a:endParaRPr lang="en-US" sz="2200" b="0">
            <a:latin typeface="Times New Roman" pitchFamily="18" charset="0"/>
            <a:cs typeface="Times New Roman" pitchFamily="18" charset="0"/>
          </a:endParaRPr>
        </a:p>
        <a:p xmlns:a="http://schemas.openxmlformats.org/drawingml/2006/main">
          <a:pPr algn="ctr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5444" cy="5813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0.6355</cdr:x>
      <cdr:y>0.16435</cdr:y>
    </cdr:from>
    <cdr:to>
      <cdr:x>0.63711</cdr:x>
      <cdr:y>0.59393</cdr:y>
    </cdr:to>
    <cdr:sp macro="" textlink="">
      <cdr:nvSpPr>
        <cdr:cNvPr id="6758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903019" y="860979"/>
          <a:ext cx="12422" cy="225046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38100">
          <a:solidFill>
            <a:srgbClr val="000000"/>
          </a:solidFill>
          <a:round/>
          <a:headEnd/>
          <a:tailEnd type="arrow" w="sm" len="lg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0.48295</cdr:x>
      <cdr:y>0.17402</cdr:y>
    </cdr:from>
    <cdr:to>
      <cdr:x>0.63683</cdr:x>
      <cdr:y>0.30335</cdr:y>
    </cdr:to>
    <cdr:sp macro="" textlink="">
      <cdr:nvSpPr>
        <cdr:cNvPr id="6758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40109" y="1012921"/>
          <a:ext cx="1319136" cy="7528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/>
          <a:r>
            <a:rPr lang="en-US" sz="1600" b="0" i="0" baseline="0">
              <a:latin typeface="Times New Roman" pitchFamily="18" charset="0"/>
              <a:ea typeface="+mn-ea"/>
              <a:cs typeface="Times New Roman" pitchFamily="18" charset="0"/>
            </a:rPr>
            <a:t>1996</a:t>
          </a:r>
          <a:endParaRPr lang="en-US" sz="1600" b="0">
            <a:latin typeface="Times New Roman" pitchFamily="18" charset="0"/>
            <a:cs typeface="Times New Roman" pitchFamily="18" charset="0"/>
          </a:endParaRPr>
        </a:p>
        <a:p xmlns:a="http://schemas.openxmlformats.org/drawingml/2006/main">
          <a:pPr algn="ctr" rtl="0"/>
          <a:r>
            <a:rPr lang="en-US" sz="1600" b="0" i="0" baseline="0">
              <a:latin typeface="Times New Roman" pitchFamily="18" charset="0"/>
              <a:ea typeface="+mn-ea"/>
              <a:cs typeface="Times New Roman" pitchFamily="18" charset="0"/>
            </a:rPr>
            <a:t>value = 931</a:t>
          </a:r>
          <a:endParaRPr lang="en-US" sz="1600" b="0">
            <a:latin typeface="Times New Roman" pitchFamily="18" charset="0"/>
            <a:cs typeface="Times New Roman" pitchFamily="18" charset="0"/>
          </a:endParaRPr>
        </a:p>
        <a:p xmlns:a="http://schemas.openxmlformats.org/drawingml/2006/main">
          <a:pPr algn="ctr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0720917" cy="72919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0.62222</cdr:x>
      <cdr:y>0.26727</cdr:y>
    </cdr:from>
    <cdr:to>
      <cdr:x>0.62598</cdr:x>
      <cdr:y>0.609</cdr:y>
    </cdr:to>
    <cdr:sp macro="" textlink="">
      <cdr:nvSpPr>
        <cdr:cNvPr id="6758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267200" y="1244600"/>
          <a:ext cx="25753" cy="159132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38100">
          <a:solidFill>
            <a:srgbClr val="000000"/>
          </a:solidFill>
          <a:round/>
          <a:headEnd/>
          <a:tailEnd type="arrow" w="sm" len="lg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0.57788</cdr:x>
      <cdr:y>0.18901</cdr:y>
    </cdr:from>
    <cdr:to>
      <cdr:x>0.79616</cdr:x>
      <cdr:y>0.33464</cdr:y>
    </cdr:to>
    <cdr:sp macro="" textlink="">
      <cdr:nvSpPr>
        <cdr:cNvPr id="6758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95396" y="1378252"/>
          <a:ext cx="2340161" cy="10619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/>
          <a:r>
            <a:rPr lang="en-US" sz="2000" b="0" i="0" baseline="0">
              <a:latin typeface="Arial" pitchFamily="34" charset="0"/>
              <a:ea typeface="+mn-ea"/>
              <a:cs typeface="Arial" pitchFamily="34" charset="0"/>
            </a:rPr>
            <a:t>1996</a:t>
          </a:r>
          <a:endParaRPr lang="en-US" sz="2000" b="0">
            <a:latin typeface="Arial" pitchFamily="34" charset="0"/>
            <a:cs typeface="Arial" pitchFamily="34" charset="0"/>
          </a:endParaRPr>
        </a:p>
        <a:p xmlns:a="http://schemas.openxmlformats.org/drawingml/2006/main">
          <a:pPr algn="ctr" rtl="0"/>
          <a:r>
            <a:rPr lang="en-US" sz="2000" b="0" i="0" baseline="0">
              <a:latin typeface="Arial" pitchFamily="34" charset="0"/>
              <a:ea typeface="+mn-ea"/>
              <a:cs typeface="Arial" pitchFamily="34" charset="0"/>
            </a:rPr>
            <a:t>value = 931</a:t>
          </a:r>
          <a:endParaRPr lang="en-US" sz="2000" b="0">
            <a:latin typeface="Arial" pitchFamily="34" charset="0"/>
            <a:cs typeface="Arial" pitchFamily="34" charset="0"/>
          </a:endParaRPr>
        </a:p>
        <a:p xmlns:a="http://schemas.openxmlformats.org/drawingml/2006/main">
          <a:pPr algn="ctr" rtl="0">
            <a:defRPr sz="1000"/>
          </a:pPr>
          <a:endParaRPr lang="en-US" sz="20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0.15784</cdr:x>
      <cdr:y>0.16663</cdr:y>
    </cdr:from>
    <cdr:to>
      <cdr:x>0.61106</cdr:x>
      <cdr:y>0.23732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692190" y="1215052"/>
          <a:ext cx="4858893" cy="5154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800" b="0">
              <a:latin typeface="Arial" pitchFamily="34" charset="0"/>
              <a:cs typeface="Arial" pitchFamily="34" charset="0"/>
            </a:rPr>
            <a:t>Lower-bound SEG = 119,000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O88"/>
  <sheetViews>
    <sheetView tabSelected="1" workbookViewId="0">
      <pane xSplit="1" ySplit="13" topLeftCell="AZ47" activePane="bottomRight" state="frozen"/>
      <selection pane="topRight" activeCell="B1" sqref="B1"/>
      <selection pane="bottomLeft" activeCell="A11" sqref="A11"/>
      <selection pane="bottomRight" activeCell="BP76" sqref="BP76"/>
    </sheetView>
  </sheetViews>
  <sheetFormatPr baseColWidth="10" defaultColWidth="9.1640625" defaultRowHeight="11" x14ac:dyDescent="0.15"/>
  <cols>
    <col min="1" max="1" width="24.83203125" style="4" customWidth="1"/>
    <col min="2" max="8" width="8.83203125" style="4" customWidth="1"/>
    <col min="9" max="10" width="8.83203125" style="11" customWidth="1"/>
    <col min="11" max="49" width="8.83203125" style="4" customWidth="1"/>
    <col min="50" max="50" width="8.83203125" style="11" customWidth="1"/>
    <col min="51" max="51" width="8.83203125" style="17" customWidth="1"/>
    <col min="52" max="61" width="8.83203125" style="4" customWidth="1"/>
    <col min="62" max="62" width="8.83203125" style="24" customWidth="1"/>
    <col min="63" max="65" width="8.83203125" style="4" customWidth="1"/>
    <col min="66" max="69" width="8.83203125" style="4"/>
    <col min="70" max="71" width="9.1640625" style="4"/>
    <col min="72" max="72" width="13.33203125" style="4" customWidth="1"/>
    <col min="73" max="73" width="14.83203125" style="4" customWidth="1"/>
    <col min="74" max="16384" width="9.1640625" style="4"/>
  </cols>
  <sheetData>
    <row r="1" spans="1:145" ht="16" x14ac:dyDescent="0.2">
      <c r="A1" s="19" t="s">
        <v>211</v>
      </c>
    </row>
    <row r="2" spans="1:145" ht="13" x14ac:dyDescent="0.15">
      <c r="A2" s="36" t="s">
        <v>195</v>
      </c>
      <c r="J2" s="27"/>
    </row>
    <row r="3" spans="1:145" ht="13" x14ac:dyDescent="0.15">
      <c r="A3" s="40" t="s">
        <v>210</v>
      </c>
      <c r="J3" s="27"/>
    </row>
    <row r="4" spans="1:145" ht="13" x14ac:dyDescent="0.15">
      <c r="A4" s="40"/>
      <c r="J4" s="27"/>
    </row>
    <row r="5" spans="1:145" ht="13" x14ac:dyDescent="0.15">
      <c r="A5" s="36"/>
      <c r="J5" s="27"/>
    </row>
    <row r="6" spans="1:145" x14ac:dyDescent="0.15">
      <c r="A6" s="20"/>
      <c r="I6" s="27"/>
      <c r="J6" s="27"/>
      <c r="AX6" s="27"/>
      <c r="AY6" s="27"/>
    </row>
    <row r="7" spans="1:145" s="46" customFormat="1" x14ac:dyDescent="0.15">
      <c r="A7" s="61" t="s">
        <v>0</v>
      </c>
      <c r="B7" s="41">
        <v>108</v>
      </c>
      <c r="C7" s="42" t="s">
        <v>21</v>
      </c>
      <c r="D7" s="44" t="s">
        <v>21</v>
      </c>
      <c r="E7" s="42" t="s">
        <v>21</v>
      </c>
      <c r="F7" s="105" t="s">
        <v>21</v>
      </c>
      <c r="G7" s="42" t="s">
        <v>21</v>
      </c>
      <c r="H7" s="42" t="s">
        <v>21</v>
      </c>
      <c r="I7" s="42">
        <v>109</v>
      </c>
      <c r="J7" s="44" t="s">
        <v>35</v>
      </c>
      <c r="K7" s="42" t="s">
        <v>35</v>
      </c>
      <c r="L7" s="42" t="s">
        <v>35</v>
      </c>
      <c r="M7" s="42" t="s">
        <v>35</v>
      </c>
      <c r="N7" s="42" t="s">
        <v>35</v>
      </c>
      <c r="O7" s="42" t="s">
        <v>35</v>
      </c>
      <c r="P7" s="42" t="s">
        <v>35</v>
      </c>
      <c r="Q7" s="42" t="s">
        <v>35</v>
      </c>
      <c r="R7" s="42" t="s">
        <v>35</v>
      </c>
      <c r="S7" s="42" t="s">
        <v>35</v>
      </c>
      <c r="T7" s="42" t="s">
        <v>35</v>
      </c>
      <c r="U7" s="42" t="s">
        <v>35</v>
      </c>
      <c r="V7" s="42" t="s">
        <v>60</v>
      </c>
      <c r="W7" s="42" t="s">
        <v>60</v>
      </c>
      <c r="X7" s="42" t="s">
        <v>60</v>
      </c>
      <c r="Y7" s="42" t="s">
        <v>60</v>
      </c>
      <c r="Z7" s="42" t="s">
        <v>60</v>
      </c>
      <c r="AA7" s="42" t="s">
        <v>60</v>
      </c>
      <c r="AB7" s="42" t="s">
        <v>60</v>
      </c>
      <c r="AC7" s="42">
        <v>111</v>
      </c>
      <c r="AD7" s="42" t="s">
        <v>76</v>
      </c>
      <c r="AE7" s="42" t="s">
        <v>76</v>
      </c>
      <c r="AF7" s="42" t="s">
        <v>76</v>
      </c>
      <c r="AG7" s="42" t="s">
        <v>76</v>
      </c>
      <c r="AH7" s="42">
        <v>112</v>
      </c>
      <c r="AI7" s="42" t="s">
        <v>76</v>
      </c>
      <c r="AJ7" s="42" t="s">
        <v>76</v>
      </c>
      <c r="AK7" s="42" t="s">
        <v>76</v>
      </c>
      <c r="AL7" s="42" t="s">
        <v>76</v>
      </c>
      <c r="AM7" s="42" t="s">
        <v>76</v>
      </c>
      <c r="AN7" s="42" t="s">
        <v>76</v>
      </c>
      <c r="AO7" s="42" t="s">
        <v>76</v>
      </c>
      <c r="AP7" s="42" t="s">
        <v>76</v>
      </c>
      <c r="AQ7" s="42" t="s">
        <v>76</v>
      </c>
      <c r="AR7" s="42" t="s">
        <v>76</v>
      </c>
      <c r="AS7" s="42" t="s">
        <v>76</v>
      </c>
      <c r="AT7" s="42" t="s">
        <v>76</v>
      </c>
      <c r="AU7" s="42" t="s">
        <v>76</v>
      </c>
      <c r="AV7" s="42" t="s">
        <v>76</v>
      </c>
      <c r="AW7" s="42" t="s">
        <v>113</v>
      </c>
      <c r="AX7" s="42" t="s">
        <v>113</v>
      </c>
      <c r="AY7" s="45">
        <v>113</v>
      </c>
      <c r="AZ7" s="42" t="s">
        <v>116</v>
      </c>
      <c r="BA7" s="42" t="s">
        <v>116</v>
      </c>
      <c r="BB7" s="42" t="s">
        <v>116</v>
      </c>
      <c r="BC7" s="42" t="s">
        <v>116</v>
      </c>
      <c r="BD7" s="42" t="s">
        <v>116</v>
      </c>
      <c r="BE7" s="42" t="s">
        <v>116</v>
      </c>
      <c r="BF7" s="42" t="s">
        <v>116</v>
      </c>
      <c r="BG7" s="42" t="s">
        <v>116</v>
      </c>
      <c r="BH7" s="43" t="s">
        <v>133</v>
      </c>
      <c r="BI7" s="42" t="s">
        <v>133</v>
      </c>
      <c r="BJ7" s="42" t="s">
        <v>133</v>
      </c>
      <c r="BK7" s="42" t="s">
        <v>133</v>
      </c>
      <c r="BL7" s="42" t="s">
        <v>133</v>
      </c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2"/>
      <c r="CV7" s="42"/>
      <c r="CW7" s="42"/>
      <c r="CX7" s="42"/>
      <c r="CY7" s="42"/>
      <c r="CZ7" s="42"/>
      <c r="DA7" s="42"/>
      <c r="DB7" s="42"/>
      <c r="DC7" s="42"/>
      <c r="DD7" s="42"/>
      <c r="DE7" s="42"/>
      <c r="DF7" s="42"/>
      <c r="DG7" s="42"/>
      <c r="DH7" s="42"/>
      <c r="DI7" s="42"/>
      <c r="DJ7" s="42"/>
      <c r="DK7" s="42"/>
      <c r="DL7" s="42"/>
      <c r="DM7" s="42"/>
      <c r="DN7" s="42"/>
      <c r="DO7" s="42"/>
      <c r="DP7" s="42"/>
      <c r="DQ7" s="42"/>
      <c r="DR7" s="42"/>
      <c r="DS7" s="42"/>
      <c r="DT7" s="42"/>
      <c r="DU7" s="42"/>
      <c r="DV7" s="42"/>
      <c r="DW7" s="42"/>
      <c r="DX7" s="42"/>
      <c r="DY7" s="42"/>
      <c r="DZ7" s="42"/>
      <c r="EA7" s="42"/>
      <c r="EB7" s="42"/>
      <c r="EC7" s="42"/>
      <c r="ED7" s="42"/>
      <c r="EE7" s="42"/>
      <c r="EF7" s="42"/>
      <c r="EG7" s="42"/>
      <c r="EH7" s="42"/>
      <c r="EI7" s="42"/>
      <c r="EJ7" s="42"/>
      <c r="EK7" s="42"/>
      <c r="EL7" s="42"/>
      <c r="EM7" s="42"/>
      <c r="EN7" s="42"/>
      <c r="EO7" s="42"/>
    </row>
    <row r="8" spans="1:145" s="46" customFormat="1" x14ac:dyDescent="0.15">
      <c r="A8" s="42" t="s">
        <v>144</v>
      </c>
      <c r="B8" s="41" t="s">
        <v>20</v>
      </c>
      <c r="C8" s="42" t="s">
        <v>20</v>
      </c>
      <c r="D8" s="44" t="s">
        <v>20</v>
      </c>
      <c r="E8" s="42" t="s">
        <v>20</v>
      </c>
      <c r="F8" s="105" t="s">
        <v>20</v>
      </c>
      <c r="G8" s="42" t="s">
        <v>20</v>
      </c>
      <c r="H8" s="42" t="s">
        <v>20</v>
      </c>
      <c r="I8" s="42" t="s">
        <v>20</v>
      </c>
      <c r="J8" s="44" t="s">
        <v>20</v>
      </c>
      <c r="K8" s="42" t="s">
        <v>20</v>
      </c>
      <c r="L8" s="42" t="s">
        <v>20</v>
      </c>
      <c r="M8" s="42" t="s">
        <v>20</v>
      </c>
      <c r="N8" s="42" t="s">
        <v>20</v>
      </c>
      <c r="O8" s="42" t="s">
        <v>20</v>
      </c>
      <c r="P8" s="42" t="s">
        <v>20</v>
      </c>
      <c r="Q8" s="42" t="s">
        <v>20</v>
      </c>
      <c r="R8" s="42" t="s">
        <v>20</v>
      </c>
      <c r="S8" s="42" t="s">
        <v>20</v>
      </c>
      <c r="T8" s="42" t="s">
        <v>20</v>
      </c>
      <c r="U8" s="42" t="s">
        <v>20</v>
      </c>
      <c r="V8" s="42" t="s">
        <v>61</v>
      </c>
      <c r="W8" s="42" t="s">
        <v>61</v>
      </c>
      <c r="X8" s="42" t="s">
        <v>61</v>
      </c>
      <c r="Y8" s="42" t="s">
        <v>61</v>
      </c>
      <c r="Z8" s="42" t="s">
        <v>61</v>
      </c>
      <c r="AA8" s="42" t="s">
        <v>61</v>
      </c>
      <c r="AB8" s="42" t="s">
        <v>61</v>
      </c>
      <c r="AC8" s="42" t="s">
        <v>61</v>
      </c>
      <c r="AD8" s="42" t="s">
        <v>61</v>
      </c>
      <c r="AE8" s="42" t="s">
        <v>61</v>
      </c>
      <c r="AF8" s="42" t="s">
        <v>80</v>
      </c>
      <c r="AG8" s="42" t="s">
        <v>80</v>
      </c>
      <c r="AH8" s="42" t="s">
        <v>61</v>
      </c>
      <c r="AI8" s="42" t="s">
        <v>61</v>
      </c>
      <c r="AJ8" s="42" t="s">
        <v>61</v>
      </c>
      <c r="AK8" s="42" t="s">
        <v>61</v>
      </c>
      <c r="AL8" s="42" t="s">
        <v>61</v>
      </c>
      <c r="AM8" s="42" t="s">
        <v>61</v>
      </c>
      <c r="AN8" s="42" t="s">
        <v>61</v>
      </c>
      <c r="AO8" s="42" t="s">
        <v>61</v>
      </c>
      <c r="AP8" s="42" t="s">
        <v>61</v>
      </c>
      <c r="AQ8" s="42" t="s">
        <v>61</v>
      </c>
      <c r="AR8" s="42" t="s">
        <v>61</v>
      </c>
      <c r="AS8" s="42" t="s">
        <v>61</v>
      </c>
      <c r="AT8" s="42" t="s">
        <v>61</v>
      </c>
      <c r="AU8" s="42" t="s">
        <v>61</v>
      </c>
      <c r="AV8" s="42" t="s">
        <v>61</v>
      </c>
      <c r="AW8" s="42" t="s">
        <v>80</v>
      </c>
      <c r="AX8" s="42" t="s">
        <v>80</v>
      </c>
      <c r="AY8" s="45" t="s">
        <v>80</v>
      </c>
      <c r="AZ8" s="42" t="s">
        <v>61</v>
      </c>
      <c r="BA8" s="42" t="s">
        <v>61</v>
      </c>
      <c r="BB8" s="42" t="s">
        <v>61</v>
      </c>
      <c r="BC8" s="42" t="s">
        <v>61</v>
      </c>
      <c r="BD8" s="42" t="s">
        <v>61</v>
      </c>
      <c r="BE8" s="42" t="s">
        <v>61</v>
      </c>
      <c r="BF8" s="42" t="s">
        <v>61</v>
      </c>
      <c r="BG8" s="42" t="s">
        <v>61</v>
      </c>
      <c r="BH8" s="43" t="s">
        <v>61</v>
      </c>
      <c r="BI8" s="42" t="s">
        <v>61</v>
      </c>
      <c r="BJ8" s="42" t="s">
        <v>61</v>
      </c>
      <c r="BK8" s="42" t="s">
        <v>61</v>
      </c>
      <c r="BL8" s="42" t="s">
        <v>61</v>
      </c>
      <c r="BM8" s="46">
        <f>COUNTA(B8:BL8)</f>
        <v>63</v>
      </c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</row>
    <row r="9" spans="1:145" s="46" customFormat="1" x14ac:dyDescent="0.15">
      <c r="A9" s="42" t="s">
        <v>1</v>
      </c>
      <c r="B9" s="41" t="s">
        <v>192</v>
      </c>
      <c r="C9" s="42" t="s">
        <v>22</v>
      </c>
      <c r="D9" s="48" t="s">
        <v>22</v>
      </c>
      <c r="E9" s="42" t="s">
        <v>22</v>
      </c>
      <c r="F9" s="106" t="s">
        <v>22</v>
      </c>
      <c r="G9" s="42" t="s">
        <v>22</v>
      </c>
      <c r="H9" s="42" t="s">
        <v>22</v>
      </c>
      <c r="I9" s="42" t="s">
        <v>22</v>
      </c>
      <c r="J9" s="48" t="s">
        <v>22</v>
      </c>
      <c r="K9" s="42" t="s">
        <v>22</v>
      </c>
      <c r="L9" s="42" t="s">
        <v>22</v>
      </c>
      <c r="M9" s="42" t="s">
        <v>22</v>
      </c>
      <c r="N9" s="42" t="s">
        <v>22</v>
      </c>
      <c r="O9" s="42" t="s">
        <v>22</v>
      </c>
      <c r="P9" s="42" t="s">
        <v>22</v>
      </c>
      <c r="Q9" s="42" t="s">
        <v>22</v>
      </c>
      <c r="R9" s="42" t="s">
        <v>22</v>
      </c>
      <c r="S9" s="42" t="s">
        <v>22</v>
      </c>
      <c r="T9" s="42" t="s">
        <v>22</v>
      </c>
      <c r="U9" s="42" t="s">
        <v>22</v>
      </c>
      <c r="V9" s="42" t="s">
        <v>22</v>
      </c>
      <c r="W9" s="42" t="s">
        <v>22</v>
      </c>
      <c r="X9" s="42" t="s">
        <v>22</v>
      </c>
      <c r="Y9" s="42" t="s">
        <v>22</v>
      </c>
      <c r="Z9" s="42" t="s">
        <v>22</v>
      </c>
      <c r="AA9" s="42" t="s">
        <v>22</v>
      </c>
      <c r="AB9" s="42" t="s">
        <v>22</v>
      </c>
      <c r="AC9" s="42" t="s">
        <v>22</v>
      </c>
      <c r="AD9" s="42" t="s">
        <v>22</v>
      </c>
      <c r="AE9" s="42" t="s">
        <v>22</v>
      </c>
      <c r="AF9" s="42" t="s">
        <v>22</v>
      </c>
      <c r="AG9" s="42" t="s">
        <v>22</v>
      </c>
      <c r="AH9" s="42" t="s">
        <v>22</v>
      </c>
      <c r="AI9" s="42" t="s">
        <v>22</v>
      </c>
      <c r="AJ9" s="42" t="s">
        <v>22</v>
      </c>
      <c r="AK9" s="42" t="s">
        <v>22</v>
      </c>
      <c r="AL9" s="42" t="s">
        <v>22</v>
      </c>
      <c r="AM9" s="42" t="s">
        <v>22</v>
      </c>
      <c r="AN9" s="42" t="s">
        <v>22</v>
      </c>
      <c r="AO9" s="42" t="s">
        <v>22</v>
      </c>
      <c r="AP9" s="42" t="s">
        <v>22</v>
      </c>
      <c r="AQ9" s="42" t="s">
        <v>22</v>
      </c>
      <c r="AR9" s="42" t="s">
        <v>22</v>
      </c>
      <c r="AS9" s="42" t="s">
        <v>22</v>
      </c>
      <c r="AT9" s="42" t="s">
        <v>22</v>
      </c>
      <c r="AU9" s="42" t="s">
        <v>22</v>
      </c>
      <c r="AV9" s="42" t="s">
        <v>22</v>
      </c>
      <c r="AW9" s="42" t="s">
        <v>22</v>
      </c>
      <c r="AX9" s="42" t="s">
        <v>22</v>
      </c>
      <c r="AY9" s="42" t="s">
        <v>22</v>
      </c>
      <c r="AZ9" s="42" t="s">
        <v>22</v>
      </c>
      <c r="BA9" s="42" t="s">
        <v>22</v>
      </c>
      <c r="BB9" s="42" t="s">
        <v>22</v>
      </c>
      <c r="BC9" s="42" t="s">
        <v>22</v>
      </c>
      <c r="BD9" s="42" t="s">
        <v>22</v>
      </c>
      <c r="BE9" s="42" t="s">
        <v>22</v>
      </c>
      <c r="BF9" s="42" t="s">
        <v>22</v>
      </c>
      <c r="BG9" s="42" t="s">
        <v>22</v>
      </c>
      <c r="BH9" s="47" t="s">
        <v>22</v>
      </c>
      <c r="BI9" s="42" t="s">
        <v>22</v>
      </c>
      <c r="BJ9" s="42" t="s">
        <v>22</v>
      </c>
      <c r="BK9" s="42" t="s">
        <v>22</v>
      </c>
      <c r="BL9" s="42" t="s">
        <v>22</v>
      </c>
      <c r="BN9" s="41"/>
      <c r="BO9" s="41"/>
      <c r="BP9" s="41"/>
      <c r="BQ9" s="41"/>
      <c r="BR9" s="41"/>
      <c r="BS9" s="41"/>
      <c r="BT9" s="41"/>
      <c r="BU9" s="41"/>
      <c r="BV9" s="41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  <c r="DW9" s="42"/>
      <c r="DX9" s="42"/>
      <c r="DY9" s="42"/>
      <c r="DZ9" s="42"/>
      <c r="EA9" s="42"/>
      <c r="EB9" s="42"/>
      <c r="EC9" s="42"/>
      <c r="ED9" s="42"/>
      <c r="EE9" s="42"/>
      <c r="EF9" s="42"/>
      <c r="EG9" s="42"/>
      <c r="EH9" s="42"/>
      <c r="EI9" s="42"/>
      <c r="EJ9" s="42"/>
      <c r="EK9" s="42"/>
      <c r="EL9" s="42"/>
      <c r="EM9" s="42"/>
      <c r="EN9" s="42"/>
      <c r="EO9" s="42"/>
    </row>
    <row r="10" spans="1:145" s="46" customFormat="1" x14ac:dyDescent="0.15">
      <c r="A10" s="61" t="s">
        <v>148</v>
      </c>
      <c r="B10" s="41" t="s">
        <v>151</v>
      </c>
      <c r="C10" s="42" t="s">
        <v>145</v>
      </c>
      <c r="D10" s="44" t="s">
        <v>145</v>
      </c>
      <c r="E10" s="42" t="s">
        <v>145</v>
      </c>
      <c r="F10" s="105" t="s">
        <v>145</v>
      </c>
      <c r="G10" s="42" t="s">
        <v>145</v>
      </c>
      <c r="H10" s="42" t="s">
        <v>145</v>
      </c>
      <c r="I10" s="42" t="s">
        <v>145</v>
      </c>
      <c r="J10" s="44" t="s">
        <v>151</v>
      </c>
      <c r="K10" s="42" t="s">
        <v>145</v>
      </c>
      <c r="L10" s="42" t="s">
        <v>145</v>
      </c>
      <c r="M10" s="42" t="s">
        <v>145</v>
      </c>
      <c r="N10" s="42" t="s">
        <v>145</v>
      </c>
      <c r="O10" s="42" t="s">
        <v>145</v>
      </c>
      <c r="P10" s="42" t="s">
        <v>145</v>
      </c>
      <c r="Q10" s="42" t="s">
        <v>145</v>
      </c>
      <c r="R10" s="42" t="s">
        <v>145</v>
      </c>
      <c r="S10" s="42" t="s">
        <v>145</v>
      </c>
      <c r="T10" s="42" t="s">
        <v>145</v>
      </c>
      <c r="U10" s="42" t="s">
        <v>145</v>
      </c>
      <c r="V10" s="42" t="s">
        <v>145</v>
      </c>
      <c r="W10" s="42" t="s">
        <v>145</v>
      </c>
      <c r="X10" s="42" t="s">
        <v>145</v>
      </c>
      <c r="Y10" s="42" t="s">
        <v>145</v>
      </c>
      <c r="Z10" s="42" t="s">
        <v>145</v>
      </c>
      <c r="AA10" s="42" t="s">
        <v>145</v>
      </c>
      <c r="AB10" s="42" t="s">
        <v>145</v>
      </c>
      <c r="AC10" s="42" t="s">
        <v>151</v>
      </c>
      <c r="AD10" s="42" t="s">
        <v>145</v>
      </c>
      <c r="AE10" s="42" t="s">
        <v>145</v>
      </c>
      <c r="AF10" s="42" t="s">
        <v>145</v>
      </c>
      <c r="AG10" s="42" t="s">
        <v>145</v>
      </c>
      <c r="AH10" s="42" t="s">
        <v>145</v>
      </c>
      <c r="AI10" s="42" t="s">
        <v>145</v>
      </c>
      <c r="AJ10" s="42" t="s">
        <v>145</v>
      </c>
      <c r="AK10" s="42" t="s">
        <v>145</v>
      </c>
      <c r="AL10" s="42" t="s">
        <v>145</v>
      </c>
      <c r="AM10" s="42" t="s">
        <v>145</v>
      </c>
      <c r="AN10" s="42" t="s">
        <v>145</v>
      </c>
      <c r="AO10" s="42" t="s">
        <v>145</v>
      </c>
      <c r="AP10" s="42" t="s">
        <v>145</v>
      </c>
      <c r="AQ10" s="42" t="s">
        <v>145</v>
      </c>
      <c r="AR10" s="42" t="s">
        <v>145</v>
      </c>
      <c r="AS10" s="42" t="s">
        <v>145</v>
      </c>
      <c r="AT10" s="42" t="s">
        <v>145</v>
      </c>
      <c r="AU10" s="42" t="s">
        <v>145</v>
      </c>
      <c r="AV10" s="42" t="s">
        <v>145</v>
      </c>
      <c r="AW10" s="42" t="s">
        <v>145</v>
      </c>
      <c r="AX10" s="42" t="s">
        <v>145</v>
      </c>
      <c r="AY10" s="42" t="s">
        <v>145</v>
      </c>
      <c r="AZ10" s="42" t="s">
        <v>145</v>
      </c>
      <c r="BA10" s="42" t="s">
        <v>145</v>
      </c>
      <c r="BB10" s="42" t="s">
        <v>145</v>
      </c>
      <c r="BC10" s="42" t="s">
        <v>145</v>
      </c>
      <c r="BD10" s="42" t="s">
        <v>145</v>
      </c>
      <c r="BE10" s="42" t="s">
        <v>145</v>
      </c>
      <c r="BF10" s="42" t="s">
        <v>145</v>
      </c>
      <c r="BG10" s="42" t="s">
        <v>145</v>
      </c>
      <c r="BH10" s="43" t="s">
        <v>145</v>
      </c>
      <c r="BI10" s="42" t="s">
        <v>145</v>
      </c>
      <c r="BJ10" s="42" t="s">
        <v>145</v>
      </c>
      <c r="BK10" s="42" t="s">
        <v>145</v>
      </c>
      <c r="BL10" s="42" t="s">
        <v>145</v>
      </c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</row>
    <row r="11" spans="1:145" s="46" customFormat="1" x14ac:dyDescent="0.15">
      <c r="A11" s="61" t="s">
        <v>149</v>
      </c>
      <c r="B11" s="41" t="s">
        <v>150</v>
      </c>
      <c r="C11" s="42" t="s">
        <v>150</v>
      </c>
      <c r="D11" s="44" t="s">
        <v>150</v>
      </c>
      <c r="E11" s="42" t="s">
        <v>150</v>
      </c>
      <c r="F11" s="105" t="s">
        <v>150</v>
      </c>
      <c r="G11" s="42" t="s">
        <v>150</v>
      </c>
      <c r="H11" s="42" t="s">
        <v>150</v>
      </c>
      <c r="I11" s="42" t="s">
        <v>150</v>
      </c>
      <c r="J11" s="44" t="s">
        <v>150</v>
      </c>
      <c r="K11" s="42" t="s">
        <v>150</v>
      </c>
      <c r="L11" s="42" t="s">
        <v>150</v>
      </c>
      <c r="M11" s="42" t="s">
        <v>150</v>
      </c>
      <c r="N11" s="42" t="s">
        <v>150</v>
      </c>
      <c r="O11" s="42" t="s">
        <v>150</v>
      </c>
      <c r="P11" s="42" t="s">
        <v>150</v>
      </c>
      <c r="Q11" s="42" t="s">
        <v>150</v>
      </c>
      <c r="R11" s="42" t="s">
        <v>150</v>
      </c>
      <c r="S11" s="42" t="s">
        <v>150</v>
      </c>
      <c r="T11" s="42" t="s">
        <v>150</v>
      </c>
      <c r="U11" s="42" t="s">
        <v>150</v>
      </c>
      <c r="V11" s="42" t="s">
        <v>150</v>
      </c>
      <c r="W11" s="42" t="s">
        <v>150</v>
      </c>
      <c r="X11" s="42" t="s">
        <v>150</v>
      </c>
      <c r="Y11" s="42" t="s">
        <v>150</v>
      </c>
      <c r="Z11" s="42" t="s">
        <v>150</v>
      </c>
      <c r="AA11" s="42" t="s">
        <v>150</v>
      </c>
      <c r="AB11" s="42" t="s">
        <v>150</v>
      </c>
      <c r="AC11" s="42" t="s">
        <v>150</v>
      </c>
      <c r="AD11" s="42" t="s">
        <v>150</v>
      </c>
      <c r="AE11" s="42" t="s">
        <v>150</v>
      </c>
      <c r="AF11" s="42" t="s">
        <v>150</v>
      </c>
      <c r="AG11" s="42" t="s">
        <v>150</v>
      </c>
      <c r="AH11" s="42" t="s">
        <v>150</v>
      </c>
      <c r="AI11" s="42" t="s">
        <v>150</v>
      </c>
      <c r="AJ11" s="42" t="s">
        <v>150</v>
      </c>
      <c r="AK11" s="42" t="s">
        <v>150</v>
      </c>
      <c r="AL11" s="42" t="s">
        <v>150</v>
      </c>
      <c r="AM11" s="42" t="s">
        <v>150</v>
      </c>
      <c r="AN11" s="42" t="s">
        <v>150</v>
      </c>
      <c r="AO11" s="42" t="s">
        <v>150</v>
      </c>
      <c r="AP11" s="42" t="s">
        <v>150</v>
      </c>
      <c r="AQ11" s="42" t="s">
        <v>150</v>
      </c>
      <c r="AR11" s="42" t="s">
        <v>150</v>
      </c>
      <c r="AS11" s="42" t="s">
        <v>150</v>
      </c>
      <c r="AT11" s="42" t="s">
        <v>150</v>
      </c>
      <c r="AU11" s="42" t="s">
        <v>150</v>
      </c>
      <c r="AV11" s="42" t="s">
        <v>150</v>
      </c>
      <c r="AW11" s="42" t="s">
        <v>150</v>
      </c>
      <c r="AX11" s="42" t="s">
        <v>150</v>
      </c>
      <c r="AY11" s="45" t="s">
        <v>150</v>
      </c>
      <c r="AZ11" s="42" t="s">
        <v>150</v>
      </c>
      <c r="BA11" s="42" t="s">
        <v>150</v>
      </c>
      <c r="BB11" s="42" t="s">
        <v>150</v>
      </c>
      <c r="BC11" s="42" t="s">
        <v>150</v>
      </c>
      <c r="BD11" s="42" t="s">
        <v>150</v>
      </c>
      <c r="BE11" s="42" t="s">
        <v>150</v>
      </c>
      <c r="BF11" s="42" t="s">
        <v>150</v>
      </c>
      <c r="BG11" s="42" t="s">
        <v>150</v>
      </c>
      <c r="BH11" s="43" t="s">
        <v>150</v>
      </c>
      <c r="BI11" s="42" t="s">
        <v>150</v>
      </c>
      <c r="BJ11" s="42" t="s">
        <v>150</v>
      </c>
      <c r="BK11" s="42" t="s">
        <v>150</v>
      </c>
      <c r="BL11" s="42" t="s">
        <v>150</v>
      </c>
      <c r="BM11" s="67" t="s">
        <v>199</v>
      </c>
      <c r="BN11" s="69" t="s">
        <v>201</v>
      </c>
      <c r="BO11" s="68"/>
      <c r="BP11" s="68" t="s">
        <v>200</v>
      </c>
      <c r="BQ11" s="42" t="s">
        <v>207</v>
      </c>
      <c r="BR11" s="42"/>
      <c r="BS11" s="42"/>
      <c r="BT11" s="42" t="s">
        <v>208</v>
      </c>
      <c r="BU11" s="42" t="s">
        <v>209</v>
      </c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  <c r="DW11" s="42"/>
      <c r="DX11" s="42"/>
      <c r="DY11" s="42"/>
      <c r="DZ11" s="42"/>
      <c r="EA11" s="42"/>
      <c r="EB11" s="42"/>
      <c r="EC11" s="42"/>
      <c r="ED11" s="42"/>
      <c r="EE11" s="42"/>
      <c r="EF11" s="42"/>
      <c r="EG11" s="42"/>
      <c r="EH11" s="42"/>
      <c r="EI11" s="42"/>
      <c r="EJ11" s="42"/>
      <c r="EK11" s="42"/>
      <c r="EL11" s="42"/>
      <c r="EM11" s="42"/>
      <c r="EN11" s="42"/>
      <c r="EO11" s="42"/>
    </row>
    <row r="12" spans="1:145" s="46" customFormat="1" x14ac:dyDescent="0.15">
      <c r="A12" s="61" t="s">
        <v>2</v>
      </c>
      <c r="B12" s="49" t="s">
        <v>191</v>
      </c>
      <c r="C12" s="42" t="s">
        <v>23</v>
      </c>
      <c r="D12" s="42" t="s">
        <v>25</v>
      </c>
      <c r="E12" s="42" t="s">
        <v>27</v>
      </c>
      <c r="F12" s="107" t="s">
        <v>29</v>
      </c>
      <c r="G12" s="42" t="s">
        <v>31</v>
      </c>
      <c r="H12" s="42" t="s">
        <v>33</v>
      </c>
      <c r="I12" s="42" t="s">
        <v>178</v>
      </c>
      <c r="J12" s="42" t="s">
        <v>36</v>
      </c>
      <c r="K12" s="42" t="s">
        <v>38</v>
      </c>
      <c r="L12" s="42" t="s">
        <v>40</v>
      </c>
      <c r="M12" s="42" t="s">
        <v>42</v>
      </c>
      <c r="N12" s="42" t="s">
        <v>44</v>
      </c>
      <c r="O12" s="42" t="s">
        <v>46</v>
      </c>
      <c r="P12" s="42" t="s">
        <v>48</v>
      </c>
      <c r="Q12" s="42" t="s">
        <v>50</v>
      </c>
      <c r="R12" s="42" t="s">
        <v>52</v>
      </c>
      <c r="S12" s="42" t="s">
        <v>54</v>
      </c>
      <c r="T12" s="42" t="s">
        <v>56</v>
      </c>
      <c r="U12" s="42" t="s">
        <v>58</v>
      </c>
      <c r="V12" s="42" t="s">
        <v>62</v>
      </c>
      <c r="W12" s="42" t="s">
        <v>64</v>
      </c>
      <c r="X12" s="42" t="s">
        <v>66</v>
      </c>
      <c r="Y12" s="42" t="s">
        <v>68</v>
      </c>
      <c r="Z12" s="42" t="s">
        <v>70</v>
      </c>
      <c r="AA12" s="42" t="s">
        <v>72</v>
      </c>
      <c r="AB12" s="42" t="s">
        <v>74</v>
      </c>
      <c r="AC12" s="42" t="s">
        <v>147</v>
      </c>
      <c r="AD12" s="42" t="s">
        <v>77</v>
      </c>
      <c r="AE12" s="42" t="s">
        <v>79</v>
      </c>
      <c r="AF12" s="42" t="s">
        <v>81</v>
      </c>
      <c r="AG12" s="42" t="s">
        <v>83</v>
      </c>
      <c r="AH12" s="42" t="s">
        <v>153</v>
      </c>
      <c r="AI12" s="42" t="s">
        <v>85</v>
      </c>
      <c r="AJ12" s="42" t="s">
        <v>87</v>
      </c>
      <c r="AK12" s="42" t="s">
        <v>89</v>
      </c>
      <c r="AL12" s="42" t="s">
        <v>91</v>
      </c>
      <c r="AM12" s="42" t="s">
        <v>93</v>
      </c>
      <c r="AN12" s="42" t="s">
        <v>95</v>
      </c>
      <c r="AO12" s="42" t="s">
        <v>97</v>
      </c>
      <c r="AP12" s="42" t="s">
        <v>99</v>
      </c>
      <c r="AQ12" s="42" t="s">
        <v>101</v>
      </c>
      <c r="AR12" s="42" t="s">
        <v>103</v>
      </c>
      <c r="AS12" s="42" t="s">
        <v>105</v>
      </c>
      <c r="AT12" s="42" t="s">
        <v>107</v>
      </c>
      <c r="AU12" s="42" t="s">
        <v>109</v>
      </c>
      <c r="AV12" s="42" t="s">
        <v>111</v>
      </c>
      <c r="AW12" s="42" t="s">
        <v>114</v>
      </c>
      <c r="AX12" s="42" t="s">
        <v>154</v>
      </c>
      <c r="AY12" s="45" t="s">
        <v>180</v>
      </c>
      <c r="AZ12" s="42" t="s">
        <v>117</v>
      </c>
      <c r="BA12" s="42" t="s">
        <v>119</v>
      </c>
      <c r="BB12" s="42" t="s">
        <v>121</v>
      </c>
      <c r="BC12" s="42" t="s">
        <v>123</v>
      </c>
      <c r="BD12" s="42" t="s">
        <v>125</v>
      </c>
      <c r="BE12" s="42" t="s">
        <v>127</v>
      </c>
      <c r="BF12" s="42" t="s">
        <v>129</v>
      </c>
      <c r="BG12" s="42" t="s">
        <v>131</v>
      </c>
      <c r="BH12" s="42" t="s">
        <v>134</v>
      </c>
      <c r="BI12" s="42" t="s">
        <v>136</v>
      </c>
      <c r="BJ12" s="42" t="s">
        <v>138</v>
      </c>
      <c r="BK12" s="42" t="s">
        <v>140</v>
      </c>
      <c r="BL12" s="42" t="s">
        <v>142</v>
      </c>
      <c r="BM12" s="67" t="s">
        <v>187</v>
      </c>
      <c r="BN12" s="69" t="s">
        <v>202</v>
      </c>
      <c r="BO12" s="68" t="s">
        <v>203</v>
      </c>
      <c r="BP12" s="68" t="s">
        <v>185</v>
      </c>
      <c r="BQ12" s="42"/>
      <c r="BR12" s="42"/>
      <c r="BS12" s="42"/>
      <c r="BT12" s="42"/>
      <c r="BU12" s="42"/>
      <c r="BV12" s="42"/>
      <c r="BW12" s="45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5"/>
      <c r="DA12" s="45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5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</row>
    <row r="13" spans="1:145" s="46" customFormat="1" x14ac:dyDescent="0.15">
      <c r="A13" s="61" t="s">
        <v>3</v>
      </c>
      <c r="B13" s="50" t="s">
        <v>190</v>
      </c>
      <c r="C13" s="51" t="s">
        <v>24</v>
      </c>
      <c r="D13" s="51" t="s">
        <v>26</v>
      </c>
      <c r="E13" s="51" t="s">
        <v>28</v>
      </c>
      <c r="F13" s="108" t="s">
        <v>30</v>
      </c>
      <c r="G13" s="51" t="s">
        <v>32</v>
      </c>
      <c r="H13" s="51" t="s">
        <v>34</v>
      </c>
      <c r="I13" s="51" t="s">
        <v>179</v>
      </c>
      <c r="J13" s="51" t="s">
        <v>37</v>
      </c>
      <c r="K13" s="51" t="s">
        <v>39</v>
      </c>
      <c r="L13" s="51" t="s">
        <v>41</v>
      </c>
      <c r="M13" s="51" t="s">
        <v>43</v>
      </c>
      <c r="N13" s="51" t="s">
        <v>45</v>
      </c>
      <c r="O13" s="51" t="s">
        <v>47</v>
      </c>
      <c r="P13" s="51" t="s">
        <v>49</v>
      </c>
      <c r="Q13" s="51" t="s">
        <v>51</v>
      </c>
      <c r="R13" s="51" t="s">
        <v>53</v>
      </c>
      <c r="S13" s="51" t="s">
        <v>55</v>
      </c>
      <c r="T13" s="51" t="s">
        <v>57</v>
      </c>
      <c r="U13" s="51" t="s">
        <v>59</v>
      </c>
      <c r="V13" s="51" t="s">
        <v>63</v>
      </c>
      <c r="W13" s="51" t="s">
        <v>65</v>
      </c>
      <c r="X13" s="51" t="s">
        <v>67</v>
      </c>
      <c r="Y13" s="51" t="s">
        <v>69</v>
      </c>
      <c r="Z13" s="51" t="s">
        <v>71</v>
      </c>
      <c r="AA13" s="51" t="s">
        <v>73</v>
      </c>
      <c r="AB13" s="51" t="s">
        <v>75</v>
      </c>
      <c r="AC13" s="51" t="s">
        <v>146</v>
      </c>
      <c r="AD13" s="51" t="s">
        <v>78</v>
      </c>
      <c r="AE13" s="51" t="s">
        <v>19</v>
      </c>
      <c r="AF13" s="51" t="s">
        <v>82</v>
      </c>
      <c r="AG13" s="51" t="s">
        <v>84</v>
      </c>
      <c r="AH13" s="51" t="s">
        <v>152</v>
      </c>
      <c r="AI13" s="51" t="s">
        <v>86</v>
      </c>
      <c r="AJ13" s="51" t="s">
        <v>88</v>
      </c>
      <c r="AK13" s="51" t="s">
        <v>90</v>
      </c>
      <c r="AL13" s="51" t="s">
        <v>92</v>
      </c>
      <c r="AM13" s="51" t="s">
        <v>94</v>
      </c>
      <c r="AN13" s="51" t="s">
        <v>96</v>
      </c>
      <c r="AO13" s="51" t="s">
        <v>98</v>
      </c>
      <c r="AP13" s="51" t="s">
        <v>100</v>
      </c>
      <c r="AQ13" s="51" t="s">
        <v>102</v>
      </c>
      <c r="AR13" s="51" t="s">
        <v>104</v>
      </c>
      <c r="AS13" s="51" t="s">
        <v>106</v>
      </c>
      <c r="AT13" s="51" t="s">
        <v>108</v>
      </c>
      <c r="AU13" s="51" t="s">
        <v>110</v>
      </c>
      <c r="AV13" s="51" t="s">
        <v>112</v>
      </c>
      <c r="AW13" s="51" t="s">
        <v>115</v>
      </c>
      <c r="AX13" s="51" t="s">
        <v>155</v>
      </c>
      <c r="AY13" s="52" t="s">
        <v>181</v>
      </c>
      <c r="AZ13" s="51" t="s">
        <v>118</v>
      </c>
      <c r="BA13" s="51" t="s">
        <v>120</v>
      </c>
      <c r="BB13" s="51" t="s">
        <v>122</v>
      </c>
      <c r="BC13" s="51" t="s">
        <v>124</v>
      </c>
      <c r="BD13" s="51" t="s">
        <v>126</v>
      </c>
      <c r="BE13" s="51" t="s">
        <v>128</v>
      </c>
      <c r="BF13" s="51" t="s">
        <v>130</v>
      </c>
      <c r="BG13" s="51" t="s">
        <v>132</v>
      </c>
      <c r="BH13" s="51" t="s">
        <v>135</v>
      </c>
      <c r="BI13" s="51" t="s">
        <v>137</v>
      </c>
      <c r="BJ13" s="51" t="s">
        <v>139</v>
      </c>
      <c r="BK13" s="51" t="s">
        <v>141</v>
      </c>
      <c r="BL13" s="51" t="s">
        <v>143</v>
      </c>
      <c r="BM13" s="67" t="s">
        <v>188</v>
      </c>
      <c r="BN13" s="69" t="s">
        <v>204</v>
      </c>
      <c r="BO13" s="68" t="s">
        <v>199</v>
      </c>
      <c r="BP13" s="68" t="s">
        <v>186</v>
      </c>
      <c r="BQ13" s="51"/>
      <c r="BR13" s="6" t="s">
        <v>189</v>
      </c>
      <c r="BS13" s="6" t="s">
        <v>189</v>
      </c>
      <c r="BT13" s="51"/>
      <c r="BU13" s="51"/>
      <c r="BV13" s="51"/>
      <c r="BW13" s="52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2"/>
      <c r="DA13" s="52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52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  <c r="EK13" s="51"/>
      <c r="EL13" s="51"/>
      <c r="EM13" s="51"/>
      <c r="EN13" s="51"/>
      <c r="EO13" s="51"/>
    </row>
    <row r="14" spans="1:145" s="5" customFormat="1" x14ac:dyDescent="0.15">
      <c r="A14" s="26" t="s">
        <v>156</v>
      </c>
      <c r="B14" s="33">
        <v>524</v>
      </c>
      <c r="C14" s="6"/>
      <c r="D14" s="6"/>
      <c r="E14" s="6"/>
      <c r="F14" s="6"/>
      <c r="G14" s="6"/>
      <c r="H14" s="6"/>
      <c r="I14" s="6"/>
      <c r="J14" s="65">
        <v>883.49407342979089</v>
      </c>
      <c r="K14" s="6"/>
      <c r="L14" s="6"/>
      <c r="M14" s="6"/>
      <c r="N14" s="6"/>
      <c r="O14" s="6"/>
      <c r="P14" s="6"/>
      <c r="Q14" s="6"/>
      <c r="R14" s="6"/>
      <c r="S14" s="6">
        <v>3200</v>
      </c>
      <c r="T14" s="65">
        <v>741.08068152893952</v>
      </c>
      <c r="U14" s="6">
        <v>150</v>
      </c>
      <c r="V14" s="6"/>
      <c r="W14" s="6"/>
      <c r="X14" s="6">
        <v>700</v>
      </c>
      <c r="Y14" s="6"/>
      <c r="Z14" s="6">
        <v>10000</v>
      </c>
      <c r="AA14" s="6"/>
      <c r="AB14" s="65">
        <v>830.22155321560786</v>
      </c>
      <c r="AC14" s="6">
        <v>1010</v>
      </c>
      <c r="AD14" s="65">
        <v>909.16520054333637</v>
      </c>
      <c r="AE14" s="6">
        <v>500</v>
      </c>
      <c r="AF14" s="6">
        <v>600</v>
      </c>
      <c r="AG14" s="6">
        <v>2700</v>
      </c>
      <c r="AH14" s="6"/>
      <c r="AI14" s="6">
        <v>700</v>
      </c>
      <c r="AJ14" s="6">
        <v>4000</v>
      </c>
      <c r="AK14" s="6">
        <v>10000</v>
      </c>
      <c r="AL14" s="6">
        <v>5000</v>
      </c>
      <c r="AM14" s="6"/>
      <c r="AN14" s="6">
        <v>1000</v>
      </c>
      <c r="AO14" s="6">
        <v>4000</v>
      </c>
      <c r="AP14" s="65">
        <v>1736.3865116597888</v>
      </c>
      <c r="AQ14" s="6"/>
      <c r="AR14" s="65">
        <v>1051.8358623635402</v>
      </c>
      <c r="AS14" s="65">
        <v>1413.1135307705181</v>
      </c>
      <c r="AT14" s="65">
        <v>1445.4046714077356</v>
      </c>
      <c r="AU14" s="65">
        <v>3160.0592468824257</v>
      </c>
      <c r="AV14" s="65">
        <v>1538.5390623932194</v>
      </c>
      <c r="AW14" s="6"/>
      <c r="AX14" s="65">
        <v>1502.7002643575672</v>
      </c>
      <c r="AY14" s="14"/>
      <c r="AZ14" s="6"/>
      <c r="BA14" s="6"/>
      <c r="BB14" s="6">
        <v>2000</v>
      </c>
      <c r="BC14" s="65">
        <v>4178.6278425172413</v>
      </c>
      <c r="BD14" s="6">
        <v>1050</v>
      </c>
      <c r="BE14" s="6">
        <v>5250</v>
      </c>
      <c r="BF14" s="65">
        <v>2466.678158442438</v>
      </c>
      <c r="BG14" s="6"/>
      <c r="BH14" s="6"/>
      <c r="BI14" s="6"/>
      <c r="BJ14" s="6"/>
      <c r="BK14" s="6"/>
      <c r="BL14" s="6"/>
      <c r="BM14" s="5">
        <f>SUM(B14:BL14)/1000</f>
        <v>74.241306659512134</v>
      </c>
      <c r="BN14" s="76">
        <f t="shared" ref="BN14:BN35" si="0">$BN$79</f>
        <v>0.68217784351851207</v>
      </c>
      <c r="BO14" s="30">
        <f t="shared" ref="BO14:BO35" si="1">BM14/BN14</f>
        <v>108.8298416093273</v>
      </c>
      <c r="BP14" s="6">
        <v>107</v>
      </c>
      <c r="BQ14" s="6"/>
      <c r="BR14" s="6"/>
      <c r="BS14" s="6">
        <v>108.3902597042587</v>
      </c>
      <c r="BT14" s="6">
        <v>125.37323628638994</v>
      </c>
      <c r="BU14" s="6">
        <v>313.26382374686932</v>
      </c>
      <c r="BV14" s="32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</row>
    <row r="15" spans="1:145" s="5" customFormat="1" x14ac:dyDescent="0.15">
      <c r="A15" s="26" t="s">
        <v>157</v>
      </c>
      <c r="B15" s="33">
        <v>500</v>
      </c>
      <c r="C15" s="6"/>
      <c r="D15" s="6"/>
      <c r="E15" s="6"/>
      <c r="F15" s="6"/>
      <c r="G15" s="6"/>
      <c r="H15" s="6"/>
      <c r="I15" s="6"/>
      <c r="J15" s="65">
        <v>2044.4550238846707</v>
      </c>
      <c r="K15" s="6"/>
      <c r="L15" s="6"/>
      <c r="M15" s="6"/>
      <c r="N15" s="6"/>
      <c r="O15" s="6"/>
      <c r="P15" s="6"/>
      <c r="Q15" s="6"/>
      <c r="R15" s="6"/>
      <c r="S15" s="65">
        <v>4918.9463927725528</v>
      </c>
      <c r="T15" s="65">
        <v>1714.9024175943537</v>
      </c>
      <c r="U15" s="65">
        <v>3217.756832539852</v>
      </c>
      <c r="V15" s="6"/>
      <c r="W15" s="6"/>
      <c r="X15" s="65">
        <v>3229.2805533772403</v>
      </c>
      <c r="Y15" s="6"/>
      <c r="Z15" s="65">
        <v>3995.0682953729911</v>
      </c>
      <c r="AA15" s="6"/>
      <c r="AB15" s="65">
        <v>1921.1794130315234</v>
      </c>
      <c r="AC15" s="6">
        <v>1500</v>
      </c>
      <c r="AD15" s="65">
        <v>2103.8594572296206</v>
      </c>
      <c r="AE15" s="65">
        <v>2588.9079122656535</v>
      </c>
      <c r="AF15" s="6">
        <v>3000</v>
      </c>
      <c r="AG15" s="6">
        <v>750</v>
      </c>
      <c r="AH15" s="6"/>
      <c r="AI15" s="65">
        <v>3433.0100601774602</v>
      </c>
      <c r="AJ15" s="6">
        <v>3000</v>
      </c>
      <c r="AK15" s="6">
        <v>10000</v>
      </c>
      <c r="AL15" s="6">
        <v>25000</v>
      </c>
      <c r="AM15" s="6"/>
      <c r="AN15" s="6">
        <v>24000</v>
      </c>
      <c r="AO15" s="6">
        <v>10000</v>
      </c>
      <c r="AP15" s="65">
        <v>4018.0961411403337</v>
      </c>
      <c r="AQ15" s="6"/>
      <c r="AR15" s="65">
        <v>2434.0074005965389</v>
      </c>
      <c r="AS15" s="65">
        <v>3270.0242640993069</v>
      </c>
      <c r="AT15" s="6">
        <v>9000</v>
      </c>
      <c r="AU15" s="65">
        <v>7312.5549987914874</v>
      </c>
      <c r="AV15" s="65">
        <v>3560.266005341176</v>
      </c>
      <c r="AW15" s="6"/>
      <c r="AX15" s="65">
        <v>3477.3330090721747</v>
      </c>
      <c r="AY15" s="14"/>
      <c r="AZ15" s="6"/>
      <c r="BA15" s="6"/>
      <c r="BB15" s="65">
        <v>4531.3027911807994</v>
      </c>
      <c r="BC15" s="65">
        <v>9669.5800713349072</v>
      </c>
      <c r="BD15" s="6">
        <v>1200</v>
      </c>
      <c r="BE15" s="6">
        <v>10700</v>
      </c>
      <c r="BF15" s="65">
        <v>5708.0321249434537</v>
      </c>
      <c r="BG15" s="6"/>
      <c r="BH15" s="6"/>
      <c r="BI15" s="6"/>
      <c r="BJ15" s="6"/>
      <c r="BK15" s="6"/>
      <c r="BL15" s="6"/>
      <c r="BM15" s="5">
        <f t="shared" ref="BM15:BM75" si="2">SUM(B15:BL15)/1000</f>
        <v>171.7985631647461</v>
      </c>
      <c r="BN15" s="76">
        <f t="shared" si="0"/>
        <v>0.68217784351851207</v>
      </c>
      <c r="BO15" s="30">
        <f t="shared" si="1"/>
        <v>251.83838026554736</v>
      </c>
      <c r="BP15" s="6">
        <v>107</v>
      </c>
      <c r="BQ15" s="6"/>
      <c r="BR15" s="6"/>
      <c r="BS15" s="6">
        <v>250.82116299012469</v>
      </c>
      <c r="BT15" s="6">
        <v>313.26382374686932</v>
      </c>
      <c r="BU15" s="6">
        <v>299.60662825935361</v>
      </c>
      <c r="BV15" s="32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</row>
    <row r="16" spans="1:145" s="5" customFormat="1" x14ac:dyDescent="0.15">
      <c r="A16" s="26" t="s">
        <v>158</v>
      </c>
      <c r="B16" s="33">
        <v>100</v>
      </c>
      <c r="C16" s="6"/>
      <c r="D16" s="6"/>
      <c r="E16" s="6"/>
      <c r="F16" s="6"/>
      <c r="G16" s="6"/>
      <c r="H16" s="6"/>
      <c r="I16" s="6"/>
      <c r="J16" s="65">
        <v>1907.1400942841628</v>
      </c>
      <c r="K16" s="6"/>
      <c r="L16" s="6"/>
      <c r="M16" s="6"/>
      <c r="N16" s="6"/>
      <c r="O16" s="6"/>
      <c r="P16" s="6"/>
      <c r="Q16" s="6"/>
      <c r="R16" s="6"/>
      <c r="S16" s="6">
        <v>5000</v>
      </c>
      <c r="T16" s="6">
        <v>3000</v>
      </c>
      <c r="U16" s="6">
        <v>5000</v>
      </c>
      <c r="V16" s="6"/>
      <c r="W16" s="6"/>
      <c r="X16" s="6">
        <v>7400</v>
      </c>
      <c r="Y16" s="6"/>
      <c r="Z16" s="6">
        <v>15200</v>
      </c>
      <c r="AA16" s="6"/>
      <c r="AB16" s="65">
        <v>1792.1442360437925</v>
      </c>
      <c r="AC16" s="65">
        <v>2186.8591277782793</v>
      </c>
      <c r="AD16" s="65">
        <v>1962.5546547842807</v>
      </c>
      <c r="AE16" s="65">
        <v>2415.0250419841236</v>
      </c>
      <c r="AF16" s="6">
        <v>9000</v>
      </c>
      <c r="AG16" s="65">
        <v>4778.0548491428426</v>
      </c>
      <c r="AH16" s="6"/>
      <c r="AI16" s="6">
        <v>1750</v>
      </c>
      <c r="AJ16" s="6">
        <v>4400</v>
      </c>
      <c r="AK16" s="6">
        <v>2800</v>
      </c>
      <c r="AL16" s="6">
        <v>7400</v>
      </c>
      <c r="AM16" s="6"/>
      <c r="AN16" s="6">
        <v>3200</v>
      </c>
      <c r="AO16" s="6">
        <v>6000</v>
      </c>
      <c r="AP16" s="6">
        <v>1750</v>
      </c>
      <c r="AQ16" s="6"/>
      <c r="AR16" s="65">
        <v>2270.5283555896981</v>
      </c>
      <c r="AS16" s="65">
        <v>3050.3945112426891</v>
      </c>
      <c r="AT16" s="6">
        <v>5000</v>
      </c>
      <c r="AU16" s="6">
        <v>20000</v>
      </c>
      <c r="AV16" s="6">
        <v>2350</v>
      </c>
      <c r="AW16" s="6"/>
      <c r="AX16" s="6">
        <v>600</v>
      </c>
      <c r="AY16" s="14"/>
      <c r="AZ16" s="6"/>
      <c r="BA16" s="6"/>
      <c r="BB16" s="65">
        <v>4226.9598163988849</v>
      </c>
      <c r="BC16" s="65">
        <v>9020.1269450657837</v>
      </c>
      <c r="BD16" s="6">
        <v>2200</v>
      </c>
      <c r="BE16" s="6">
        <v>11800</v>
      </c>
      <c r="BF16" s="6">
        <v>12700</v>
      </c>
      <c r="BG16" s="6"/>
      <c r="BH16" s="6"/>
      <c r="BI16" s="6"/>
      <c r="BJ16" s="6"/>
      <c r="BK16" s="6"/>
      <c r="BL16" s="6"/>
      <c r="BM16" s="5">
        <f t="shared" si="2"/>
        <v>160.25978763231456</v>
      </c>
      <c r="BN16" s="76">
        <f t="shared" si="0"/>
        <v>0.68217784351851207</v>
      </c>
      <c r="BO16" s="30">
        <f t="shared" si="1"/>
        <v>234.92376534208799</v>
      </c>
      <c r="BP16" s="6">
        <v>107</v>
      </c>
      <c r="BQ16" s="6"/>
      <c r="BR16" s="6"/>
      <c r="BS16" s="6">
        <v>233.97486902111683</v>
      </c>
      <c r="BT16" s="6">
        <v>299.60662825935361</v>
      </c>
      <c r="BU16" s="6">
        <v>418.58562164909125</v>
      </c>
      <c r="BV16" s="32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</row>
    <row r="17" spans="1:145" s="5" customFormat="1" x14ac:dyDescent="0.15">
      <c r="A17" s="26" t="s">
        <v>159</v>
      </c>
      <c r="B17" s="33">
        <v>503</v>
      </c>
      <c r="C17" s="6"/>
      <c r="D17" s="6"/>
      <c r="E17" s="6"/>
      <c r="F17" s="6"/>
      <c r="G17" s="6"/>
      <c r="H17" s="6"/>
      <c r="I17" s="6"/>
      <c r="J17" s="65">
        <v>3647.9302066690625</v>
      </c>
      <c r="K17" s="6"/>
      <c r="L17" s="6"/>
      <c r="M17" s="6"/>
      <c r="N17" s="6"/>
      <c r="O17" s="6"/>
      <c r="P17" s="6"/>
      <c r="Q17" s="6"/>
      <c r="R17" s="6"/>
      <c r="S17" s="65">
        <v>8776.8979613257525</v>
      </c>
      <c r="T17" s="6">
        <v>4500</v>
      </c>
      <c r="U17" s="6">
        <v>150</v>
      </c>
      <c r="V17" s="6"/>
      <c r="W17" s="6"/>
      <c r="X17" s="65">
        <v>5762.0196770521188</v>
      </c>
      <c r="Y17" s="6"/>
      <c r="Z17" s="65">
        <v>7128.4181564930686</v>
      </c>
      <c r="AA17" s="6"/>
      <c r="AB17" s="65">
        <v>3427.9689850605951</v>
      </c>
      <c r="AC17" s="65">
        <v>4182.969826842369</v>
      </c>
      <c r="AD17" s="65">
        <v>3753.9258017188927</v>
      </c>
      <c r="AE17" s="6">
        <v>8000</v>
      </c>
      <c r="AF17" s="6">
        <v>45000</v>
      </c>
      <c r="AG17" s="6">
        <v>12000</v>
      </c>
      <c r="AH17" s="6"/>
      <c r="AI17" s="6">
        <v>3000</v>
      </c>
      <c r="AJ17" s="6">
        <v>12000</v>
      </c>
      <c r="AK17" s="6">
        <v>1800</v>
      </c>
      <c r="AL17" s="6">
        <v>11000</v>
      </c>
      <c r="AM17" s="6"/>
      <c r="AN17" s="6">
        <v>8000</v>
      </c>
      <c r="AO17" s="6">
        <v>13000</v>
      </c>
      <c r="AP17" s="6">
        <v>4000</v>
      </c>
      <c r="AQ17" s="6"/>
      <c r="AR17" s="6">
        <v>7000</v>
      </c>
      <c r="AS17" s="65">
        <v>5834.7188615926352</v>
      </c>
      <c r="AT17" s="65">
        <v>5968.048366429568</v>
      </c>
      <c r="AU17" s="65">
        <v>13047.824459990243</v>
      </c>
      <c r="AV17" s="65">
        <v>6352.5984934456246</v>
      </c>
      <c r="AW17" s="6"/>
      <c r="AX17" s="65">
        <v>6204.6207787512485</v>
      </c>
      <c r="AY17" s="14"/>
      <c r="AZ17" s="6"/>
      <c r="BA17" s="6"/>
      <c r="BB17" s="6">
        <v>25000</v>
      </c>
      <c r="BC17" s="6">
        <v>45000</v>
      </c>
      <c r="BD17" s="6">
        <v>4000</v>
      </c>
      <c r="BE17" s="6">
        <v>23500</v>
      </c>
      <c r="BF17" s="6">
        <v>5000</v>
      </c>
      <c r="BG17" s="6"/>
      <c r="BH17" s="6"/>
      <c r="BI17" s="6"/>
      <c r="BJ17" s="6"/>
      <c r="BK17" s="6"/>
      <c r="BL17" s="6"/>
      <c r="BM17" s="5">
        <f t="shared" si="2"/>
        <v>306.54094157537122</v>
      </c>
      <c r="BN17" s="76">
        <f t="shared" si="0"/>
        <v>0.68217784351851207</v>
      </c>
      <c r="BO17" s="30">
        <f t="shared" si="1"/>
        <v>449.35634378610933</v>
      </c>
      <c r="BP17" s="6">
        <v>107</v>
      </c>
      <c r="BQ17" s="6"/>
      <c r="BR17" s="6"/>
      <c r="BS17" s="6">
        <v>447.54131847011888</v>
      </c>
      <c r="BT17" s="6">
        <v>418.58562164909125</v>
      </c>
      <c r="BU17" s="6">
        <v>132.51299451791016</v>
      </c>
      <c r="BV17" s="32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</row>
    <row r="18" spans="1:145" s="5" customFormat="1" x14ac:dyDescent="0.15">
      <c r="A18" s="26" t="s">
        <v>160</v>
      </c>
      <c r="B18" s="66">
        <v>571.93916813682927</v>
      </c>
      <c r="C18" s="6"/>
      <c r="D18" s="6"/>
      <c r="E18" s="6"/>
      <c r="F18" s="6"/>
      <c r="G18" s="6"/>
      <c r="H18" s="6"/>
      <c r="I18" s="6"/>
      <c r="J18" s="6">
        <v>1000</v>
      </c>
      <c r="K18" s="6"/>
      <c r="L18" s="6"/>
      <c r="M18" s="6"/>
      <c r="N18" s="6"/>
      <c r="O18" s="6"/>
      <c r="P18" s="6"/>
      <c r="Q18" s="6"/>
      <c r="R18" s="6"/>
      <c r="S18" s="65">
        <v>2458.7408057128155</v>
      </c>
      <c r="T18" s="6">
        <v>10000</v>
      </c>
      <c r="U18" s="6">
        <v>500</v>
      </c>
      <c r="V18" s="6"/>
      <c r="W18" s="6"/>
      <c r="X18" s="65">
        <v>1614.1594633684554</v>
      </c>
      <c r="Y18" s="6"/>
      <c r="Z18" s="65">
        <v>1996.9393148685049</v>
      </c>
      <c r="AA18" s="6"/>
      <c r="AB18" s="6">
        <v>3000</v>
      </c>
      <c r="AC18" s="65">
        <v>1171.8079266324969</v>
      </c>
      <c r="AD18" s="65">
        <v>1051.6164812417858</v>
      </c>
      <c r="AE18" s="65">
        <v>1294.0684890329023</v>
      </c>
      <c r="AF18" s="6">
        <v>4000</v>
      </c>
      <c r="AG18" s="6">
        <v>200</v>
      </c>
      <c r="AH18" s="6"/>
      <c r="AI18" s="65">
        <v>1715.9938831195625</v>
      </c>
      <c r="AJ18" s="65">
        <v>6462.0798457536848</v>
      </c>
      <c r="AK18" s="6">
        <v>8570</v>
      </c>
      <c r="AL18" s="6">
        <v>4200</v>
      </c>
      <c r="AM18" s="6"/>
      <c r="AN18" s="6">
        <v>3000</v>
      </c>
      <c r="AO18" s="6">
        <v>320</v>
      </c>
      <c r="AP18" s="65">
        <v>2008.4498090957852</v>
      </c>
      <c r="AQ18" s="6"/>
      <c r="AR18" s="6">
        <v>3500</v>
      </c>
      <c r="AS18" s="65">
        <v>1634.5252523266777</v>
      </c>
      <c r="AT18" s="65">
        <v>1671.8758852716369</v>
      </c>
      <c r="AU18" s="6">
        <v>8560</v>
      </c>
      <c r="AV18" s="65">
        <v>1779.6029083386145</v>
      </c>
      <c r="AW18" s="6"/>
      <c r="AX18" s="65">
        <v>1738.1487582434163</v>
      </c>
      <c r="AY18" s="14"/>
      <c r="AZ18" s="6"/>
      <c r="BA18" s="6"/>
      <c r="BB18" s="6">
        <v>750</v>
      </c>
      <c r="BC18" s="6">
        <v>275</v>
      </c>
      <c r="BD18" s="6">
        <v>500</v>
      </c>
      <c r="BE18" s="65">
        <v>7475.5880144451376</v>
      </c>
      <c r="BF18" s="65">
        <v>2853.1661834252527</v>
      </c>
      <c r="BG18" s="6"/>
      <c r="BH18" s="6"/>
      <c r="BI18" s="6"/>
      <c r="BJ18" s="6"/>
      <c r="BK18" s="6"/>
      <c r="BL18" s="6"/>
      <c r="BM18" s="5">
        <f t="shared" si="2"/>
        <v>85.873702189013571</v>
      </c>
      <c r="BN18" s="76">
        <f t="shared" si="0"/>
        <v>0.68217784351851207</v>
      </c>
      <c r="BO18" s="30">
        <f t="shared" si="1"/>
        <v>125.88169346881352</v>
      </c>
      <c r="BP18" s="6">
        <v>107</v>
      </c>
      <c r="BQ18" s="6">
        <f>AVERAGE(BO14:BO18)</f>
        <v>234.16600489437715</v>
      </c>
      <c r="BR18" s="6"/>
      <c r="BS18" s="6">
        <v>125.37323628638994</v>
      </c>
      <c r="BT18" s="6">
        <v>132.51299451791016</v>
      </c>
      <c r="BU18" s="6">
        <v>160.17739409113858</v>
      </c>
      <c r="BV18" s="32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</row>
    <row r="19" spans="1:145" s="5" customFormat="1" x14ac:dyDescent="0.15">
      <c r="A19" s="26" t="s">
        <v>161</v>
      </c>
      <c r="B19" s="33">
        <v>15</v>
      </c>
      <c r="C19" s="6"/>
      <c r="D19" s="6"/>
      <c r="E19" s="6"/>
      <c r="F19" s="6"/>
      <c r="G19" s="6"/>
      <c r="H19" s="6"/>
      <c r="I19" s="6"/>
      <c r="J19" s="65">
        <v>2553.4280697398758</v>
      </c>
      <c r="K19" s="6"/>
      <c r="L19" s="6"/>
      <c r="M19" s="6"/>
      <c r="N19" s="6"/>
      <c r="O19" s="6"/>
      <c r="P19" s="6"/>
      <c r="Q19" s="6"/>
      <c r="R19" s="6"/>
      <c r="S19" s="6">
        <v>500</v>
      </c>
      <c r="T19" s="65">
        <v>2141.8323801763659</v>
      </c>
      <c r="U19" s="6">
        <v>200</v>
      </c>
      <c r="V19" s="6"/>
      <c r="W19" s="6"/>
      <c r="X19" s="65">
        <v>4033.2193733039903</v>
      </c>
      <c r="Y19" s="6"/>
      <c r="Z19" s="65">
        <v>4989.6522090346598</v>
      </c>
      <c r="AA19" s="6"/>
      <c r="AB19" s="65">
        <v>2399.4626358051419</v>
      </c>
      <c r="AC19" s="65">
        <v>2927.9377526510616</v>
      </c>
      <c r="AD19" s="65">
        <v>2627.6214102802792</v>
      </c>
      <c r="AE19" s="65">
        <v>3233.4240940772797</v>
      </c>
      <c r="AF19" s="6">
        <v>31000</v>
      </c>
      <c r="AG19" s="6">
        <v>9000</v>
      </c>
      <c r="AH19" s="6"/>
      <c r="AI19" s="65">
        <v>4287.6679356947534</v>
      </c>
      <c r="AJ19" s="65">
        <v>16146.475127924756</v>
      </c>
      <c r="AK19" s="65">
        <v>17670.510123054963</v>
      </c>
      <c r="AL19" s="65">
        <v>14195.594772131411</v>
      </c>
      <c r="AM19" s="6"/>
      <c r="AN19" s="65">
        <v>14763.458650092349</v>
      </c>
      <c r="AO19" s="6">
        <v>350</v>
      </c>
      <c r="AP19" s="65">
        <v>5018.4129050591791</v>
      </c>
      <c r="AQ19" s="6"/>
      <c r="AR19" s="65">
        <v>3039.9606483190655</v>
      </c>
      <c r="AS19" s="65">
        <v>4084.1063505180487</v>
      </c>
      <c r="AT19" s="65">
        <v>4177.4325056438256</v>
      </c>
      <c r="AU19" s="65">
        <v>9133.0369127934264</v>
      </c>
      <c r="AV19" s="65">
        <v>4446.6046206505071</v>
      </c>
      <c r="AW19" s="6"/>
      <c r="AX19" s="6">
        <v>5000</v>
      </c>
      <c r="AY19" s="14"/>
      <c r="AZ19" s="6"/>
      <c r="BA19" s="6"/>
      <c r="BB19" s="65">
        <v>5659.3838490706003</v>
      </c>
      <c r="BC19" s="65">
        <v>12076.850258288523</v>
      </c>
      <c r="BD19" s="65">
        <v>3089.3038203412993</v>
      </c>
      <c r="BE19" s="65">
        <v>18678.877210982424</v>
      </c>
      <c r="BF19" s="65">
        <v>7129.0633860911685</v>
      </c>
      <c r="BG19" s="6"/>
      <c r="BH19" s="6"/>
      <c r="BI19" s="6"/>
      <c r="BJ19" s="6"/>
      <c r="BK19" s="6"/>
      <c r="BL19" s="6"/>
      <c r="BM19" s="5">
        <f t="shared" si="2"/>
        <v>214.56831700172503</v>
      </c>
      <c r="BN19" s="76">
        <f t="shared" si="0"/>
        <v>0.68217784351851207</v>
      </c>
      <c r="BO19" s="30">
        <f t="shared" si="1"/>
        <v>314.53428023260381</v>
      </c>
      <c r="BP19" s="6">
        <v>107</v>
      </c>
      <c r="BQ19" s="6">
        <f t="shared" ref="BQ19:BQ65" si="3">AVERAGE(BO15:BO19)</f>
        <v>275.3068926190324</v>
      </c>
      <c r="BR19" s="6"/>
      <c r="BS19" s="6">
        <v>313.26382374686932</v>
      </c>
      <c r="BT19" s="6">
        <v>160.17739409113858</v>
      </c>
      <c r="BU19" s="6">
        <v>130.48037989241027</v>
      </c>
      <c r="BV19" s="32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</row>
    <row r="20" spans="1:145" s="5" customFormat="1" x14ac:dyDescent="0.15">
      <c r="A20" s="26" t="s">
        <v>162</v>
      </c>
      <c r="B20" s="66">
        <v>1366.7730913653895</v>
      </c>
      <c r="C20" s="6"/>
      <c r="D20" s="6"/>
      <c r="E20" s="6"/>
      <c r="F20" s="6"/>
      <c r="G20" s="6"/>
      <c r="H20" s="6"/>
      <c r="I20" s="6"/>
      <c r="J20" s="6">
        <v>2800</v>
      </c>
      <c r="K20" s="6"/>
      <c r="L20" s="6"/>
      <c r="M20" s="6"/>
      <c r="N20" s="6"/>
      <c r="O20" s="6"/>
      <c r="P20" s="6"/>
      <c r="Q20" s="6"/>
      <c r="R20" s="6"/>
      <c r="S20" s="6">
        <v>45000</v>
      </c>
      <c r="T20" s="6">
        <v>11000</v>
      </c>
      <c r="U20" s="6">
        <v>4000</v>
      </c>
      <c r="V20" s="6"/>
      <c r="W20" s="6"/>
      <c r="X20" s="65">
        <v>3857.3852651606558</v>
      </c>
      <c r="Y20" s="6"/>
      <c r="Z20" s="6">
        <v>2325</v>
      </c>
      <c r="AA20" s="6"/>
      <c r="AB20" s="6">
        <v>400</v>
      </c>
      <c r="AC20" s="6">
        <v>1219</v>
      </c>
      <c r="AD20" s="6">
        <v>500</v>
      </c>
      <c r="AE20" s="6">
        <v>500</v>
      </c>
      <c r="AF20" s="6">
        <v>12000</v>
      </c>
      <c r="AG20" s="6">
        <v>200</v>
      </c>
      <c r="AH20" s="6"/>
      <c r="AI20" s="6">
        <v>3100</v>
      </c>
      <c r="AJ20" s="6">
        <v>3500</v>
      </c>
      <c r="AK20" s="6">
        <v>2000</v>
      </c>
      <c r="AL20" s="6">
        <v>4150</v>
      </c>
      <c r="AM20" s="6"/>
      <c r="AN20" s="6">
        <v>13350</v>
      </c>
      <c r="AO20" s="6">
        <v>5200</v>
      </c>
      <c r="AP20" s="6">
        <v>3850</v>
      </c>
      <c r="AQ20" s="6"/>
      <c r="AR20" s="6">
        <v>5025</v>
      </c>
      <c r="AS20" s="65">
        <v>3906.0537492777016</v>
      </c>
      <c r="AT20" s="6">
        <v>500</v>
      </c>
      <c r="AU20" s="6">
        <v>2200</v>
      </c>
      <c r="AV20" s="6">
        <v>3211</v>
      </c>
      <c r="AW20" s="6"/>
      <c r="AX20" s="65">
        <v>4153.6846642137143</v>
      </c>
      <c r="AY20" s="14"/>
      <c r="AZ20" s="6"/>
      <c r="BA20" s="6"/>
      <c r="BB20" s="6">
        <v>7400</v>
      </c>
      <c r="BC20" s="6">
        <v>6000</v>
      </c>
      <c r="BD20" s="6">
        <v>8500</v>
      </c>
      <c r="BE20" s="6">
        <v>43500</v>
      </c>
      <c r="BF20" s="6">
        <v>500</v>
      </c>
      <c r="BG20" s="6"/>
      <c r="BH20" s="6"/>
      <c r="BI20" s="6"/>
      <c r="BJ20" s="6"/>
      <c r="BK20" s="6"/>
      <c r="BL20" s="6"/>
      <c r="BM20" s="5">
        <f t="shared" si="2"/>
        <v>205.21389677001744</v>
      </c>
      <c r="BN20" s="76">
        <f t="shared" si="0"/>
        <v>0.68217784351851207</v>
      </c>
      <c r="BO20" s="30">
        <f t="shared" si="1"/>
        <v>300.82169733272582</v>
      </c>
      <c r="BP20" s="6">
        <v>107</v>
      </c>
      <c r="BQ20" s="6">
        <f t="shared" si="3"/>
        <v>285.10355603246808</v>
      </c>
      <c r="BR20" s="6"/>
      <c r="BS20" s="6">
        <v>299.60662825935361</v>
      </c>
      <c r="BT20" s="6">
        <v>130.48037989241027</v>
      </c>
      <c r="BU20" s="6">
        <v>342.5016295776017</v>
      </c>
      <c r="BV20" s="32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</row>
    <row r="21" spans="1:145" s="5" customFormat="1" x14ac:dyDescent="0.15">
      <c r="A21" s="26" t="s">
        <v>163</v>
      </c>
      <c r="B21" s="33">
        <v>875</v>
      </c>
      <c r="C21" s="6"/>
      <c r="D21" s="6"/>
      <c r="E21" s="6"/>
      <c r="F21" s="6"/>
      <c r="G21" s="6"/>
      <c r="H21" s="6"/>
      <c r="I21" s="6"/>
      <c r="J21" s="6">
        <v>7625</v>
      </c>
      <c r="K21" s="6"/>
      <c r="L21" s="6"/>
      <c r="M21" s="6"/>
      <c r="N21" s="6"/>
      <c r="O21" s="6"/>
      <c r="P21" s="6"/>
      <c r="Q21" s="6"/>
      <c r="R21" s="6"/>
      <c r="S21" s="6">
        <v>20000</v>
      </c>
      <c r="T21" s="6">
        <v>100</v>
      </c>
      <c r="U21" s="6">
        <v>35000</v>
      </c>
      <c r="V21" s="6"/>
      <c r="W21" s="6"/>
      <c r="X21" s="6">
        <v>500</v>
      </c>
      <c r="Y21" s="6"/>
      <c r="Z21" s="6">
        <v>2000</v>
      </c>
      <c r="AA21" s="6"/>
      <c r="AB21" s="6">
        <v>300</v>
      </c>
      <c r="AC21" s="6">
        <v>4500</v>
      </c>
      <c r="AD21" s="6">
        <v>920</v>
      </c>
      <c r="AE21" s="6">
        <v>350</v>
      </c>
      <c r="AF21" s="65">
        <v>16699.463652076756</v>
      </c>
      <c r="AG21" s="65">
        <v>8548.0336740911353</v>
      </c>
      <c r="AH21" s="6"/>
      <c r="AI21" s="6">
        <v>1800</v>
      </c>
      <c r="AJ21" s="6">
        <v>19000</v>
      </c>
      <c r="AK21" s="6">
        <v>17000</v>
      </c>
      <c r="AL21" s="6">
        <v>6000</v>
      </c>
      <c r="AM21" s="6"/>
      <c r="AN21" s="6">
        <v>30700</v>
      </c>
      <c r="AO21" s="6">
        <v>20530</v>
      </c>
      <c r="AP21" s="6">
        <v>9500</v>
      </c>
      <c r="AQ21" s="6"/>
      <c r="AR21" s="6">
        <v>1500</v>
      </c>
      <c r="AS21" s="65">
        <v>5457.2155039941199</v>
      </c>
      <c r="AT21" s="6">
        <v>300</v>
      </c>
      <c r="AU21" s="6">
        <v>13000</v>
      </c>
      <c r="AV21" s="6">
        <v>6000</v>
      </c>
      <c r="AW21" s="6"/>
      <c r="AX21" s="65">
        <v>5803.1849542337395</v>
      </c>
      <c r="AY21" s="14"/>
      <c r="AZ21" s="6"/>
      <c r="BA21" s="6"/>
      <c r="BB21" s="6">
        <v>9000</v>
      </c>
      <c r="BC21" s="6">
        <v>30000</v>
      </c>
      <c r="BD21" s="6">
        <v>1700</v>
      </c>
      <c r="BE21" s="6">
        <v>9000</v>
      </c>
      <c r="BF21" s="6">
        <v>3000</v>
      </c>
      <c r="BG21" s="6"/>
      <c r="BH21" s="6"/>
      <c r="BI21" s="6"/>
      <c r="BJ21" s="6"/>
      <c r="BK21" s="6"/>
      <c r="BL21" s="6"/>
      <c r="BM21" s="5">
        <f t="shared" si="2"/>
        <v>286.7078977843957</v>
      </c>
      <c r="BN21" s="76">
        <f t="shared" si="0"/>
        <v>0.68217784351851207</v>
      </c>
      <c r="BO21" s="30">
        <f t="shared" si="1"/>
        <v>420.28321574565382</v>
      </c>
      <c r="BP21" s="6">
        <v>107</v>
      </c>
      <c r="BQ21" s="6">
        <f t="shared" si="3"/>
        <v>322.17544611318124</v>
      </c>
      <c r="BR21" s="6"/>
      <c r="BS21" s="6">
        <v>418.58562164909125</v>
      </c>
      <c r="BT21" s="6">
        <v>342.5016295776017</v>
      </c>
      <c r="BU21" s="6">
        <v>545.89649072720704</v>
      </c>
      <c r="BV21" s="32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</row>
    <row r="22" spans="1:145" s="5" customFormat="1" x14ac:dyDescent="0.15">
      <c r="A22" s="26" t="s">
        <v>164</v>
      </c>
      <c r="B22" s="33">
        <v>1400</v>
      </c>
      <c r="C22" s="6"/>
      <c r="D22" s="6"/>
      <c r="E22" s="6"/>
      <c r="F22" s="6"/>
      <c r="G22" s="6"/>
      <c r="H22" s="6"/>
      <c r="I22" s="6"/>
      <c r="J22" s="6">
        <v>395</v>
      </c>
      <c r="K22" s="6"/>
      <c r="L22" s="6"/>
      <c r="M22" s="6"/>
      <c r="N22" s="6"/>
      <c r="O22" s="6"/>
      <c r="P22" s="6"/>
      <c r="Q22" s="6"/>
      <c r="R22" s="6"/>
      <c r="S22" s="65">
        <v>2598.761239293694</v>
      </c>
      <c r="T22" s="65">
        <v>906.01148624724613</v>
      </c>
      <c r="U22" s="6">
        <v>2000</v>
      </c>
      <c r="V22" s="6"/>
      <c r="W22" s="6"/>
      <c r="X22" s="65">
        <v>1706.0826573334914</v>
      </c>
      <c r="Y22" s="6"/>
      <c r="Z22" s="65">
        <v>2110.6610655015456</v>
      </c>
      <c r="AA22" s="6"/>
      <c r="AB22" s="6">
        <v>4025</v>
      </c>
      <c r="AC22" s="65">
        <v>1238.5400740890748</v>
      </c>
      <c r="AD22" s="65">
        <v>1111.5039632247751</v>
      </c>
      <c r="AE22" s="65">
        <v>1367.7631340900928</v>
      </c>
      <c r="AF22" s="6">
        <v>15000</v>
      </c>
      <c r="AG22" s="6">
        <v>3000</v>
      </c>
      <c r="AH22" s="6"/>
      <c r="AI22" s="65">
        <v>1813.7163461945984</v>
      </c>
      <c r="AJ22" s="6">
        <v>1000</v>
      </c>
      <c r="AK22" s="65">
        <v>7474.7609969314744</v>
      </c>
      <c r="AL22" s="65">
        <v>6004.845213246168</v>
      </c>
      <c r="AM22" s="6"/>
      <c r="AN22" s="6">
        <v>3020</v>
      </c>
      <c r="AO22" s="65">
        <v>4752.7675713090293</v>
      </c>
      <c r="AP22" s="6">
        <v>6500</v>
      </c>
      <c r="AQ22" s="6"/>
      <c r="AR22" s="6">
        <v>1800</v>
      </c>
      <c r="AS22" s="65">
        <v>1727.6082377478685</v>
      </c>
      <c r="AT22" s="65">
        <v>1767.0859154821389</v>
      </c>
      <c r="AU22" s="6">
        <v>1000</v>
      </c>
      <c r="AV22" s="6">
        <v>4000</v>
      </c>
      <c r="AW22" s="6"/>
      <c r="AX22" s="65">
        <v>1837.1328976782988</v>
      </c>
      <c r="AY22" s="14"/>
      <c r="AZ22" s="6"/>
      <c r="BA22" s="6"/>
      <c r="BB22" s="6">
        <v>500</v>
      </c>
      <c r="BC22" s="6">
        <v>6000</v>
      </c>
      <c r="BD22" s="65">
        <v>1306.7991551936334</v>
      </c>
      <c r="BE22" s="6">
        <v>3000</v>
      </c>
      <c r="BF22" s="6">
        <v>400</v>
      </c>
      <c r="BG22" s="6"/>
      <c r="BH22" s="6"/>
      <c r="BI22" s="6"/>
      <c r="BJ22" s="6"/>
      <c r="BK22" s="6"/>
      <c r="BL22" s="6"/>
      <c r="BM22" s="5">
        <f t="shared" si="2"/>
        <v>90.764039953563113</v>
      </c>
      <c r="BN22" s="76">
        <f t="shared" si="0"/>
        <v>0.68217784351851207</v>
      </c>
      <c r="BO22" s="30">
        <f t="shared" si="1"/>
        <v>133.0504073328205</v>
      </c>
      <c r="BP22" s="6">
        <v>107</v>
      </c>
      <c r="BQ22" s="6">
        <f t="shared" si="3"/>
        <v>258.91425882252349</v>
      </c>
      <c r="BR22" s="6"/>
      <c r="BS22" s="6">
        <v>132.51299451791016</v>
      </c>
      <c r="BT22" s="6">
        <v>545.89649072720704</v>
      </c>
      <c r="BU22" s="6">
        <v>459.98083953877352</v>
      </c>
      <c r="BV22" s="32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</row>
    <row r="23" spans="1:145" s="5" customFormat="1" x14ac:dyDescent="0.15">
      <c r="A23" s="26" t="s">
        <v>165</v>
      </c>
      <c r="B23" s="66">
        <v>730.71197843947596</v>
      </c>
      <c r="C23" s="6"/>
      <c r="D23" s="6"/>
      <c r="E23" s="6"/>
      <c r="F23" s="6"/>
      <c r="G23" s="6"/>
      <c r="H23" s="6"/>
      <c r="I23" s="6"/>
      <c r="J23" s="6">
        <v>400</v>
      </c>
      <c r="K23" s="6"/>
      <c r="L23" s="6"/>
      <c r="M23" s="6"/>
      <c r="N23" s="6"/>
      <c r="O23" s="6"/>
      <c r="P23" s="6"/>
      <c r="Q23" s="6"/>
      <c r="R23" s="6"/>
      <c r="S23" s="65">
        <v>3141.2979888499799</v>
      </c>
      <c r="T23" s="65">
        <v>1095.1571912768786</v>
      </c>
      <c r="U23" s="65">
        <v>2054.8979922868111</v>
      </c>
      <c r="V23" s="6"/>
      <c r="W23" s="6"/>
      <c r="X23" s="6">
        <v>400</v>
      </c>
      <c r="Y23" s="6"/>
      <c r="Z23" s="6">
        <v>1500</v>
      </c>
      <c r="AA23" s="6"/>
      <c r="AB23" s="65">
        <v>1226.8881472947191</v>
      </c>
      <c r="AC23" s="6">
        <v>1200</v>
      </c>
      <c r="AD23" s="6">
        <v>500</v>
      </c>
      <c r="AE23" s="6">
        <v>100</v>
      </c>
      <c r="AF23" s="6">
        <v>5000</v>
      </c>
      <c r="AG23" s="65">
        <v>3271.0195661396383</v>
      </c>
      <c r="AH23" s="6"/>
      <c r="AI23" s="65">
        <v>2192.3612775556903</v>
      </c>
      <c r="AJ23" s="6">
        <v>5000</v>
      </c>
      <c r="AK23" s="6">
        <v>5000</v>
      </c>
      <c r="AL23" s="6">
        <v>10200</v>
      </c>
      <c r="AM23" s="6"/>
      <c r="AN23" s="6">
        <v>4000</v>
      </c>
      <c r="AO23" s="6">
        <v>7500</v>
      </c>
      <c r="AP23" s="6">
        <v>1400</v>
      </c>
      <c r="AQ23" s="6"/>
      <c r="AR23" s="6">
        <v>1000</v>
      </c>
      <c r="AS23" s="6">
        <v>300</v>
      </c>
      <c r="AT23" s="6">
        <v>4200</v>
      </c>
      <c r="AU23" s="6">
        <v>1500</v>
      </c>
      <c r="AV23" s="6">
        <v>500</v>
      </c>
      <c r="AW23" s="6"/>
      <c r="AX23" s="65">
        <v>2220.6664427117312</v>
      </c>
      <c r="AY23" s="14"/>
      <c r="AZ23" s="6"/>
      <c r="BA23" s="6"/>
      <c r="BB23" s="6">
        <v>5500</v>
      </c>
      <c r="BC23" s="6">
        <v>9500</v>
      </c>
      <c r="BD23" s="65">
        <v>1579.6162786973262</v>
      </c>
      <c r="BE23" s="6">
        <v>16500</v>
      </c>
      <c r="BF23" s="6">
        <v>11000</v>
      </c>
      <c r="BG23" s="6"/>
      <c r="BH23" s="6"/>
      <c r="BI23" s="6"/>
      <c r="BJ23" s="6"/>
      <c r="BK23" s="6"/>
      <c r="BL23" s="6"/>
      <c r="BM23" s="5">
        <f t="shared" si="2"/>
        <v>109.71261686325226</v>
      </c>
      <c r="BN23" s="76">
        <f t="shared" si="0"/>
        <v>0.68217784351851207</v>
      </c>
      <c r="BO23" s="30">
        <f t="shared" si="1"/>
        <v>160.82700120745716</v>
      </c>
      <c r="BP23" s="6">
        <v>107</v>
      </c>
      <c r="BQ23" s="6">
        <f t="shared" si="3"/>
        <v>265.90332037025223</v>
      </c>
      <c r="BR23" s="6"/>
      <c r="BS23" s="6">
        <v>160.17739409113858</v>
      </c>
      <c r="BT23" s="6">
        <v>459.98083953877352</v>
      </c>
      <c r="BU23" s="6">
        <v>218.03740260195769</v>
      </c>
      <c r="BV23" s="32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</row>
    <row r="24" spans="1:145" s="5" customFormat="1" x14ac:dyDescent="0.15">
      <c r="A24" s="26" t="s">
        <v>166</v>
      </c>
      <c r="B24" s="66">
        <v>595.23740587491216</v>
      </c>
      <c r="C24" s="6"/>
      <c r="D24" s="6"/>
      <c r="E24" s="6"/>
      <c r="F24" s="6"/>
      <c r="G24" s="6"/>
      <c r="H24" s="6"/>
      <c r="I24" s="6"/>
      <c r="J24" s="6">
        <v>6000</v>
      </c>
      <c r="K24" s="6"/>
      <c r="L24" s="6"/>
      <c r="M24" s="6"/>
      <c r="N24" s="6"/>
      <c r="O24" s="6"/>
      <c r="P24" s="6"/>
      <c r="Q24" s="6"/>
      <c r="R24" s="6"/>
      <c r="S24" s="65">
        <v>2558.8988837386746</v>
      </c>
      <c r="T24" s="65">
        <v>892.11419108422285</v>
      </c>
      <c r="U24" s="65">
        <v>1673.9182966162616</v>
      </c>
      <c r="V24" s="6"/>
      <c r="W24" s="6"/>
      <c r="X24" s="6">
        <v>700</v>
      </c>
      <c r="Y24" s="6"/>
      <c r="Z24" s="6">
        <v>2000</v>
      </c>
      <c r="AA24" s="6"/>
      <c r="AB24" s="65">
        <v>999.42212478060787</v>
      </c>
      <c r="AC24" s="65">
        <v>1219.5421284309243</v>
      </c>
      <c r="AD24" s="6">
        <v>50</v>
      </c>
      <c r="AE24" s="65">
        <v>1346.7830380573191</v>
      </c>
      <c r="AF24" s="6">
        <v>25000</v>
      </c>
      <c r="AG24" s="6">
        <v>1000</v>
      </c>
      <c r="AH24" s="6"/>
      <c r="AI24" s="65">
        <v>1785.8957812364802</v>
      </c>
      <c r="AJ24" s="6">
        <v>4000</v>
      </c>
      <c r="AK24" s="6">
        <v>3000</v>
      </c>
      <c r="AL24" s="6">
        <v>1100</v>
      </c>
      <c r="AM24" s="6"/>
      <c r="AN24" s="6">
        <v>1800</v>
      </c>
      <c r="AO24" s="6">
        <v>5000</v>
      </c>
      <c r="AP24" s="6">
        <v>5900</v>
      </c>
      <c r="AQ24" s="6"/>
      <c r="AR24" s="6">
        <v>200</v>
      </c>
      <c r="AS24" s="6">
        <v>150</v>
      </c>
      <c r="AT24" s="6">
        <v>6000</v>
      </c>
      <c r="AU24" s="6">
        <v>1500</v>
      </c>
      <c r="AV24" s="6">
        <v>1200</v>
      </c>
      <c r="AW24" s="6"/>
      <c r="AX24" s="6">
        <v>3000</v>
      </c>
      <c r="AY24" s="14"/>
      <c r="AZ24" s="6"/>
      <c r="BA24" s="6"/>
      <c r="BB24" s="6">
        <v>400</v>
      </c>
      <c r="BC24" s="6">
        <v>1000</v>
      </c>
      <c r="BD24" s="6">
        <v>700</v>
      </c>
      <c r="BE24" s="6">
        <v>8200</v>
      </c>
      <c r="BF24" s="6">
        <v>400</v>
      </c>
      <c r="BG24" s="6"/>
      <c r="BH24" s="6"/>
      <c r="BI24" s="6"/>
      <c r="BJ24" s="6"/>
      <c r="BK24" s="6"/>
      <c r="BL24" s="6"/>
      <c r="BM24" s="5">
        <f t="shared" si="2"/>
        <v>89.371811849819409</v>
      </c>
      <c r="BN24" s="76">
        <f t="shared" si="0"/>
        <v>0.68217784351851207</v>
      </c>
      <c r="BO24" s="30">
        <f t="shared" si="1"/>
        <v>131.0095493410644</v>
      </c>
      <c r="BP24" s="6">
        <v>107</v>
      </c>
      <c r="BQ24" s="6">
        <f t="shared" si="3"/>
        <v>229.19837419194437</v>
      </c>
      <c r="BR24" s="6"/>
      <c r="BS24" s="6">
        <v>130.48037989241027</v>
      </c>
      <c r="BT24" s="6">
        <v>218.03740260195769</v>
      </c>
      <c r="BU24" s="6">
        <v>68.823280101863844</v>
      </c>
      <c r="BV24" s="32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</row>
    <row r="25" spans="1:145" s="5" customFormat="1" x14ac:dyDescent="0.15">
      <c r="A25" s="26" t="s">
        <v>167</v>
      </c>
      <c r="B25" s="66">
        <v>1562.4554562591316</v>
      </c>
      <c r="C25" s="6"/>
      <c r="D25" s="6"/>
      <c r="E25" s="6"/>
      <c r="F25" s="6"/>
      <c r="G25" s="6"/>
      <c r="H25" s="6"/>
      <c r="I25" s="6"/>
      <c r="J25" s="6">
        <v>9000</v>
      </c>
      <c r="K25" s="6"/>
      <c r="L25" s="6"/>
      <c r="M25" s="6"/>
      <c r="N25" s="6"/>
      <c r="O25" s="6"/>
      <c r="P25" s="6"/>
      <c r="Q25" s="6"/>
      <c r="R25" s="6"/>
      <c r="S25" s="6">
        <v>25000</v>
      </c>
      <c r="T25" s="6">
        <v>2000</v>
      </c>
      <c r="U25" s="6">
        <v>3000</v>
      </c>
      <c r="V25" s="6"/>
      <c r="W25" s="6"/>
      <c r="X25" s="6">
        <v>6000</v>
      </c>
      <c r="Y25" s="6"/>
      <c r="Z25" s="6">
        <v>1500</v>
      </c>
      <c r="AA25" s="6"/>
      <c r="AB25" s="6">
        <v>9600</v>
      </c>
      <c r="AC25" s="65">
        <v>3201.2105319653529</v>
      </c>
      <c r="AD25" s="6">
        <v>3800</v>
      </c>
      <c r="AE25" s="6">
        <v>400</v>
      </c>
      <c r="AF25" s="6">
        <v>15000</v>
      </c>
      <c r="AG25" s="65">
        <v>6994.3048963886258</v>
      </c>
      <c r="AH25" s="6"/>
      <c r="AI25" s="6">
        <v>75</v>
      </c>
      <c r="AJ25" s="6">
        <v>20000</v>
      </c>
      <c r="AK25" s="6">
        <v>7000</v>
      </c>
      <c r="AL25" s="6">
        <v>18000</v>
      </c>
      <c r="AM25" s="6"/>
      <c r="AN25" s="6">
        <v>9000</v>
      </c>
      <c r="AO25" s="6">
        <v>1200</v>
      </c>
      <c r="AP25" s="6">
        <v>1500</v>
      </c>
      <c r="AQ25" s="6"/>
      <c r="AR25" s="6">
        <v>500</v>
      </c>
      <c r="AS25" s="6">
        <v>500</v>
      </c>
      <c r="AT25" s="6">
        <v>5000</v>
      </c>
      <c r="AU25" s="6">
        <v>2800</v>
      </c>
      <c r="AV25" s="65">
        <v>4861.6189081659686</v>
      </c>
      <c r="AW25" s="6"/>
      <c r="AX25" s="6">
        <v>500</v>
      </c>
      <c r="AY25" s="14"/>
      <c r="AZ25" s="6"/>
      <c r="BA25" s="6"/>
      <c r="BB25" s="6">
        <v>2100</v>
      </c>
      <c r="BC25" s="6">
        <v>20000</v>
      </c>
      <c r="BD25" s="6">
        <v>2500</v>
      </c>
      <c r="BE25" s="6">
        <v>43000</v>
      </c>
      <c r="BF25" s="6">
        <v>9000</v>
      </c>
      <c r="BG25" s="6"/>
      <c r="BH25" s="6"/>
      <c r="BI25" s="6"/>
      <c r="BJ25" s="6"/>
      <c r="BK25" s="6"/>
      <c r="BL25" s="6"/>
      <c r="BM25" s="5">
        <f t="shared" si="2"/>
        <v>234.59458979277906</v>
      </c>
      <c r="BN25" s="76">
        <f t="shared" si="0"/>
        <v>0.68217784351851207</v>
      </c>
      <c r="BO25" s="30">
        <f t="shared" si="1"/>
        <v>343.8906613894049</v>
      </c>
      <c r="BP25" s="6">
        <v>107</v>
      </c>
      <c r="BQ25" s="6">
        <f t="shared" si="3"/>
        <v>237.81216700328019</v>
      </c>
      <c r="BR25" s="6"/>
      <c r="BS25" s="6">
        <v>342.5016295776017</v>
      </c>
      <c r="BT25" s="6">
        <v>68.823280101863844</v>
      </c>
      <c r="BU25" s="6">
        <v>71.289793382634997</v>
      </c>
      <c r="BV25" s="32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</row>
    <row r="26" spans="1:145" s="5" customFormat="1" x14ac:dyDescent="0.15">
      <c r="A26" s="26" t="s">
        <v>168</v>
      </c>
      <c r="B26" s="66">
        <v>2490.3208534822843</v>
      </c>
      <c r="C26" s="6"/>
      <c r="D26" s="6"/>
      <c r="E26" s="6"/>
      <c r="F26" s="6"/>
      <c r="G26" s="6"/>
      <c r="H26" s="6"/>
      <c r="I26" s="6"/>
      <c r="J26" s="6">
        <v>2515</v>
      </c>
      <c r="K26" s="6"/>
      <c r="L26" s="6"/>
      <c r="M26" s="6"/>
      <c r="N26" s="6"/>
      <c r="O26" s="6"/>
      <c r="P26" s="6"/>
      <c r="Q26" s="6"/>
      <c r="R26" s="6"/>
      <c r="S26" s="6">
        <v>25500</v>
      </c>
      <c r="T26" s="6">
        <v>2000</v>
      </c>
      <c r="U26" s="6">
        <v>500</v>
      </c>
      <c r="V26" s="6"/>
      <c r="W26" s="6"/>
      <c r="X26" s="6">
        <v>3200</v>
      </c>
      <c r="Y26" s="6"/>
      <c r="Z26" s="6">
        <v>2500</v>
      </c>
      <c r="AA26" s="6"/>
      <c r="AB26" s="6">
        <v>3500</v>
      </c>
      <c r="AC26" s="6">
        <v>3000</v>
      </c>
      <c r="AD26" s="6">
        <v>8200</v>
      </c>
      <c r="AE26" s="6">
        <v>400</v>
      </c>
      <c r="AF26" s="6">
        <v>5000</v>
      </c>
      <c r="AG26" s="6">
        <v>9000</v>
      </c>
      <c r="AH26" s="6"/>
      <c r="AI26" s="6">
        <v>2900</v>
      </c>
      <c r="AJ26" s="6">
        <v>49000</v>
      </c>
      <c r="AK26" s="6">
        <v>35000</v>
      </c>
      <c r="AL26" s="6">
        <v>29000</v>
      </c>
      <c r="AM26" s="6"/>
      <c r="AN26" s="6">
        <v>18000</v>
      </c>
      <c r="AO26" s="6">
        <v>12000</v>
      </c>
      <c r="AP26" s="6">
        <v>3500</v>
      </c>
      <c r="AQ26" s="6"/>
      <c r="AR26" s="6">
        <v>4100</v>
      </c>
      <c r="AS26" s="6">
        <v>1500</v>
      </c>
      <c r="AT26" s="6">
        <v>3000</v>
      </c>
      <c r="AU26" s="6">
        <v>3860</v>
      </c>
      <c r="AV26" s="6">
        <v>9000</v>
      </c>
      <c r="AW26" s="6"/>
      <c r="AX26" s="6">
        <v>2360</v>
      </c>
      <c r="AY26" s="14"/>
      <c r="AZ26" s="6"/>
      <c r="BA26" s="6"/>
      <c r="BB26" s="6">
        <v>15500</v>
      </c>
      <c r="BC26" s="6">
        <v>40000</v>
      </c>
      <c r="BD26" s="65">
        <v>5383.449943915607</v>
      </c>
      <c r="BE26" s="6">
        <v>51000</v>
      </c>
      <c r="BF26" s="6">
        <v>21000</v>
      </c>
      <c r="BG26" s="6"/>
      <c r="BH26" s="6"/>
      <c r="BI26" s="6"/>
      <c r="BJ26" s="6"/>
      <c r="BK26" s="6"/>
      <c r="BL26" s="6"/>
      <c r="BM26" s="5">
        <f t="shared" si="2"/>
        <v>373.90877079739789</v>
      </c>
      <c r="BN26" s="76">
        <f t="shared" si="0"/>
        <v>0.68217784351851207</v>
      </c>
      <c r="BO26" s="30">
        <f t="shared" si="1"/>
        <v>548.11040016905974</v>
      </c>
      <c r="BP26" s="6">
        <v>107</v>
      </c>
      <c r="BQ26" s="6">
        <f t="shared" si="3"/>
        <v>263.3776038879613</v>
      </c>
      <c r="BR26" s="6"/>
      <c r="BS26" s="6">
        <v>545.89649072720704</v>
      </c>
      <c r="BT26" s="6">
        <v>71.289793382634997</v>
      </c>
      <c r="BU26" s="6">
        <v>72.39976334786715</v>
      </c>
      <c r="BV26" s="32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</row>
    <row r="27" spans="1:145" s="5" customFormat="1" x14ac:dyDescent="0.15">
      <c r="A27" s="26" t="s">
        <v>169</v>
      </c>
      <c r="B27" s="33">
        <v>160</v>
      </c>
      <c r="C27" s="6"/>
      <c r="D27" s="6"/>
      <c r="E27" s="6"/>
      <c r="F27" s="6"/>
      <c r="G27" s="6"/>
      <c r="H27" s="6"/>
      <c r="I27" s="6"/>
      <c r="J27" s="65">
        <v>3749.325324394903</v>
      </c>
      <c r="K27" s="6"/>
      <c r="L27" s="6"/>
      <c r="M27" s="6"/>
      <c r="N27" s="6"/>
      <c r="O27" s="6"/>
      <c r="P27" s="6"/>
      <c r="Q27" s="6"/>
      <c r="R27" s="6"/>
      <c r="S27" s="6">
        <v>4000</v>
      </c>
      <c r="T27" s="6">
        <v>1500</v>
      </c>
      <c r="U27" s="6">
        <v>3000</v>
      </c>
      <c r="V27" s="6"/>
      <c r="W27" s="6"/>
      <c r="X27" s="6">
        <v>5000</v>
      </c>
      <c r="Y27" s="6"/>
      <c r="Z27" s="6">
        <v>14000</v>
      </c>
      <c r="AA27" s="6"/>
      <c r="AB27" s="6">
        <v>10000</v>
      </c>
      <c r="AC27" s="65">
        <v>4299.2365024641758</v>
      </c>
      <c r="AD27" s="6">
        <v>9000</v>
      </c>
      <c r="AE27" s="65">
        <v>4747.7972782818297</v>
      </c>
      <c r="AF27" s="6">
        <v>45000</v>
      </c>
      <c r="AG27" s="6">
        <v>5000</v>
      </c>
      <c r="AH27" s="6"/>
      <c r="AI27" s="6">
        <v>4000</v>
      </c>
      <c r="AJ27" s="6">
        <v>33000</v>
      </c>
      <c r="AK27" s="6">
        <v>28000</v>
      </c>
      <c r="AL27" s="6">
        <v>5300</v>
      </c>
      <c r="AM27" s="6"/>
      <c r="AN27" s="6">
        <v>13000</v>
      </c>
      <c r="AO27" s="6">
        <v>12000</v>
      </c>
      <c r="AP27" s="65">
        <v>7368.7850511523611</v>
      </c>
      <c r="AQ27" s="6"/>
      <c r="AR27" s="6">
        <v>2000</v>
      </c>
      <c r="AS27" s="6">
        <v>400</v>
      </c>
      <c r="AT27" s="6">
        <v>4000</v>
      </c>
      <c r="AU27" s="6">
        <v>12000</v>
      </c>
      <c r="AV27" s="6">
        <v>14000</v>
      </c>
      <c r="AW27" s="6"/>
      <c r="AX27" s="6">
        <v>1500</v>
      </c>
      <c r="AY27" s="14"/>
      <c r="AZ27" s="6"/>
      <c r="BA27" s="6"/>
      <c r="BB27" s="6">
        <v>3000</v>
      </c>
      <c r="BC27" s="6">
        <v>12000</v>
      </c>
      <c r="BD27" s="65">
        <v>4536.1783174656666</v>
      </c>
      <c r="BE27" s="6">
        <v>39000</v>
      </c>
      <c r="BF27" s="6">
        <v>10500</v>
      </c>
      <c r="BG27" s="6"/>
      <c r="BH27" s="6"/>
      <c r="BI27" s="6"/>
      <c r="BJ27" s="6"/>
      <c r="BK27" s="6"/>
      <c r="BL27" s="6"/>
      <c r="BM27" s="5">
        <f t="shared" si="2"/>
        <v>315.06132247375893</v>
      </c>
      <c r="BN27" s="76">
        <f t="shared" si="0"/>
        <v>0.68217784351851207</v>
      </c>
      <c r="BO27" s="30">
        <f t="shared" si="1"/>
        <v>461.8463139300261</v>
      </c>
      <c r="BP27" s="6">
        <v>107</v>
      </c>
      <c r="BQ27" s="6">
        <f t="shared" si="3"/>
        <v>329.13678520740251</v>
      </c>
      <c r="BR27" s="6"/>
      <c r="BS27" s="6">
        <v>459.98083953877352</v>
      </c>
      <c r="BT27" s="6">
        <v>72.39976334786715</v>
      </c>
      <c r="BU27" s="6">
        <v>59.609188928741538</v>
      </c>
      <c r="BV27" s="32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</row>
    <row r="28" spans="1:145" s="5" customFormat="1" x14ac:dyDescent="0.15">
      <c r="A28" s="26" t="s">
        <v>170</v>
      </c>
      <c r="B28" s="33">
        <v>100</v>
      </c>
      <c r="C28" s="6"/>
      <c r="D28" s="6"/>
      <c r="E28" s="6"/>
      <c r="F28" s="6"/>
      <c r="G28" s="6"/>
      <c r="H28" s="6"/>
      <c r="I28" s="6"/>
      <c r="J28" s="6">
        <v>2609</v>
      </c>
      <c r="K28" s="6"/>
      <c r="L28" s="6"/>
      <c r="M28" s="6"/>
      <c r="N28" s="6"/>
      <c r="O28" s="6"/>
      <c r="P28" s="6"/>
      <c r="Q28" s="6"/>
      <c r="R28" s="6"/>
      <c r="S28" s="6">
        <v>20000</v>
      </c>
      <c r="T28" s="6">
        <v>1000</v>
      </c>
      <c r="U28" s="6">
        <v>900</v>
      </c>
      <c r="V28" s="6"/>
      <c r="W28" s="6"/>
      <c r="X28" s="6">
        <v>5000</v>
      </c>
      <c r="Y28" s="6"/>
      <c r="Z28" s="6">
        <v>6000</v>
      </c>
      <c r="AA28" s="6"/>
      <c r="AB28" s="6">
        <v>800</v>
      </c>
      <c r="AC28" s="6">
        <v>1200</v>
      </c>
      <c r="AD28" s="6">
        <v>1000</v>
      </c>
      <c r="AE28" s="6">
        <v>1900</v>
      </c>
      <c r="AF28" s="6">
        <v>15000</v>
      </c>
      <c r="AG28" s="6">
        <v>1500</v>
      </c>
      <c r="AH28" s="6"/>
      <c r="AI28" s="65">
        <v>2984.2960127776355</v>
      </c>
      <c r="AJ28" s="6">
        <v>20500</v>
      </c>
      <c r="AK28" s="6">
        <v>17000</v>
      </c>
      <c r="AL28" s="6">
        <v>5000</v>
      </c>
      <c r="AM28" s="6"/>
      <c r="AN28" s="6">
        <v>6000</v>
      </c>
      <c r="AO28" s="6">
        <v>2500</v>
      </c>
      <c r="AP28" s="6">
        <v>3000</v>
      </c>
      <c r="AQ28" s="6"/>
      <c r="AR28" s="6">
        <v>200</v>
      </c>
      <c r="AS28" s="6">
        <v>500</v>
      </c>
      <c r="AT28" s="6">
        <v>5000</v>
      </c>
      <c r="AU28" s="6">
        <v>3000</v>
      </c>
      <c r="AV28" s="6">
        <v>6000</v>
      </c>
      <c r="AW28" s="6"/>
      <c r="AX28" s="6">
        <v>1500</v>
      </c>
      <c r="AY28" s="14"/>
      <c r="AZ28" s="6"/>
      <c r="BA28" s="6"/>
      <c r="BB28" s="6">
        <v>300</v>
      </c>
      <c r="BC28" s="6">
        <v>3500</v>
      </c>
      <c r="BD28" s="65">
        <v>2150.2124720483671</v>
      </c>
      <c r="BE28" s="6">
        <v>10000</v>
      </c>
      <c r="BF28" s="6">
        <v>3200</v>
      </c>
      <c r="BG28" s="6"/>
      <c r="BH28" s="6"/>
      <c r="BI28" s="6"/>
      <c r="BJ28" s="6"/>
      <c r="BK28" s="6"/>
      <c r="BL28" s="6"/>
      <c r="BM28" s="5">
        <f t="shared" si="2"/>
        <v>149.34350848482597</v>
      </c>
      <c r="BN28" s="76">
        <f t="shared" si="0"/>
        <v>0.68217784351851207</v>
      </c>
      <c r="BO28" s="30">
        <f t="shared" si="1"/>
        <v>218.9216637622639</v>
      </c>
      <c r="BP28" s="6">
        <v>107</v>
      </c>
      <c r="BQ28" s="6">
        <f t="shared" si="3"/>
        <v>340.75571771836383</v>
      </c>
      <c r="BR28" s="6"/>
      <c r="BS28" s="6">
        <v>218.03740260195769</v>
      </c>
      <c r="BT28" s="6">
        <v>59.609188928741538</v>
      </c>
      <c r="BU28" s="6">
        <v>74.982896297072116</v>
      </c>
      <c r="BV28" s="32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</row>
    <row r="29" spans="1:145" s="5" customFormat="1" x14ac:dyDescent="0.15">
      <c r="A29" s="26" t="s">
        <v>171</v>
      </c>
      <c r="B29" s="66">
        <v>313.96437338252377</v>
      </c>
      <c r="C29" s="6"/>
      <c r="D29" s="6"/>
      <c r="E29" s="6"/>
      <c r="F29" s="6"/>
      <c r="G29" s="6"/>
      <c r="H29" s="6"/>
      <c r="I29" s="6"/>
      <c r="J29" s="6">
        <v>200</v>
      </c>
      <c r="K29" s="6"/>
      <c r="L29" s="6"/>
      <c r="M29" s="6"/>
      <c r="N29" s="6"/>
      <c r="O29" s="6"/>
      <c r="P29" s="6"/>
      <c r="Q29" s="6"/>
      <c r="R29" s="6"/>
      <c r="S29" s="6">
        <v>200</v>
      </c>
      <c r="T29" s="6">
        <v>50</v>
      </c>
      <c r="U29" s="6">
        <v>100</v>
      </c>
      <c r="V29" s="6"/>
      <c r="W29" s="6"/>
      <c r="X29" s="6">
        <v>80</v>
      </c>
      <c r="Y29" s="6"/>
      <c r="Z29" s="6">
        <v>60</v>
      </c>
      <c r="AA29" s="6"/>
      <c r="AB29" s="6">
        <v>2000</v>
      </c>
      <c r="AC29" s="6">
        <v>185</v>
      </c>
      <c r="AD29" s="6">
        <v>1700</v>
      </c>
      <c r="AE29" s="6">
        <v>350</v>
      </c>
      <c r="AF29" s="65">
        <v>2745.7031609196192</v>
      </c>
      <c r="AG29" s="65">
        <v>1405.4561013202401</v>
      </c>
      <c r="AH29" s="6"/>
      <c r="AI29" s="6">
        <v>1500</v>
      </c>
      <c r="AJ29" s="6">
        <v>4000</v>
      </c>
      <c r="AK29" s="6">
        <v>4000</v>
      </c>
      <c r="AL29" s="6">
        <v>3000</v>
      </c>
      <c r="AM29" s="6"/>
      <c r="AN29" s="6">
        <v>500</v>
      </c>
      <c r="AO29" s="6">
        <v>500</v>
      </c>
      <c r="AP29" s="6">
        <v>2000</v>
      </c>
      <c r="AQ29" s="6"/>
      <c r="AR29" s="6">
        <v>500</v>
      </c>
      <c r="AS29" s="6">
        <v>50</v>
      </c>
      <c r="AT29" s="6">
        <v>300</v>
      </c>
      <c r="AU29" s="6">
        <v>800</v>
      </c>
      <c r="AV29" s="6">
        <v>500</v>
      </c>
      <c r="AW29" s="6"/>
      <c r="AX29" s="6">
        <v>500</v>
      </c>
      <c r="AY29" s="14"/>
      <c r="AZ29" s="6"/>
      <c r="BA29" s="6"/>
      <c r="BB29" s="6">
        <v>400</v>
      </c>
      <c r="BC29" s="6">
        <v>400</v>
      </c>
      <c r="BD29" s="6">
        <v>200</v>
      </c>
      <c r="BE29" s="6">
        <v>7000</v>
      </c>
      <c r="BF29" s="6">
        <v>11600</v>
      </c>
      <c r="BG29" s="6"/>
      <c r="BH29" s="6"/>
      <c r="BI29" s="6"/>
      <c r="BJ29" s="6"/>
      <c r="BK29" s="6"/>
      <c r="BL29" s="6"/>
      <c r="BM29" s="5">
        <f t="shared" si="2"/>
        <v>47.140123635622381</v>
      </c>
      <c r="BN29" s="76">
        <f t="shared" si="0"/>
        <v>0.68217784351851207</v>
      </c>
      <c r="BO29" s="30">
        <f t="shared" si="1"/>
        <v>69.102396220441236</v>
      </c>
      <c r="BP29" s="6">
        <v>107</v>
      </c>
      <c r="BQ29" s="6">
        <f t="shared" si="3"/>
        <v>328.37428709423921</v>
      </c>
      <c r="BR29" s="6"/>
      <c r="BS29" s="6">
        <v>68.823280101863844</v>
      </c>
      <c r="BT29" s="6">
        <v>74.982896297072116</v>
      </c>
      <c r="BU29" s="6">
        <v>120.64597145643185</v>
      </c>
      <c r="BV29" s="32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</row>
    <row r="30" spans="1:145" s="5" customFormat="1" x14ac:dyDescent="0.15">
      <c r="A30" s="26" t="s">
        <v>172</v>
      </c>
      <c r="B30" s="66">
        <v>325.21634067454249</v>
      </c>
      <c r="C30" s="6"/>
      <c r="D30" s="6"/>
      <c r="E30" s="6"/>
      <c r="F30" s="6"/>
      <c r="G30" s="6"/>
      <c r="H30" s="6"/>
      <c r="I30" s="6"/>
      <c r="J30" s="65">
        <v>581.08643822813815</v>
      </c>
      <c r="K30" s="6"/>
      <c r="L30" s="6"/>
      <c r="M30" s="6"/>
      <c r="N30" s="6"/>
      <c r="O30" s="6"/>
      <c r="P30" s="6"/>
      <c r="Q30" s="6"/>
      <c r="R30" s="6"/>
      <c r="S30" s="6">
        <v>300</v>
      </c>
      <c r="T30" s="65">
        <v>487.41915381177881</v>
      </c>
      <c r="U30" s="65">
        <v>914.56883865398731</v>
      </c>
      <c r="V30" s="6"/>
      <c r="W30" s="6"/>
      <c r="X30" s="6">
        <v>1100</v>
      </c>
      <c r="Y30" s="6"/>
      <c r="Z30" s="6">
        <v>500</v>
      </c>
      <c r="AA30" s="6"/>
      <c r="AB30" s="6">
        <v>650</v>
      </c>
      <c r="AC30" s="6">
        <v>1342</v>
      </c>
      <c r="AD30" s="6">
        <v>750</v>
      </c>
      <c r="AE30" s="6">
        <v>100</v>
      </c>
      <c r="AF30" s="6">
        <v>500</v>
      </c>
      <c r="AG30" s="65">
        <v>1455.8253387986783</v>
      </c>
      <c r="AH30" s="6"/>
      <c r="AI30" s="65">
        <v>975.74931458927301</v>
      </c>
      <c r="AJ30" s="6">
        <v>10500</v>
      </c>
      <c r="AK30" s="6">
        <v>3000</v>
      </c>
      <c r="AL30" s="6">
        <v>550</v>
      </c>
      <c r="AM30" s="6"/>
      <c r="AN30" s="6">
        <v>150</v>
      </c>
      <c r="AO30" s="65">
        <v>2556.9101308663353</v>
      </c>
      <c r="AP30" s="6">
        <v>1100</v>
      </c>
      <c r="AQ30" s="6"/>
      <c r="AR30" s="6">
        <v>400</v>
      </c>
      <c r="AS30" s="6">
        <v>40</v>
      </c>
      <c r="AT30" s="6">
        <v>300</v>
      </c>
      <c r="AU30" s="6">
        <v>3500</v>
      </c>
      <c r="AV30" s="6">
        <v>200</v>
      </c>
      <c r="AW30" s="6"/>
      <c r="AX30" s="6">
        <v>200</v>
      </c>
      <c r="AY30" s="14"/>
      <c r="AZ30" s="6"/>
      <c r="BA30" s="6"/>
      <c r="BB30" s="6">
        <v>1500</v>
      </c>
      <c r="BC30" s="6">
        <v>5200</v>
      </c>
      <c r="BD30" s="6">
        <v>300</v>
      </c>
      <c r="BE30" s="65">
        <v>4250.7726588974419</v>
      </c>
      <c r="BF30" s="6">
        <v>5100</v>
      </c>
      <c r="BG30" s="6"/>
      <c r="BH30" s="6"/>
      <c r="BI30" s="6"/>
      <c r="BJ30" s="6"/>
      <c r="BK30" s="6"/>
      <c r="BL30" s="6"/>
      <c r="BM30" s="5">
        <f t="shared" si="2"/>
        <v>48.829548214520173</v>
      </c>
      <c r="BN30" s="76">
        <f t="shared" si="0"/>
        <v>0.68217784351851207</v>
      </c>
      <c r="BO30" s="30">
        <f t="shared" si="1"/>
        <v>71.578912564308609</v>
      </c>
      <c r="BP30" s="6">
        <v>107</v>
      </c>
      <c r="BQ30" s="6">
        <f t="shared" si="3"/>
        <v>273.91193732921994</v>
      </c>
      <c r="BR30" s="6"/>
      <c r="BS30" s="6">
        <v>71.289793382634997</v>
      </c>
      <c r="BT30" s="6">
        <v>120.64597145643185</v>
      </c>
      <c r="BU30" s="6">
        <v>115.00829334817971</v>
      </c>
      <c r="BV30" s="32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</row>
    <row r="31" spans="1:145" s="5" customFormat="1" x14ac:dyDescent="0.15">
      <c r="A31" s="26" t="s">
        <v>173</v>
      </c>
      <c r="B31" s="33">
        <v>295</v>
      </c>
      <c r="C31" s="6"/>
      <c r="D31" s="6"/>
      <c r="E31" s="6"/>
      <c r="F31" s="6"/>
      <c r="G31" s="6"/>
      <c r="H31" s="6"/>
      <c r="I31" s="6"/>
      <c r="J31" s="6">
        <v>1854</v>
      </c>
      <c r="K31" s="6"/>
      <c r="L31" s="6"/>
      <c r="M31" s="6"/>
      <c r="N31" s="6"/>
      <c r="O31" s="6"/>
      <c r="P31" s="6"/>
      <c r="Q31" s="6"/>
      <c r="R31" s="6"/>
      <c r="S31" s="6">
        <v>300</v>
      </c>
      <c r="T31" s="6">
        <v>700</v>
      </c>
      <c r="U31" s="6">
        <v>400</v>
      </c>
      <c r="V31" s="6"/>
      <c r="W31" s="6"/>
      <c r="X31" s="65">
        <v>932.13485283032082</v>
      </c>
      <c r="Y31" s="6"/>
      <c r="Z31" s="6">
        <v>100</v>
      </c>
      <c r="AA31" s="6"/>
      <c r="AB31" s="6">
        <v>100</v>
      </c>
      <c r="AC31" s="6">
        <v>850</v>
      </c>
      <c r="AD31" s="6">
        <v>1130</v>
      </c>
      <c r="AE31" s="65">
        <v>747.29069088270887</v>
      </c>
      <c r="AF31" s="65">
        <v>2888.3868769388332</v>
      </c>
      <c r="AG31" s="65">
        <v>1478.4922918641312</v>
      </c>
      <c r="AH31" s="6"/>
      <c r="AI31" s="6">
        <v>400</v>
      </c>
      <c r="AJ31" s="6">
        <v>1000</v>
      </c>
      <c r="AK31" s="6">
        <v>150</v>
      </c>
      <c r="AL31" s="6">
        <v>250</v>
      </c>
      <c r="AM31" s="6"/>
      <c r="AN31" s="6">
        <v>400</v>
      </c>
      <c r="AO31" s="6">
        <v>800</v>
      </c>
      <c r="AP31" s="6">
        <v>1500</v>
      </c>
      <c r="AQ31" s="6"/>
      <c r="AR31" s="6">
        <v>4000</v>
      </c>
      <c r="AS31" s="6">
        <v>100</v>
      </c>
      <c r="AT31" s="6">
        <v>1800</v>
      </c>
      <c r="AU31" s="65">
        <v>2110.7758415211679</v>
      </c>
      <c r="AV31" s="6">
        <v>300</v>
      </c>
      <c r="AW31" s="6"/>
      <c r="AX31" s="65">
        <v>1003.7354262074507</v>
      </c>
      <c r="AY31" s="14"/>
      <c r="AZ31" s="6"/>
      <c r="BA31" s="6"/>
      <c r="BB31" s="6">
        <v>8000</v>
      </c>
      <c r="BC31" s="6">
        <v>1700</v>
      </c>
      <c r="BD31" s="6">
        <v>2300</v>
      </c>
      <c r="BE31" s="6">
        <v>9000</v>
      </c>
      <c r="BF31" s="6">
        <v>3000</v>
      </c>
      <c r="BG31" s="6"/>
      <c r="BH31" s="6"/>
      <c r="BI31" s="6"/>
      <c r="BJ31" s="6"/>
      <c r="BK31" s="6"/>
      <c r="BL31" s="6"/>
      <c r="BM31" s="5">
        <f t="shared" si="2"/>
        <v>49.589815980244616</v>
      </c>
      <c r="BN31" s="76">
        <f t="shared" si="0"/>
        <v>0.68217784351851207</v>
      </c>
      <c r="BO31" s="30">
        <f t="shared" si="1"/>
        <v>72.693384066055359</v>
      </c>
      <c r="BP31" s="6">
        <v>107</v>
      </c>
      <c r="BQ31" s="6">
        <f t="shared" si="3"/>
        <v>178.82853410861907</v>
      </c>
      <c r="BR31" s="6"/>
      <c r="BS31" s="6">
        <v>72.39976334786715</v>
      </c>
      <c r="BT31" s="6">
        <v>115.00829334817971</v>
      </c>
      <c r="BU31" s="6">
        <v>59.831488501325978</v>
      </c>
      <c r="BV31" s="32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</row>
    <row r="32" spans="1:145" s="5" customFormat="1" x14ac:dyDescent="0.15">
      <c r="A32" s="26" t="s">
        <v>174</v>
      </c>
      <c r="B32" s="33">
        <v>630</v>
      </c>
      <c r="C32" s="6"/>
      <c r="D32" s="6"/>
      <c r="E32" s="6"/>
      <c r="F32" s="6"/>
      <c r="G32" s="6"/>
      <c r="H32" s="6"/>
      <c r="I32" s="6"/>
      <c r="J32" s="6">
        <v>550</v>
      </c>
      <c r="K32" s="6"/>
      <c r="L32" s="6"/>
      <c r="M32" s="6"/>
      <c r="N32" s="6"/>
      <c r="O32" s="6"/>
      <c r="P32" s="6"/>
      <c r="Q32" s="6"/>
      <c r="R32" s="6"/>
      <c r="S32" s="6">
        <v>1800</v>
      </c>
      <c r="T32" s="6">
        <v>1700</v>
      </c>
      <c r="U32" s="6">
        <v>500</v>
      </c>
      <c r="V32" s="6"/>
      <c r="W32" s="6"/>
      <c r="X32" s="6">
        <v>500</v>
      </c>
      <c r="Y32" s="6"/>
      <c r="Z32" s="65">
        <v>949.45250219297907</v>
      </c>
      <c r="AA32" s="6"/>
      <c r="AB32" s="6">
        <v>200</v>
      </c>
      <c r="AC32" s="6">
        <v>1366</v>
      </c>
      <c r="AD32" s="65">
        <v>499.99511353580868</v>
      </c>
      <c r="AE32" s="65">
        <v>615.26985611063481</v>
      </c>
      <c r="AF32" s="6">
        <v>1300</v>
      </c>
      <c r="AG32" s="65">
        <v>1217.2930169944475</v>
      </c>
      <c r="AH32" s="6"/>
      <c r="AI32" s="65">
        <v>815.87591267438324</v>
      </c>
      <c r="AJ32" s="6">
        <v>1000</v>
      </c>
      <c r="AK32" s="6">
        <v>3000</v>
      </c>
      <c r="AL32" s="6">
        <v>1000</v>
      </c>
      <c r="AM32" s="6"/>
      <c r="AN32" s="65">
        <v>2809.2544664145175</v>
      </c>
      <c r="AO32" s="65">
        <v>2137.9685903497393</v>
      </c>
      <c r="AP32" s="6">
        <v>300</v>
      </c>
      <c r="AQ32" s="6"/>
      <c r="AR32" s="6">
        <v>700</v>
      </c>
      <c r="AS32" s="6">
        <v>100</v>
      </c>
      <c r="AT32" s="6">
        <v>1000</v>
      </c>
      <c r="AU32" s="65">
        <v>1737.8735800402671</v>
      </c>
      <c r="AV32" s="6">
        <v>800</v>
      </c>
      <c r="AW32" s="6"/>
      <c r="AX32" s="6">
        <v>1500</v>
      </c>
      <c r="AY32" s="14"/>
      <c r="AZ32" s="6"/>
      <c r="BA32" s="6"/>
      <c r="BB32" s="6">
        <v>2000</v>
      </c>
      <c r="BC32" s="6">
        <v>2000</v>
      </c>
      <c r="BD32" s="6">
        <v>3500</v>
      </c>
      <c r="BE32" s="6">
        <v>1600</v>
      </c>
      <c r="BF32" s="6">
        <v>3000</v>
      </c>
      <c r="BG32" s="6"/>
      <c r="BH32" s="6"/>
      <c r="BI32" s="6"/>
      <c r="BJ32" s="6"/>
      <c r="BK32" s="6"/>
      <c r="BL32" s="6"/>
      <c r="BM32" s="5">
        <f t="shared" si="2"/>
        <v>40.828983038312785</v>
      </c>
      <c r="BN32" s="76">
        <f t="shared" si="0"/>
        <v>0.68217784351851207</v>
      </c>
      <c r="BO32" s="30">
        <f t="shared" si="1"/>
        <v>59.850936857940944</v>
      </c>
      <c r="BP32" s="6">
        <v>107</v>
      </c>
      <c r="BQ32" s="6">
        <f t="shared" si="3"/>
        <v>98.429458694201998</v>
      </c>
      <c r="BR32" s="6"/>
      <c r="BS32" s="6">
        <v>59.609188928741538</v>
      </c>
      <c r="BT32" s="6">
        <v>59.831488501325978</v>
      </c>
      <c r="BU32" s="6">
        <v>162.19949127713599</v>
      </c>
      <c r="BV32" s="32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</row>
    <row r="33" spans="1:145" s="5" customFormat="1" x14ac:dyDescent="0.15">
      <c r="A33" s="26" t="s">
        <v>175</v>
      </c>
      <c r="B33" s="33">
        <v>835</v>
      </c>
      <c r="C33" s="6"/>
      <c r="D33" s="6"/>
      <c r="E33" s="6"/>
      <c r="F33" s="6"/>
      <c r="G33" s="6"/>
      <c r="H33" s="6"/>
      <c r="I33" s="6"/>
      <c r="J33" s="6">
        <v>110</v>
      </c>
      <c r="K33" s="6"/>
      <c r="L33" s="6"/>
      <c r="M33" s="6"/>
      <c r="N33" s="6"/>
      <c r="O33" s="6"/>
      <c r="P33" s="6"/>
      <c r="Q33" s="6"/>
      <c r="R33" s="6"/>
      <c r="S33" s="6">
        <v>300</v>
      </c>
      <c r="T33" s="6">
        <v>60</v>
      </c>
      <c r="U33" s="65">
        <v>961.94724562047088</v>
      </c>
      <c r="V33" s="6"/>
      <c r="W33" s="6"/>
      <c r="X33" s="65">
        <v>965.39225782798735</v>
      </c>
      <c r="Y33" s="6"/>
      <c r="Z33" s="6">
        <v>100</v>
      </c>
      <c r="AA33" s="6"/>
      <c r="AB33" s="6">
        <v>500</v>
      </c>
      <c r="AC33" s="6">
        <v>1360</v>
      </c>
      <c r="AD33" s="6">
        <v>800</v>
      </c>
      <c r="AE33" s="6">
        <v>2000</v>
      </c>
      <c r="AF33" s="6">
        <v>4000</v>
      </c>
      <c r="AG33" s="65">
        <v>1531.2430465299358</v>
      </c>
      <c r="AH33" s="6"/>
      <c r="AI33" s="6">
        <v>200</v>
      </c>
      <c r="AJ33" s="6">
        <v>1000</v>
      </c>
      <c r="AK33" s="6">
        <v>1650</v>
      </c>
      <c r="AL33" s="6">
        <v>300</v>
      </c>
      <c r="AM33" s="6"/>
      <c r="AN33" s="65">
        <v>3533.7846414754881</v>
      </c>
      <c r="AO33" s="6">
        <v>180</v>
      </c>
      <c r="AP33" s="6">
        <v>800</v>
      </c>
      <c r="AQ33" s="6"/>
      <c r="AR33" s="6">
        <v>6000</v>
      </c>
      <c r="AS33" s="65">
        <v>977.57257546180824</v>
      </c>
      <c r="AT33" s="6">
        <v>100</v>
      </c>
      <c r="AU33" s="6">
        <v>2000</v>
      </c>
      <c r="AV33" s="6">
        <v>400</v>
      </c>
      <c r="AW33" s="6"/>
      <c r="AX33" s="65">
        <v>1039.5474500569669</v>
      </c>
      <c r="AY33" s="14"/>
      <c r="AZ33" s="6"/>
      <c r="BA33" s="6"/>
      <c r="BB33" s="65">
        <v>1354.6313366532991</v>
      </c>
      <c r="BC33" s="6">
        <v>7000</v>
      </c>
      <c r="BD33" s="6">
        <v>300</v>
      </c>
      <c r="BE33" s="6">
        <v>9000</v>
      </c>
      <c r="BF33" s="6">
        <v>2000</v>
      </c>
      <c r="BG33" s="6"/>
      <c r="BH33" s="6"/>
      <c r="BI33" s="6"/>
      <c r="BJ33" s="6"/>
      <c r="BK33" s="6"/>
      <c r="BL33" s="6"/>
      <c r="BM33" s="5">
        <f t="shared" si="2"/>
        <v>51.359118553625947</v>
      </c>
      <c r="BN33" s="76">
        <f t="shared" si="0"/>
        <v>0.68217784351851207</v>
      </c>
      <c r="BO33" s="30">
        <f t="shared" si="1"/>
        <v>75.286993035024054</v>
      </c>
      <c r="BP33" s="6">
        <v>107</v>
      </c>
      <c r="BQ33" s="6">
        <f t="shared" si="3"/>
        <v>69.702524548754042</v>
      </c>
      <c r="BR33" s="6"/>
      <c r="BS33" s="6">
        <v>74.982896297072116</v>
      </c>
      <c r="BT33" s="6">
        <v>162.19949127713599</v>
      </c>
      <c r="BU33" s="6">
        <v>159.14178671634167</v>
      </c>
      <c r="BV33" s="32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</row>
    <row r="34" spans="1:145" s="5" customFormat="1" x14ac:dyDescent="0.15">
      <c r="A34" s="26" t="s">
        <v>176</v>
      </c>
      <c r="B34" s="5">
        <v>1450</v>
      </c>
      <c r="C34" s="6"/>
      <c r="D34" s="6"/>
      <c r="E34" s="6"/>
      <c r="F34" s="6"/>
      <c r="G34" s="6"/>
      <c r="H34" s="6"/>
      <c r="I34" s="6"/>
      <c r="J34" s="6">
        <v>2570</v>
      </c>
      <c r="K34" s="6"/>
      <c r="L34" s="6"/>
      <c r="M34" s="6"/>
      <c r="N34" s="6"/>
      <c r="O34" s="6"/>
      <c r="P34" s="6"/>
      <c r="Q34" s="6"/>
      <c r="R34" s="6"/>
      <c r="S34" s="6">
        <v>1500</v>
      </c>
      <c r="T34" s="6">
        <v>900</v>
      </c>
      <c r="U34" s="6">
        <v>1400</v>
      </c>
      <c r="V34" s="6"/>
      <c r="W34" s="6"/>
      <c r="X34" s="6">
        <v>200</v>
      </c>
      <c r="Y34" s="6"/>
      <c r="Z34" s="6">
        <v>400</v>
      </c>
      <c r="AA34" s="6"/>
      <c r="AB34" s="6">
        <v>1100</v>
      </c>
      <c r="AC34" s="6">
        <v>3200</v>
      </c>
      <c r="AD34" s="6">
        <v>3000</v>
      </c>
      <c r="AE34" s="6">
        <v>400</v>
      </c>
      <c r="AF34" s="6">
        <v>1000</v>
      </c>
      <c r="AG34" s="6">
        <v>900</v>
      </c>
      <c r="AH34" s="6"/>
      <c r="AI34" s="6">
        <v>100</v>
      </c>
      <c r="AJ34" s="6">
        <v>5000</v>
      </c>
      <c r="AK34" s="6">
        <v>4700</v>
      </c>
      <c r="AL34" s="6">
        <v>2500</v>
      </c>
      <c r="AM34" s="6"/>
      <c r="AN34" s="65">
        <v>5685.7883869871757</v>
      </c>
      <c r="AO34" s="6">
        <v>200</v>
      </c>
      <c r="AP34" s="6">
        <v>2000</v>
      </c>
      <c r="AQ34" s="6"/>
      <c r="AR34" s="6">
        <v>3200</v>
      </c>
      <c r="AS34" s="6">
        <v>1080</v>
      </c>
      <c r="AT34" s="6">
        <v>1500</v>
      </c>
      <c r="AU34" s="6">
        <v>4000</v>
      </c>
      <c r="AV34" s="6">
        <v>2000</v>
      </c>
      <c r="AW34" s="6"/>
      <c r="AX34" s="6">
        <v>500</v>
      </c>
      <c r="AY34" s="14"/>
      <c r="AZ34" s="6"/>
      <c r="BA34" s="6"/>
      <c r="BB34" s="6">
        <v>5300</v>
      </c>
      <c r="BC34" s="6">
        <v>13300</v>
      </c>
      <c r="BD34" s="6">
        <v>550</v>
      </c>
      <c r="BE34" s="6">
        <v>8500</v>
      </c>
      <c r="BF34" s="6">
        <v>4500</v>
      </c>
      <c r="BG34" s="6"/>
      <c r="BH34" s="6"/>
      <c r="BI34" s="6"/>
      <c r="BJ34" s="6"/>
      <c r="BK34" s="6"/>
      <c r="BL34" s="6"/>
      <c r="BM34" s="5">
        <f t="shared" si="2"/>
        <v>82.635788386987173</v>
      </c>
      <c r="BN34" s="76">
        <f t="shared" si="0"/>
        <v>0.68217784351851207</v>
      </c>
      <c r="BO34" s="30">
        <f t="shared" si="1"/>
        <v>121.13525698924977</v>
      </c>
      <c r="BP34" s="6">
        <v>107</v>
      </c>
      <c r="BQ34" s="6">
        <f t="shared" si="3"/>
        <v>80.109096702515743</v>
      </c>
      <c r="BR34" s="6"/>
      <c r="BS34" s="6">
        <v>120.64597145643185</v>
      </c>
      <c r="BT34" s="6">
        <v>159.14178671634167</v>
      </c>
      <c r="BU34" s="6">
        <v>149.28795130963488</v>
      </c>
      <c r="BV34" s="32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</row>
    <row r="35" spans="1:145" s="5" customFormat="1" x14ac:dyDescent="0.15">
      <c r="A35" s="26" t="s">
        <v>177</v>
      </c>
      <c r="B35" s="5">
        <v>643</v>
      </c>
      <c r="C35" s="6"/>
      <c r="D35" s="6"/>
      <c r="E35" s="6"/>
      <c r="F35" s="6"/>
      <c r="G35" s="6"/>
      <c r="H35" s="6"/>
      <c r="I35" s="6"/>
      <c r="J35" s="6">
        <v>1308</v>
      </c>
      <c r="K35" s="6"/>
      <c r="L35" s="6"/>
      <c r="M35" s="6"/>
      <c r="N35" s="6"/>
      <c r="O35" s="6"/>
      <c r="P35" s="6"/>
      <c r="Q35" s="6"/>
      <c r="R35" s="6"/>
      <c r="S35" s="6">
        <v>600</v>
      </c>
      <c r="T35" s="65">
        <v>786.3291835366573</v>
      </c>
      <c r="U35" s="6">
        <v>1200</v>
      </c>
      <c r="V35" s="6"/>
      <c r="W35" s="6"/>
      <c r="X35" s="65">
        <v>1480.7125553602855</v>
      </c>
      <c r="Y35" s="6"/>
      <c r="Z35" s="6">
        <v>11500</v>
      </c>
      <c r="AA35" s="6"/>
      <c r="AB35" s="65">
        <v>880.91277018282767</v>
      </c>
      <c r="AC35" s="6">
        <v>1200</v>
      </c>
      <c r="AD35" s="6">
        <v>2000</v>
      </c>
      <c r="AE35" s="65">
        <v>1187.0843635275808</v>
      </c>
      <c r="AF35" s="65">
        <v>4588.2531915149111</v>
      </c>
      <c r="AG35" s="6">
        <v>3500</v>
      </c>
      <c r="AH35" s="6"/>
      <c r="AI35" s="6">
        <v>2000</v>
      </c>
      <c r="AJ35" s="6">
        <v>2000</v>
      </c>
      <c r="AK35" s="6">
        <v>2000</v>
      </c>
      <c r="AL35" s="6">
        <v>2000</v>
      </c>
      <c r="AM35" s="6"/>
      <c r="AN35" s="6">
        <v>2500</v>
      </c>
      <c r="AO35" s="6">
        <v>1500</v>
      </c>
      <c r="AP35" s="6">
        <v>2600</v>
      </c>
      <c r="AQ35" s="6"/>
      <c r="AR35" s="6">
        <v>2000</v>
      </c>
      <c r="AS35" s="6">
        <v>1400</v>
      </c>
      <c r="AT35" s="6">
        <v>1000</v>
      </c>
      <c r="AU35" s="6">
        <v>1000</v>
      </c>
      <c r="AV35" s="6">
        <v>200</v>
      </c>
      <c r="AW35" s="6"/>
      <c r="AX35" s="6">
        <v>1000</v>
      </c>
      <c r="AY35" s="14"/>
      <c r="AZ35" s="6"/>
      <c r="BA35" s="6"/>
      <c r="BB35" s="6">
        <v>4000</v>
      </c>
      <c r="BC35" s="6">
        <v>5500</v>
      </c>
      <c r="BD35" s="6">
        <v>4200</v>
      </c>
      <c r="BE35" s="6">
        <v>6000</v>
      </c>
      <c r="BF35" s="6">
        <v>7000</v>
      </c>
      <c r="BG35" s="6"/>
      <c r="BH35" s="6"/>
      <c r="BI35" s="6"/>
      <c r="BJ35" s="6"/>
      <c r="BK35" s="6"/>
      <c r="BL35" s="6"/>
      <c r="BM35" s="5">
        <f t="shared" si="2"/>
        <v>78.774292064122278</v>
      </c>
      <c r="BN35" s="76">
        <f t="shared" si="0"/>
        <v>0.68217784351851207</v>
      </c>
      <c r="BO35" s="30">
        <f t="shared" si="1"/>
        <v>115.47471500660751</v>
      </c>
      <c r="BP35" s="6">
        <v>107</v>
      </c>
      <c r="BQ35" s="6">
        <f t="shared" si="3"/>
        <v>88.888257190975537</v>
      </c>
      <c r="BS35" s="6">
        <v>115.00829334817971</v>
      </c>
      <c r="BT35" s="6">
        <v>149.28795130963488</v>
      </c>
      <c r="BU35" s="6">
        <v>141.16026106971793</v>
      </c>
      <c r="BV35" s="32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</row>
    <row r="36" spans="1:145" x14ac:dyDescent="0.15">
      <c r="A36" s="1" t="s">
        <v>4</v>
      </c>
      <c r="B36" s="2">
        <v>840</v>
      </c>
      <c r="C36" s="5">
        <v>700</v>
      </c>
      <c r="D36" s="5">
        <v>350</v>
      </c>
      <c r="E36" s="5">
        <v>650</v>
      </c>
      <c r="F36" s="5">
        <v>30</v>
      </c>
      <c r="G36" s="5">
        <v>50</v>
      </c>
      <c r="H36" s="5">
        <v>200</v>
      </c>
      <c r="I36" s="6">
        <v>150</v>
      </c>
      <c r="J36" s="21">
        <v>568</v>
      </c>
      <c r="K36" s="6">
        <v>40</v>
      </c>
      <c r="L36" s="5">
        <v>1600</v>
      </c>
      <c r="M36" s="6">
        <v>220</v>
      </c>
      <c r="N36" s="6">
        <v>10</v>
      </c>
      <c r="O36" s="6">
        <v>20</v>
      </c>
      <c r="P36" s="6">
        <v>150</v>
      </c>
      <c r="Q36" s="5">
        <v>30</v>
      </c>
      <c r="R36" s="18">
        <v>315.91635020424297</v>
      </c>
      <c r="S36" s="5">
        <v>2000</v>
      </c>
      <c r="T36" s="5">
        <v>50</v>
      </c>
      <c r="U36" s="5">
        <v>1200</v>
      </c>
      <c r="V36" s="5">
        <v>400</v>
      </c>
      <c r="W36" s="5">
        <v>300</v>
      </c>
      <c r="X36" s="5">
        <v>950</v>
      </c>
      <c r="Y36" s="5">
        <v>350</v>
      </c>
      <c r="Z36" s="5">
        <v>500</v>
      </c>
      <c r="AA36" s="6">
        <v>300</v>
      </c>
      <c r="AB36" s="5">
        <v>450</v>
      </c>
      <c r="AC36" s="2">
        <v>1219</v>
      </c>
      <c r="AD36" s="5">
        <v>500</v>
      </c>
      <c r="AE36" s="5">
        <v>200</v>
      </c>
      <c r="AF36" s="5">
        <v>5000</v>
      </c>
      <c r="AG36" s="5">
        <v>3000</v>
      </c>
      <c r="AH36" s="18">
        <v>1567.1970698726686</v>
      </c>
      <c r="AI36" s="18">
        <v>1119.158375670273</v>
      </c>
      <c r="AJ36" s="5">
        <v>2800</v>
      </c>
      <c r="AK36" s="5">
        <v>5000</v>
      </c>
      <c r="AL36" s="5">
        <v>3000</v>
      </c>
      <c r="AM36" s="5">
        <v>10</v>
      </c>
      <c r="AN36" s="5">
        <v>1000</v>
      </c>
      <c r="AO36" s="5">
        <v>300</v>
      </c>
      <c r="AP36" s="5">
        <v>140</v>
      </c>
      <c r="AQ36" s="5">
        <v>250</v>
      </c>
      <c r="AR36" s="18">
        <v>553.21977699318063</v>
      </c>
      <c r="AS36" s="5">
        <v>450</v>
      </c>
      <c r="AT36" s="5">
        <v>500</v>
      </c>
      <c r="AU36" s="5">
        <v>1600</v>
      </c>
      <c r="AV36" s="5">
        <v>300</v>
      </c>
      <c r="AW36" s="35">
        <v>1123.5500076999497</v>
      </c>
      <c r="AX36" s="6">
        <v>300</v>
      </c>
      <c r="AY36" s="18">
        <v>1171.71644698211</v>
      </c>
      <c r="AZ36" s="5">
        <v>500</v>
      </c>
      <c r="BA36" s="18">
        <v>339.20990921464352</v>
      </c>
      <c r="BB36" s="5">
        <v>800</v>
      </c>
      <c r="BC36" s="5">
        <v>2500</v>
      </c>
      <c r="BD36" s="5">
        <v>220</v>
      </c>
      <c r="BE36" s="6">
        <v>2500</v>
      </c>
      <c r="BF36" s="5">
        <v>2300</v>
      </c>
      <c r="BG36" s="5">
        <v>370</v>
      </c>
      <c r="BH36" s="43">
        <v>400</v>
      </c>
      <c r="BI36" s="54">
        <v>342.41311682410611</v>
      </c>
      <c r="BJ36" s="54">
        <v>936.60921067417155</v>
      </c>
      <c r="BK36" s="54">
        <v>515.4982371906334</v>
      </c>
      <c r="BL36" s="43">
        <v>4580</v>
      </c>
      <c r="BM36" s="5">
        <f t="shared" si="2"/>
        <v>59.831488501325978</v>
      </c>
      <c r="BN36" s="60">
        <f>(SUM(B36+J36+S36+T36+U36+X36+Z36+AB36+AC36+AD36+AE36+AF36+AG36+AI36+AJ36+AK36+AL36+AN36+AO36+AP36+AR36+AS36+AT36+AU36+AV36+AX36+BB36+BC36+BD36+BE36+BF36)/1000)/BM36</f>
        <v>0.69962120617700774</v>
      </c>
      <c r="BO36" s="5">
        <f>BM36</f>
        <v>59.831488501325978</v>
      </c>
      <c r="BP36" s="6">
        <v>107</v>
      </c>
      <c r="BQ36" s="6">
        <f t="shared" si="3"/>
        <v>86.315878078029655</v>
      </c>
      <c r="BR36" s="5">
        <f t="shared" ref="BR36:BR49" si="4">BM36</f>
        <v>59.831488501325978</v>
      </c>
      <c r="BS36" s="5">
        <v>59.831488501325978</v>
      </c>
      <c r="BT36" s="4">
        <v>141.16026106971793</v>
      </c>
      <c r="BU36" s="103">
        <v>105.52283848612294</v>
      </c>
      <c r="BV36" s="32"/>
      <c r="EO36" s="5"/>
    </row>
    <row r="37" spans="1:145" x14ac:dyDescent="0.15">
      <c r="A37" s="1" t="s">
        <v>5</v>
      </c>
      <c r="B37" s="2">
        <v>812</v>
      </c>
      <c r="C37" s="18">
        <v>4699.5548728611038</v>
      </c>
      <c r="D37" s="18">
        <v>885.01959794714332</v>
      </c>
      <c r="E37" s="5">
        <v>150</v>
      </c>
      <c r="F37" s="18">
        <v>491.81624603623203</v>
      </c>
      <c r="G37" s="18">
        <v>1161.3052740389874</v>
      </c>
      <c r="H37" s="5">
        <v>150</v>
      </c>
      <c r="I37" s="18">
        <v>494.76929539808759</v>
      </c>
      <c r="J37" s="6">
        <v>177</v>
      </c>
      <c r="K37" s="5">
        <v>50</v>
      </c>
      <c r="L37" s="5">
        <v>1300</v>
      </c>
      <c r="M37" s="5">
        <v>150</v>
      </c>
      <c r="N37" s="5">
        <v>600</v>
      </c>
      <c r="O37" s="6">
        <v>80</v>
      </c>
      <c r="P37" s="18">
        <v>538.57623031172386</v>
      </c>
      <c r="Q37" s="18">
        <v>840.861938356579</v>
      </c>
      <c r="R37" s="5">
        <v>25</v>
      </c>
      <c r="S37" s="5">
        <v>200</v>
      </c>
      <c r="T37" s="18">
        <v>765.72982862358185</v>
      </c>
      <c r="U37" s="6">
        <v>350</v>
      </c>
      <c r="V37" s="5">
        <v>150</v>
      </c>
      <c r="W37" s="18">
        <v>712.98173604615033</v>
      </c>
      <c r="X37" s="5">
        <v>100</v>
      </c>
      <c r="Y37" s="18">
        <v>479.49199395945521</v>
      </c>
      <c r="Z37" s="6">
        <v>300</v>
      </c>
      <c r="AA37" s="5">
        <v>75</v>
      </c>
      <c r="AB37" s="5">
        <v>520</v>
      </c>
      <c r="AC37" s="2">
        <v>1466</v>
      </c>
      <c r="AD37" s="5">
        <v>3200</v>
      </c>
      <c r="AE37" s="18">
        <v>2082.5271135960975</v>
      </c>
      <c r="AF37" s="5">
        <v>8000</v>
      </c>
      <c r="AG37" s="5">
        <v>6000</v>
      </c>
      <c r="AH37" s="18">
        <v>4248.575020137162</v>
      </c>
      <c r="AI37" s="5">
        <v>12300</v>
      </c>
      <c r="AJ37" s="5">
        <v>7700</v>
      </c>
      <c r="AK37" s="5">
        <v>12000</v>
      </c>
      <c r="AL37" s="5">
        <v>14100</v>
      </c>
      <c r="AM37" s="18">
        <v>1606.0268553035942</v>
      </c>
      <c r="AN37" s="5">
        <v>2000</v>
      </c>
      <c r="AO37" s="5">
        <v>4000</v>
      </c>
      <c r="AP37" s="5">
        <v>500</v>
      </c>
      <c r="AQ37" s="5">
        <v>600</v>
      </c>
      <c r="AR37" s="5">
        <v>500</v>
      </c>
      <c r="AS37" s="5">
        <v>700</v>
      </c>
      <c r="AT37" s="5">
        <v>500</v>
      </c>
      <c r="AU37" s="5">
        <v>2000</v>
      </c>
      <c r="AV37" s="5">
        <v>2550</v>
      </c>
      <c r="AW37" s="18">
        <v>3045.8750774582591</v>
      </c>
      <c r="AX37" s="18">
        <v>2903.3547382927345</v>
      </c>
      <c r="AY37" s="18">
        <v>3176.4513366317069</v>
      </c>
      <c r="AZ37" s="5">
        <v>400</v>
      </c>
      <c r="BA37" s="5">
        <v>550</v>
      </c>
      <c r="BB37" s="5">
        <v>500</v>
      </c>
      <c r="BC37" s="5">
        <v>8000</v>
      </c>
      <c r="BD37" s="5">
        <v>1550</v>
      </c>
      <c r="BE37" s="6">
        <v>24500</v>
      </c>
      <c r="BF37" s="5">
        <v>2250</v>
      </c>
      <c r="BG37" s="5">
        <v>3000</v>
      </c>
      <c r="BH37" s="43">
        <v>825</v>
      </c>
      <c r="BI37" s="43">
        <v>5000</v>
      </c>
      <c r="BJ37" s="54">
        <v>2539.0900561226013</v>
      </c>
      <c r="BK37" s="54">
        <v>1397.4840660147815</v>
      </c>
      <c r="BL37" s="44">
        <v>250</v>
      </c>
      <c r="BM37" s="5">
        <f t="shared" si="2"/>
        <v>162.19949127713599</v>
      </c>
      <c r="BN37" s="60">
        <f t="shared" ref="BN37:BN75" si="5">(SUM(B37+J37+S37+T37+U37+X37+Z37+AB37+AC37+AD37+AE37+AF37+AG37+AI37+AJ37+AK37+AL37+AN37+AO37+AP37+AR37+AS37+AT37+AU37+AV37+AX37+BB37+BC37+BD37+BE37+BF37)/1000)/BM37</f>
        <v>0.75540688022974123</v>
      </c>
      <c r="BO37" s="5">
        <f t="shared" ref="BO37:BO63" si="6">BM37</f>
        <v>162.19949127713599</v>
      </c>
      <c r="BP37" s="6">
        <v>107</v>
      </c>
      <c r="BQ37" s="6">
        <f t="shared" si="3"/>
        <v>106.78558896186867</v>
      </c>
      <c r="BR37" s="5">
        <f t="shared" si="4"/>
        <v>162.19949127713599</v>
      </c>
      <c r="BS37" s="5">
        <v>162.19949127713599</v>
      </c>
      <c r="BT37" s="4">
        <v>105.52283848612294</v>
      </c>
      <c r="BU37" s="103">
        <v>161.67099999999999</v>
      </c>
      <c r="BV37" s="32"/>
      <c r="EO37" s="6"/>
    </row>
    <row r="38" spans="1:145" x14ac:dyDescent="0.15">
      <c r="A38" s="1" t="s">
        <v>6</v>
      </c>
      <c r="B38" s="2">
        <v>3470</v>
      </c>
      <c r="C38" s="18">
        <v>4610.9611896260385</v>
      </c>
      <c r="D38" s="5">
        <v>2590</v>
      </c>
      <c r="E38" s="5">
        <v>400</v>
      </c>
      <c r="F38" s="5">
        <v>500</v>
      </c>
      <c r="G38" s="5">
        <v>500</v>
      </c>
      <c r="H38" s="5">
        <v>1600</v>
      </c>
      <c r="I38" s="18">
        <v>485.44214943912317</v>
      </c>
      <c r="J38" s="18">
        <v>927.52742852119832</v>
      </c>
      <c r="K38" s="5">
        <v>300</v>
      </c>
      <c r="L38" s="6">
        <v>2600</v>
      </c>
      <c r="M38" s="5">
        <v>1000</v>
      </c>
      <c r="N38" s="5">
        <v>2500</v>
      </c>
      <c r="O38" s="6">
        <v>400</v>
      </c>
      <c r="P38" s="6">
        <v>750</v>
      </c>
      <c r="Q38" s="6">
        <v>1200</v>
      </c>
      <c r="R38" s="6">
        <v>700</v>
      </c>
      <c r="S38" s="5">
        <v>3500</v>
      </c>
      <c r="T38" s="5">
        <v>1200</v>
      </c>
      <c r="U38" s="5">
        <v>1900</v>
      </c>
      <c r="V38" s="6">
        <v>400</v>
      </c>
      <c r="W38" s="5">
        <v>1500</v>
      </c>
      <c r="X38" s="5">
        <v>1000</v>
      </c>
      <c r="Y38" s="5">
        <v>2100</v>
      </c>
      <c r="Z38" s="6">
        <v>4150</v>
      </c>
      <c r="AA38" s="5">
        <v>800</v>
      </c>
      <c r="AB38" s="6">
        <v>5100</v>
      </c>
      <c r="AC38" s="2">
        <v>3380</v>
      </c>
      <c r="AD38" s="5">
        <v>550</v>
      </c>
      <c r="AE38" s="5">
        <v>3800</v>
      </c>
      <c r="AF38" s="5">
        <v>4000</v>
      </c>
      <c r="AG38" s="5">
        <v>1000</v>
      </c>
      <c r="AH38" s="18">
        <v>4168.4829858965941</v>
      </c>
      <c r="AI38" s="5">
        <v>250</v>
      </c>
      <c r="AJ38" s="5">
        <v>6200</v>
      </c>
      <c r="AK38" s="5">
        <v>8430</v>
      </c>
      <c r="AL38" s="5">
        <v>7600</v>
      </c>
      <c r="AM38" s="18">
        <v>1575.7508316291733</v>
      </c>
      <c r="AN38" s="5">
        <v>1600</v>
      </c>
      <c r="AO38" s="5">
        <v>1000</v>
      </c>
      <c r="AP38" s="5">
        <v>1400</v>
      </c>
      <c r="AQ38" s="5">
        <v>600</v>
      </c>
      <c r="AR38" s="5">
        <v>1800</v>
      </c>
      <c r="AS38" s="5">
        <v>1800</v>
      </c>
      <c r="AT38" s="6">
        <v>1600</v>
      </c>
      <c r="AU38" s="6">
        <v>6900</v>
      </c>
      <c r="AV38" s="5">
        <v>3000</v>
      </c>
      <c r="AW38" s="5">
        <v>1500</v>
      </c>
      <c r="AX38" s="18">
        <v>2848.6221312295352</v>
      </c>
      <c r="AY38" s="14">
        <v>2025</v>
      </c>
      <c r="AZ38" s="5">
        <v>220</v>
      </c>
      <c r="BA38" s="5">
        <v>7000</v>
      </c>
      <c r="BB38" s="5">
        <v>3250</v>
      </c>
      <c r="BC38" s="5">
        <v>12200</v>
      </c>
      <c r="BD38" s="5">
        <v>2400</v>
      </c>
      <c r="BE38" s="5">
        <v>10550</v>
      </c>
      <c r="BF38" s="5">
        <v>4000</v>
      </c>
      <c r="BG38" s="5">
        <v>1650</v>
      </c>
      <c r="BH38" s="43">
        <v>800</v>
      </c>
      <c r="BI38" s="43">
        <v>60</v>
      </c>
      <c r="BJ38" s="43">
        <v>500</v>
      </c>
      <c r="BK38" s="43">
        <v>800</v>
      </c>
      <c r="BL38" s="43">
        <v>2500</v>
      </c>
      <c r="BM38" s="5">
        <f t="shared" si="2"/>
        <v>159.14178671634167</v>
      </c>
      <c r="BN38" s="60">
        <f t="shared" si="5"/>
        <v>0.69627312754288984</v>
      </c>
      <c r="BO38" s="5">
        <f t="shared" si="6"/>
        <v>159.14178671634167</v>
      </c>
      <c r="BP38" s="6">
        <v>107</v>
      </c>
      <c r="BQ38" s="6">
        <f t="shared" si="3"/>
        <v>123.55654769813218</v>
      </c>
      <c r="BR38" s="5">
        <f t="shared" si="4"/>
        <v>159.14178671634167</v>
      </c>
      <c r="BS38" s="5">
        <v>159.14178671634167</v>
      </c>
      <c r="BT38" s="21">
        <v>161.67099999999999</v>
      </c>
      <c r="BU38" s="21">
        <v>52.80958406351526</v>
      </c>
      <c r="BV38" s="32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5"/>
    </row>
    <row r="39" spans="1:145" x14ac:dyDescent="0.15">
      <c r="A39" s="1" t="s">
        <v>7</v>
      </c>
      <c r="B39" s="2">
        <v>1826</v>
      </c>
      <c r="C39" s="5">
        <v>400</v>
      </c>
      <c r="D39" s="5">
        <v>2600</v>
      </c>
      <c r="E39" s="18">
        <v>454.99237373600579</v>
      </c>
      <c r="F39" s="5">
        <v>350</v>
      </c>
      <c r="G39" s="5">
        <v>500</v>
      </c>
      <c r="H39" s="5">
        <v>700</v>
      </c>
      <c r="I39" s="6">
        <v>2000</v>
      </c>
      <c r="J39" s="18">
        <v>870.09623584421468</v>
      </c>
      <c r="K39" s="6">
        <v>160</v>
      </c>
      <c r="L39" s="5">
        <v>1455</v>
      </c>
      <c r="M39" s="6">
        <v>150</v>
      </c>
      <c r="N39" s="5">
        <v>400</v>
      </c>
      <c r="O39" s="18">
        <v>473.93482049591069</v>
      </c>
      <c r="P39" s="18">
        <v>495.70403344456645</v>
      </c>
      <c r="Q39" s="6">
        <v>600</v>
      </c>
      <c r="R39" s="18">
        <v>788.2555806155417</v>
      </c>
      <c r="S39" s="6">
        <v>900</v>
      </c>
      <c r="T39" s="5">
        <v>700</v>
      </c>
      <c r="U39" s="6">
        <v>400</v>
      </c>
      <c r="V39" s="5">
        <v>500</v>
      </c>
      <c r="W39" s="18">
        <v>656.22636581140864</v>
      </c>
      <c r="X39" s="5">
        <v>2400</v>
      </c>
      <c r="Y39" s="6">
        <v>300</v>
      </c>
      <c r="Z39" s="6">
        <v>3200</v>
      </c>
      <c r="AA39" s="18">
        <v>692.39253097917208</v>
      </c>
      <c r="AB39" s="6">
        <v>1500</v>
      </c>
      <c r="AC39" s="2">
        <v>6683</v>
      </c>
      <c r="AD39" s="5">
        <v>500</v>
      </c>
      <c r="AE39" s="5">
        <v>160</v>
      </c>
      <c r="AF39" s="5">
        <v>2000</v>
      </c>
      <c r="AG39" s="5">
        <v>5000</v>
      </c>
      <c r="AH39" s="6">
        <v>3000</v>
      </c>
      <c r="AI39" s="5">
        <v>400</v>
      </c>
      <c r="AJ39" s="5">
        <v>5000</v>
      </c>
      <c r="AK39" s="5">
        <v>7000</v>
      </c>
      <c r="AL39" s="5">
        <v>10050</v>
      </c>
      <c r="AM39" s="5">
        <v>100</v>
      </c>
      <c r="AN39" s="5">
        <v>15300</v>
      </c>
      <c r="AO39" s="5">
        <v>1900</v>
      </c>
      <c r="AP39" s="5">
        <v>2000</v>
      </c>
      <c r="AQ39" s="5">
        <v>2000</v>
      </c>
      <c r="AR39" s="5">
        <v>4000</v>
      </c>
      <c r="AS39" s="5">
        <v>5000</v>
      </c>
      <c r="AT39" s="5">
        <v>5800</v>
      </c>
      <c r="AU39" s="5">
        <v>2500</v>
      </c>
      <c r="AV39" s="5">
        <v>2000</v>
      </c>
      <c r="AW39" s="5">
        <v>5000</v>
      </c>
      <c r="AX39" s="6">
        <v>500</v>
      </c>
      <c r="AY39" s="14">
        <v>500</v>
      </c>
      <c r="AZ39" s="18">
        <v>1129.0018134248189</v>
      </c>
      <c r="BA39" s="18">
        <v>846.37627575283796</v>
      </c>
      <c r="BB39" s="5">
        <v>3500</v>
      </c>
      <c r="BC39" s="6">
        <v>4300</v>
      </c>
      <c r="BD39" s="5">
        <v>5300</v>
      </c>
      <c r="BE39" s="5">
        <v>7000</v>
      </c>
      <c r="BF39" s="5">
        <v>3700</v>
      </c>
      <c r="BG39" s="5">
        <v>500</v>
      </c>
      <c r="BH39" s="43">
        <v>2910</v>
      </c>
      <c r="BI39" s="43">
        <v>100</v>
      </c>
      <c r="BJ39" s="54">
        <v>2336.9712795304176</v>
      </c>
      <c r="BK39" s="43">
        <v>5400</v>
      </c>
      <c r="BL39" s="43">
        <v>400</v>
      </c>
      <c r="BM39" s="5">
        <f t="shared" si="2"/>
        <v>149.28795130963488</v>
      </c>
      <c r="BN39" s="60">
        <f t="shared" si="5"/>
        <v>0.74613587539167536</v>
      </c>
      <c r="BO39" s="5">
        <f t="shared" si="6"/>
        <v>149.28795130963488</v>
      </c>
      <c r="BP39" s="6">
        <v>107</v>
      </c>
      <c r="BQ39" s="6">
        <f t="shared" si="3"/>
        <v>129.18708656220923</v>
      </c>
      <c r="BR39" s="5">
        <f t="shared" si="4"/>
        <v>149.28795130963488</v>
      </c>
      <c r="BS39" s="5">
        <v>149.28795130963488</v>
      </c>
      <c r="BT39" s="21">
        <v>52.80958406351526</v>
      </c>
      <c r="BU39" s="21">
        <v>107.49100555039674</v>
      </c>
      <c r="BV39" s="32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1"/>
      <c r="ED39" s="21"/>
      <c r="EE39" s="21"/>
      <c r="EF39" s="21"/>
      <c r="EG39" s="21"/>
      <c r="EH39" s="21"/>
      <c r="EI39" s="21"/>
      <c r="EJ39" s="21"/>
      <c r="EK39" s="21"/>
      <c r="EL39" s="21"/>
      <c r="EM39" s="21"/>
      <c r="EN39" s="21"/>
      <c r="EO39" s="5"/>
    </row>
    <row r="40" spans="1:145" x14ac:dyDescent="0.15">
      <c r="A40" s="1" t="s">
        <v>8</v>
      </c>
      <c r="B40" s="2">
        <v>1068</v>
      </c>
      <c r="C40" s="5">
        <v>7000</v>
      </c>
      <c r="D40" s="6">
        <v>1300</v>
      </c>
      <c r="E40" s="5">
        <v>350</v>
      </c>
      <c r="F40" s="5">
        <v>1150</v>
      </c>
      <c r="G40" s="5">
        <v>1300</v>
      </c>
      <c r="H40" s="5">
        <v>4500</v>
      </c>
      <c r="I40" s="6">
        <v>300</v>
      </c>
      <c r="J40" s="18">
        <v>822.725549717582</v>
      </c>
      <c r="K40" s="5">
        <v>500</v>
      </c>
      <c r="L40" s="5">
        <v>450</v>
      </c>
      <c r="M40" s="5">
        <v>350</v>
      </c>
      <c r="N40" s="5">
        <v>600</v>
      </c>
      <c r="O40" s="5">
        <v>500</v>
      </c>
      <c r="P40" s="5">
        <v>700</v>
      </c>
      <c r="Q40" s="5">
        <v>1500</v>
      </c>
      <c r="R40" s="5">
        <v>300</v>
      </c>
      <c r="S40" s="5">
        <v>1500</v>
      </c>
      <c r="T40" s="5">
        <v>500</v>
      </c>
      <c r="U40" s="5">
        <v>900</v>
      </c>
      <c r="V40" s="5">
        <v>300</v>
      </c>
      <c r="W40" s="5">
        <v>300</v>
      </c>
      <c r="X40" s="5">
        <v>700</v>
      </c>
      <c r="Y40" s="5">
        <v>1000</v>
      </c>
      <c r="Z40" s="6">
        <v>4750</v>
      </c>
      <c r="AA40" s="6">
        <v>500</v>
      </c>
      <c r="AB40" s="5">
        <v>1000</v>
      </c>
      <c r="AC40" s="2">
        <v>2047</v>
      </c>
      <c r="AD40" s="5">
        <v>1200</v>
      </c>
      <c r="AE40" s="5">
        <v>500</v>
      </c>
      <c r="AF40" s="5">
        <v>12000</v>
      </c>
      <c r="AG40" s="5">
        <v>4200</v>
      </c>
      <c r="AH40" s="6">
        <v>1800</v>
      </c>
      <c r="AI40" s="5">
        <v>1000</v>
      </c>
      <c r="AJ40" s="5">
        <v>4500</v>
      </c>
      <c r="AK40" s="5">
        <v>10000</v>
      </c>
      <c r="AL40" s="5">
        <v>10000</v>
      </c>
      <c r="AM40" s="5">
        <v>50</v>
      </c>
      <c r="AN40" s="5">
        <v>2000</v>
      </c>
      <c r="AO40" s="5">
        <v>1050</v>
      </c>
      <c r="AP40" s="5">
        <v>2200</v>
      </c>
      <c r="AQ40" s="5">
        <v>750</v>
      </c>
      <c r="AR40" s="5">
        <v>6500</v>
      </c>
      <c r="AS40" s="5">
        <v>1300</v>
      </c>
      <c r="AT40" s="5">
        <v>3000</v>
      </c>
      <c r="AU40" s="6">
        <v>8300</v>
      </c>
      <c r="AV40" s="5">
        <v>2000</v>
      </c>
      <c r="AW40" s="5">
        <v>1000</v>
      </c>
      <c r="AX40" s="6">
        <v>1000</v>
      </c>
      <c r="AY40" s="14">
        <v>2000</v>
      </c>
      <c r="AZ40" s="18">
        <v>1067.5355200003451</v>
      </c>
      <c r="BA40" s="5">
        <v>515</v>
      </c>
      <c r="BB40" s="5">
        <v>2300</v>
      </c>
      <c r="BC40" s="5">
        <v>3900</v>
      </c>
      <c r="BD40" s="5">
        <v>500</v>
      </c>
      <c r="BE40" s="5">
        <v>12500</v>
      </c>
      <c r="BF40" s="5">
        <v>4500</v>
      </c>
      <c r="BG40" s="5">
        <v>400</v>
      </c>
      <c r="BH40" s="43">
        <v>700</v>
      </c>
      <c r="BI40" s="43">
        <v>360</v>
      </c>
      <c r="BJ40" s="43">
        <v>210</v>
      </c>
      <c r="BK40" s="43">
        <v>1070</v>
      </c>
      <c r="BL40" s="43">
        <v>600</v>
      </c>
      <c r="BM40" s="5">
        <f>SUM(B40:BL40)/1000</f>
        <v>141.16026106971793</v>
      </c>
      <c r="BN40" s="60">
        <f t="shared" si="5"/>
        <v>0.76322985472878069</v>
      </c>
      <c r="BO40" s="5">
        <f t="shared" si="6"/>
        <v>141.16026106971793</v>
      </c>
      <c r="BP40" s="6">
        <v>107</v>
      </c>
      <c r="BQ40" s="6">
        <f t="shared" si="3"/>
        <v>134.32419577483128</v>
      </c>
      <c r="BR40" s="5">
        <f t="shared" si="4"/>
        <v>141.16026106971793</v>
      </c>
      <c r="BS40" s="5">
        <v>141.16026106971793</v>
      </c>
      <c r="BT40" s="21">
        <v>107.49100555039674</v>
      </c>
      <c r="BU40" s="21">
        <v>76.2375640214143</v>
      </c>
      <c r="BV40" s="32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21"/>
      <c r="EB40" s="21"/>
      <c r="EC40" s="21"/>
      <c r="ED40" s="21"/>
      <c r="EE40" s="21"/>
      <c r="EF40" s="21"/>
      <c r="EG40" s="21"/>
      <c r="EH40" s="21"/>
      <c r="EI40" s="21"/>
      <c r="EJ40" s="21"/>
      <c r="EK40" s="21"/>
      <c r="EL40" s="21"/>
      <c r="EM40" s="21"/>
      <c r="EN40" s="21"/>
      <c r="EO40" s="5"/>
    </row>
    <row r="41" spans="1:145" x14ac:dyDescent="0.15">
      <c r="A41" s="1" t="s">
        <v>9</v>
      </c>
      <c r="B41" s="2">
        <v>1040</v>
      </c>
      <c r="C41" s="5">
        <v>6100</v>
      </c>
      <c r="D41" s="6">
        <v>1600</v>
      </c>
      <c r="E41" s="5">
        <v>600</v>
      </c>
      <c r="F41" s="6">
        <v>600</v>
      </c>
      <c r="G41" s="5">
        <v>150</v>
      </c>
      <c r="H41" s="5">
        <v>500</v>
      </c>
      <c r="I41" s="6">
        <v>100</v>
      </c>
      <c r="J41" s="6">
        <v>1675</v>
      </c>
      <c r="K41" s="5">
        <v>250</v>
      </c>
      <c r="L41" s="5">
        <v>3300</v>
      </c>
      <c r="M41" s="5">
        <v>1515</v>
      </c>
      <c r="N41" s="5">
        <v>800</v>
      </c>
      <c r="O41" s="6">
        <v>400</v>
      </c>
      <c r="P41" s="6">
        <v>300</v>
      </c>
      <c r="Q41" s="18">
        <v>547.04326020465965</v>
      </c>
      <c r="R41" s="18">
        <v>557.171329563835</v>
      </c>
      <c r="S41" s="6">
        <v>700</v>
      </c>
      <c r="T41" s="5">
        <v>405</v>
      </c>
      <c r="U41" s="5">
        <v>2000</v>
      </c>
      <c r="V41" s="18">
        <v>934.3189414435227</v>
      </c>
      <c r="W41" s="5">
        <v>200</v>
      </c>
      <c r="X41" s="5">
        <v>1000</v>
      </c>
      <c r="Y41" s="5">
        <v>200</v>
      </c>
      <c r="Z41" s="6">
        <v>2000</v>
      </c>
      <c r="AA41" s="6">
        <v>200</v>
      </c>
      <c r="AB41" s="6">
        <v>500</v>
      </c>
      <c r="AC41" s="2">
        <v>281</v>
      </c>
      <c r="AD41" s="5">
        <v>500</v>
      </c>
      <c r="AE41" s="5">
        <v>400</v>
      </c>
      <c r="AF41" s="5">
        <v>23000</v>
      </c>
      <c r="AG41" s="5">
        <v>1000</v>
      </c>
      <c r="AH41" s="18">
        <v>2764.014190924282</v>
      </c>
      <c r="AI41" s="5">
        <v>300</v>
      </c>
      <c r="AJ41" s="5">
        <v>1000</v>
      </c>
      <c r="AK41" s="5">
        <v>1000</v>
      </c>
      <c r="AL41" s="5">
        <v>1300</v>
      </c>
      <c r="AM41" s="18">
        <v>1044.8399752906753</v>
      </c>
      <c r="AN41" s="5">
        <v>1000</v>
      </c>
      <c r="AO41" s="5">
        <v>1100</v>
      </c>
      <c r="AP41" s="5">
        <v>450</v>
      </c>
      <c r="AQ41" s="18">
        <v>695.72617727513602</v>
      </c>
      <c r="AR41" s="5">
        <v>1750</v>
      </c>
      <c r="AS41" s="5">
        <v>630</v>
      </c>
      <c r="AT41" s="5">
        <v>1800</v>
      </c>
      <c r="AU41" s="5">
        <v>2000</v>
      </c>
      <c r="AV41" s="5">
        <v>700</v>
      </c>
      <c r="AW41" s="35">
        <v>1981.56838421317</v>
      </c>
      <c r="AX41" s="6">
        <v>3000</v>
      </c>
      <c r="AY41" s="14">
        <v>3000</v>
      </c>
      <c r="AZ41" s="5">
        <v>150</v>
      </c>
      <c r="BA41" s="18">
        <v>598.25341738056977</v>
      </c>
      <c r="BB41" s="5">
        <v>500</v>
      </c>
      <c r="BC41" s="5">
        <v>8000</v>
      </c>
      <c r="BD41" s="5">
        <v>2300</v>
      </c>
      <c r="BE41" s="5">
        <v>8000</v>
      </c>
      <c r="BF41" s="5">
        <v>2500</v>
      </c>
      <c r="BG41" s="5">
        <v>500</v>
      </c>
      <c r="BH41" s="43">
        <v>1000</v>
      </c>
      <c r="BI41" s="54">
        <v>603.90280982708998</v>
      </c>
      <c r="BJ41" s="43">
        <v>400</v>
      </c>
      <c r="BK41" s="43">
        <v>600</v>
      </c>
      <c r="BL41" s="43">
        <v>1500</v>
      </c>
      <c r="BM41" s="5">
        <f t="shared" si="2"/>
        <v>105.52283848612294</v>
      </c>
      <c r="BN41" s="60">
        <f t="shared" si="5"/>
        <v>0.68071519900828226</v>
      </c>
      <c r="BO41" s="5">
        <f t="shared" si="6"/>
        <v>105.52283848612294</v>
      </c>
      <c r="BP41" s="6">
        <v>107</v>
      </c>
      <c r="BQ41" s="6">
        <f t="shared" si="3"/>
        <v>143.46246577179068</v>
      </c>
      <c r="BR41" s="5">
        <f t="shared" si="4"/>
        <v>105.52283848612294</v>
      </c>
      <c r="BS41" s="5">
        <v>105.52283848612294</v>
      </c>
      <c r="BT41" s="21">
        <v>76.2375640214143</v>
      </c>
      <c r="BU41" s="21">
        <v>152.75543408575669</v>
      </c>
      <c r="BV41" s="32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  <c r="EA41" s="21"/>
      <c r="EB41" s="21"/>
      <c r="EC41" s="21"/>
      <c r="ED41" s="21"/>
      <c r="EE41" s="21"/>
      <c r="EF41" s="21"/>
      <c r="EG41" s="21"/>
      <c r="EH41" s="21"/>
      <c r="EI41" s="21"/>
      <c r="EJ41" s="21"/>
      <c r="EK41" s="21"/>
      <c r="EL41" s="21"/>
      <c r="EM41" s="21"/>
      <c r="EN41" s="21"/>
      <c r="EO41" s="5"/>
    </row>
    <row r="42" spans="1:145" x14ac:dyDescent="0.15">
      <c r="A42" s="1" t="s">
        <v>10</v>
      </c>
      <c r="B42" s="2">
        <v>1280</v>
      </c>
      <c r="C42" s="5">
        <v>13500</v>
      </c>
      <c r="D42" s="5">
        <v>500</v>
      </c>
      <c r="E42" s="5">
        <v>500</v>
      </c>
      <c r="F42" s="5">
        <v>350</v>
      </c>
      <c r="G42" s="5">
        <v>700</v>
      </c>
      <c r="H42" s="6">
        <v>1200</v>
      </c>
      <c r="I42" s="6">
        <v>700</v>
      </c>
      <c r="J42" s="6">
        <v>329</v>
      </c>
      <c r="K42" s="5">
        <v>300</v>
      </c>
      <c r="L42" s="6">
        <v>6300</v>
      </c>
      <c r="M42" s="5">
        <v>3350</v>
      </c>
      <c r="N42" s="5">
        <v>8000</v>
      </c>
      <c r="O42" s="5">
        <v>3460</v>
      </c>
      <c r="P42" s="6">
        <v>2300</v>
      </c>
      <c r="Q42" s="6">
        <v>4300</v>
      </c>
      <c r="R42" s="5">
        <v>2600</v>
      </c>
      <c r="S42" s="6">
        <v>3520</v>
      </c>
      <c r="T42" s="5">
        <v>900</v>
      </c>
      <c r="U42" s="6">
        <v>3400</v>
      </c>
      <c r="V42" s="5">
        <v>700</v>
      </c>
      <c r="W42" s="5">
        <v>350</v>
      </c>
      <c r="X42" s="5">
        <v>300</v>
      </c>
      <c r="Y42" s="5">
        <v>600</v>
      </c>
      <c r="Z42" s="6">
        <v>1300</v>
      </c>
      <c r="AA42" s="5">
        <v>1750</v>
      </c>
      <c r="AB42" s="5">
        <v>250</v>
      </c>
      <c r="AC42" s="2">
        <v>609</v>
      </c>
      <c r="AD42" s="5">
        <v>350</v>
      </c>
      <c r="AE42" s="5">
        <v>350</v>
      </c>
      <c r="AF42" s="5">
        <v>25000</v>
      </c>
      <c r="AG42" s="5">
        <v>100</v>
      </c>
      <c r="AH42" s="6">
        <v>7600</v>
      </c>
      <c r="AI42" s="5">
        <v>200</v>
      </c>
      <c r="AJ42" s="5">
        <v>6200</v>
      </c>
      <c r="AK42" s="5">
        <v>6000</v>
      </c>
      <c r="AL42" s="5">
        <v>5400</v>
      </c>
      <c r="AM42" s="5">
        <v>130</v>
      </c>
      <c r="AN42" s="5">
        <v>4300</v>
      </c>
      <c r="AO42" s="5">
        <v>1925</v>
      </c>
      <c r="AP42" s="5">
        <v>1100</v>
      </c>
      <c r="AQ42" s="5">
        <v>300</v>
      </c>
      <c r="AR42" s="5">
        <v>800</v>
      </c>
      <c r="AS42" s="5">
        <v>1600</v>
      </c>
      <c r="AT42" s="5">
        <v>620</v>
      </c>
      <c r="AU42" s="5">
        <v>6500</v>
      </c>
      <c r="AV42" s="5">
        <v>1800</v>
      </c>
      <c r="AW42" s="5">
        <v>3500</v>
      </c>
      <c r="AX42" s="6">
        <v>500</v>
      </c>
      <c r="AY42" s="14">
        <v>3500</v>
      </c>
      <c r="AZ42" s="5">
        <v>100</v>
      </c>
      <c r="BA42" s="5">
        <v>150</v>
      </c>
      <c r="BB42" s="5">
        <v>950</v>
      </c>
      <c r="BC42" s="5">
        <v>5600</v>
      </c>
      <c r="BD42" s="5">
        <v>600</v>
      </c>
      <c r="BE42" s="5">
        <v>4000</v>
      </c>
      <c r="BF42" s="5">
        <v>550</v>
      </c>
      <c r="BG42" s="5">
        <v>2500</v>
      </c>
      <c r="BH42" s="44">
        <v>1900</v>
      </c>
      <c r="BI42" s="44">
        <v>492</v>
      </c>
      <c r="BJ42" s="44">
        <v>2500</v>
      </c>
      <c r="BK42" s="43">
        <v>406</v>
      </c>
      <c r="BL42" s="43">
        <v>800</v>
      </c>
      <c r="BM42" s="5">
        <f t="shared" si="2"/>
        <v>161.67099999999999</v>
      </c>
      <c r="BN42" s="60">
        <f t="shared" si="5"/>
        <v>0.53400424318523421</v>
      </c>
      <c r="BO42" s="5">
        <f t="shared" si="6"/>
        <v>161.67099999999999</v>
      </c>
      <c r="BP42" s="6">
        <v>107</v>
      </c>
      <c r="BQ42" s="6">
        <f t="shared" si="3"/>
        <v>143.35676751636348</v>
      </c>
      <c r="BR42" s="5">
        <f t="shared" si="4"/>
        <v>161.67099999999999</v>
      </c>
      <c r="BS42" s="5">
        <v>161.67099999999999</v>
      </c>
      <c r="BT42" s="21">
        <v>152.75543408575669</v>
      </c>
      <c r="BU42" s="21">
        <v>227.92561933681824</v>
      </c>
      <c r="BV42" s="32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21"/>
      <c r="DC42" s="21"/>
      <c r="DD42" s="21"/>
      <c r="DE42" s="21"/>
      <c r="DF42" s="21"/>
      <c r="DG42" s="21"/>
      <c r="DH42" s="21"/>
      <c r="DI42" s="21"/>
      <c r="DJ42" s="21"/>
      <c r="DK42" s="21"/>
      <c r="DL42" s="21"/>
      <c r="DM42" s="21"/>
      <c r="DN42" s="21"/>
      <c r="DO42" s="21"/>
      <c r="DP42" s="21"/>
      <c r="DQ42" s="21"/>
      <c r="DR42" s="21"/>
      <c r="DS42" s="21"/>
      <c r="DT42" s="21"/>
      <c r="DU42" s="21"/>
      <c r="DV42" s="21"/>
      <c r="DW42" s="21"/>
      <c r="DX42" s="21"/>
      <c r="DY42" s="21"/>
      <c r="DZ42" s="21"/>
      <c r="EA42" s="21"/>
      <c r="EB42" s="21"/>
      <c r="EC42" s="21"/>
      <c r="ED42" s="21"/>
      <c r="EE42" s="21"/>
      <c r="EF42" s="21"/>
      <c r="EG42" s="21"/>
      <c r="EH42" s="21"/>
      <c r="EI42" s="21"/>
      <c r="EJ42" s="21"/>
      <c r="EK42" s="21"/>
      <c r="EL42" s="21"/>
      <c r="EM42" s="21"/>
      <c r="EN42" s="21"/>
      <c r="EO42" s="5"/>
    </row>
    <row r="43" spans="1:145" x14ac:dyDescent="0.15">
      <c r="A43" s="1" t="s">
        <v>11</v>
      </c>
      <c r="B43" s="2">
        <v>404</v>
      </c>
      <c r="C43" s="5">
        <v>4000</v>
      </c>
      <c r="D43" s="5">
        <v>300</v>
      </c>
      <c r="E43" s="6">
        <v>50</v>
      </c>
      <c r="F43" s="5">
        <v>1000</v>
      </c>
      <c r="G43" s="5">
        <v>1300</v>
      </c>
      <c r="H43" s="5">
        <v>800</v>
      </c>
      <c r="I43" s="6">
        <v>45</v>
      </c>
      <c r="J43" s="6">
        <v>290</v>
      </c>
      <c r="K43" s="18">
        <v>124.19383525315423</v>
      </c>
      <c r="L43" s="6">
        <v>600</v>
      </c>
      <c r="M43" s="18">
        <v>464.91683462145915</v>
      </c>
      <c r="N43" s="6">
        <v>400</v>
      </c>
      <c r="O43" s="5">
        <v>100</v>
      </c>
      <c r="P43" s="18">
        <v>175.35188603512475</v>
      </c>
      <c r="Q43" s="5">
        <v>150</v>
      </c>
      <c r="R43" s="18">
        <v>278.83997993371565</v>
      </c>
      <c r="S43" s="5">
        <v>500</v>
      </c>
      <c r="T43" s="5">
        <v>600</v>
      </c>
      <c r="U43" s="5">
        <v>500</v>
      </c>
      <c r="V43" s="18">
        <v>467.58593104199309</v>
      </c>
      <c r="W43" s="18">
        <v>232.13555498354293</v>
      </c>
      <c r="X43" s="18">
        <v>770.60808405000159</v>
      </c>
      <c r="Y43" s="18">
        <v>156.11499495802533</v>
      </c>
      <c r="Z43" s="6">
        <v>300</v>
      </c>
      <c r="AA43" s="6">
        <v>50</v>
      </c>
      <c r="AB43" s="5">
        <v>200</v>
      </c>
      <c r="AC43" s="2">
        <v>1187</v>
      </c>
      <c r="AD43" s="5">
        <v>400</v>
      </c>
      <c r="AE43" s="5">
        <v>500</v>
      </c>
      <c r="AF43" s="18">
        <v>1608.1592335187809</v>
      </c>
      <c r="AG43" s="5">
        <v>3000</v>
      </c>
      <c r="AH43" s="6">
        <v>1000</v>
      </c>
      <c r="AI43" s="5">
        <v>500</v>
      </c>
      <c r="AJ43" s="5">
        <v>1000</v>
      </c>
      <c r="AK43" s="5">
        <v>1200</v>
      </c>
      <c r="AL43" s="5">
        <v>2100</v>
      </c>
      <c r="AM43" s="18">
        <v>522.89689416293902</v>
      </c>
      <c r="AN43" s="5">
        <v>1800</v>
      </c>
      <c r="AO43" s="5">
        <v>1300</v>
      </c>
      <c r="AP43" s="5">
        <v>500</v>
      </c>
      <c r="AQ43" s="5">
        <v>300</v>
      </c>
      <c r="AR43" s="5">
        <v>500</v>
      </c>
      <c r="AS43" s="5">
        <v>700</v>
      </c>
      <c r="AT43" s="5">
        <v>400</v>
      </c>
      <c r="AU43" s="5">
        <v>2000</v>
      </c>
      <c r="AV43" s="5">
        <v>2000</v>
      </c>
      <c r="AW43" s="18">
        <v>991.68865872461083</v>
      </c>
      <c r="AX43" s="18">
        <v>945.28629474213881</v>
      </c>
      <c r="AY43" s="18">
        <v>1034.2022195331367</v>
      </c>
      <c r="AZ43" s="18">
        <v>399.37661178173624</v>
      </c>
      <c r="BA43" s="5">
        <v>100</v>
      </c>
      <c r="BB43" s="5">
        <v>910</v>
      </c>
      <c r="BC43" s="5">
        <v>1500</v>
      </c>
      <c r="BD43" s="5">
        <v>200</v>
      </c>
      <c r="BE43" s="5">
        <v>2800</v>
      </c>
      <c r="BF43" s="5">
        <v>800</v>
      </c>
      <c r="BG43" s="5">
        <v>500</v>
      </c>
      <c r="BH43" s="44">
        <v>350</v>
      </c>
      <c r="BI43" s="54">
        <v>302.22705017489028</v>
      </c>
      <c r="BJ43" s="43">
        <v>5000</v>
      </c>
      <c r="BK43" s="43">
        <v>100</v>
      </c>
      <c r="BL43" s="43">
        <v>100</v>
      </c>
      <c r="BM43" s="5">
        <f t="shared" si="2"/>
        <v>52.80958406351526</v>
      </c>
      <c r="BN43" s="60">
        <f t="shared" si="5"/>
        <v>0.59487409661335977</v>
      </c>
      <c r="BO43" s="5">
        <f t="shared" si="6"/>
        <v>52.80958406351526</v>
      </c>
      <c r="BP43" s="6">
        <v>107</v>
      </c>
      <c r="BQ43" s="6">
        <f t="shared" si="3"/>
        <v>122.0903269857982</v>
      </c>
      <c r="BR43" s="5">
        <f t="shared" si="4"/>
        <v>52.80958406351526</v>
      </c>
      <c r="BS43" s="5">
        <v>52.80958406351526</v>
      </c>
      <c r="BT43" s="21">
        <v>227.92561933681824</v>
      </c>
      <c r="BU43" s="21">
        <v>272.16077023381308</v>
      </c>
      <c r="BV43" s="32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1"/>
      <c r="DF43" s="21"/>
      <c r="DG43" s="21"/>
      <c r="DH43" s="21"/>
      <c r="DI43" s="21"/>
      <c r="DJ43" s="21"/>
      <c r="DK43" s="21"/>
      <c r="DL43" s="21"/>
      <c r="DM43" s="21"/>
      <c r="DN43" s="21"/>
      <c r="DO43" s="21"/>
      <c r="DP43" s="21"/>
      <c r="DQ43" s="21"/>
      <c r="DR43" s="21"/>
      <c r="DS43" s="21"/>
      <c r="DT43" s="21"/>
      <c r="DU43" s="21"/>
      <c r="DV43" s="21"/>
      <c r="DW43" s="21"/>
      <c r="DX43" s="21"/>
      <c r="DY43" s="21"/>
      <c r="DZ43" s="21"/>
      <c r="EA43" s="21"/>
      <c r="EB43" s="21"/>
      <c r="EC43" s="21"/>
      <c r="ED43" s="21"/>
      <c r="EE43" s="21"/>
      <c r="EF43" s="21"/>
      <c r="EG43" s="21"/>
      <c r="EH43" s="21"/>
      <c r="EI43" s="21"/>
      <c r="EJ43" s="21"/>
      <c r="EK43" s="21"/>
      <c r="EL43" s="21"/>
      <c r="EM43" s="21"/>
      <c r="EN43" s="21"/>
      <c r="EO43" s="5"/>
    </row>
    <row r="44" spans="1:145" x14ac:dyDescent="0.15">
      <c r="A44" s="1" t="s">
        <v>12</v>
      </c>
      <c r="B44" s="2">
        <v>4095</v>
      </c>
      <c r="C44" s="5">
        <v>10000</v>
      </c>
      <c r="D44" s="18">
        <v>586.51014111249947</v>
      </c>
      <c r="E44" s="5">
        <v>50</v>
      </c>
      <c r="F44" s="5">
        <v>800</v>
      </c>
      <c r="G44" s="5">
        <v>100</v>
      </c>
      <c r="H44" s="18">
        <v>483.24259859417072</v>
      </c>
      <c r="I44" s="18">
        <v>327.88789077003474</v>
      </c>
      <c r="J44" s="6">
        <v>1582</v>
      </c>
      <c r="K44" s="5">
        <v>850</v>
      </c>
      <c r="L44" s="5">
        <v>2800</v>
      </c>
      <c r="M44" s="5">
        <v>700</v>
      </c>
      <c r="N44" s="5">
        <v>2000</v>
      </c>
      <c r="O44" s="6">
        <v>400</v>
      </c>
      <c r="P44" s="5">
        <v>950</v>
      </c>
      <c r="Q44" s="5">
        <v>1650</v>
      </c>
      <c r="R44" s="5">
        <v>600</v>
      </c>
      <c r="S44" s="5">
        <v>1500</v>
      </c>
      <c r="T44" s="18">
        <v>507.45577937315079</v>
      </c>
      <c r="U44" s="5">
        <v>2400</v>
      </c>
      <c r="V44" s="5">
        <v>500</v>
      </c>
      <c r="W44" s="5">
        <v>200</v>
      </c>
      <c r="X44" s="5">
        <v>600</v>
      </c>
      <c r="Y44" s="5">
        <v>550</v>
      </c>
      <c r="Z44" s="6">
        <v>1050</v>
      </c>
      <c r="AA44" s="6">
        <v>300</v>
      </c>
      <c r="AB44" s="5">
        <v>800</v>
      </c>
      <c r="AC44" s="2">
        <v>1486</v>
      </c>
      <c r="AD44" s="5">
        <v>1200</v>
      </c>
      <c r="AE44" s="5">
        <v>500</v>
      </c>
      <c r="AF44" s="5">
        <v>8000</v>
      </c>
      <c r="AG44" s="5">
        <v>2000</v>
      </c>
      <c r="AH44" s="6">
        <v>2100</v>
      </c>
      <c r="AI44" s="5">
        <v>200</v>
      </c>
      <c r="AJ44" s="5">
        <v>2700</v>
      </c>
      <c r="AK44" s="5">
        <v>2200</v>
      </c>
      <c r="AL44" s="5">
        <v>3050</v>
      </c>
      <c r="AM44" s="5">
        <v>100</v>
      </c>
      <c r="AN44" s="5">
        <v>500</v>
      </c>
      <c r="AO44" s="5">
        <v>1500</v>
      </c>
      <c r="AP44" s="5">
        <v>4050</v>
      </c>
      <c r="AQ44" s="5">
        <v>300</v>
      </c>
      <c r="AR44" s="5">
        <v>4150</v>
      </c>
      <c r="AS44" s="5">
        <v>1000</v>
      </c>
      <c r="AT44" s="5">
        <v>500</v>
      </c>
      <c r="AU44" s="5">
        <v>1500</v>
      </c>
      <c r="AV44" s="5">
        <v>1700</v>
      </c>
      <c r="AW44" s="5">
        <v>3500</v>
      </c>
      <c r="AX44" s="6">
        <v>3000</v>
      </c>
      <c r="AY44" s="14">
        <v>300</v>
      </c>
      <c r="AZ44" s="18">
        <v>812.90914054687835</v>
      </c>
      <c r="BA44" s="5">
        <v>300</v>
      </c>
      <c r="BB44" s="5">
        <v>2500</v>
      </c>
      <c r="BC44" s="5">
        <v>2000</v>
      </c>
      <c r="BD44" s="5">
        <v>110</v>
      </c>
      <c r="BE44" s="5">
        <v>11000</v>
      </c>
      <c r="BF44" s="5">
        <v>1500</v>
      </c>
      <c r="BG44" s="5">
        <v>200</v>
      </c>
      <c r="BH44" s="43">
        <v>750</v>
      </c>
      <c r="BI44" s="43">
        <v>150</v>
      </c>
      <c r="BJ44" s="43">
        <v>4600</v>
      </c>
      <c r="BK44" s="43">
        <v>500</v>
      </c>
      <c r="BL44" s="43">
        <v>1150</v>
      </c>
      <c r="BM44" s="5">
        <f t="shared" si="2"/>
        <v>107.49100555039674</v>
      </c>
      <c r="BN44" s="60">
        <f t="shared" si="5"/>
        <v>0.64080204131199447</v>
      </c>
      <c r="BO44" s="5">
        <f t="shared" si="6"/>
        <v>107.49100555039674</v>
      </c>
      <c r="BP44" s="6">
        <v>107</v>
      </c>
      <c r="BQ44" s="6">
        <f t="shared" si="3"/>
        <v>113.73093783395059</v>
      </c>
      <c r="BR44" s="5">
        <f t="shared" si="4"/>
        <v>107.49100555039674</v>
      </c>
      <c r="BS44" s="5">
        <v>107.49100555039674</v>
      </c>
      <c r="BT44" s="21">
        <v>272.16077023381308</v>
      </c>
      <c r="BU44" s="21">
        <v>208.54944761871414</v>
      </c>
      <c r="BV44" s="32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21"/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/>
      <c r="DR44" s="21"/>
      <c r="DS44" s="21"/>
      <c r="DT44" s="21"/>
      <c r="DU44" s="21"/>
      <c r="DV44" s="21"/>
      <c r="DW44" s="21"/>
      <c r="DX44" s="21"/>
      <c r="DY44" s="21"/>
      <c r="DZ44" s="21"/>
      <c r="EA44" s="21"/>
      <c r="EB44" s="21"/>
      <c r="EC44" s="21"/>
      <c r="ED44" s="21"/>
      <c r="EE44" s="21"/>
      <c r="EF44" s="21"/>
      <c r="EG44" s="21"/>
      <c r="EH44" s="21"/>
      <c r="EI44" s="21"/>
      <c r="EJ44" s="21"/>
      <c r="EK44" s="21"/>
      <c r="EL44" s="21"/>
      <c r="EM44" s="21"/>
      <c r="EN44" s="21"/>
      <c r="EO44" s="5"/>
    </row>
    <row r="45" spans="1:145" x14ac:dyDescent="0.15">
      <c r="A45" s="1" t="s">
        <v>13</v>
      </c>
      <c r="B45" s="2">
        <v>265</v>
      </c>
      <c r="C45" s="5">
        <v>600</v>
      </c>
      <c r="D45" s="18">
        <v>415.97996226132324</v>
      </c>
      <c r="E45" s="18">
        <v>232.35304602792553</v>
      </c>
      <c r="F45" s="5">
        <v>200</v>
      </c>
      <c r="G45" s="18">
        <v>545.8407081460349</v>
      </c>
      <c r="H45" s="18">
        <v>342.7378724348228</v>
      </c>
      <c r="I45" s="6">
        <v>400</v>
      </c>
      <c r="J45" s="6">
        <v>56</v>
      </c>
      <c r="K45" s="5">
        <v>200</v>
      </c>
      <c r="L45" s="5">
        <v>1200</v>
      </c>
      <c r="M45" s="5">
        <v>100</v>
      </c>
      <c r="N45" s="5">
        <v>700</v>
      </c>
      <c r="O45" s="18">
        <v>242.0264723480237</v>
      </c>
      <c r="P45" s="5">
        <v>450</v>
      </c>
      <c r="Q45" s="5">
        <v>1150</v>
      </c>
      <c r="R45" s="5">
        <v>30</v>
      </c>
      <c r="S45" s="5">
        <v>1050</v>
      </c>
      <c r="T45" s="5">
        <v>900</v>
      </c>
      <c r="U45" s="5">
        <v>1000</v>
      </c>
      <c r="V45" s="5">
        <v>200</v>
      </c>
      <c r="W45" s="5">
        <v>100</v>
      </c>
      <c r="X45" s="5">
        <v>200</v>
      </c>
      <c r="Y45" s="5">
        <v>100</v>
      </c>
      <c r="Z45" s="6">
        <v>1300</v>
      </c>
      <c r="AA45" s="5">
        <v>200</v>
      </c>
      <c r="AB45" s="5">
        <v>200</v>
      </c>
      <c r="AC45" s="2">
        <v>2194</v>
      </c>
      <c r="AD45" s="5">
        <v>1000</v>
      </c>
      <c r="AE45" s="18">
        <v>978.83657279758165</v>
      </c>
      <c r="AF45" s="6">
        <v>2000</v>
      </c>
      <c r="AG45" s="18">
        <v>1822.127541905566</v>
      </c>
      <c r="AH45" s="6">
        <v>1000</v>
      </c>
      <c r="AI45" s="5">
        <v>1000</v>
      </c>
      <c r="AJ45" s="5">
        <v>5500</v>
      </c>
      <c r="AK45" s="5">
        <v>3200</v>
      </c>
      <c r="AL45" s="5">
        <v>5000</v>
      </c>
      <c r="AM45" s="18">
        <v>754.87027880585197</v>
      </c>
      <c r="AN45" s="5">
        <v>2000</v>
      </c>
      <c r="AO45" s="5">
        <v>2000</v>
      </c>
      <c r="AP45" s="5">
        <v>2050</v>
      </c>
      <c r="AQ45" s="5">
        <v>100</v>
      </c>
      <c r="AR45" s="5">
        <v>200</v>
      </c>
      <c r="AS45" s="5">
        <v>1000</v>
      </c>
      <c r="AT45" s="6">
        <v>200</v>
      </c>
      <c r="AU45" s="5">
        <v>500</v>
      </c>
      <c r="AV45" s="18">
        <v>1069.9920823558807</v>
      </c>
      <c r="AW45" s="5">
        <v>2000</v>
      </c>
      <c r="AX45" s="18">
        <v>1364.6448024977831</v>
      </c>
      <c r="AY45" s="14">
        <v>3000</v>
      </c>
      <c r="AZ45" s="5">
        <v>200</v>
      </c>
      <c r="BA45" s="5">
        <v>600</v>
      </c>
      <c r="BB45" s="5">
        <v>1500</v>
      </c>
      <c r="BC45" s="5">
        <v>2300</v>
      </c>
      <c r="BD45" s="5">
        <v>1200</v>
      </c>
      <c r="BE45" s="5">
        <v>4400</v>
      </c>
      <c r="BF45" s="5">
        <v>2800</v>
      </c>
      <c r="BG45" s="5">
        <v>7400</v>
      </c>
      <c r="BH45" s="43">
        <v>1100</v>
      </c>
      <c r="BI45" s="54">
        <v>436.30440374208206</v>
      </c>
      <c r="BJ45" s="43">
        <v>900</v>
      </c>
      <c r="BK45" s="54">
        <v>656.85027809143958</v>
      </c>
      <c r="BL45" s="44">
        <v>430</v>
      </c>
      <c r="BM45" s="5">
        <f t="shared" si="2"/>
        <v>76.2375640214143</v>
      </c>
      <c r="BN45" s="60">
        <f t="shared" si="5"/>
        <v>0.65913177637000531</v>
      </c>
      <c r="BO45" s="5">
        <f t="shared" si="6"/>
        <v>76.2375640214143</v>
      </c>
      <c r="BP45" s="6">
        <v>107</v>
      </c>
      <c r="BQ45" s="6">
        <f t="shared" si="3"/>
        <v>100.74639842428984</v>
      </c>
      <c r="BR45" s="5">
        <f t="shared" si="4"/>
        <v>76.2375640214143</v>
      </c>
      <c r="BS45" s="5">
        <v>76.2375640214143</v>
      </c>
      <c r="BT45" s="21">
        <v>208.54944761871414</v>
      </c>
      <c r="BU45" s="21">
        <v>931.47865302667162</v>
      </c>
      <c r="BV45" s="32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21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21"/>
      <c r="DU45" s="21"/>
      <c r="DV45" s="21"/>
      <c r="DW45" s="21"/>
      <c r="DX45" s="21"/>
      <c r="DY45" s="21"/>
      <c r="DZ45" s="21"/>
      <c r="EA45" s="21"/>
      <c r="EB45" s="21"/>
      <c r="EC45" s="21"/>
      <c r="ED45" s="21"/>
      <c r="EE45" s="21"/>
      <c r="EF45" s="21"/>
      <c r="EG45" s="21"/>
      <c r="EH45" s="21"/>
      <c r="EI45" s="21"/>
      <c r="EJ45" s="21"/>
      <c r="EK45" s="21"/>
      <c r="EL45" s="21"/>
      <c r="EM45" s="21"/>
      <c r="EN45" s="21"/>
      <c r="EO45" s="6"/>
    </row>
    <row r="46" spans="1:145" x14ac:dyDescent="0.15">
      <c r="A46" s="1" t="s">
        <v>14</v>
      </c>
      <c r="B46" s="2">
        <v>708</v>
      </c>
      <c r="C46" s="5">
        <v>8500</v>
      </c>
      <c r="D46" s="5">
        <v>600</v>
      </c>
      <c r="E46" s="5">
        <v>1000</v>
      </c>
      <c r="F46" s="18">
        <v>463.18026995348345</v>
      </c>
      <c r="G46" s="18">
        <v>1093.6883330994185</v>
      </c>
      <c r="H46" s="5">
        <v>600</v>
      </c>
      <c r="I46" s="6">
        <v>1700</v>
      </c>
      <c r="J46" s="6">
        <v>1360</v>
      </c>
      <c r="K46" s="18">
        <v>359.23939852011222</v>
      </c>
      <c r="L46" s="5">
        <v>1500</v>
      </c>
      <c r="M46" s="5">
        <v>1500</v>
      </c>
      <c r="N46" s="5">
        <v>500</v>
      </c>
      <c r="O46" s="18">
        <v>484.94281419064674</v>
      </c>
      <c r="P46" s="5">
        <v>700</v>
      </c>
      <c r="Q46" s="5">
        <v>150</v>
      </c>
      <c r="R46" s="5">
        <v>1000</v>
      </c>
      <c r="S46" s="5">
        <v>1800</v>
      </c>
      <c r="T46" s="5">
        <v>800</v>
      </c>
      <c r="U46" s="5">
        <v>900</v>
      </c>
      <c r="V46" s="5">
        <v>300</v>
      </c>
      <c r="W46" s="5">
        <v>700</v>
      </c>
      <c r="X46" s="5">
        <v>600</v>
      </c>
      <c r="Y46" s="18">
        <v>451.57359682295385</v>
      </c>
      <c r="Z46" s="5">
        <v>1300</v>
      </c>
      <c r="AA46" s="5">
        <v>400</v>
      </c>
      <c r="AB46" s="6">
        <v>200</v>
      </c>
      <c r="AC46" s="2">
        <v>1839</v>
      </c>
      <c r="AD46" s="5">
        <v>1000</v>
      </c>
      <c r="AE46" s="5">
        <v>1900</v>
      </c>
      <c r="AF46" s="5">
        <v>4000</v>
      </c>
      <c r="AG46" s="5">
        <v>1100</v>
      </c>
      <c r="AH46" s="6">
        <v>2000</v>
      </c>
      <c r="AI46" s="5">
        <v>1100</v>
      </c>
      <c r="AJ46" s="5">
        <v>9300</v>
      </c>
      <c r="AK46" s="5">
        <v>10100</v>
      </c>
      <c r="AL46" s="5">
        <v>8300</v>
      </c>
      <c r="AM46" s="5">
        <v>200</v>
      </c>
      <c r="AN46" s="5">
        <v>8400</v>
      </c>
      <c r="AO46" s="5">
        <v>6100</v>
      </c>
      <c r="AP46" s="5">
        <v>3150</v>
      </c>
      <c r="AQ46" s="5">
        <v>1000</v>
      </c>
      <c r="AR46" s="5">
        <v>600</v>
      </c>
      <c r="AS46" s="5">
        <v>8300</v>
      </c>
      <c r="AT46" s="5">
        <v>4300</v>
      </c>
      <c r="AU46" s="5">
        <v>11200</v>
      </c>
      <c r="AV46" s="5">
        <v>5000</v>
      </c>
      <c r="AW46" s="5">
        <v>2000</v>
      </c>
      <c r="AX46" s="18">
        <v>2734.3070552359168</v>
      </c>
      <c r="AY46" s="18">
        <v>2991.502617934153</v>
      </c>
      <c r="AZ46" s="5">
        <v>50</v>
      </c>
      <c r="BA46" s="5">
        <v>700</v>
      </c>
      <c r="BB46" s="5">
        <v>3000</v>
      </c>
      <c r="BC46" s="5">
        <v>3000</v>
      </c>
      <c r="BD46" s="5">
        <v>1200</v>
      </c>
      <c r="BE46" s="5">
        <v>9700</v>
      </c>
      <c r="BF46" s="5">
        <v>4400</v>
      </c>
      <c r="BG46" s="5">
        <v>400</v>
      </c>
      <c r="BH46" s="43">
        <v>600</v>
      </c>
      <c r="BI46" s="43">
        <v>200</v>
      </c>
      <c r="BJ46" s="43">
        <v>2550</v>
      </c>
      <c r="BK46" s="43">
        <v>220</v>
      </c>
      <c r="BL46" s="43">
        <v>450</v>
      </c>
      <c r="BM46" s="5">
        <f t="shared" si="2"/>
        <v>152.75543408575669</v>
      </c>
      <c r="BN46" s="60">
        <f t="shared" si="5"/>
        <v>0.76849185600384329</v>
      </c>
      <c r="BO46" s="5">
        <f t="shared" si="6"/>
        <v>152.75543408575669</v>
      </c>
      <c r="BP46" s="6">
        <v>107</v>
      </c>
      <c r="BQ46" s="6">
        <f t="shared" si="3"/>
        <v>110.19291754421661</v>
      </c>
      <c r="BR46" s="5">
        <f t="shared" si="4"/>
        <v>152.75543408575669</v>
      </c>
      <c r="BS46" s="5">
        <v>152.75543408575669</v>
      </c>
      <c r="BT46" s="21">
        <v>931.47865302667162</v>
      </c>
      <c r="BU46" s="21">
        <v>226.28612313152891</v>
      </c>
      <c r="BV46" s="32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21"/>
      <c r="DC46" s="21"/>
      <c r="DD46" s="21"/>
      <c r="DE46" s="21"/>
      <c r="DF46" s="21"/>
      <c r="DG46" s="21"/>
      <c r="DH46" s="21"/>
      <c r="DI46" s="21"/>
      <c r="DJ46" s="21"/>
      <c r="DK46" s="21"/>
      <c r="DL46" s="21"/>
      <c r="DM46" s="21"/>
      <c r="DN46" s="21"/>
      <c r="DO46" s="21"/>
      <c r="DP46" s="21"/>
      <c r="DQ46" s="21"/>
      <c r="DR46" s="21"/>
      <c r="DS46" s="21"/>
      <c r="DT46" s="21"/>
      <c r="DU46" s="21"/>
      <c r="DV46" s="21"/>
      <c r="DW46" s="21"/>
      <c r="DX46" s="21"/>
      <c r="DY46" s="21"/>
      <c r="DZ46" s="21"/>
      <c r="EA46" s="21"/>
      <c r="EB46" s="21"/>
      <c r="EC46" s="21"/>
      <c r="ED46" s="21"/>
      <c r="EE46" s="21"/>
      <c r="EF46" s="21"/>
      <c r="EG46" s="21"/>
      <c r="EH46" s="21"/>
      <c r="EI46" s="21"/>
      <c r="EJ46" s="21"/>
      <c r="EK46" s="21"/>
      <c r="EL46" s="21"/>
      <c r="EM46" s="21"/>
      <c r="EN46" s="21"/>
      <c r="EO46" s="5"/>
    </row>
    <row r="47" spans="1:145" x14ac:dyDescent="0.15">
      <c r="A47" s="1" t="s">
        <v>15</v>
      </c>
      <c r="B47" s="2">
        <v>926</v>
      </c>
      <c r="C47" s="5">
        <v>7500</v>
      </c>
      <c r="D47" s="6">
        <v>1100</v>
      </c>
      <c r="E47" s="5">
        <v>300</v>
      </c>
      <c r="F47" s="6">
        <v>800</v>
      </c>
      <c r="G47" s="5">
        <v>900</v>
      </c>
      <c r="H47" s="6">
        <v>500</v>
      </c>
      <c r="I47" s="18">
        <v>695.25864228289231</v>
      </c>
      <c r="J47" s="6">
        <v>3218</v>
      </c>
      <c r="K47" s="5">
        <v>500</v>
      </c>
      <c r="L47" s="5">
        <v>6000</v>
      </c>
      <c r="M47" s="5">
        <v>2700</v>
      </c>
      <c r="N47" s="5">
        <v>1200</v>
      </c>
      <c r="O47" s="5">
        <v>500</v>
      </c>
      <c r="P47" s="5">
        <v>800</v>
      </c>
      <c r="Q47" s="5">
        <v>800</v>
      </c>
      <c r="R47" s="5">
        <v>1000</v>
      </c>
      <c r="S47" s="5">
        <v>1400</v>
      </c>
      <c r="T47" s="5">
        <v>1600</v>
      </c>
      <c r="U47" s="5">
        <v>2900</v>
      </c>
      <c r="V47" s="5">
        <v>200</v>
      </c>
      <c r="W47" s="5">
        <v>250</v>
      </c>
      <c r="X47" s="5">
        <v>800</v>
      </c>
      <c r="Y47" s="18">
        <v>673.79070570097088</v>
      </c>
      <c r="Z47" s="5">
        <v>1000</v>
      </c>
      <c r="AA47" s="5">
        <v>400</v>
      </c>
      <c r="AB47" s="5">
        <v>500</v>
      </c>
      <c r="AC47" s="2">
        <v>639</v>
      </c>
      <c r="AD47" s="5">
        <v>1800</v>
      </c>
      <c r="AE47" s="5">
        <v>6000</v>
      </c>
      <c r="AF47" s="5">
        <v>3500</v>
      </c>
      <c r="AG47" s="5">
        <v>4000</v>
      </c>
      <c r="AH47" s="6">
        <v>3500</v>
      </c>
      <c r="AI47" s="5">
        <v>1050</v>
      </c>
      <c r="AJ47" s="5">
        <v>7000</v>
      </c>
      <c r="AK47" s="5">
        <v>7100</v>
      </c>
      <c r="AL47" s="5">
        <v>19700</v>
      </c>
      <c r="AM47" s="5">
        <v>1000</v>
      </c>
      <c r="AN47" s="5">
        <v>10500</v>
      </c>
      <c r="AO47" s="5">
        <v>9200</v>
      </c>
      <c r="AP47" s="5">
        <v>8900</v>
      </c>
      <c r="AQ47" s="5">
        <v>1650</v>
      </c>
      <c r="AR47" s="5">
        <v>1000</v>
      </c>
      <c r="AS47" s="5">
        <v>7700</v>
      </c>
      <c r="AT47" s="5">
        <v>2200</v>
      </c>
      <c r="AU47" s="5">
        <v>23600</v>
      </c>
      <c r="AV47" s="5">
        <v>9900</v>
      </c>
      <c r="AW47" s="18">
        <v>4280.118007710772</v>
      </c>
      <c r="AX47" s="18">
        <v>4079.8458840621624</v>
      </c>
      <c r="AY47" s="18">
        <v>4463.6060970614435</v>
      </c>
      <c r="AZ47" s="5">
        <v>2000</v>
      </c>
      <c r="BA47" s="5">
        <v>1100</v>
      </c>
      <c r="BB47" s="5">
        <v>3700</v>
      </c>
      <c r="BC47" s="5">
        <v>11900</v>
      </c>
      <c r="BD47" s="5">
        <v>4100</v>
      </c>
      <c r="BE47" s="5">
        <v>12500</v>
      </c>
      <c r="BF47" s="5">
        <v>5500</v>
      </c>
      <c r="BG47" s="5">
        <v>800</v>
      </c>
      <c r="BH47" s="43">
        <v>700</v>
      </c>
      <c r="BI47" s="43">
        <v>250</v>
      </c>
      <c r="BJ47" s="43">
        <v>1500</v>
      </c>
      <c r="BK47" s="43">
        <v>800</v>
      </c>
      <c r="BL47" s="43">
        <v>1150</v>
      </c>
      <c r="BM47" s="5">
        <f t="shared" si="2"/>
        <v>227.92561933681824</v>
      </c>
      <c r="BN47" s="60">
        <f t="shared" si="5"/>
        <v>0.78057414695954186</v>
      </c>
      <c r="BO47" s="5">
        <f t="shared" si="6"/>
        <v>227.92561933681824</v>
      </c>
      <c r="BP47" s="6">
        <v>107</v>
      </c>
      <c r="BQ47" s="6">
        <f t="shared" si="3"/>
        <v>123.44384141158025</v>
      </c>
      <c r="BR47" s="5">
        <f t="shared" si="4"/>
        <v>227.92561933681824</v>
      </c>
      <c r="BS47" s="5">
        <v>227.92561933681824</v>
      </c>
      <c r="BT47" s="21">
        <v>226.28612313152891</v>
      </c>
      <c r="BU47" s="21">
        <v>196.795556054759</v>
      </c>
      <c r="BV47" s="32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  <c r="DO47" s="21"/>
      <c r="DP47" s="21"/>
      <c r="DQ47" s="21"/>
      <c r="DR47" s="21"/>
      <c r="DS47" s="21"/>
      <c r="DT47" s="21"/>
      <c r="DU47" s="21"/>
      <c r="DV47" s="21"/>
      <c r="DW47" s="21"/>
      <c r="DX47" s="21"/>
      <c r="DY47" s="21"/>
      <c r="DZ47" s="21"/>
      <c r="EA47" s="21"/>
      <c r="EB47" s="21"/>
      <c r="EC47" s="21"/>
      <c r="ED47" s="21"/>
      <c r="EE47" s="21"/>
      <c r="EF47" s="21"/>
      <c r="EG47" s="21"/>
      <c r="EH47" s="21"/>
      <c r="EI47" s="21"/>
      <c r="EJ47" s="21"/>
      <c r="EK47" s="21"/>
      <c r="EL47" s="21"/>
      <c r="EM47" s="21"/>
      <c r="EN47" s="21"/>
      <c r="EO47" s="5"/>
    </row>
    <row r="48" spans="1:145" x14ac:dyDescent="0.15">
      <c r="A48" s="1" t="s">
        <v>16</v>
      </c>
      <c r="B48" s="2">
        <v>740</v>
      </c>
      <c r="C48" s="5">
        <v>4500</v>
      </c>
      <c r="D48" s="6">
        <v>600</v>
      </c>
      <c r="E48" s="5">
        <v>300</v>
      </c>
      <c r="F48" s="5">
        <v>400</v>
      </c>
      <c r="G48" s="5">
        <v>300</v>
      </c>
      <c r="H48" s="6">
        <v>300</v>
      </c>
      <c r="I48" s="6">
        <v>400</v>
      </c>
      <c r="J48" s="21">
        <v>1055</v>
      </c>
      <c r="K48" s="18">
        <v>640.04840145416426</v>
      </c>
      <c r="L48" s="5">
        <v>3900</v>
      </c>
      <c r="M48" s="5">
        <v>2400</v>
      </c>
      <c r="N48" s="18">
        <v>1928.8939958213907</v>
      </c>
      <c r="O48" s="5">
        <v>250</v>
      </c>
      <c r="P48" s="18">
        <v>903.6977891840487</v>
      </c>
      <c r="Q48" s="18">
        <v>1410.9146151150067</v>
      </c>
      <c r="R48" s="5">
        <v>500</v>
      </c>
      <c r="S48" s="5">
        <v>1500</v>
      </c>
      <c r="T48" s="5">
        <v>850</v>
      </c>
      <c r="U48" s="5">
        <v>950</v>
      </c>
      <c r="V48" s="5">
        <v>4000</v>
      </c>
      <c r="W48" s="5">
        <v>200</v>
      </c>
      <c r="X48" s="5">
        <v>3500</v>
      </c>
      <c r="Y48" s="5">
        <v>1200</v>
      </c>
      <c r="Z48" s="5">
        <v>5800</v>
      </c>
      <c r="AA48" s="5">
        <v>500</v>
      </c>
      <c r="AB48" s="5">
        <v>500</v>
      </c>
      <c r="AC48" s="2">
        <v>3943</v>
      </c>
      <c r="AD48" s="5">
        <v>1500</v>
      </c>
      <c r="AE48" s="5">
        <v>2000</v>
      </c>
      <c r="AF48" s="5">
        <v>5000</v>
      </c>
      <c r="AG48" s="5">
        <v>2000</v>
      </c>
      <c r="AH48" s="6">
        <v>6200</v>
      </c>
      <c r="AI48" s="5">
        <v>2800</v>
      </c>
      <c r="AJ48" s="5">
        <v>19000</v>
      </c>
      <c r="AK48" s="5">
        <v>42500</v>
      </c>
      <c r="AL48" s="5">
        <v>39200</v>
      </c>
      <c r="AM48" s="5">
        <v>1500</v>
      </c>
      <c r="AN48" s="5">
        <v>29510</v>
      </c>
      <c r="AO48" s="5">
        <v>18000</v>
      </c>
      <c r="AP48" s="5">
        <v>1300</v>
      </c>
      <c r="AQ48" s="5">
        <v>1300</v>
      </c>
      <c r="AR48" s="5">
        <v>1100</v>
      </c>
      <c r="AS48" s="5">
        <v>2300</v>
      </c>
      <c r="AT48" s="5">
        <v>500</v>
      </c>
      <c r="AU48" s="5">
        <v>6500</v>
      </c>
      <c r="AV48" s="5">
        <v>2500</v>
      </c>
      <c r="AW48" s="5">
        <v>500</v>
      </c>
      <c r="AX48" s="18">
        <v>4871.6506791824113</v>
      </c>
      <c r="AY48" s="14">
        <v>500</v>
      </c>
      <c r="AZ48" s="5">
        <v>300</v>
      </c>
      <c r="BA48" s="5">
        <v>2200</v>
      </c>
      <c r="BB48" s="5">
        <v>4600</v>
      </c>
      <c r="BC48" s="5">
        <v>3400</v>
      </c>
      <c r="BD48" s="5">
        <v>1700</v>
      </c>
      <c r="BE48" s="5">
        <v>9300</v>
      </c>
      <c r="BF48" s="5">
        <v>6300</v>
      </c>
      <c r="BG48" s="5">
        <v>300</v>
      </c>
      <c r="BH48" s="43">
        <v>600</v>
      </c>
      <c r="BI48" s="54">
        <v>1557.5647530560341</v>
      </c>
      <c r="BJ48" s="43">
        <v>800</v>
      </c>
      <c r="BK48" s="43">
        <v>4000</v>
      </c>
      <c r="BL48" s="43">
        <v>3050</v>
      </c>
      <c r="BM48" s="5">
        <f t="shared" si="2"/>
        <v>272.16077023381308</v>
      </c>
      <c r="BN48" s="60">
        <f t="shared" si="5"/>
        <v>0.82568714986412606</v>
      </c>
      <c r="BO48" s="5">
        <f t="shared" si="6"/>
        <v>272.16077023381308</v>
      </c>
      <c r="BP48" s="6">
        <v>107</v>
      </c>
      <c r="BQ48" s="6">
        <f t="shared" si="3"/>
        <v>167.3140786456398</v>
      </c>
      <c r="BR48" s="5">
        <f t="shared" si="4"/>
        <v>272.16077023381308</v>
      </c>
      <c r="BS48" s="5">
        <v>272.16077023381308</v>
      </c>
      <c r="BT48" s="21">
        <v>196.795556054759</v>
      </c>
      <c r="BU48" s="21">
        <v>317.80442357304065</v>
      </c>
      <c r="BV48" s="32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/>
      <c r="DG48" s="21"/>
      <c r="DH48" s="21"/>
      <c r="DI48" s="21"/>
      <c r="DJ48" s="21"/>
      <c r="DK48" s="21"/>
      <c r="DL48" s="21"/>
      <c r="DM48" s="21"/>
      <c r="DN48" s="21"/>
      <c r="DO48" s="21"/>
      <c r="DP48" s="21"/>
      <c r="DQ48" s="21"/>
      <c r="DR48" s="21"/>
      <c r="DS48" s="21"/>
      <c r="DT48" s="21"/>
      <c r="DU48" s="21"/>
      <c r="DV48" s="21"/>
      <c r="DW48" s="21"/>
      <c r="DX48" s="21"/>
      <c r="DY48" s="21"/>
      <c r="DZ48" s="21"/>
      <c r="EA48" s="21"/>
      <c r="EB48" s="21"/>
      <c r="EC48" s="21"/>
      <c r="ED48" s="21"/>
      <c r="EE48" s="21"/>
      <c r="EF48" s="21"/>
      <c r="EG48" s="21"/>
      <c r="EH48" s="21"/>
      <c r="EI48" s="21"/>
      <c r="EJ48" s="21"/>
      <c r="EK48" s="21"/>
      <c r="EL48" s="21"/>
      <c r="EM48" s="21"/>
      <c r="EN48" s="21"/>
      <c r="EO48" s="5"/>
    </row>
    <row r="49" spans="1:145" x14ac:dyDescent="0.15">
      <c r="A49" s="1" t="s">
        <v>17</v>
      </c>
      <c r="B49" s="2">
        <v>570</v>
      </c>
      <c r="C49" s="5">
        <v>23300</v>
      </c>
      <c r="D49" s="6">
        <v>1540</v>
      </c>
      <c r="E49" s="6">
        <v>50</v>
      </c>
      <c r="F49" s="5">
        <v>950</v>
      </c>
      <c r="G49" s="5">
        <v>1200</v>
      </c>
      <c r="H49" s="6">
        <v>1100</v>
      </c>
      <c r="I49" s="18">
        <v>636.15404982819018</v>
      </c>
      <c r="J49" s="6">
        <v>1550</v>
      </c>
      <c r="K49" s="5">
        <v>600</v>
      </c>
      <c r="L49" s="6">
        <v>7900</v>
      </c>
      <c r="M49" s="5">
        <v>1600</v>
      </c>
      <c r="N49" s="5">
        <v>550</v>
      </c>
      <c r="O49" s="5">
        <v>300</v>
      </c>
      <c r="P49" s="5">
        <v>180</v>
      </c>
      <c r="Q49" s="5">
        <v>320</v>
      </c>
      <c r="R49" s="5">
        <v>400</v>
      </c>
      <c r="S49" s="5">
        <v>800</v>
      </c>
      <c r="T49" s="5">
        <v>500</v>
      </c>
      <c r="U49" s="6">
        <v>1600</v>
      </c>
      <c r="V49" s="5">
        <v>340</v>
      </c>
      <c r="W49" s="5">
        <v>20</v>
      </c>
      <c r="X49" s="5">
        <v>800</v>
      </c>
      <c r="Y49" s="18">
        <v>616.51112276846493</v>
      </c>
      <c r="Z49" s="5">
        <v>2200</v>
      </c>
      <c r="AA49" s="5">
        <v>600</v>
      </c>
      <c r="AB49" s="5">
        <v>200</v>
      </c>
      <c r="AC49" s="2">
        <v>2941</v>
      </c>
      <c r="AD49" s="5">
        <v>400</v>
      </c>
      <c r="AE49" s="5">
        <v>2200</v>
      </c>
      <c r="AF49" s="5">
        <v>8000</v>
      </c>
      <c r="AG49" s="5">
        <v>10800</v>
      </c>
      <c r="AH49" s="6">
        <v>3600</v>
      </c>
      <c r="AI49" s="5">
        <v>2000</v>
      </c>
      <c r="AJ49" s="5">
        <v>7000</v>
      </c>
      <c r="AK49" s="5">
        <v>10000</v>
      </c>
      <c r="AL49" s="5">
        <v>22000</v>
      </c>
      <c r="AM49" s="5">
        <v>500</v>
      </c>
      <c r="AN49" s="5">
        <v>7900</v>
      </c>
      <c r="AO49" s="5">
        <v>13000</v>
      </c>
      <c r="AP49" s="6">
        <v>4200</v>
      </c>
      <c r="AQ49" s="5">
        <v>6000</v>
      </c>
      <c r="AR49" s="5">
        <v>900</v>
      </c>
      <c r="AS49" s="5">
        <v>650</v>
      </c>
      <c r="AT49" s="5">
        <v>1500</v>
      </c>
      <c r="AU49" s="5">
        <v>6300</v>
      </c>
      <c r="AV49" s="5">
        <v>4100</v>
      </c>
      <c r="AW49" s="5">
        <v>100</v>
      </c>
      <c r="AX49" s="18">
        <v>3733.0143402385984</v>
      </c>
      <c r="AY49" s="18">
        <v>4084.1507358522999</v>
      </c>
      <c r="AZ49" s="5">
        <v>300</v>
      </c>
      <c r="BA49" s="5">
        <v>4000</v>
      </c>
      <c r="BB49" s="5">
        <v>3200</v>
      </c>
      <c r="BC49" s="5">
        <v>4800</v>
      </c>
      <c r="BD49" s="5">
        <v>1700</v>
      </c>
      <c r="BE49" s="5">
        <v>9700</v>
      </c>
      <c r="BF49" s="5">
        <v>4600</v>
      </c>
      <c r="BG49" s="18">
        <v>1842.6928690842799</v>
      </c>
      <c r="BH49" s="43">
        <v>105</v>
      </c>
      <c r="BI49" s="54">
        <v>1193.5198030226456</v>
      </c>
      <c r="BJ49" s="54">
        <v>3264.6577648830607</v>
      </c>
      <c r="BK49" s="44">
        <v>125</v>
      </c>
      <c r="BL49" s="54">
        <v>1387.746933036567</v>
      </c>
      <c r="BM49" s="5">
        <f t="shared" si="2"/>
        <v>208.54944761871414</v>
      </c>
      <c r="BN49" s="60">
        <f t="shared" si="5"/>
        <v>0.67055566886905404</v>
      </c>
      <c r="BO49" s="5">
        <f t="shared" si="6"/>
        <v>208.54944761871414</v>
      </c>
      <c r="BP49" s="6">
        <v>107</v>
      </c>
      <c r="BQ49" s="6">
        <f t="shared" si="3"/>
        <v>187.52576705930329</v>
      </c>
      <c r="BR49" s="5">
        <f t="shared" si="4"/>
        <v>208.54944761871414</v>
      </c>
      <c r="BS49" s="5">
        <v>208.54944761871414</v>
      </c>
      <c r="BT49" s="21">
        <v>317.80442357304065</v>
      </c>
      <c r="BU49" s="21">
        <v>442.50936763526198</v>
      </c>
      <c r="BV49" s="32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  <c r="DM49" s="21"/>
      <c r="DN49" s="21"/>
      <c r="DO49" s="21"/>
      <c r="DP49" s="21"/>
      <c r="DQ49" s="21"/>
      <c r="DR49" s="21"/>
      <c r="DS49" s="21"/>
      <c r="DT49" s="21"/>
      <c r="DU49" s="21"/>
      <c r="DV49" s="21"/>
      <c r="DW49" s="21"/>
      <c r="DX49" s="21"/>
      <c r="DY49" s="21"/>
      <c r="DZ49" s="21"/>
      <c r="EA49" s="21"/>
      <c r="EB49" s="21"/>
      <c r="EC49" s="21"/>
      <c r="ED49" s="21"/>
      <c r="EE49" s="21"/>
      <c r="EF49" s="21"/>
      <c r="EG49" s="21"/>
      <c r="EH49" s="21"/>
      <c r="EI49" s="21"/>
      <c r="EJ49" s="21"/>
      <c r="EK49" s="21"/>
      <c r="EL49" s="21"/>
      <c r="EM49" s="21"/>
      <c r="EN49" s="21"/>
      <c r="EO49" s="18"/>
    </row>
    <row r="50" spans="1:145" x14ac:dyDescent="0.15">
      <c r="A50" s="1" t="s">
        <v>18</v>
      </c>
      <c r="B50" s="2">
        <v>2530</v>
      </c>
      <c r="C50" s="5">
        <v>18000</v>
      </c>
      <c r="D50" s="5">
        <v>3200</v>
      </c>
      <c r="E50" s="5">
        <v>3300</v>
      </c>
      <c r="F50" s="5">
        <v>2000</v>
      </c>
      <c r="G50" s="5">
        <v>650</v>
      </c>
      <c r="H50" s="6">
        <v>2000</v>
      </c>
      <c r="I50" s="6">
        <v>2000</v>
      </c>
      <c r="J50" s="6">
        <v>3771</v>
      </c>
      <c r="K50" s="5">
        <v>1200</v>
      </c>
      <c r="L50" s="5">
        <v>13000</v>
      </c>
      <c r="M50" s="5">
        <v>4800</v>
      </c>
      <c r="N50" s="6">
        <v>7200</v>
      </c>
      <c r="O50" s="6">
        <v>2000</v>
      </c>
      <c r="P50" s="5">
        <v>800</v>
      </c>
      <c r="Q50" s="5">
        <v>1200</v>
      </c>
      <c r="R50" s="5">
        <v>7100</v>
      </c>
      <c r="S50" s="5">
        <v>2320</v>
      </c>
      <c r="T50" s="6">
        <v>500</v>
      </c>
      <c r="U50" s="5">
        <v>14300</v>
      </c>
      <c r="V50" s="18">
        <v>8247.4861514282074</v>
      </c>
      <c r="W50" s="5">
        <v>3000</v>
      </c>
      <c r="X50" s="5">
        <v>8000</v>
      </c>
      <c r="Y50" s="5">
        <v>900</v>
      </c>
      <c r="Z50" s="6">
        <v>9000</v>
      </c>
      <c r="AA50" s="18">
        <v>4320.1668752433925</v>
      </c>
      <c r="AB50" s="5">
        <v>900</v>
      </c>
      <c r="AC50" s="2">
        <v>6595</v>
      </c>
      <c r="AD50" s="5">
        <v>2750</v>
      </c>
      <c r="AE50" s="5">
        <v>5600</v>
      </c>
      <c r="AF50" s="5">
        <v>5000</v>
      </c>
      <c r="AG50" s="6">
        <v>8395</v>
      </c>
      <c r="AH50" s="6">
        <v>43000</v>
      </c>
      <c r="AI50" s="5">
        <v>32700</v>
      </c>
      <c r="AJ50" s="5">
        <v>89000</v>
      </c>
      <c r="AK50" s="5">
        <v>105000</v>
      </c>
      <c r="AL50" s="5">
        <v>84000</v>
      </c>
      <c r="AM50" s="5">
        <v>2000</v>
      </c>
      <c r="AN50" s="5">
        <v>57000</v>
      </c>
      <c r="AO50" s="5">
        <v>103000</v>
      </c>
      <c r="AP50" s="5">
        <v>39300</v>
      </c>
      <c r="AQ50" s="5">
        <v>2600</v>
      </c>
      <c r="AR50" s="5">
        <v>11500</v>
      </c>
      <c r="AS50" s="5">
        <v>22000</v>
      </c>
      <c r="AT50" s="5">
        <v>13000</v>
      </c>
      <c r="AU50" s="5">
        <v>21000</v>
      </c>
      <c r="AV50" s="5">
        <v>4500</v>
      </c>
      <c r="AW50" s="5">
        <v>6600</v>
      </c>
      <c r="AX50" s="6">
        <v>8000</v>
      </c>
      <c r="AY50" s="14">
        <v>1600</v>
      </c>
      <c r="AZ50" s="5">
        <v>1100</v>
      </c>
      <c r="BA50" s="5">
        <v>1050</v>
      </c>
      <c r="BB50" s="5">
        <v>9700</v>
      </c>
      <c r="BC50" s="5">
        <v>35100</v>
      </c>
      <c r="BD50" s="5">
        <v>7000</v>
      </c>
      <c r="BE50" s="5">
        <v>24800</v>
      </c>
      <c r="BF50" s="5">
        <v>27000</v>
      </c>
      <c r="BG50" s="5">
        <v>500</v>
      </c>
      <c r="BH50" s="43">
        <v>850</v>
      </c>
      <c r="BI50" s="43">
        <v>2400</v>
      </c>
      <c r="BJ50" s="43">
        <v>10000</v>
      </c>
      <c r="BK50" s="43">
        <v>5900</v>
      </c>
      <c r="BL50" s="43">
        <v>5700</v>
      </c>
      <c r="BM50" s="5">
        <f t="shared" si="2"/>
        <v>931.47865302667162</v>
      </c>
      <c r="BN50" s="60">
        <f t="shared" si="5"/>
        <v>0.81940793545823221</v>
      </c>
      <c r="BO50" s="5">
        <f t="shared" si="6"/>
        <v>931.47865302667162</v>
      </c>
      <c r="BP50" s="6">
        <v>107</v>
      </c>
      <c r="BQ50" s="6">
        <f t="shared" si="3"/>
        <v>358.5739848603547</v>
      </c>
      <c r="BR50" s="5"/>
      <c r="BS50" s="5"/>
      <c r="BT50" s="21">
        <v>442.50936763526198</v>
      </c>
      <c r="BU50" s="21">
        <v>229.44407000472847</v>
      </c>
      <c r="BV50" s="32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21"/>
      <c r="DU50" s="21"/>
      <c r="DV50" s="21"/>
      <c r="DW50" s="21"/>
      <c r="DX50" s="21"/>
      <c r="DY50" s="21"/>
      <c r="DZ50" s="21"/>
      <c r="EA50" s="21"/>
      <c r="EB50" s="21"/>
      <c r="EC50" s="21"/>
      <c r="ED50" s="21"/>
      <c r="EE50" s="21"/>
      <c r="EF50" s="21"/>
      <c r="EG50" s="21"/>
      <c r="EH50" s="21"/>
      <c r="EI50" s="21"/>
      <c r="EJ50" s="21"/>
      <c r="EK50" s="21"/>
      <c r="EL50" s="21"/>
      <c r="EM50" s="21"/>
      <c r="EN50" s="21"/>
      <c r="EO50" s="5"/>
    </row>
    <row r="51" spans="1:145" x14ac:dyDescent="0.15">
      <c r="A51" s="1">
        <v>1997</v>
      </c>
      <c r="B51" s="2">
        <v>1420</v>
      </c>
      <c r="C51" s="5">
        <v>1950</v>
      </c>
      <c r="D51" s="5">
        <v>300</v>
      </c>
      <c r="E51" s="18">
        <v>689.66356229521341</v>
      </c>
      <c r="F51" s="5">
        <v>300</v>
      </c>
      <c r="G51" s="5">
        <v>2000</v>
      </c>
      <c r="H51" s="18">
        <v>1017.3045977916057</v>
      </c>
      <c r="I51" s="6">
        <v>600</v>
      </c>
      <c r="J51" s="6">
        <v>4200</v>
      </c>
      <c r="K51" s="5">
        <v>50</v>
      </c>
      <c r="L51" s="5">
        <v>11000</v>
      </c>
      <c r="M51" s="5">
        <v>1800</v>
      </c>
      <c r="N51" s="5">
        <v>500</v>
      </c>
      <c r="O51" s="5">
        <v>300</v>
      </c>
      <c r="P51" s="5">
        <v>600</v>
      </c>
      <c r="Q51" s="18">
        <v>1173.094851433237</v>
      </c>
      <c r="R51" s="5">
        <v>2000</v>
      </c>
      <c r="S51" s="5">
        <v>180</v>
      </c>
      <c r="T51" s="5">
        <v>3000</v>
      </c>
      <c r="U51" s="5">
        <v>1000</v>
      </c>
      <c r="V51" s="18">
        <v>2003.5796426686193</v>
      </c>
      <c r="W51" s="18">
        <v>994.6879095959024</v>
      </c>
      <c r="X51" s="5">
        <v>6500</v>
      </c>
      <c r="Y51" s="5">
        <v>200</v>
      </c>
      <c r="Z51" s="5">
        <v>3400</v>
      </c>
      <c r="AA51" s="5">
        <v>321</v>
      </c>
      <c r="AB51" s="5">
        <v>50</v>
      </c>
      <c r="AC51" s="2">
        <v>1890</v>
      </c>
      <c r="AD51" s="5">
        <v>4000</v>
      </c>
      <c r="AE51" s="5">
        <v>500</v>
      </c>
      <c r="AF51" s="5">
        <v>12000</v>
      </c>
      <c r="AG51" s="5">
        <v>7000</v>
      </c>
      <c r="AH51" s="6">
        <v>3500</v>
      </c>
      <c r="AI51" s="5">
        <v>3500</v>
      </c>
      <c r="AJ51" s="5">
        <v>5700</v>
      </c>
      <c r="AK51" s="5">
        <v>19900</v>
      </c>
      <c r="AL51" s="5">
        <v>9400</v>
      </c>
      <c r="AM51" s="5">
        <v>1400</v>
      </c>
      <c r="AN51" s="5">
        <v>15000</v>
      </c>
      <c r="AO51" s="5">
        <v>11000</v>
      </c>
      <c r="AP51" s="5">
        <v>7000</v>
      </c>
      <c r="AQ51" s="5">
        <v>500</v>
      </c>
      <c r="AR51" s="5">
        <v>2000</v>
      </c>
      <c r="AS51" s="18">
        <v>4002.9839374257022</v>
      </c>
      <c r="AT51" s="5">
        <v>4900</v>
      </c>
      <c r="AU51" s="5">
        <v>8100</v>
      </c>
      <c r="AV51" s="5">
        <v>3000</v>
      </c>
      <c r="AW51" s="5">
        <v>1700</v>
      </c>
      <c r="AX51" s="6">
        <v>3500</v>
      </c>
      <c r="AY51" s="18">
        <v>4431.4988452694315</v>
      </c>
      <c r="AZ51" s="5">
        <v>1000</v>
      </c>
      <c r="BA51" s="5">
        <v>200</v>
      </c>
      <c r="BB51" s="5">
        <v>4500</v>
      </c>
      <c r="BC51" s="5">
        <v>9000</v>
      </c>
      <c r="BD51" s="5">
        <v>7800</v>
      </c>
      <c r="BE51" s="5">
        <v>9500</v>
      </c>
      <c r="BF51" s="5">
        <v>5600</v>
      </c>
      <c r="BG51" s="5">
        <v>1400</v>
      </c>
      <c r="BH51" s="43">
        <v>300</v>
      </c>
      <c r="BI51" s="43">
        <v>200</v>
      </c>
      <c r="BJ51" s="54">
        <v>3542.3097850491658</v>
      </c>
      <c r="BK51" s="43">
        <v>770</v>
      </c>
      <c r="BL51" s="43">
        <v>1000</v>
      </c>
      <c r="BM51" s="5">
        <f t="shared" si="2"/>
        <v>226.28612313152891</v>
      </c>
      <c r="BN51" s="60">
        <f t="shared" si="5"/>
        <v>0.78901428627882553</v>
      </c>
      <c r="BO51" s="5">
        <f t="shared" si="6"/>
        <v>226.28612313152891</v>
      </c>
      <c r="BP51" s="6">
        <v>107</v>
      </c>
      <c r="BQ51" s="6">
        <f t="shared" si="3"/>
        <v>373.28012266950924</v>
      </c>
      <c r="BR51" s="5">
        <f t="shared" ref="BR51:BR75" si="7">BM51</f>
        <v>226.28612313152891</v>
      </c>
      <c r="BS51" s="5">
        <v>226.28612313152891</v>
      </c>
      <c r="BT51" s="21">
        <v>229.44407000472847</v>
      </c>
      <c r="BU51" s="21">
        <v>396.63174824477295</v>
      </c>
      <c r="BV51" s="32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1"/>
      <c r="DW51" s="21"/>
      <c r="DX51" s="21"/>
      <c r="DY51" s="21"/>
      <c r="DZ51" s="21"/>
      <c r="EA51" s="21"/>
      <c r="EB51" s="21"/>
      <c r="EC51" s="21"/>
      <c r="ED51" s="21"/>
      <c r="EE51" s="21"/>
      <c r="EF51" s="21"/>
      <c r="EG51" s="21"/>
      <c r="EH51" s="21"/>
      <c r="EI51" s="21"/>
      <c r="EJ51" s="21"/>
      <c r="EK51" s="21"/>
      <c r="EL51" s="21"/>
      <c r="EM51" s="21"/>
      <c r="EN51" s="21"/>
      <c r="EO51" s="5"/>
    </row>
    <row r="52" spans="1:145" x14ac:dyDescent="0.15">
      <c r="A52" s="1">
        <v>1998</v>
      </c>
      <c r="B52" s="18">
        <v>1115.066459873615</v>
      </c>
      <c r="C52" s="5">
        <v>1050</v>
      </c>
      <c r="D52" s="5">
        <v>1100</v>
      </c>
      <c r="E52" s="5">
        <v>1000</v>
      </c>
      <c r="F52" s="5">
        <v>900</v>
      </c>
      <c r="G52" s="5">
        <v>2000</v>
      </c>
      <c r="H52" s="5">
        <v>300</v>
      </c>
      <c r="I52" s="6">
        <v>300</v>
      </c>
      <c r="J52" s="6">
        <v>1344</v>
      </c>
      <c r="K52" s="5">
        <v>500</v>
      </c>
      <c r="L52" s="5">
        <v>12000</v>
      </c>
      <c r="M52" s="5">
        <v>2900</v>
      </c>
      <c r="N52" s="5">
        <v>600</v>
      </c>
      <c r="O52" s="18">
        <v>624.75414603011438</v>
      </c>
      <c r="P52" s="18">
        <v>653.4509318697219</v>
      </c>
      <c r="Q52" s="5">
        <v>400</v>
      </c>
      <c r="R52" s="18">
        <v>1039.1005700024427</v>
      </c>
      <c r="S52" s="5">
        <v>500</v>
      </c>
      <c r="T52" s="5">
        <v>725</v>
      </c>
      <c r="U52" s="5">
        <v>1000</v>
      </c>
      <c r="V52" s="18">
        <v>1742.4646479543073</v>
      </c>
      <c r="W52" s="5">
        <v>3000</v>
      </c>
      <c r="X52" s="5">
        <v>8000</v>
      </c>
      <c r="Y52" s="5">
        <v>2000</v>
      </c>
      <c r="Z52" s="5">
        <v>7100</v>
      </c>
      <c r="AA52" s="5">
        <v>5000</v>
      </c>
      <c r="AB52" s="5">
        <v>700</v>
      </c>
      <c r="AC52" s="2">
        <v>849</v>
      </c>
      <c r="AD52" s="5">
        <v>1000</v>
      </c>
      <c r="AE52" s="5">
        <v>3100</v>
      </c>
      <c r="AF52" s="5">
        <v>3000</v>
      </c>
      <c r="AG52" s="5">
        <v>4000</v>
      </c>
      <c r="AH52" s="6">
        <v>3000</v>
      </c>
      <c r="AI52" s="5">
        <v>400</v>
      </c>
      <c r="AJ52" s="5">
        <v>11000</v>
      </c>
      <c r="AK52" s="5">
        <v>15000</v>
      </c>
      <c r="AL52" s="5">
        <v>10000</v>
      </c>
      <c r="AM52" s="5">
        <v>7700</v>
      </c>
      <c r="AN52" s="5">
        <v>23000</v>
      </c>
      <c r="AO52" s="5">
        <v>6700</v>
      </c>
      <c r="AP52" s="5">
        <v>2700</v>
      </c>
      <c r="AQ52" s="18">
        <v>1297.4994028093556</v>
      </c>
      <c r="AR52" s="5">
        <v>500</v>
      </c>
      <c r="AS52" s="5">
        <v>500</v>
      </c>
      <c r="AT52" s="5">
        <v>550</v>
      </c>
      <c r="AU52" s="5">
        <v>5000</v>
      </c>
      <c r="AV52" s="5">
        <v>2000</v>
      </c>
      <c r="AW52" s="5">
        <v>4000</v>
      </c>
      <c r="AX52" s="6">
        <v>2500</v>
      </c>
      <c r="AY52" s="18">
        <v>3853.9671250905953</v>
      </c>
      <c r="AZ52" s="5">
        <v>200</v>
      </c>
      <c r="BA52" s="5">
        <v>400</v>
      </c>
      <c r="BB52" s="5">
        <v>4200</v>
      </c>
      <c r="BC52" s="5">
        <v>4000</v>
      </c>
      <c r="BD52" s="5">
        <v>300</v>
      </c>
      <c r="BE52" s="5">
        <v>8600</v>
      </c>
      <c r="BF52" s="5">
        <v>4000</v>
      </c>
      <c r="BG52" s="5">
        <v>500</v>
      </c>
      <c r="BH52" s="43">
        <v>100</v>
      </c>
      <c r="BI52" s="54">
        <v>1126.252771128849</v>
      </c>
      <c r="BJ52" s="43">
        <v>2000</v>
      </c>
      <c r="BK52" s="43">
        <v>1025</v>
      </c>
      <c r="BL52" s="43">
        <v>1100</v>
      </c>
      <c r="BM52" s="5">
        <f t="shared" si="2"/>
        <v>196.795556054759</v>
      </c>
      <c r="BN52" s="60">
        <f t="shared" si="5"/>
        <v>0.67777478889187603</v>
      </c>
      <c r="BO52" s="5">
        <f t="shared" si="6"/>
        <v>196.795556054759</v>
      </c>
      <c r="BP52" s="6">
        <v>107</v>
      </c>
      <c r="BQ52" s="6">
        <f t="shared" si="3"/>
        <v>367.05411001309739</v>
      </c>
      <c r="BR52" s="5">
        <f t="shared" si="7"/>
        <v>196.795556054759</v>
      </c>
      <c r="BS52" s="5">
        <v>196.795556054759</v>
      </c>
      <c r="BT52" s="21">
        <v>396.63174824477295</v>
      </c>
      <c r="BU52" s="21">
        <v>210.1896195240875</v>
      </c>
      <c r="BV52" s="32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  <c r="DU52" s="21"/>
      <c r="DV52" s="21"/>
      <c r="DW52" s="21"/>
      <c r="DX52" s="21"/>
      <c r="DY52" s="21"/>
      <c r="DZ52" s="21"/>
      <c r="EA52" s="21"/>
      <c r="EB52" s="21"/>
      <c r="EC52" s="21"/>
      <c r="ED52" s="21"/>
      <c r="EE52" s="21"/>
      <c r="EF52" s="21"/>
      <c r="EG52" s="21"/>
      <c r="EH52" s="21"/>
      <c r="EI52" s="21"/>
      <c r="EJ52" s="21"/>
      <c r="EK52" s="21"/>
      <c r="EL52" s="21"/>
      <c r="EM52" s="21"/>
      <c r="EN52" s="21"/>
      <c r="EO52" s="5"/>
    </row>
    <row r="53" spans="1:145" x14ac:dyDescent="0.15">
      <c r="A53" s="1">
        <v>1999</v>
      </c>
      <c r="B53" s="18">
        <v>1800.7167470132063</v>
      </c>
      <c r="C53" s="6">
        <v>6300</v>
      </c>
      <c r="D53" s="6">
        <v>3000</v>
      </c>
      <c r="E53" s="18">
        <v>968.58847481731027</v>
      </c>
      <c r="F53" s="18">
        <v>963.63667576399155</v>
      </c>
      <c r="G53" s="6">
        <v>1400</v>
      </c>
      <c r="H53" s="6">
        <v>400</v>
      </c>
      <c r="I53" s="6">
        <v>500</v>
      </c>
      <c r="J53" s="21">
        <v>336</v>
      </c>
      <c r="K53" s="6">
        <v>800</v>
      </c>
      <c r="L53" s="6">
        <v>10500</v>
      </c>
      <c r="M53" s="6">
        <v>3400</v>
      </c>
      <c r="N53" s="6">
        <v>600</v>
      </c>
      <c r="O53" s="6">
        <v>400</v>
      </c>
      <c r="P53" s="6">
        <v>450</v>
      </c>
      <c r="Q53" s="6">
        <v>800</v>
      </c>
      <c r="R53" s="6">
        <v>300</v>
      </c>
      <c r="S53" s="6">
        <v>900</v>
      </c>
      <c r="T53" s="6">
        <v>100</v>
      </c>
      <c r="U53" s="6">
        <v>700</v>
      </c>
      <c r="V53" s="6">
        <v>6000</v>
      </c>
      <c r="W53" s="6">
        <v>1100</v>
      </c>
      <c r="X53" s="6">
        <v>4000</v>
      </c>
      <c r="Y53" s="6">
        <v>500</v>
      </c>
      <c r="Z53" s="6">
        <v>3500</v>
      </c>
      <c r="AA53" s="6">
        <v>500</v>
      </c>
      <c r="AB53" s="18">
        <v>1873.7230759777906</v>
      </c>
      <c r="AC53" s="2">
        <v>1570</v>
      </c>
      <c r="AD53" s="6">
        <v>2000</v>
      </c>
      <c r="AE53" s="6">
        <v>4000</v>
      </c>
      <c r="AF53" s="7">
        <v>15000</v>
      </c>
      <c r="AG53" s="7">
        <v>5000</v>
      </c>
      <c r="AH53" s="6">
        <v>2500</v>
      </c>
      <c r="AI53" s="6">
        <v>1100</v>
      </c>
      <c r="AJ53" s="6">
        <v>20000</v>
      </c>
      <c r="AK53" s="6">
        <v>28000</v>
      </c>
      <c r="AL53" s="7">
        <v>21000</v>
      </c>
      <c r="AM53" s="7">
        <v>2150</v>
      </c>
      <c r="AN53" s="7">
        <v>32000</v>
      </c>
      <c r="AO53" s="7">
        <v>15000</v>
      </c>
      <c r="AP53" s="7">
        <v>3300</v>
      </c>
      <c r="AQ53" s="18">
        <v>2095.327039202065</v>
      </c>
      <c r="AR53" s="6">
        <v>1200</v>
      </c>
      <c r="AS53" s="7">
        <v>13000</v>
      </c>
      <c r="AT53" s="8">
        <v>6000</v>
      </c>
      <c r="AU53" s="6">
        <v>10000</v>
      </c>
      <c r="AV53" s="6">
        <v>8950</v>
      </c>
      <c r="AW53" s="18">
        <v>5967.9137440860968</v>
      </c>
      <c r="AX53" s="6">
        <v>3800</v>
      </c>
      <c r="AY53" s="18">
        <v>6223.7574120914705</v>
      </c>
      <c r="AZ53" s="6">
        <v>3500</v>
      </c>
      <c r="BA53" s="6">
        <v>500</v>
      </c>
      <c r="BB53" s="6">
        <v>2000</v>
      </c>
      <c r="BC53" s="6">
        <v>7000</v>
      </c>
      <c r="BD53" s="6">
        <v>3000</v>
      </c>
      <c r="BE53" s="6">
        <v>20000</v>
      </c>
      <c r="BF53" s="6">
        <v>6500</v>
      </c>
      <c r="BG53" s="6">
        <v>8000</v>
      </c>
      <c r="BH53" s="44">
        <v>50</v>
      </c>
      <c r="BI53" s="44">
        <v>510</v>
      </c>
      <c r="BJ53" s="44">
        <v>1900</v>
      </c>
      <c r="BK53" s="44">
        <v>780</v>
      </c>
      <c r="BL53" s="54">
        <v>2114.7604040886308</v>
      </c>
      <c r="BM53" s="5">
        <f t="shared" si="2"/>
        <v>317.80442357304065</v>
      </c>
      <c r="BN53" s="60">
        <f t="shared" si="5"/>
        <v>0.76345834678801294</v>
      </c>
      <c r="BO53" s="5">
        <f t="shared" si="6"/>
        <v>317.80442357304065</v>
      </c>
      <c r="BP53" s="6">
        <v>107</v>
      </c>
      <c r="BQ53" s="6">
        <f t="shared" si="3"/>
        <v>376.18284068094283</v>
      </c>
      <c r="BR53" s="5">
        <f t="shared" si="7"/>
        <v>317.80442357304065</v>
      </c>
      <c r="BS53" s="5">
        <v>317.80442357304065</v>
      </c>
      <c r="BT53" s="21">
        <v>210.1896195240875</v>
      </c>
      <c r="BU53" s="21">
        <v>242.41486664787803</v>
      </c>
      <c r="BV53" s="32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  <c r="DO53" s="21"/>
      <c r="DP53" s="21"/>
      <c r="DQ53" s="21"/>
      <c r="DR53" s="21"/>
      <c r="DS53" s="21"/>
      <c r="DT53" s="21"/>
      <c r="DU53" s="21"/>
      <c r="DV53" s="21"/>
      <c r="DW53" s="21"/>
      <c r="DX53" s="21"/>
      <c r="DY53" s="21"/>
      <c r="DZ53" s="21"/>
      <c r="EA53" s="21"/>
      <c r="EB53" s="21"/>
      <c r="EC53" s="21"/>
      <c r="ED53" s="21"/>
      <c r="EE53" s="21"/>
      <c r="EF53" s="21"/>
      <c r="EG53" s="21"/>
      <c r="EH53" s="21"/>
      <c r="EI53" s="21"/>
      <c r="EJ53" s="21"/>
      <c r="EK53" s="21"/>
      <c r="EL53" s="21"/>
      <c r="EM53" s="21"/>
      <c r="EN53" s="21"/>
      <c r="EO53" s="21"/>
    </row>
    <row r="54" spans="1:145" x14ac:dyDescent="0.15">
      <c r="A54" s="1">
        <v>2000</v>
      </c>
      <c r="B54" s="2">
        <v>2280</v>
      </c>
      <c r="C54" s="5">
        <v>34000</v>
      </c>
      <c r="D54" s="5">
        <v>3000</v>
      </c>
      <c r="E54" s="5">
        <v>800</v>
      </c>
      <c r="F54" s="18">
        <v>1341.7631234920816</v>
      </c>
      <c r="G54" s="5">
        <v>3200</v>
      </c>
      <c r="H54" s="5">
        <v>300</v>
      </c>
      <c r="I54" s="6">
        <v>500</v>
      </c>
      <c r="J54" s="18">
        <v>2579.0811095366021</v>
      </c>
      <c r="K54" s="5">
        <v>2100</v>
      </c>
      <c r="L54" s="5">
        <v>15000</v>
      </c>
      <c r="M54" s="5">
        <v>6200</v>
      </c>
      <c r="N54" s="5">
        <v>2700</v>
      </c>
      <c r="O54" s="5">
        <v>1100</v>
      </c>
      <c r="P54" s="5">
        <v>900</v>
      </c>
      <c r="Q54" s="5">
        <v>1100</v>
      </c>
      <c r="R54" s="5">
        <v>3050</v>
      </c>
      <c r="S54" s="5">
        <v>4800</v>
      </c>
      <c r="T54" s="5">
        <v>4000</v>
      </c>
      <c r="U54" s="5">
        <v>8200</v>
      </c>
      <c r="V54" s="5">
        <v>2010</v>
      </c>
      <c r="W54" s="5">
        <v>600</v>
      </c>
      <c r="X54" s="5">
        <v>2600</v>
      </c>
      <c r="Y54" s="5">
        <v>625</v>
      </c>
      <c r="Z54" s="5">
        <v>4110</v>
      </c>
      <c r="AA54" s="5">
        <v>2250</v>
      </c>
      <c r="AB54" s="5">
        <v>300</v>
      </c>
      <c r="AC54" s="2">
        <v>7915</v>
      </c>
      <c r="AD54" s="5">
        <v>1350</v>
      </c>
      <c r="AE54" s="5">
        <v>5700</v>
      </c>
      <c r="AF54" s="14">
        <v>4800</v>
      </c>
      <c r="AG54" s="5">
        <v>11300</v>
      </c>
      <c r="AH54" s="6">
        <v>10800</v>
      </c>
      <c r="AI54" s="5">
        <v>10500</v>
      </c>
      <c r="AJ54" s="5">
        <v>22500</v>
      </c>
      <c r="AK54" s="5">
        <v>28500</v>
      </c>
      <c r="AL54" s="5">
        <v>25000</v>
      </c>
      <c r="AM54" s="5">
        <v>4800</v>
      </c>
      <c r="AN54" s="5">
        <v>42000</v>
      </c>
      <c r="AO54" s="5">
        <v>15000</v>
      </c>
      <c r="AP54" s="5">
        <v>3000</v>
      </c>
      <c r="AQ54" s="18">
        <v>2917.5234022332843</v>
      </c>
      <c r="AR54" s="5">
        <v>2300</v>
      </c>
      <c r="AS54" s="5">
        <v>3000</v>
      </c>
      <c r="AT54" s="5">
        <v>16500</v>
      </c>
      <c r="AU54" s="5">
        <v>21700</v>
      </c>
      <c r="AV54" s="5">
        <v>5300</v>
      </c>
      <c r="AW54" s="5">
        <v>10630</v>
      </c>
      <c r="AX54" s="6">
        <v>6800</v>
      </c>
      <c r="AY54" s="14">
        <v>19000</v>
      </c>
      <c r="AZ54" s="5">
        <v>350</v>
      </c>
      <c r="BA54" s="5">
        <v>500</v>
      </c>
      <c r="BB54" s="5">
        <v>900</v>
      </c>
      <c r="BC54" s="5">
        <v>4100</v>
      </c>
      <c r="BD54" s="5">
        <v>1250</v>
      </c>
      <c r="BE54" s="5">
        <v>29000</v>
      </c>
      <c r="BF54" s="5">
        <v>7400</v>
      </c>
      <c r="BG54" s="5">
        <v>4000</v>
      </c>
      <c r="BH54" s="43">
        <v>550</v>
      </c>
      <c r="BI54" s="43">
        <v>72</v>
      </c>
      <c r="BJ54" s="43">
        <v>200</v>
      </c>
      <c r="BK54" s="43">
        <v>250</v>
      </c>
      <c r="BL54" s="44">
        <v>2979</v>
      </c>
      <c r="BM54" s="5">
        <f t="shared" si="2"/>
        <v>442.50936763526198</v>
      </c>
      <c r="BN54" s="60">
        <f t="shared" si="5"/>
        <v>0.68853701953869639</v>
      </c>
      <c r="BO54" s="5">
        <f t="shared" si="6"/>
        <v>442.50936763526198</v>
      </c>
      <c r="BP54" s="6">
        <v>107</v>
      </c>
      <c r="BQ54" s="6">
        <f t="shared" si="3"/>
        <v>422.97482468425244</v>
      </c>
      <c r="BR54" s="5">
        <f t="shared" si="7"/>
        <v>442.50936763526198</v>
      </c>
      <c r="BS54" s="5">
        <v>442.50936763526198</v>
      </c>
      <c r="BT54" s="21">
        <v>242.41486664787803</v>
      </c>
      <c r="BU54" s="21">
        <v>185.34704807538975</v>
      </c>
      <c r="BV54" s="32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  <c r="DO54" s="21"/>
      <c r="DP54" s="21"/>
      <c r="DQ54" s="21"/>
      <c r="DR54" s="21"/>
      <c r="DS54" s="21"/>
      <c r="DT54" s="21"/>
      <c r="DU54" s="21"/>
      <c r="DV54" s="21"/>
      <c r="DW54" s="21"/>
      <c r="DX54" s="21"/>
      <c r="DY54" s="21"/>
      <c r="DZ54" s="21"/>
      <c r="EA54" s="21"/>
      <c r="EB54" s="21"/>
      <c r="EC54" s="21"/>
      <c r="ED54" s="21"/>
      <c r="EE54" s="21"/>
      <c r="EF54" s="21"/>
      <c r="EG54" s="21"/>
      <c r="EH54" s="21"/>
      <c r="EI54" s="21"/>
      <c r="EJ54" s="21"/>
      <c r="EK54" s="21"/>
      <c r="EL54" s="21"/>
      <c r="EM54" s="21"/>
      <c r="EN54" s="21"/>
      <c r="EO54" s="6"/>
    </row>
    <row r="55" spans="1:145" x14ac:dyDescent="0.15">
      <c r="A55" s="3">
        <v>2001</v>
      </c>
      <c r="B55" s="2">
        <v>820</v>
      </c>
      <c r="C55" s="6">
        <v>400</v>
      </c>
      <c r="D55" s="6">
        <v>400</v>
      </c>
      <c r="E55" s="6">
        <v>1000</v>
      </c>
      <c r="F55" s="18">
        <v>695.7131635073514</v>
      </c>
      <c r="G55" s="6">
        <v>2100</v>
      </c>
      <c r="H55" s="18">
        <v>1031.5016410294647</v>
      </c>
      <c r="I55" s="6">
        <v>500</v>
      </c>
      <c r="J55" s="21">
        <v>540</v>
      </c>
      <c r="K55" s="6">
        <v>450</v>
      </c>
      <c r="L55" s="6">
        <v>4500</v>
      </c>
      <c r="M55" s="6">
        <v>2800</v>
      </c>
      <c r="N55" s="6">
        <v>1050</v>
      </c>
      <c r="O55" s="6">
        <v>500</v>
      </c>
      <c r="P55" s="6">
        <v>1000</v>
      </c>
      <c r="Q55" s="6">
        <v>400</v>
      </c>
      <c r="R55" s="6">
        <v>1100</v>
      </c>
      <c r="S55" s="6">
        <v>1300</v>
      </c>
      <c r="T55" s="6">
        <v>500</v>
      </c>
      <c r="U55" s="6">
        <v>2500</v>
      </c>
      <c r="V55" s="6">
        <v>875</v>
      </c>
      <c r="W55" s="6">
        <v>2500</v>
      </c>
      <c r="X55" s="6">
        <v>1500</v>
      </c>
      <c r="Y55" s="6">
        <v>100</v>
      </c>
      <c r="Z55" s="6">
        <v>1150</v>
      </c>
      <c r="AA55" s="6">
        <v>1000</v>
      </c>
      <c r="AB55" s="6">
        <v>5500</v>
      </c>
      <c r="AC55" s="2">
        <v>815</v>
      </c>
      <c r="AD55" s="18">
        <v>1621.4419986193054</v>
      </c>
      <c r="AE55" s="6">
        <v>2000</v>
      </c>
      <c r="AF55" s="6">
        <v>5500</v>
      </c>
      <c r="AG55" s="6">
        <v>14400</v>
      </c>
      <c r="AH55" s="6">
        <v>700</v>
      </c>
      <c r="AI55" s="6">
        <v>4150</v>
      </c>
      <c r="AJ55" s="6">
        <v>5000</v>
      </c>
      <c r="AK55" s="6">
        <v>2275</v>
      </c>
      <c r="AL55" s="6">
        <v>2935</v>
      </c>
      <c r="AM55" s="6">
        <v>1000</v>
      </c>
      <c r="AN55" s="6">
        <v>5200</v>
      </c>
      <c r="AO55" s="6">
        <v>10000</v>
      </c>
      <c r="AP55" s="6">
        <v>5000</v>
      </c>
      <c r="AQ55" s="6">
        <v>1000</v>
      </c>
      <c r="AR55" s="6">
        <v>1500</v>
      </c>
      <c r="AS55" s="6">
        <v>3900</v>
      </c>
      <c r="AT55" s="6">
        <v>3600</v>
      </c>
      <c r="AU55" s="6">
        <v>12000</v>
      </c>
      <c r="AV55" s="6">
        <v>1700</v>
      </c>
      <c r="AW55" s="6">
        <v>9500</v>
      </c>
      <c r="AX55" s="6">
        <v>8100</v>
      </c>
      <c r="AY55" s="14">
        <v>12100</v>
      </c>
      <c r="AZ55" s="6">
        <v>4500</v>
      </c>
      <c r="BA55" s="6">
        <v>1300</v>
      </c>
      <c r="BB55" s="6">
        <v>9500</v>
      </c>
      <c r="BC55" s="6">
        <v>12100</v>
      </c>
      <c r="BD55" s="6">
        <v>3000</v>
      </c>
      <c r="BE55" s="6">
        <v>23000</v>
      </c>
      <c r="BF55" s="6">
        <v>6050</v>
      </c>
      <c r="BG55" s="6">
        <v>200</v>
      </c>
      <c r="BH55" s="54">
        <v>958.62754911510729</v>
      </c>
      <c r="BI55" s="44">
        <v>6000</v>
      </c>
      <c r="BJ55" s="44">
        <v>1100</v>
      </c>
      <c r="BK55" s="44">
        <v>10000</v>
      </c>
      <c r="BL55" s="54">
        <v>1526.7856524572428</v>
      </c>
      <c r="BM55" s="5">
        <f t="shared" si="2"/>
        <v>229.44407000472847</v>
      </c>
      <c r="BN55" s="60">
        <f t="shared" si="5"/>
        <v>0.68494444853327685</v>
      </c>
      <c r="BO55" s="5">
        <f t="shared" si="6"/>
        <v>229.44407000472847</v>
      </c>
      <c r="BP55" s="6">
        <v>107</v>
      </c>
      <c r="BQ55" s="6">
        <f t="shared" si="3"/>
        <v>282.5679080798638</v>
      </c>
      <c r="BR55" s="5">
        <f t="shared" si="7"/>
        <v>229.44407000472847</v>
      </c>
      <c r="BS55" s="5">
        <v>229.44407000472847</v>
      </c>
      <c r="BT55" s="21">
        <v>185.34704807538975</v>
      </c>
      <c r="BU55" s="21">
        <v>282.26316516799324</v>
      </c>
      <c r="BV55" s="32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1"/>
      <c r="DD55" s="21"/>
      <c r="DE55" s="21"/>
      <c r="DF55" s="21"/>
      <c r="DG55" s="21"/>
      <c r="DH55" s="21"/>
      <c r="DI55" s="21"/>
      <c r="DJ55" s="21"/>
      <c r="DK55" s="21"/>
      <c r="DL55" s="21"/>
      <c r="DM55" s="21"/>
      <c r="DN55" s="21"/>
      <c r="DO55" s="21"/>
      <c r="DP55" s="21"/>
      <c r="DQ55" s="21"/>
      <c r="DR55" s="21"/>
      <c r="DS55" s="21"/>
      <c r="DT55" s="21"/>
      <c r="DU55" s="21"/>
      <c r="DV55" s="21"/>
      <c r="DW55" s="21"/>
      <c r="DX55" s="21"/>
      <c r="DY55" s="21"/>
      <c r="DZ55" s="21"/>
      <c r="EA55" s="21"/>
      <c r="EB55" s="21"/>
      <c r="EC55" s="21"/>
      <c r="ED55" s="21"/>
      <c r="EE55" s="21"/>
      <c r="EF55" s="21"/>
      <c r="EG55" s="21"/>
      <c r="EH55" s="21"/>
      <c r="EI55" s="21"/>
      <c r="EJ55" s="21"/>
      <c r="EK55" s="21"/>
      <c r="EL55" s="21"/>
      <c r="EM55" s="21"/>
      <c r="EN55" s="21"/>
      <c r="EO55" s="21"/>
    </row>
    <row r="56" spans="1:145" x14ac:dyDescent="0.15">
      <c r="A56" s="1">
        <v>2002</v>
      </c>
      <c r="B56" s="2">
        <v>881</v>
      </c>
      <c r="C56" s="6">
        <v>100</v>
      </c>
      <c r="D56" s="18">
        <v>2164.1675174765533</v>
      </c>
      <c r="E56" s="18">
        <v>1208.8344642303061</v>
      </c>
      <c r="F56" s="6">
        <v>400</v>
      </c>
      <c r="G56" s="18">
        <v>2839.7779639765349</v>
      </c>
      <c r="H56" s="18">
        <v>1783.1199524595336</v>
      </c>
      <c r="I56" s="18">
        <v>1209.8756233501242</v>
      </c>
      <c r="J56" s="18">
        <v>2311.692190397288</v>
      </c>
      <c r="K56" s="18">
        <v>932.77042173167661</v>
      </c>
      <c r="L56" s="6">
        <v>2100</v>
      </c>
      <c r="M56" s="6">
        <v>1525</v>
      </c>
      <c r="N56" s="18">
        <v>2811.0612601641355</v>
      </c>
      <c r="O56" s="18">
        <v>1259.1612032867183</v>
      </c>
      <c r="P56" s="6">
        <v>400</v>
      </c>
      <c r="Q56" s="6">
        <v>900</v>
      </c>
      <c r="R56" s="6">
        <v>200</v>
      </c>
      <c r="S56" s="18">
        <v>2669.9879590375531</v>
      </c>
      <c r="T56" s="6">
        <v>1800</v>
      </c>
      <c r="U56" s="6">
        <v>1200</v>
      </c>
      <c r="V56" s="6">
        <v>3100</v>
      </c>
      <c r="W56" s="6">
        <v>1950</v>
      </c>
      <c r="X56" s="6">
        <v>5000</v>
      </c>
      <c r="Y56" s="6">
        <v>1000</v>
      </c>
      <c r="Z56" s="6">
        <v>2800</v>
      </c>
      <c r="AA56" s="6">
        <v>3000</v>
      </c>
      <c r="AB56" s="6">
        <v>3500</v>
      </c>
      <c r="AC56" s="2">
        <v>146</v>
      </c>
      <c r="AD56" s="6">
        <v>4750</v>
      </c>
      <c r="AE56" s="6">
        <v>3100</v>
      </c>
      <c r="AF56" s="6">
        <v>3000</v>
      </c>
      <c r="AG56" s="6">
        <v>9000</v>
      </c>
      <c r="AH56" s="6">
        <v>19000</v>
      </c>
      <c r="AI56" s="6">
        <v>21000</v>
      </c>
      <c r="AJ56" s="6">
        <v>55000</v>
      </c>
      <c r="AK56" s="6">
        <v>42000</v>
      </c>
      <c r="AL56" s="6">
        <v>23000</v>
      </c>
      <c r="AM56" s="6">
        <v>7500</v>
      </c>
      <c r="AN56" s="6">
        <v>23500</v>
      </c>
      <c r="AO56" s="6">
        <v>28500</v>
      </c>
      <c r="AP56" s="6">
        <v>2950</v>
      </c>
      <c r="AQ56" s="6">
        <v>4750</v>
      </c>
      <c r="AR56" s="6">
        <v>1450</v>
      </c>
      <c r="AS56" s="6">
        <v>8000</v>
      </c>
      <c r="AT56" s="6">
        <v>4050</v>
      </c>
      <c r="AU56" s="6">
        <v>10750</v>
      </c>
      <c r="AV56" s="6">
        <v>1500</v>
      </c>
      <c r="AW56" s="6">
        <v>5500</v>
      </c>
      <c r="AX56" s="6">
        <v>5500</v>
      </c>
      <c r="AY56" s="14">
        <v>9000</v>
      </c>
      <c r="AZ56" s="6">
        <v>2250</v>
      </c>
      <c r="BA56" s="6">
        <v>1100</v>
      </c>
      <c r="BB56" s="6">
        <v>9400</v>
      </c>
      <c r="BC56" s="6">
        <v>2000</v>
      </c>
      <c r="BD56" s="6">
        <v>4500</v>
      </c>
      <c r="BE56" s="6">
        <v>11500</v>
      </c>
      <c r="BF56" s="6">
        <v>4350</v>
      </c>
      <c r="BG56" s="6">
        <v>6500</v>
      </c>
      <c r="BH56" s="44">
        <v>2800</v>
      </c>
      <c r="BI56" s="44">
        <v>1200</v>
      </c>
      <c r="BJ56" s="44">
        <v>3000</v>
      </c>
      <c r="BK56" s="44">
        <v>3400</v>
      </c>
      <c r="BL56" s="54">
        <v>2639.2996886625269</v>
      </c>
      <c r="BM56" s="5">
        <f t="shared" si="2"/>
        <v>396.63174824477295</v>
      </c>
      <c r="BN56" s="60">
        <f t="shared" si="5"/>
        <v>0.75412188124901747</v>
      </c>
      <c r="BO56" s="5">
        <f t="shared" si="6"/>
        <v>396.63174824477295</v>
      </c>
      <c r="BP56" s="6">
        <v>107</v>
      </c>
      <c r="BQ56" s="6">
        <f t="shared" si="3"/>
        <v>316.63703310251265</v>
      </c>
      <c r="BR56" s="5">
        <f t="shared" si="7"/>
        <v>396.63174824477295</v>
      </c>
      <c r="BS56" s="5">
        <v>396.63174824477295</v>
      </c>
      <c r="BT56" s="21">
        <v>282.26316516799324</v>
      </c>
      <c r="BU56" s="21">
        <v>149.09158053935761</v>
      </c>
      <c r="BV56" s="32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  <c r="DM56" s="21"/>
      <c r="DN56" s="21"/>
      <c r="DO56" s="21"/>
      <c r="DP56" s="21"/>
      <c r="DQ56" s="21"/>
      <c r="DR56" s="21"/>
      <c r="DS56" s="21"/>
      <c r="DT56" s="21"/>
      <c r="DU56" s="21"/>
      <c r="DV56" s="21"/>
      <c r="DW56" s="21"/>
      <c r="DX56" s="21"/>
      <c r="DY56" s="21"/>
      <c r="DZ56" s="21"/>
      <c r="EA56" s="21"/>
      <c r="EB56" s="21"/>
      <c r="EC56" s="21"/>
      <c r="ED56" s="21"/>
      <c r="EE56" s="21"/>
      <c r="EF56" s="21"/>
      <c r="EG56" s="21"/>
      <c r="EH56" s="21"/>
      <c r="EI56" s="21"/>
      <c r="EJ56" s="21"/>
      <c r="EK56" s="21"/>
      <c r="EL56" s="21"/>
      <c r="EM56" s="21"/>
      <c r="EN56" s="21"/>
      <c r="EO56" s="21"/>
    </row>
    <row r="57" spans="1:145" x14ac:dyDescent="0.15">
      <c r="A57" s="1">
        <v>2003</v>
      </c>
      <c r="B57" s="2">
        <v>606</v>
      </c>
      <c r="C57" s="6">
        <v>2500</v>
      </c>
      <c r="D57" s="18">
        <v>1146.8712454262322</v>
      </c>
      <c r="E57" s="18">
        <v>640.60544126672255</v>
      </c>
      <c r="F57" s="6">
        <v>300</v>
      </c>
      <c r="G57" s="18">
        <v>1504.901845156302</v>
      </c>
      <c r="H57" s="18">
        <v>944.94025259398575</v>
      </c>
      <c r="I57" s="18">
        <v>641.15718943028037</v>
      </c>
      <c r="J57" s="6">
        <v>355</v>
      </c>
      <c r="K57" s="18">
        <v>494.30904337504086</v>
      </c>
      <c r="L57" s="6">
        <v>2500</v>
      </c>
      <c r="M57" s="6">
        <v>1300</v>
      </c>
      <c r="N57" s="18">
        <v>1489.6838171611766</v>
      </c>
      <c r="O57" s="18">
        <v>667.27541456141228</v>
      </c>
      <c r="P57" s="18">
        <v>697.9253266741249</v>
      </c>
      <c r="Q57" s="18">
        <v>1089.6486142261144</v>
      </c>
      <c r="R57" s="18">
        <v>1109.822588654283</v>
      </c>
      <c r="S57" s="6">
        <v>350</v>
      </c>
      <c r="T57" s="6">
        <v>700</v>
      </c>
      <c r="U57" s="6">
        <v>1095</v>
      </c>
      <c r="V57" s="6">
        <v>500</v>
      </c>
      <c r="W57" s="6">
        <v>4000</v>
      </c>
      <c r="X57" s="6">
        <v>17000</v>
      </c>
      <c r="Y57" s="6">
        <v>500</v>
      </c>
      <c r="Z57" s="6">
        <v>4000</v>
      </c>
      <c r="AA57" s="6">
        <v>400</v>
      </c>
      <c r="AB57" s="6">
        <v>600</v>
      </c>
      <c r="AC57" s="2">
        <v>1150</v>
      </c>
      <c r="AD57" s="6">
        <v>3200</v>
      </c>
      <c r="AE57" s="6">
        <v>10000</v>
      </c>
      <c r="AF57" s="18">
        <v>6400.7013769185669</v>
      </c>
      <c r="AG57" s="6">
        <v>8430</v>
      </c>
      <c r="AH57" s="6">
        <v>5700</v>
      </c>
      <c r="AI57" s="6">
        <v>700</v>
      </c>
      <c r="AJ57" s="6">
        <v>7600</v>
      </c>
      <c r="AK57" s="6">
        <v>4000</v>
      </c>
      <c r="AL57" s="6">
        <v>1100</v>
      </c>
      <c r="AM57" s="6">
        <v>5000</v>
      </c>
      <c r="AN57" s="6">
        <v>5000</v>
      </c>
      <c r="AO57" s="6">
        <v>12000</v>
      </c>
      <c r="AP57" s="6">
        <v>1000</v>
      </c>
      <c r="AQ57" s="6">
        <v>500</v>
      </c>
      <c r="AR57" s="6">
        <v>3000</v>
      </c>
      <c r="AS57" s="6">
        <v>500</v>
      </c>
      <c r="AT57" s="6">
        <v>500</v>
      </c>
      <c r="AU57" s="6">
        <v>3800</v>
      </c>
      <c r="AV57" s="6">
        <v>3700</v>
      </c>
      <c r="AW57" s="18">
        <v>3947.0612306798712</v>
      </c>
      <c r="AX57" s="6">
        <v>9000</v>
      </c>
      <c r="AY57" s="14">
        <v>1500</v>
      </c>
      <c r="AZ57" s="18">
        <v>1589.5754447929005</v>
      </c>
      <c r="BA57" s="6">
        <v>800</v>
      </c>
      <c r="BB57" s="6">
        <v>3500</v>
      </c>
      <c r="BC57" s="6">
        <v>15000</v>
      </c>
      <c r="BD57" s="6">
        <v>600</v>
      </c>
      <c r="BE57" s="6">
        <v>16000</v>
      </c>
      <c r="BF57" s="6">
        <v>2500</v>
      </c>
      <c r="BG57" s="6">
        <v>1000</v>
      </c>
      <c r="BH57" s="54">
        <v>878.18159697746444</v>
      </c>
      <c r="BI57" s="44">
        <v>5000</v>
      </c>
      <c r="BJ57" s="44">
        <v>16100</v>
      </c>
      <c r="BK57" s="54">
        <v>1810.9590961930257</v>
      </c>
      <c r="BL57" s="44">
        <v>550</v>
      </c>
      <c r="BM57" s="5">
        <f t="shared" si="2"/>
        <v>210.1896195240875</v>
      </c>
      <c r="BN57" s="60">
        <f t="shared" si="5"/>
        <v>0.68217784351851207</v>
      </c>
      <c r="BO57" s="5">
        <f t="shared" si="6"/>
        <v>210.1896195240875</v>
      </c>
      <c r="BP57" s="6">
        <v>107</v>
      </c>
      <c r="BQ57" s="6">
        <f t="shared" si="3"/>
        <v>319.31584579637831</v>
      </c>
      <c r="BR57" s="5">
        <f t="shared" si="7"/>
        <v>210.1896195240875</v>
      </c>
      <c r="BS57" s="5">
        <v>210.1896195240875</v>
      </c>
      <c r="BT57" s="21">
        <v>149.09158053935761</v>
      </c>
      <c r="BU57" s="21">
        <v>98.881009829116252</v>
      </c>
      <c r="BV57" s="32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1"/>
      <c r="DO57" s="21"/>
      <c r="DP57" s="21"/>
      <c r="DQ57" s="21"/>
      <c r="DR57" s="21"/>
      <c r="DS57" s="21"/>
      <c r="DT57" s="21"/>
      <c r="DU57" s="21"/>
      <c r="DV57" s="21"/>
      <c r="DW57" s="21"/>
      <c r="DX57" s="21"/>
      <c r="DY57" s="21"/>
      <c r="DZ57" s="21"/>
      <c r="EA57" s="21"/>
      <c r="EB57" s="21"/>
      <c r="EC57" s="21"/>
      <c r="ED57" s="21"/>
      <c r="EE57" s="21"/>
      <c r="EF57" s="21"/>
      <c r="EG57" s="21"/>
      <c r="EH57" s="21"/>
      <c r="EI57" s="21"/>
      <c r="EJ57" s="21"/>
      <c r="EK57" s="21"/>
      <c r="EL57" s="21"/>
      <c r="EM57" s="21"/>
      <c r="EN57" s="21"/>
      <c r="EO57" s="6"/>
    </row>
    <row r="58" spans="1:145" s="11" customFormat="1" x14ac:dyDescent="0.15">
      <c r="A58" s="3">
        <v>2004</v>
      </c>
      <c r="B58" s="2">
        <v>800</v>
      </c>
      <c r="C58" s="6">
        <v>4100</v>
      </c>
      <c r="D58" s="6">
        <v>500</v>
      </c>
      <c r="E58" s="6">
        <v>1400</v>
      </c>
      <c r="F58" s="18">
        <v>735.04280914568312</v>
      </c>
      <c r="G58" s="6">
        <v>4700</v>
      </c>
      <c r="H58" s="6">
        <v>2200</v>
      </c>
      <c r="I58" s="6">
        <v>1400</v>
      </c>
      <c r="J58" s="6">
        <v>1790</v>
      </c>
      <c r="K58" s="6">
        <v>600</v>
      </c>
      <c r="L58" s="6">
        <v>8100</v>
      </c>
      <c r="M58" s="6">
        <v>5200</v>
      </c>
      <c r="N58" s="6">
        <v>2100</v>
      </c>
      <c r="O58" s="6">
        <v>900</v>
      </c>
      <c r="P58" s="6">
        <v>1300</v>
      </c>
      <c r="Q58" s="6">
        <v>400</v>
      </c>
      <c r="R58" s="6">
        <v>3000</v>
      </c>
      <c r="S58" s="6">
        <v>2800</v>
      </c>
      <c r="T58" s="6">
        <v>3000</v>
      </c>
      <c r="U58" s="6">
        <v>7300</v>
      </c>
      <c r="V58" s="6">
        <v>8000</v>
      </c>
      <c r="W58" s="18">
        <v>1065.5851698928464</v>
      </c>
      <c r="X58" s="6">
        <v>12500</v>
      </c>
      <c r="Y58" s="6">
        <v>1000</v>
      </c>
      <c r="Z58" s="6">
        <v>5000</v>
      </c>
      <c r="AA58" s="6">
        <v>1100</v>
      </c>
      <c r="AB58" s="18">
        <v>1429.2385376266423</v>
      </c>
      <c r="AC58" s="18">
        <v>2407.6699455211574</v>
      </c>
      <c r="AD58" s="6">
        <v>1000</v>
      </c>
      <c r="AE58" s="6">
        <v>3000</v>
      </c>
      <c r="AF58" s="6">
        <v>3000</v>
      </c>
      <c r="AG58" s="6">
        <v>5600</v>
      </c>
      <c r="AH58" s="6">
        <v>10000</v>
      </c>
      <c r="AI58" s="6">
        <v>4100</v>
      </c>
      <c r="AJ58" s="6">
        <v>12000</v>
      </c>
      <c r="AK58" s="6">
        <v>10700</v>
      </c>
      <c r="AL58" s="6">
        <v>4500</v>
      </c>
      <c r="AM58" s="6">
        <v>800</v>
      </c>
      <c r="AN58" s="6">
        <v>20000</v>
      </c>
      <c r="AO58" s="6">
        <v>5500</v>
      </c>
      <c r="AP58" s="6">
        <v>2000</v>
      </c>
      <c r="AQ58" s="6">
        <v>2400</v>
      </c>
      <c r="AR58" s="6">
        <v>2150</v>
      </c>
      <c r="AS58" s="6">
        <v>2300</v>
      </c>
      <c r="AT58" s="6">
        <v>2500</v>
      </c>
      <c r="AU58" s="6">
        <v>13000</v>
      </c>
      <c r="AV58" s="6">
        <v>4200</v>
      </c>
      <c r="AW58" s="6">
        <v>3500</v>
      </c>
      <c r="AX58" s="6">
        <v>7500</v>
      </c>
      <c r="AY58" s="14">
        <v>3000</v>
      </c>
      <c r="AZ58" s="6">
        <v>3100</v>
      </c>
      <c r="BA58" s="6">
        <v>2200</v>
      </c>
      <c r="BB58" s="6">
        <v>4000</v>
      </c>
      <c r="BC58" s="6">
        <v>5000</v>
      </c>
      <c r="BD58" s="6">
        <v>800</v>
      </c>
      <c r="BE58" s="6">
        <v>7400</v>
      </c>
      <c r="BF58" s="6">
        <v>2500</v>
      </c>
      <c r="BG58" s="6">
        <v>1300</v>
      </c>
      <c r="BH58" s="55">
        <v>1800</v>
      </c>
      <c r="BI58" s="54">
        <v>1387.3301856916662</v>
      </c>
      <c r="BJ58" s="55">
        <v>2400</v>
      </c>
      <c r="BK58" s="55">
        <v>1950</v>
      </c>
      <c r="BL58" s="44">
        <v>1000</v>
      </c>
      <c r="BM58" s="5">
        <f t="shared" si="2"/>
        <v>242.41486664787803</v>
      </c>
      <c r="BN58" s="60">
        <f t="shared" si="5"/>
        <v>0.65910523843916402</v>
      </c>
      <c r="BO58" s="5">
        <f t="shared" si="6"/>
        <v>242.41486664787803</v>
      </c>
      <c r="BP58" s="6">
        <v>107</v>
      </c>
      <c r="BQ58" s="6">
        <f t="shared" si="3"/>
        <v>304.23793441134575</v>
      </c>
      <c r="BR58" s="5">
        <f t="shared" si="7"/>
        <v>242.41486664787803</v>
      </c>
      <c r="BS58" s="5">
        <v>242.41486664787803</v>
      </c>
      <c r="BT58" s="21">
        <v>98.881009829116252</v>
      </c>
      <c r="BU58" s="21">
        <v>106.66689654104904</v>
      </c>
      <c r="BV58" s="32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21"/>
      <c r="DO58" s="21"/>
      <c r="DP58" s="21"/>
      <c r="DQ58" s="21"/>
      <c r="DR58" s="21"/>
      <c r="DS58" s="21"/>
      <c r="DT58" s="21"/>
      <c r="DU58" s="21"/>
      <c r="DV58" s="21"/>
      <c r="DW58" s="21"/>
      <c r="DX58" s="21"/>
      <c r="DY58" s="21"/>
      <c r="DZ58" s="21"/>
      <c r="EA58" s="21"/>
      <c r="EB58" s="21"/>
      <c r="EC58" s="21"/>
      <c r="ED58" s="21"/>
      <c r="EE58" s="21"/>
      <c r="EF58" s="21"/>
      <c r="EG58" s="21"/>
      <c r="EH58" s="21"/>
      <c r="EI58" s="21"/>
      <c r="EJ58" s="21"/>
      <c r="EK58" s="21"/>
      <c r="EL58" s="21"/>
      <c r="EM58" s="21"/>
      <c r="EN58" s="21"/>
      <c r="EO58" s="6"/>
    </row>
    <row r="59" spans="1:145" s="11" customFormat="1" x14ac:dyDescent="0.15">
      <c r="A59" s="3">
        <v>2005</v>
      </c>
      <c r="B59" s="9">
        <v>850</v>
      </c>
      <c r="C59" s="6">
        <v>300</v>
      </c>
      <c r="D59" s="18">
        <v>1011.3211125432687</v>
      </c>
      <c r="E59" s="18">
        <v>564.891490782039</v>
      </c>
      <c r="F59" s="21">
        <v>700</v>
      </c>
      <c r="G59" s="6">
        <v>600</v>
      </c>
      <c r="H59" s="18">
        <v>833.25659384245637</v>
      </c>
      <c r="I59" s="6">
        <v>350</v>
      </c>
      <c r="J59" s="6">
        <v>741</v>
      </c>
      <c r="K59" s="6">
        <v>200</v>
      </c>
      <c r="L59" s="6">
        <v>4000</v>
      </c>
      <c r="M59" s="6">
        <v>1800</v>
      </c>
      <c r="N59" s="6">
        <v>900</v>
      </c>
      <c r="O59" s="6">
        <v>500</v>
      </c>
      <c r="P59" s="6">
        <v>420</v>
      </c>
      <c r="Q59" s="6">
        <v>2300</v>
      </c>
      <c r="R59" s="18">
        <v>978.65128239897865</v>
      </c>
      <c r="S59" s="6">
        <v>650</v>
      </c>
      <c r="T59" s="6">
        <v>700</v>
      </c>
      <c r="U59" s="6">
        <v>6300</v>
      </c>
      <c r="V59" s="6">
        <v>6000</v>
      </c>
      <c r="W59" s="18">
        <v>814.73165587334381</v>
      </c>
      <c r="X59" s="6">
        <v>1000</v>
      </c>
      <c r="Y59" s="18">
        <v>547.92049566967796</v>
      </c>
      <c r="Z59" s="6">
        <v>6000</v>
      </c>
      <c r="AA59" s="18">
        <v>859.63341716538741</v>
      </c>
      <c r="AB59" s="21">
        <v>500</v>
      </c>
      <c r="AC59" s="18">
        <v>1840.8710790407908</v>
      </c>
      <c r="AD59" s="6">
        <v>2500</v>
      </c>
      <c r="AE59" s="6">
        <v>5500</v>
      </c>
      <c r="AF59" s="18">
        <v>5644.1945539890085</v>
      </c>
      <c r="AG59" s="6">
        <v>5300</v>
      </c>
      <c r="AH59" s="6">
        <v>3000</v>
      </c>
      <c r="AI59" s="6">
        <v>2000</v>
      </c>
      <c r="AJ59" s="6">
        <v>13000</v>
      </c>
      <c r="AK59" s="6">
        <v>9000</v>
      </c>
      <c r="AL59" s="6">
        <v>1500</v>
      </c>
      <c r="AM59" s="6">
        <v>8000</v>
      </c>
      <c r="AN59" s="6">
        <v>8000</v>
      </c>
      <c r="AO59" s="6">
        <v>4500</v>
      </c>
      <c r="AP59" s="6">
        <v>1400</v>
      </c>
      <c r="AQ59" s="6">
        <v>1800</v>
      </c>
      <c r="AR59" s="6">
        <v>500</v>
      </c>
      <c r="AS59" s="6">
        <v>4000</v>
      </c>
      <c r="AT59" s="6">
        <v>2500</v>
      </c>
      <c r="AU59" s="6">
        <v>4000</v>
      </c>
      <c r="AV59" s="6">
        <v>2500</v>
      </c>
      <c r="AW59" s="18">
        <v>3480.5531754391345</v>
      </c>
      <c r="AX59" s="13">
        <v>1410</v>
      </c>
      <c r="AY59" s="18">
        <v>3629.7640268837476</v>
      </c>
      <c r="AZ59" s="6">
        <v>5000</v>
      </c>
      <c r="BA59" s="6">
        <v>1500</v>
      </c>
      <c r="BB59" s="6">
        <v>3000</v>
      </c>
      <c r="BC59" s="6">
        <v>2000</v>
      </c>
      <c r="BD59" s="18">
        <v>1820.2591917618913</v>
      </c>
      <c r="BE59" s="6">
        <v>4800</v>
      </c>
      <c r="BF59" s="6">
        <v>3500</v>
      </c>
      <c r="BG59" s="6">
        <v>3500</v>
      </c>
      <c r="BH59" s="55">
        <v>1600</v>
      </c>
      <c r="BI59" s="53">
        <v>2050</v>
      </c>
      <c r="BJ59" s="55">
        <v>18750</v>
      </c>
      <c r="BK59" s="55">
        <v>1500</v>
      </c>
      <c r="BL59" s="44">
        <v>900</v>
      </c>
      <c r="BM59" s="5">
        <f t="shared" si="2"/>
        <v>185.34704807538975</v>
      </c>
      <c r="BN59" s="60">
        <f t="shared" si="5"/>
        <v>0.5770597694185412</v>
      </c>
      <c r="BO59" s="5">
        <f t="shared" si="6"/>
        <v>185.34704807538975</v>
      </c>
      <c r="BP59" s="6">
        <v>107</v>
      </c>
      <c r="BQ59" s="6">
        <f t="shared" si="3"/>
        <v>252.80547049937132</v>
      </c>
      <c r="BR59" s="5">
        <f t="shared" si="7"/>
        <v>185.34704807538975</v>
      </c>
      <c r="BS59" s="5">
        <v>185.34704807538975</v>
      </c>
      <c r="BT59" s="21">
        <v>106.66689654104904</v>
      </c>
      <c r="BU59" s="21">
        <v>77.038586582918356</v>
      </c>
      <c r="BV59" s="32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21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21"/>
      <c r="DU59" s="21"/>
      <c r="DV59" s="21"/>
      <c r="DW59" s="21"/>
      <c r="DX59" s="21"/>
      <c r="DY59" s="21"/>
      <c r="DZ59" s="21"/>
      <c r="EA59" s="21"/>
      <c r="EB59" s="21"/>
      <c r="EC59" s="21"/>
      <c r="ED59" s="21"/>
      <c r="EE59" s="21"/>
      <c r="EF59" s="21"/>
      <c r="EG59" s="21"/>
      <c r="EH59" s="21"/>
      <c r="EI59" s="21"/>
      <c r="EJ59" s="21"/>
      <c r="EK59" s="21"/>
      <c r="EL59" s="21"/>
      <c r="EM59" s="21"/>
      <c r="EN59" s="21"/>
      <c r="EO59" s="6"/>
    </row>
    <row r="60" spans="1:145" s="11" customFormat="1" x14ac:dyDescent="0.15">
      <c r="A60" s="1">
        <v>2006</v>
      </c>
      <c r="B60" s="9">
        <v>1100</v>
      </c>
      <c r="C60" s="6">
        <v>4000</v>
      </c>
      <c r="D60" s="6">
        <v>300</v>
      </c>
      <c r="E60" s="18">
        <v>860.26759973172796</v>
      </c>
      <c r="F60" s="18">
        <v>855.86957893223644</v>
      </c>
      <c r="G60" s="6">
        <v>10000</v>
      </c>
      <c r="H60" s="6">
        <v>1500</v>
      </c>
      <c r="I60" s="6">
        <v>1100</v>
      </c>
      <c r="J60" s="6">
        <v>1060</v>
      </c>
      <c r="K60" s="6">
        <v>1150</v>
      </c>
      <c r="L60" s="6">
        <v>10000</v>
      </c>
      <c r="M60" s="6">
        <v>3100</v>
      </c>
      <c r="N60" s="6">
        <v>1000</v>
      </c>
      <c r="O60" s="6">
        <v>2300</v>
      </c>
      <c r="P60" s="6">
        <v>1600</v>
      </c>
      <c r="Q60" s="6">
        <v>4000</v>
      </c>
      <c r="R60" s="6">
        <v>1400</v>
      </c>
      <c r="S60" s="6">
        <v>600</v>
      </c>
      <c r="T60" s="6">
        <v>1000</v>
      </c>
      <c r="U60" s="6">
        <v>7300</v>
      </c>
      <c r="V60" s="6">
        <v>3000</v>
      </c>
      <c r="W60" s="6">
        <v>300</v>
      </c>
      <c r="X60" s="6">
        <v>4500</v>
      </c>
      <c r="Y60" s="18">
        <v>834.42264106404798</v>
      </c>
      <c r="Z60" s="6">
        <v>3500</v>
      </c>
      <c r="AA60" s="6">
        <v>800</v>
      </c>
      <c r="AB60" s="21">
        <v>2500</v>
      </c>
      <c r="AC60" s="21">
        <v>2710</v>
      </c>
      <c r="AD60" s="18">
        <v>1994.7055099619288</v>
      </c>
      <c r="AE60" s="6">
        <v>10000</v>
      </c>
      <c r="AF60" s="6">
        <v>1100</v>
      </c>
      <c r="AG60" s="6">
        <v>12300</v>
      </c>
      <c r="AH60" s="6">
        <v>3500</v>
      </c>
      <c r="AI60" s="6">
        <v>2500</v>
      </c>
      <c r="AJ60" s="6">
        <v>8000</v>
      </c>
      <c r="AK60" s="6">
        <v>12200</v>
      </c>
      <c r="AL60" s="6">
        <v>2900</v>
      </c>
      <c r="AM60" s="6">
        <v>6500</v>
      </c>
      <c r="AN60" s="6">
        <v>12800</v>
      </c>
      <c r="AO60" s="6">
        <v>5300</v>
      </c>
      <c r="AP60" s="6">
        <v>3700</v>
      </c>
      <c r="AQ60" s="18">
        <v>1860.9987724480591</v>
      </c>
      <c r="AR60" s="18">
        <v>2609.8893609336028</v>
      </c>
      <c r="AS60" s="6">
        <v>7100</v>
      </c>
      <c r="AT60" s="6">
        <v>3500</v>
      </c>
      <c r="AU60" s="6">
        <v>8700</v>
      </c>
      <c r="AV60" s="6">
        <v>4000</v>
      </c>
      <c r="AW60" s="6">
        <v>17500</v>
      </c>
      <c r="AX60" s="13">
        <v>8710</v>
      </c>
      <c r="AY60" s="14">
        <v>15500</v>
      </c>
      <c r="AZ60" s="6">
        <v>7500</v>
      </c>
      <c r="BA60" s="18">
        <v>1600.2687719998446</v>
      </c>
      <c r="BB60" s="6">
        <v>2500</v>
      </c>
      <c r="BC60" s="6">
        <v>7500</v>
      </c>
      <c r="BD60" s="18">
        <v>2772.0545119435283</v>
      </c>
      <c r="BE60" s="6">
        <v>20000</v>
      </c>
      <c r="BF60" s="6">
        <v>3200</v>
      </c>
      <c r="BG60" s="6">
        <v>1900</v>
      </c>
      <c r="BH60" s="54">
        <v>1179.3080824653812</v>
      </c>
      <c r="BI60" s="54">
        <v>1615.3803385128592</v>
      </c>
      <c r="BJ60" s="55">
        <v>2000</v>
      </c>
      <c r="BK60" s="55">
        <v>5400</v>
      </c>
      <c r="BL60" s="44">
        <v>450</v>
      </c>
      <c r="BM60" s="5">
        <f t="shared" si="2"/>
        <v>282.26316516799324</v>
      </c>
      <c r="BN60" s="60">
        <f t="shared" si="5"/>
        <v>0.59397282420132891</v>
      </c>
      <c r="BO60" s="5">
        <f t="shared" si="6"/>
        <v>282.26316516799324</v>
      </c>
      <c r="BP60" s="6">
        <v>107</v>
      </c>
      <c r="BQ60" s="6">
        <f t="shared" si="3"/>
        <v>263.36928953202431</v>
      </c>
      <c r="BR60" s="5">
        <f t="shared" si="7"/>
        <v>282.26316516799324</v>
      </c>
      <c r="BS60" s="5">
        <v>282.26316516799324</v>
      </c>
      <c r="BT60" s="21">
        <v>77.038586582918356</v>
      </c>
      <c r="BU60" s="21">
        <v>124.97006703880443</v>
      </c>
      <c r="BV60" s="32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21"/>
      <c r="DK60" s="21"/>
      <c r="DL60" s="21"/>
      <c r="DM60" s="21"/>
      <c r="DN60" s="21"/>
      <c r="DO60" s="21"/>
      <c r="DP60" s="21"/>
      <c r="DQ60" s="21"/>
      <c r="DR60" s="21"/>
      <c r="DS60" s="21"/>
      <c r="DT60" s="21"/>
      <c r="DU60" s="21"/>
      <c r="DV60" s="21"/>
      <c r="DW60" s="21"/>
      <c r="DX60" s="21"/>
      <c r="DY60" s="21"/>
      <c r="DZ60" s="21"/>
      <c r="EA60" s="21"/>
      <c r="EB60" s="21"/>
      <c r="EC60" s="21"/>
      <c r="ED60" s="21"/>
      <c r="EE60" s="21"/>
      <c r="EF60" s="21"/>
      <c r="EG60" s="21"/>
      <c r="EH60" s="21"/>
      <c r="EI60" s="21"/>
      <c r="EJ60" s="21"/>
      <c r="EK60" s="21"/>
      <c r="EL60" s="21"/>
      <c r="EM60" s="21"/>
      <c r="EN60" s="21"/>
      <c r="EO60" s="6"/>
    </row>
    <row r="61" spans="1:145" s="31" customFormat="1" x14ac:dyDescent="0.15">
      <c r="A61" s="34">
        <v>2007</v>
      </c>
      <c r="B61" s="10">
        <v>883</v>
      </c>
      <c r="C61" s="13">
        <v>1300</v>
      </c>
      <c r="D61" s="35">
        <v>813.49805496067427</v>
      </c>
      <c r="E61" s="13">
        <v>300</v>
      </c>
      <c r="F61" s="35">
        <v>452.07084736980062</v>
      </c>
      <c r="G61" s="35">
        <v>1067.4561149060489</v>
      </c>
      <c r="H61" s="13">
        <v>1000</v>
      </c>
      <c r="I61" s="13">
        <v>300</v>
      </c>
      <c r="J61" s="13">
        <v>570</v>
      </c>
      <c r="K61" s="13">
        <v>400</v>
      </c>
      <c r="L61" s="13">
        <v>2500</v>
      </c>
      <c r="M61" s="13">
        <v>450</v>
      </c>
      <c r="N61" s="13">
        <v>300</v>
      </c>
      <c r="O61" s="13">
        <v>400</v>
      </c>
      <c r="P61" s="13">
        <v>1200</v>
      </c>
      <c r="Q61" s="13">
        <v>1900</v>
      </c>
      <c r="R61" s="13">
        <v>500</v>
      </c>
      <c r="S61" s="13">
        <v>1420</v>
      </c>
      <c r="T61" s="13">
        <v>1300</v>
      </c>
      <c r="U61" s="13">
        <v>1700</v>
      </c>
      <c r="V61" s="13">
        <v>900</v>
      </c>
      <c r="W61" s="35">
        <v>655.36317708335071</v>
      </c>
      <c r="X61" s="13">
        <v>1000</v>
      </c>
      <c r="Y61" s="13">
        <v>300</v>
      </c>
      <c r="Z61" s="13">
        <v>1150</v>
      </c>
      <c r="AA61" s="13">
        <v>800</v>
      </c>
      <c r="AB61" s="32">
        <v>4700</v>
      </c>
      <c r="AC61" s="32">
        <v>270</v>
      </c>
      <c r="AD61" s="35">
        <v>1053.6046990525363</v>
      </c>
      <c r="AE61" s="13">
        <v>1000</v>
      </c>
      <c r="AF61" s="13">
        <v>2500</v>
      </c>
      <c r="AG61" s="13">
        <v>4000</v>
      </c>
      <c r="AH61" s="35">
        <v>3905.2327464782006</v>
      </c>
      <c r="AI61" s="13">
        <v>2500</v>
      </c>
      <c r="AJ61" s="13">
        <v>3600</v>
      </c>
      <c r="AK61" s="13">
        <v>12000</v>
      </c>
      <c r="AL61" s="13">
        <v>3500</v>
      </c>
      <c r="AM61" s="13">
        <v>1950</v>
      </c>
      <c r="AN61" s="13">
        <v>12500</v>
      </c>
      <c r="AO61" s="13">
        <v>4000</v>
      </c>
      <c r="AP61" s="13">
        <v>1500</v>
      </c>
      <c r="AQ61" s="35">
        <v>982.9807165972361</v>
      </c>
      <c r="AR61" s="13">
        <v>1000</v>
      </c>
      <c r="AS61" s="13">
        <v>2000</v>
      </c>
      <c r="AT61" s="35">
        <v>2119.9706949635188</v>
      </c>
      <c r="AU61" s="13">
        <v>2500</v>
      </c>
      <c r="AV61" s="35">
        <v>2092.4961699712567</v>
      </c>
      <c r="AW61" s="13">
        <v>6950</v>
      </c>
      <c r="AX61" s="13">
        <v>8060</v>
      </c>
      <c r="AY61" s="18">
        <v>2919.7511445308983</v>
      </c>
      <c r="AZ61" s="13">
        <v>6500</v>
      </c>
      <c r="BA61" s="13">
        <v>3000</v>
      </c>
      <c r="BB61" s="13">
        <v>3550</v>
      </c>
      <c r="BC61" s="13">
        <v>5300</v>
      </c>
      <c r="BD61" s="13">
        <v>1500</v>
      </c>
      <c r="BE61" s="13">
        <v>8000</v>
      </c>
      <c r="BF61" s="13">
        <v>2000</v>
      </c>
      <c r="BG61" s="13">
        <v>2500</v>
      </c>
      <c r="BH61" s="56">
        <v>622.91126740869913</v>
      </c>
      <c r="BI61" s="56">
        <v>853.24490603543484</v>
      </c>
      <c r="BJ61" s="55">
        <v>2500</v>
      </c>
      <c r="BK61" s="55">
        <v>1000</v>
      </c>
      <c r="BL61" s="55">
        <v>600</v>
      </c>
      <c r="BM61" s="5">
        <f t="shared" si="2"/>
        <v>149.09158053935761</v>
      </c>
      <c r="BN61" s="60">
        <f t="shared" si="5"/>
        <v>0.66582613991258877</v>
      </c>
      <c r="BO61" s="5">
        <f t="shared" si="6"/>
        <v>149.09158053935761</v>
      </c>
      <c r="BP61" s="6">
        <v>107</v>
      </c>
      <c r="BQ61" s="6">
        <f t="shared" si="3"/>
        <v>213.86125599094126</v>
      </c>
      <c r="BR61" s="5">
        <f t="shared" si="7"/>
        <v>149.09158053935761</v>
      </c>
      <c r="BS61" s="5">
        <v>149.09158053935761</v>
      </c>
      <c r="BT61" s="32">
        <v>124.97006703880443</v>
      </c>
      <c r="BU61" s="21">
        <v>177.14706358164509</v>
      </c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13"/>
    </row>
    <row r="62" spans="1:145" s="31" customFormat="1" x14ac:dyDescent="0.15">
      <c r="A62" s="3">
        <v>2008</v>
      </c>
      <c r="B62" s="38">
        <v>560.27127739691855</v>
      </c>
      <c r="C62" s="13">
        <v>500</v>
      </c>
      <c r="D62" s="38">
        <v>539.53086335657531</v>
      </c>
      <c r="E62" s="13">
        <v>200</v>
      </c>
      <c r="F62" s="38">
        <v>299.82391856147802</v>
      </c>
      <c r="G62" s="38">
        <v>707.96176556611249</v>
      </c>
      <c r="H62" s="13">
        <v>1000</v>
      </c>
      <c r="I62" s="13">
        <v>200</v>
      </c>
      <c r="J62" s="13">
        <v>139</v>
      </c>
      <c r="K62" s="13">
        <v>500</v>
      </c>
      <c r="L62" s="13">
        <v>800</v>
      </c>
      <c r="M62" s="13">
        <v>600</v>
      </c>
      <c r="N62" s="13">
        <v>200</v>
      </c>
      <c r="O62" s="13">
        <v>400</v>
      </c>
      <c r="P62" s="13">
        <v>100</v>
      </c>
      <c r="Q62" s="13">
        <v>100</v>
      </c>
      <c r="R62" s="13">
        <v>400</v>
      </c>
      <c r="S62" s="13">
        <v>900</v>
      </c>
      <c r="T62" s="13">
        <v>400</v>
      </c>
      <c r="U62" s="13">
        <v>1500</v>
      </c>
      <c r="V62" s="38">
        <v>875.51094869720941</v>
      </c>
      <c r="W62" s="32">
        <v>300</v>
      </c>
      <c r="X62" s="13">
        <v>950</v>
      </c>
      <c r="Y62" s="13">
        <v>1000</v>
      </c>
      <c r="Z62" s="13">
        <v>800</v>
      </c>
      <c r="AA62" s="13">
        <v>1100</v>
      </c>
      <c r="AB62" s="38">
        <v>582.9863153245052</v>
      </c>
      <c r="AC62" s="32">
        <v>888</v>
      </c>
      <c r="AD62" s="32">
        <v>800</v>
      </c>
      <c r="AE62" s="13">
        <v>2900</v>
      </c>
      <c r="AF62" s="13">
        <v>400</v>
      </c>
      <c r="AG62" s="13">
        <v>4000</v>
      </c>
      <c r="AH62" s="32">
        <v>2500</v>
      </c>
      <c r="AI62" s="13">
        <v>1100</v>
      </c>
      <c r="AJ62" s="13">
        <v>6050</v>
      </c>
      <c r="AK62" s="13">
        <v>19000</v>
      </c>
      <c r="AL62" s="13">
        <v>900</v>
      </c>
      <c r="AM62" s="13">
        <v>5700</v>
      </c>
      <c r="AN62" s="13">
        <v>5800</v>
      </c>
      <c r="AO62" s="13">
        <v>2800</v>
      </c>
      <c r="AP62" s="13">
        <v>400</v>
      </c>
      <c r="AQ62" s="32">
        <v>1000</v>
      </c>
      <c r="AR62" s="13">
        <v>550</v>
      </c>
      <c r="AS62" s="38">
        <v>1749.1973815497142</v>
      </c>
      <c r="AT62" s="32">
        <v>500</v>
      </c>
      <c r="AU62" s="13">
        <v>4100</v>
      </c>
      <c r="AV62" s="32">
        <v>1500</v>
      </c>
      <c r="AW62" s="13">
        <v>1800</v>
      </c>
      <c r="AX62" s="13">
        <v>1800</v>
      </c>
      <c r="AY62" s="21">
        <v>1070</v>
      </c>
      <c r="AZ62" s="13">
        <v>600</v>
      </c>
      <c r="BA62" s="38">
        <v>560.59809319831697</v>
      </c>
      <c r="BB62" s="13">
        <v>1500</v>
      </c>
      <c r="BC62" s="13">
        <v>3760</v>
      </c>
      <c r="BD62" s="13">
        <v>75</v>
      </c>
      <c r="BE62" s="13">
        <v>1050</v>
      </c>
      <c r="BF62" s="13">
        <v>500</v>
      </c>
      <c r="BG62" s="13">
        <v>560</v>
      </c>
      <c r="BH62" s="58">
        <v>413.12926546542712</v>
      </c>
      <c r="BI62" s="57">
        <v>100</v>
      </c>
      <c r="BJ62" s="55">
        <v>500</v>
      </c>
      <c r="BK62" s="55">
        <v>5800</v>
      </c>
      <c r="BL62" s="41">
        <v>500</v>
      </c>
      <c r="BM62" s="5">
        <f t="shared" si="2"/>
        <v>98.881009829116252</v>
      </c>
      <c r="BN62" s="60">
        <f t="shared" si="5"/>
        <v>0.68723463779049543</v>
      </c>
      <c r="BO62" s="5">
        <f t="shared" si="6"/>
        <v>98.881009829116252</v>
      </c>
      <c r="BP62" s="6">
        <v>107</v>
      </c>
      <c r="BQ62" s="6">
        <f t="shared" si="3"/>
        <v>191.59953405194696</v>
      </c>
      <c r="BR62" s="5">
        <f t="shared" si="7"/>
        <v>98.881009829116252</v>
      </c>
      <c r="BS62" s="5">
        <v>98.881009829116252</v>
      </c>
      <c r="BT62" s="32">
        <v>177.14706358164509</v>
      </c>
      <c r="BU62" s="21">
        <v>277.7921388838962</v>
      </c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13"/>
    </row>
    <row r="63" spans="1:145" s="31" customFormat="1" x14ac:dyDescent="0.15">
      <c r="A63" s="3">
        <v>2009</v>
      </c>
      <c r="B63" s="32">
        <v>891</v>
      </c>
      <c r="C63" s="39">
        <v>3048.1313012726041</v>
      </c>
      <c r="D63" s="32">
        <v>300</v>
      </c>
      <c r="E63" s="13">
        <v>200</v>
      </c>
      <c r="F63" s="39">
        <v>323.43204170671925</v>
      </c>
      <c r="G63" s="32">
        <v>100</v>
      </c>
      <c r="H63" s="13">
        <v>150</v>
      </c>
      <c r="I63" s="13">
        <v>50</v>
      </c>
      <c r="J63" s="13">
        <v>700</v>
      </c>
      <c r="K63" s="13">
        <v>700</v>
      </c>
      <c r="L63" s="13">
        <v>400</v>
      </c>
      <c r="M63" s="13">
        <v>900</v>
      </c>
      <c r="N63" s="39">
        <v>746.99959826952136</v>
      </c>
      <c r="O63" s="13">
        <v>200</v>
      </c>
      <c r="P63" s="13">
        <v>200</v>
      </c>
      <c r="Q63" s="39">
        <v>545.57210529831468</v>
      </c>
      <c r="R63" s="13">
        <v>1600</v>
      </c>
      <c r="S63" s="39">
        <v>722.24917176968131</v>
      </c>
      <c r="T63" s="13">
        <v>200</v>
      </c>
      <c r="U63" s="13">
        <v>1200</v>
      </c>
      <c r="V63" s="39">
        <v>944.44864527669699</v>
      </c>
      <c r="W63" s="39">
        <v>466.46101000853622</v>
      </c>
      <c r="X63" s="13">
        <v>1000</v>
      </c>
      <c r="Y63" s="13">
        <v>400</v>
      </c>
      <c r="Z63" s="13">
        <v>1700</v>
      </c>
      <c r="AA63" s="13">
        <v>1900</v>
      </c>
      <c r="AB63" s="32">
        <v>500</v>
      </c>
      <c r="AC63" s="39">
        <v>1057.730120738257</v>
      </c>
      <c r="AD63" s="32">
        <v>2400</v>
      </c>
      <c r="AE63" s="13">
        <v>1700</v>
      </c>
      <c r="AF63" s="39">
        <v>3201.3812680795745</v>
      </c>
      <c r="AG63" s="13">
        <v>2200</v>
      </c>
      <c r="AH63" s="32">
        <v>500</v>
      </c>
      <c r="AI63" s="13">
        <v>500</v>
      </c>
      <c r="AJ63" s="13">
        <v>3750</v>
      </c>
      <c r="AK63" s="13">
        <v>3800</v>
      </c>
      <c r="AL63" s="13">
        <v>3000</v>
      </c>
      <c r="AM63" s="13">
        <v>5300</v>
      </c>
      <c r="AN63" s="13">
        <v>4200</v>
      </c>
      <c r="AO63" s="13">
        <v>1300</v>
      </c>
      <c r="AP63" s="13">
        <v>1500</v>
      </c>
      <c r="AQ63" s="32">
        <v>1500</v>
      </c>
      <c r="AR63" s="13">
        <v>200</v>
      </c>
      <c r="AS63" s="39">
        <v>1886.9291125592279</v>
      </c>
      <c r="AT63" s="39">
        <v>1500.4698866294716</v>
      </c>
      <c r="AU63" s="13">
        <v>1300</v>
      </c>
      <c r="AV63" s="32">
        <v>1000</v>
      </c>
      <c r="AW63" s="13">
        <v>490</v>
      </c>
      <c r="AX63" s="13">
        <v>370</v>
      </c>
      <c r="AY63" s="21">
        <v>770</v>
      </c>
      <c r="AZ63" s="13">
        <v>3000</v>
      </c>
      <c r="BA63" s="32">
        <v>2200</v>
      </c>
      <c r="BB63" s="13">
        <v>2000</v>
      </c>
      <c r="BC63" s="13">
        <v>1500</v>
      </c>
      <c r="BD63" s="13">
        <v>250</v>
      </c>
      <c r="BE63" s="13">
        <v>1700</v>
      </c>
      <c r="BF63" s="13">
        <v>900</v>
      </c>
      <c r="BG63" s="13">
        <v>1700</v>
      </c>
      <c r="BH63" s="57">
        <v>500</v>
      </c>
      <c r="BI63" s="59">
        <v>602.09227944043357</v>
      </c>
      <c r="BJ63" s="55">
        <v>15800</v>
      </c>
      <c r="BK63" s="55">
        <v>12000</v>
      </c>
      <c r="BL63" s="41">
        <v>1000</v>
      </c>
      <c r="BM63" s="5">
        <f t="shared" si="2"/>
        <v>106.66689654104904</v>
      </c>
      <c r="BN63" s="60">
        <f t="shared" si="5"/>
        <v>0.45121552347081034</v>
      </c>
      <c r="BO63" s="5">
        <f t="shared" si="6"/>
        <v>106.66689654104904</v>
      </c>
      <c r="BP63" s="6">
        <v>107</v>
      </c>
      <c r="BQ63" s="6">
        <f t="shared" si="3"/>
        <v>164.44994003058119</v>
      </c>
      <c r="BR63" s="5">
        <f t="shared" si="7"/>
        <v>106.66689654104904</v>
      </c>
      <c r="BS63" s="5">
        <v>106.66689654104904</v>
      </c>
      <c r="BT63" s="32">
        <v>277.7921388838962</v>
      </c>
      <c r="BU63" s="21">
        <v>92.972732225299154</v>
      </c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13"/>
    </row>
    <row r="64" spans="1:145" s="31" customFormat="1" x14ac:dyDescent="0.15">
      <c r="A64" s="34">
        <v>2010</v>
      </c>
      <c r="B64" s="10">
        <v>360</v>
      </c>
      <c r="C64" s="13">
        <v>400</v>
      </c>
      <c r="D64" s="111">
        <v>416.76108413531176</v>
      </c>
      <c r="E64" s="13">
        <v>600</v>
      </c>
      <c r="F64" s="111">
        <v>233.59400302405163</v>
      </c>
      <c r="G64" s="111">
        <v>543.12796671057254</v>
      </c>
      <c r="H64" s="13">
        <v>4300</v>
      </c>
      <c r="I64" s="13">
        <v>200</v>
      </c>
      <c r="J64" s="13">
        <v>1776</v>
      </c>
      <c r="K64" s="13">
        <v>1000</v>
      </c>
      <c r="L64" s="13">
        <v>500</v>
      </c>
      <c r="M64" s="13">
        <v>780</v>
      </c>
      <c r="N64" s="111">
        <v>539.50939892427812</v>
      </c>
      <c r="O64" s="13">
        <v>800</v>
      </c>
      <c r="P64" s="13">
        <v>700</v>
      </c>
      <c r="Q64" s="13">
        <v>500</v>
      </c>
      <c r="R64" s="13">
        <v>600</v>
      </c>
      <c r="S64" s="13">
        <v>300</v>
      </c>
      <c r="T64" s="13">
        <v>850</v>
      </c>
      <c r="U64" s="13">
        <v>700</v>
      </c>
      <c r="V64" s="13">
        <v>2500</v>
      </c>
      <c r="W64" s="32">
        <v>300</v>
      </c>
      <c r="X64" s="13">
        <v>2100</v>
      </c>
      <c r="Y64" s="111">
        <v>237.82586489506468</v>
      </c>
      <c r="Z64" s="13">
        <v>4600</v>
      </c>
      <c r="AA64" s="13">
        <v>2900</v>
      </c>
      <c r="AB64" s="32">
        <v>300</v>
      </c>
      <c r="AC64" s="111">
        <v>763.92991766472028</v>
      </c>
      <c r="AD64" s="32">
        <v>1750</v>
      </c>
      <c r="AE64" s="111">
        <v>1014.0801649224198</v>
      </c>
      <c r="AF64" s="13">
        <v>400</v>
      </c>
      <c r="AG64" s="13">
        <v>2600</v>
      </c>
      <c r="AH64" s="32">
        <v>800</v>
      </c>
      <c r="AI64" s="13">
        <v>300</v>
      </c>
      <c r="AJ64" s="13">
        <v>2800</v>
      </c>
      <c r="AK64" s="13">
        <v>1800</v>
      </c>
      <c r="AL64" s="13">
        <v>1200</v>
      </c>
      <c r="AM64" s="13">
        <v>1800</v>
      </c>
      <c r="AN64" s="13">
        <v>3900</v>
      </c>
      <c r="AO64" s="13">
        <v>1200</v>
      </c>
      <c r="AP64" s="13">
        <v>800</v>
      </c>
      <c r="AQ64" s="32">
        <v>700</v>
      </c>
      <c r="AR64" s="13">
        <v>1100</v>
      </c>
      <c r="AS64" s="13">
        <v>1000</v>
      </c>
      <c r="AT64" s="32">
        <v>700</v>
      </c>
      <c r="AU64" s="13">
        <v>900</v>
      </c>
      <c r="AV64" s="32">
        <v>700</v>
      </c>
      <c r="AW64" s="13">
        <v>2400</v>
      </c>
      <c r="AX64" s="13">
        <v>800</v>
      </c>
      <c r="AY64" s="32">
        <v>130</v>
      </c>
      <c r="AZ64" s="13">
        <v>900</v>
      </c>
      <c r="BA64" s="13">
        <v>1400</v>
      </c>
      <c r="BB64" s="13">
        <v>1800</v>
      </c>
      <c r="BC64" s="13">
        <v>300</v>
      </c>
      <c r="BD64" s="13">
        <v>600</v>
      </c>
      <c r="BE64" s="13">
        <v>5900</v>
      </c>
      <c r="BF64" s="13">
        <v>1300</v>
      </c>
      <c r="BG64" s="111">
        <v>686.34363399442805</v>
      </c>
      <c r="BH64" s="112">
        <v>322.56231515509444</v>
      </c>
      <c r="BI64" s="112">
        <v>434.85223349240511</v>
      </c>
      <c r="BJ64" s="57">
        <v>3500</v>
      </c>
      <c r="BK64" s="57">
        <v>1100</v>
      </c>
      <c r="BL64" s="41">
        <v>200</v>
      </c>
      <c r="BM64" s="33">
        <f t="shared" si="2"/>
        <v>77.038586582918356</v>
      </c>
      <c r="BN64" s="75">
        <f t="shared" si="5"/>
        <v>0.5791125208997453</v>
      </c>
      <c r="BO64" s="33">
        <f t="shared" ref="BO64:BO75" si="8">BM64</f>
        <v>77.038586582918356</v>
      </c>
      <c r="BP64" s="13">
        <v>107</v>
      </c>
      <c r="BQ64" s="13">
        <f t="shared" si="3"/>
        <v>142.78824773208689</v>
      </c>
      <c r="BR64" s="33">
        <f t="shared" si="7"/>
        <v>77.038586582918356</v>
      </c>
      <c r="BS64" s="33">
        <v>77.038586582918356</v>
      </c>
      <c r="BT64" s="32">
        <v>92.972732225299154</v>
      </c>
      <c r="BU64" s="32">
        <v>165.69003626397605</v>
      </c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13"/>
    </row>
    <row r="65" spans="1:145" s="31" customFormat="1" x14ac:dyDescent="0.15">
      <c r="A65" s="3">
        <v>2011</v>
      </c>
      <c r="B65" s="32">
        <v>1324</v>
      </c>
      <c r="C65" s="35">
        <v>3534.4374643092128</v>
      </c>
      <c r="D65" s="35">
        <v>676.0594000096155</v>
      </c>
      <c r="E65" s="13">
        <v>300</v>
      </c>
      <c r="F65" s="35">
        <v>378.93034532739415</v>
      </c>
      <c r="G65" s="35">
        <v>881.04859422280811</v>
      </c>
      <c r="H65" s="13">
        <v>660</v>
      </c>
      <c r="I65" s="35">
        <v>372.80583187514407</v>
      </c>
      <c r="J65" s="13">
        <v>1371</v>
      </c>
      <c r="K65" s="13">
        <v>300</v>
      </c>
      <c r="L65" s="13">
        <v>2700</v>
      </c>
      <c r="M65" s="13">
        <v>1100</v>
      </c>
      <c r="N65" s="32">
        <v>200</v>
      </c>
      <c r="O65" s="13">
        <v>100</v>
      </c>
      <c r="P65" s="13">
        <v>100</v>
      </c>
      <c r="Q65" s="35">
        <v>641.34832338126171</v>
      </c>
      <c r="R65" s="35">
        <v>682.44284660803248</v>
      </c>
      <c r="S65" s="13">
        <v>1088</v>
      </c>
      <c r="T65" s="13">
        <v>400</v>
      </c>
      <c r="U65" s="13">
        <v>2000</v>
      </c>
      <c r="V65" s="13">
        <v>1900</v>
      </c>
      <c r="W65" s="32">
        <v>400</v>
      </c>
      <c r="X65" s="13">
        <v>1900</v>
      </c>
      <c r="Y65" s="32">
        <v>900</v>
      </c>
      <c r="Z65" s="13">
        <v>3000</v>
      </c>
      <c r="AA65" s="13">
        <v>3000</v>
      </c>
      <c r="AB65" s="35">
        <v>731.03134810360734</v>
      </c>
      <c r="AC65" s="32">
        <v>205</v>
      </c>
      <c r="AD65" s="32">
        <v>4000</v>
      </c>
      <c r="AE65" s="32">
        <v>2500</v>
      </c>
      <c r="AF65" s="13">
        <v>1070</v>
      </c>
      <c r="AG65" s="13">
        <v>3350</v>
      </c>
      <c r="AH65" s="32">
        <v>500</v>
      </c>
      <c r="AI65" s="35">
        <v>2268.5564752452856</v>
      </c>
      <c r="AJ65" s="13">
        <v>6500</v>
      </c>
      <c r="AK65" s="13">
        <v>4500</v>
      </c>
      <c r="AL65" s="13">
        <v>2500</v>
      </c>
      <c r="AM65" s="13">
        <v>3000</v>
      </c>
      <c r="AN65" s="13">
        <v>2000</v>
      </c>
      <c r="AO65" s="13">
        <v>2500</v>
      </c>
      <c r="AP65" s="13">
        <v>300</v>
      </c>
      <c r="AQ65" s="32">
        <v>2000</v>
      </c>
      <c r="AR65" s="13">
        <v>3000</v>
      </c>
      <c r="AS65" s="13">
        <v>500</v>
      </c>
      <c r="AT65" s="32">
        <v>400</v>
      </c>
      <c r="AU65" s="13">
        <v>1800</v>
      </c>
      <c r="AV65" s="32">
        <v>1500</v>
      </c>
      <c r="AW65" s="13">
        <v>1420</v>
      </c>
      <c r="AX65" s="13">
        <v>520</v>
      </c>
      <c r="AY65" s="21">
        <v>270</v>
      </c>
      <c r="AZ65" s="13">
        <v>800</v>
      </c>
      <c r="BA65" s="13">
        <v>2500</v>
      </c>
      <c r="BB65" s="13">
        <v>4000</v>
      </c>
      <c r="BC65" s="13">
        <v>2500</v>
      </c>
      <c r="BD65" s="13">
        <v>500</v>
      </c>
      <c r="BE65" s="13">
        <v>4500</v>
      </c>
      <c r="BF65" s="13">
        <v>1300</v>
      </c>
      <c r="BG65" s="32">
        <v>2500</v>
      </c>
      <c r="BH65" s="57">
        <v>120</v>
      </c>
      <c r="BI65" s="56">
        <v>705.40640972207586</v>
      </c>
      <c r="BJ65" s="57">
        <v>23000</v>
      </c>
      <c r="BK65" s="57">
        <v>3300</v>
      </c>
      <c r="BL65" s="41">
        <v>2000</v>
      </c>
      <c r="BM65" s="5">
        <f t="shared" si="2"/>
        <v>124.97006703880443</v>
      </c>
      <c r="BN65" s="60">
        <f t="shared" si="5"/>
        <v>0.51234339022533859</v>
      </c>
      <c r="BO65" s="5">
        <f t="shared" si="8"/>
        <v>124.97006703880443</v>
      </c>
      <c r="BP65" s="6">
        <v>107</v>
      </c>
      <c r="BQ65" s="6">
        <f t="shared" si="3"/>
        <v>111.32962810624913</v>
      </c>
      <c r="BR65" s="5">
        <f t="shared" si="7"/>
        <v>124.97006703880443</v>
      </c>
      <c r="BS65" s="5">
        <v>125</v>
      </c>
      <c r="BT65" s="32">
        <v>165.69003626397605</v>
      </c>
      <c r="BU65" s="21">
        <v>65.823921231268315</v>
      </c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13"/>
    </row>
    <row r="66" spans="1:145" s="31" customFormat="1" x14ac:dyDescent="0.15">
      <c r="A66" s="3">
        <v>2012</v>
      </c>
      <c r="B66" s="32">
        <v>3627</v>
      </c>
      <c r="C66" s="32">
        <v>150</v>
      </c>
      <c r="D66" s="32">
        <v>900</v>
      </c>
      <c r="E66" s="32">
        <v>750</v>
      </c>
      <c r="F66" s="32">
        <v>550</v>
      </c>
      <c r="G66" s="32">
        <v>1400</v>
      </c>
      <c r="H66" s="13">
        <v>1550</v>
      </c>
      <c r="I66" s="32">
        <v>1200</v>
      </c>
      <c r="J66" s="13">
        <v>4253</v>
      </c>
      <c r="K66" s="13">
        <v>500</v>
      </c>
      <c r="L66" s="13">
        <v>3700</v>
      </c>
      <c r="M66" s="13">
        <v>1300</v>
      </c>
      <c r="N66" s="32">
        <v>900</v>
      </c>
      <c r="O66" s="13">
        <v>1900</v>
      </c>
      <c r="P66" s="32">
        <v>500</v>
      </c>
      <c r="Q66" s="32">
        <v>700</v>
      </c>
      <c r="R66" s="32">
        <v>800</v>
      </c>
      <c r="S66" s="13">
        <v>1200</v>
      </c>
      <c r="T66" s="13">
        <v>1400</v>
      </c>
      <c r="U66" s="13">
        <v>900</v>
      </c>
      <c r="V66" s="13">
        <v>1000</v>
      </c>
      <c r="W66" s="35">
        <v>769.48087226998746</v>
      </c>
      <c r="X66" s="13">
        <v>3000</v>
      </c>
      <c r="Y66" s="32">
        <v>2900</v>
      </c>
      <c r="Z66" s="13">
        <v>13800</v>
      </c>
      <c r="AA66" s="13">
        <v>1800</v>
      </c>
      <c r="AB66" s="32">
        <v>2600</v>
      </c>
      <c r="AC66" s="32">
        <v>719</v>
      </c>
      <c r="AD66" s="32">
        <v>1700</v>
      </c>
      <c r="AE66" s="35">
        <v>2356.0512845160169</v>
      </c>
      <c r="AF66" s="32">
        <v>200</v>
      </c>
      <c r="AG66" s="13">
        <v>5600</v>
      </c>
      <c r="AH66" s="32">
        <v>1250</v>
      </c>
      <c r="AI66" s="32">
        <v>1100</v>
      </c>
      <c r="AJ66" s="13">
        <v>9000</v>
      </c>
      <c r="AK66" s="13">
        <v>5050</v>
      </c>
      <c r="AL66" s="13">
        <v>6000</v>
      </c>
      <c r="AM66" s="13">
        <v>1200</v>
      </c>
      <c r="AN66" s="13">
        <v>3700</v>
      </c>
      <c r="AO66" s="13">
        <v>3500</v>
      </c>
      <c r="AP66" s="13">
        <v>400</v>
      </c>
      <c r="AQ66" s="32">
        <v>20</v>
      </c>
      <c r="AR66" s="13">
        <v>2510</v>
      </c>
      <c r="AS66" s="13">
        <v>6800</v>
      </c>
      <c r="AT66" s="32">
        <v>3200</v>
      </c>
      <c r="AU66" s="13">
        <v>9500</v>
      </c>
      <c r="AV66" s="32">
        <v>1000</v>
      </c>
      <c r="AW66" s="32">
        <v>3240</v>
      </c>
      <c r="AX66" s="32">
        <v>3100</v>
      </c>
      <c r="AY66" s="21">
        <v>2000</v>
      </c>
      <c r="AZ66" s="32">
        <v>1500</v>
      </c>
      <c r="BA66" s="32">
        <v>500</v>
      </c>
      <c r="BB66" s="13">
        <v>8400</v>
      </c>
      <c r="BC66" s="13">
        <v>8000</v>
      </c>
      <c r="BD66" s="35">
        <v>1666.7253623645759</v>
      </c>
      <c r="BE66" s="13">
        <v>12000</v>
      </c>
      <c r="BF66" s="13">
        <v>9500</v>
      </c>
      <c r="BG66" s="32">
        <v>1500</v>
      </c>
      <c r="BH66" s="56">
        <v>730.29751417203931</v>
      </c>
      <c r="BI66" s="56">
        <v>999.92483859846095</v>
      </c>
      <c r="BJ66" s="57">
        <v>3000</v>
      </c>
      <c r="BK66" s="56">
        <v>2055.583709723996</v>
      </c>
      <c r="BL66" s="57">
        <v>100</v>
      </c>
      <c r="BM66" s="6">
        <f t="shared" si="2"/>
        <v>177.14706358164509</v>
      </c>
      <c r="BN66" s="104">
        <f t="shared" si="5"/>
        <v>0.76649182832376062</v>
      </c>
      <c r="BO66" s="5">
        <f t="shared" si="8"/>
        <v>177.14706358164509</v>
      </c>
      <c r="BP66" s="6">
        <v>107</v>
      </c>
      <c r="BQ66" s="6">
        <f t="shared" ref="BQ66:BQ75" si="9">AVERAGE(BO62:BO66)</f>
        <v>116.94072471470663</v>
      </c>
      <c r="BR66" s="5">
        <f t="shared" si="7"/>
        <v>177.14706358164509</v>
      </c>
      <c r="BS66" s="6">
        <v>177</v>
      </c>
      <c r="BT66" s="32">
        <v>65.823921231268315</v>
      </c>
      <c r="BU66" s="21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13"/>
    </row>
    <row r="67" spans="1:145" s="31" customFormat="1" x14ac:dyDescent="0.15">
      <c r="A67" s="3">
        <v>2013</v>
      </c>
      <c r="B67" s="32">
        <v>1981</v>
      </c>
      <c r="C67" s="35">
        <v>7646.6790977672745</v>
      </c>
      <c r="D67" s="35">
        <v>1500.2726399775804</v>
      </c>
      <c r="E67" s="32">
        <v>900</v>
      </c>
      <c r="F67" s="32">
        <v>500</v>
      </c>
      <c r="G67" s="35">
        <v>1964.9821175437335</v>
      </c>
      <c r="H67" s="35">
        <v>1466.1683081494846</v>
      </c>
      <c r="I67" s="35">
        <v>857.70328251265084</v>
      </c>
      <c r="J67" s="13">
        <v>1503</v>
      </c>
      <c r="K67" s="35">
        <v>723.4745461352212</v>
      </c>
      <c r="L67" s="13">
        <v>4900</v>
      </c>
      <c r="M67" s="13">
        <v>1900</v>
      </c>
      <c r="N67" s="32">
        <v>1200</v>
      </c>
      <c r="O67" s="13">
        <v>700</v>
      </c>
      <c r="P67" s="32">
        <v>500</v>
      </c>
      <c r="Q67" s="35">
        <v>1416.6013886017045</v>
      </c>
      <c r="R67" s="32">
        <v>7100</v>
      </c>
      <c r="S67" s="35">
        <v>1881.8448734004303</v>
      </c>
      <c r="T67" s="13">
        <v>1900</v>
      </c>
      <c r="U67" s="13">
        <v>3400</v>
      </c>
      <c r="V67" s="13">
        <v>1700</v>
      </c>
      <c r="W67" s="35">
        <v>1206.6569609166663</v>
      </c>
      <c r="X67" s="13">
        <v>3100</v>
      </c>
      <c r="Y67" s="32">
        <v>600</v>
      </c>
      <c r="Z67" s="13">
        <v>4000</v>
      </c>
      <c r="AA67" s="13">
        <v>700</v>
      </c>
      <c r="AB67" s="32">
        <v>1700</v>
      </c>
      <c r="AC67" s="32">
        <v>125</v>
      </c>
      <c r="AD67" s="32">
        <v>2300</v>
      </c>
      <c r="AE67" s="32">
        <v>3500</v>
      </c>
      <c r="AF67" s="32">
        <v>550</v>
      </c>
      <c r="AG67" s="13">
        <v>9300</v>
      </c>
      <c r="AH67" s="32">
        <v>21000</v>
      </c>
      <c r="AI67" s="32">
        <v>1550</v>
      </c>
      <c r="AJ67" s="13">
        <v>22200</v>
      </c>
      <c r="AK67" s="13">
        <v>17500</v>
      </c>
      <c r="AL67" s="13">
        <v>7000</v>
      </c>
      <c r="AM67" s="13">
        <v>8100</v>
      </c>
      <c r="AN67" s="13">
        <v>8000</v>
      </c>
      <c r="AO67" s="13">
        <v>7500</v>
      </c>
      <c r="AP67" s="13">
        <v>650</v>
      </c>
      <c r="AQ67" s="32">
        <v>6000</v>
      </c>
      <c r="AR67" s="13">
        <v>1810</v>
      </c>
      <c r="AS67" s="13">
        <v>3000</v>
      </c>
      <c r="AT67" s="32">
        <v>500</v>
      </c>
      <c r="AU67" s="13">
        <v>19500</v>
      </c>
      <c r="AV67" s="32">
        <v>2300</v>
      </c>
      <c r="AW67" s="35">
        <v>5146.142998631879</v>
      </c>
      <c r="AX67" s="32">
        <v>15300</v>
      </c>
      <c r="AY67" s="21">
        <v>2000</v>
      </c>
      <c r="AZ67" s="32">
        <v>10000</v>
      </c>
      <c r="BA67" s="32">
        <v>3500</v>
      </c>
      <c r="BB67" s="13">
        <v>800</v>
      </c>
      <c r="BC67" s="13">
        <v>15500</v>
      </c>
      <c r="BD67" s="32">
        <v>900</v>
      </c>
      <c r="BE67" s="13">
        <v>10700</v>
      </c>
      <c r="BF67" s="13">
        <v>2400</v>
      </c>
      <c r="BG67" s="32">
        <v>4600</v>
      </c>
      <c r="BH67" s="57">
        <v>200</v>
      </c>
      <c r="BI67" s="56">
        <v>1568.0263280823538</v>
      </c>
      <c r="BJ67" s="57">
        <v>3000</v>
      </c>
      <c r="BK67" s="57">
        <v>1000</v>
      </c>
      <c r="BL67" s="56">
        <v>1844.5863421771992</v>
      </c>
      <c r="BM67" s="6">
        <f t="shared" si="2"/>
        <v>277.7921388838962</v>
      </c>
      <c r="BN67" s="104">
        <f t="shared" si="5"/>
        <v>0.62043096527448827</v>
      </c>
      <c r="BO67" s="5">
        <f t="shared" si="8"/>
        <v>277.7921388838962</v>
      </c>
      <c r="BP67" s="6">
        <v>107</v>
      </c>
      <c r="BQ67" s="6">
        <f t="shared" si="9"/>
        <v>152.72295052566261</v>
      </c>
      <c r="BR67" s="5">
        <f t="shared" si="7"/>
        <v>277.7921388838962</v>
      </c>
      <c r="BS67" s="6">
        <v>278</v>
      </c>
      <c r="BT67" s="32"/>
      <c r="BU67" s="21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13"/>
    </row>
    <row r="68" spans="1:145" s="9" customFormat="1" x14ac:dyDescent="0.15">
      <c r="A68" s="3">
        <v>2014</v>
      </c>
      <c r="B68" s="32">
        <v>650</v>
      </c>
      <c r="C68" s="32">
        <v>200</v>
      </c>
      <c r="D68" s="109">
        <v>502.11804749984827</v>
      </c>
      <c r="E68" s="32">
        <v>1600</v>
      </c>
      <c r="F68" s="109">
        <v>277.34383727896579</v>
      </c>
      <c r="G68" s="109">
        <v>657.64912188141375</v>
      </c>
      <c r="H68" s="109">
        <v>490.70385515996173</v>
      </c>
      <c r="I68" s="32">
        <v>600</v>
      </c>
      <c r="J68" s="13">
        <v>330</v>
      </c>
      <c r="K68" s="109">
        <v>242.13574043836709</v>
      </c>
      <c r="L68" s="13">
        <v>1600</v>
      </c>
      <c r="M68" s="13">
        <v>300</v>
      </c>
      <c r="N68" s="32">
        <v>250</v>
      </c>
      <c r="O68" s="13">
        <v>800</v>
      </c>
      <c r="P68" s="109">
        <v>298.12685637667738</v>
      </c>
      <c r="Q68" s="32">
        <v>1400</v>
      </c>
      <c r="R68" s="32">
        <v>1800</v>
      </c>
      <c r="S68" s="109">
        <v>629.82437219998349</v>
      </c>
      <c r="T68" s="13">
        <v>1500</v>
      </c>
      <c r="U68" s="13">
        <v>1300</v>
      </c>
      <c r="V68" s="109">
        <v>840.97995486891796</v>
      </c>
      <c r="W68" s="32">
        <v>200</v>
      </c>
      <c r="X68" s="109">
        <v>1349.2535304435382</v>
      </c>
      <c r="Y68" s="32">
        <v>6000</v>
      </c>
      <c r="Z68" s="13">
        <v>3800</v>
      </c>
      <c r="AA68" s="13">
        <v>550</v>
      </c>
      <c r="AB68" s="32">
        <v>150</v>
      </c>
      <c r="AC68" s="32">
        <v>1426</v>
      </c>
      <c r="AD68" s="109">
        <v>752.00983340113248</v>
      </c>
      <c r="AE68" s="32">
        <v>100</v>
      </c>
      <c r="AF68" s="32">
        <v>900</v>
      </c>
      <c r="AG68" s="13">
        <v>10500</v>
      </c>
      <c r="AH68" s="32">
        <v>1500</v>
      </c>
      <c r="AI68" s="32">
        <v>800</v>
      </c>
      <c r="AJ68" s="13">
        <v>4500</v>
      </c>
      <c r="AK68" s="13">
        <v>7200</v>
      </c>
      <c r="AL68" s="13">
        <v>560</v>
      </c>
      <c r="AM68" s="13">
        <v>1190</v>
      </c>
      <c r="AN68" s="13">
        <v>6200</v>
      </c>
      <c r="AO68" s="13">
        <v>225</v>
      </c>
      <c r="AP68" s="109">
        <v>1508.1836002510267</v>
      </c>
      <c r="AQ68" s="109">
        <v>689.65804396663498</v>
      </c>
      <c r="AR68" s="109">
        <v>876.21405913844774</v>
      </c>
      <c r="AS68" s="109">
        <v>1640.2274084495382</v>
      </c>
      <c r="AT68" s="109">
        <v>1246.2945377699104</v>
      </c>
      <c r="AU68" s="13">
        <v>6500</v>
      </c>
      <c r="AV68" s="32">
        <v>400</v>
      </c>
      <c r="AW68" s="32">
        <v>2300</v>
      </c>
      <c r="AX68" s="32">
        <v>2200</v>
      </c>
      <c r="AY68" s="21">
        <v>300</v>
      </c>
      <c r="AZ68" s="109">
        <v>845.52506415156711</v>
      </c>
      <c r="BA68" s="109">
        <v>607.06615977548586</v>
      </c>
      <c r="BB68" s="13">
        <v>900</v>
      </c>
      <c r="BC68" s="13">
        <v>500</v>
      </c>
      <c r="BD68" s="109">
        <v>851.00741042296954</v>
      </c>
      <c r="BE68" s="13">
        <v>1400</v>
      </c>
      <c r="BF68" s="109">
        <v>1887.3080335260343</v>
      </c>
      <c r="BG68" s="32">
        <v>120</v>
      </c>
      <c r="BH68" s="109">
        <v>370.18698469101105</v>
      </c>
      <c r="BI68" s="32">
        <v>50</v>
      </c>
      <c r="BJ68" s="109">
        <v>1944.5319627253862</v>
      </c>
      <c r="BK68" s="109">
        <v>1048.0292926921632</v>
      </c>
      <c r="BL68" s="109">
        <v>617.35451819017101</v>
      </c>
      <c r="BM68" s="6">
        <f t="shared" si="2"/>
        <v>92.972732225299154</v>
      </c>
      <c r="BN68" s="104">
        <f t="shared" si="5"/>
        <v>0.67526597619467299</v>
      </c>
      <c r="BO68" s="6">
        <f t="shared" si="8"/>
        <v>92.972732225299154</v>
      </c>
      <c r="BP68" s="6">
        <v>107</v>
      </c>
      <c r="BQ68" s="6">
        <f t="shared" si="9"/>
        <v>149.98411766251266</v>
      </c>
      <c r="BR68" s="6">
        <f t="shared" si="7"/>
        <v>92.972732225299154</v>
      </c>
      <c r="BS68" s="6">
        <v>93</v>
      </c>
    </row>
    <row r="69" spans="1:145" s="9" customFormat="1" x14ac:dyDescent="0.15">
      <c r="A69" s="3">
        <v>2015</v>
      </c>
      <c r="B69" s="32">
        <v>1222</v>
      </c>
      <c r="C69" s="32">
        <v>1200</v>
      </c>
      <c r="D69" s="109">
        <v>894.84255784300046</v>
      </c>
      <c r="E69" s="109">
        <v>544.87843808584637</v>
      </c>
      <c r="F69" s="109">
        <v>494.26438660696334</v>
      </c>
      <c r="G69" s="109">
        <v>1172.0200564518691</v>
      </c>
      <c r="H69" s="109">
        <v>874.50091680220157</v>
      </c>
      <c r="I69" s="109">
        <v>519.20233287819372</v>
      </c>
      <c r="J69" s="13">
        <v>912</v>
      </c>
      <c r="K69" s="109">
        <v>431.51877609421257</v>
      </c>
      <c r="L69" s="13">
        <v>800</v>
      </c>
      <c r="M69" s="13">
        <v>200</v>
      </c>
      <c r="N69" s="32">
        <v>700</v>
      </c>
      <c r="O69" s="109">
        <v>571.47417702280688</v>
      </c>
      <c r="P69" s="109">
        <v>531.30254935133564</v>
      </c>
      <c r="Q69" s="109">
        <v>867.48866873490488</v>
      </c>
      <c r="R69" s="32">
        <v>4500</v>
      </c>
      <c r="S69" s="32">
        <v>3500</v>
      </c>
      <c r="T69" s="13">
        <v>900</v>
      </c>
      <c r="U69" s="13">
        <v>250</v>
      </c>
      <c r="V69" s="109">
        <v>1498.7405005808525</v>
      </c>
      <c r="W69" s="32">
        <v>1500</v>
      </c>
      <c r="X69" s="109">
        <v>2404.5530453833471</v>
      </c>
      <c r="Y69" s="109">
        <v>714.22173418492844</v>
      </c>
      <c r="Z69" s="13">
        <v>12000</v>
      </c>
      <c r="AA69" s="13">
        <v>4300</v>
      </c>
      <c r="AB69" s="32">
        <v>500</v>
      </c>
      <c r="AC69" s="109">
        <v>1540.7770328241618</v>
      </c>
      <c r="AD69" s="109">
        <v>1340.1836602632256</v>
      </c>
      <c r="AE69" s="32">
        <v>1000</v>
      </c>
      <c r="AF69" s="32">
        <v>205</v>
      </c>
      <c r="AG69" s="13">
        <v>1610</v>
      </c>
      <c r="AH69" s="109">
        <v>4413.6349614015908</v>
      </c>
      <c r="AI69" s="32">
        <v>800</v>
      </c>
      <c r="AJ69" s="13">
        <v>12000</v>
      </c>
      <c r="AK69" s="13">
        <v>16000</v>
      </c>
      <c r="AL69" s="13">
        <v>400</v>
      </c>
      <c r="AM69" s="13">
        <v>19000</v>
      </c>
      <c r="AN69" s="13">
        <v>950</v>
      </c>
      <c r="AO69" s="13">
        <v>8000</v>
      </c>
      <c r="AP69" s="32">
        <v>200</v>
      </c>
      <c r="AQ69" s="32">
        <v>1500</v>
      </c>
      <c r="AR69" s="109">
        <v>1561.5324597541423</v>
      </c>
      <c r="AS69" s="109">
        <v>2923.108015588055</v>
      </c>
      <c r="AT69" s="109">
        <v>2221.0661365250917</v>
      </c>
      <c r="AU69" s="13">
        <v>4500</v>
      </c>
      <c r="AV69" s="109">
        <v>2203.4254107280926</v>
      </c>
      <c r="AW69" s="32">
        <v>795</v>
      </c>
      <c r="AX69" s="32">
        <v>1835</v>
      </c>
      <c r="AY69" s="21">
        <v>140</v>
      </c>
      <c r="AZ69" s="32">
        <v>3000</v>
      </c>
      <c r="BA69" s="109">
        <v>1081.874347703658</v>
      </c>
      <c r="BB69" s="13">
        <v>5000</v>
      </c>
      <c r="BC69" s="13">
        <v>5000</v>
      </c>
      <c r="BD69" s="32">
        <v>400</v>
      </c>
      <c r="BE69" s="13">
        <v>2500</v>
      </c>
      <c r="BF69" s="32">
        <v>6000</v>
      </c>
      <c r="BG69" s="109">
        <v>1542.5267529541395</v>
      </c>
      <c r="BH69" s="32">
        <v>5400</v>
      </c>
      <c r="BI69" s="109">
        <v>923.68974649139932</v>
      </c>
      <c r="BJ69" s="32">
        <v>4000</v>
      </c>
      <c r="BK69" s="32">
        <v>600</v>
      </c>
      <c r="BL69" s="109">
        <v>1100.2095997220188</v>
      </c>
      <c r="BM69" s="6">
        <f t="shared" si="2"/>
        <v>165.69003626397605</v>
      </c>
      <c r="BN69" s="104">
        <f t="shared" si="5"/>
        <v>0.60280417587657609</v>
      </c>
      <c r="BO69" s="6">
        <f t="shared" si="8"/>
        <v>165.69003626397605</v>
      </c>
      <c r="BP69" s="6">
        <v>107</v>
      </c>
      <c r="BQ69" s="6">
        <f t="shared" si="9"/>
        <v>167.71440759872419</v>
      </c>
      <c r="BR69" s="6">
        <f t="shared" si="7"/>
        <v>165.69003626397605</v>
      </c>
      <c r="BS69" s="6">
        <f t="shared" ref="BS69:BS75" si="10">BM69</f>
        <v>165.69003626397605</v>
      </c>
    </row>
    <row r="70" spans="1:145" s="31" customFormat="1" x14ac:dyDescent="0.15">
      <c r="A70" s="3">
        <v>2016</v>
      </c>
      <c r="B70" s="32">
        <v>860</v>
      </c>
      <c r="C70" s="35">
        <v>1757.8757847766594</v>
      </c>
      <c r="D70" s="109">
        <v>355.49540195036565</v>
      </c>
      <c r="E70" s="109">
        <v>216.46464807001766</v>
      </c>
      <c r="F70" s="109">
        <v>196.35713036534816</v>
      </c>
      <c r="G70" s="109">
        <v>465.61010918810047</v>
      </c>
      <c r="H70" s="109">
        <v>347.41424868654479</v>
      </c>
      <c r="I70" s="109">
        <v>206.26426448228079</v>
      </c>
      <c r="J70" s="13">
        <v>1841</v>
      </c>
      <c r="K70" s="35">
        <v>171.43009059300769</v>
      </c>
      <c r="L70" s="13">
        <v>1400</v>
      </c>
      <c r="M70" s="13">
        <v>200</v>
      </c>
      <c r="N70" s="35">
        <v>436.19772962169446</v>
      </c>
      <c r="O70" s="109">
        <v>227.03037588747617</v>
      </c>
      <c r="P70" s="109">
        <v>211.0713350472742</v>
      </c>
      <c r="Q70" s="109">
        <v>344.62848272024701</v>
      </c>
      <c r="R70" s="32">
        <v>1300</v>
      </c>
      <c r="S70" s="32">
        <v>500</v>
      </c>
      <c r="T70" s="13">
        <v>1700</v>
      </c>
      <c r="U70" s="13">
        <v>1900</v>
      </c>
      <c r="V70" s="109">
        <v>595.40681431634528</v>
      </c>
      <c r="W70" s="35">
        <v>291.36726938357714</v>
      </c>
      <c r="X70" s="109">
        <v>955.26027891838805</v>
      </c>
      <c r="Y70" s="32">
        <v>150</v>
      </c>
      <c r="Z70" s="13">
        <v>850</v>
      </c>
      <c r="AA70" s="13">
        <v>1100</v>
      </c>
      <c r="AB70" s="32">
        <v>100</v>
      </c>
      <c r="AC70" s="35">
        <v>612.10672850442506</v>
      </c>
      <c r="AD70" s="32">
        <v>800</v>
      </c>
      <c r="AE70" s="32">
        <v>1300</v>
      </c>
      <c r="AF70" s="32">
        <v>450</v>
      </c>
      <c r="AG70" s="13">
        <v>2500</v>
      </c>
      <c r="AH70" s="13">
        <v>1000</v>
      </c>
      <c r="AI70" s="13">
        <v>800</v>
      </c>
      <c r="AJ70" s="13">
        <v>5500</v>
      </c>
      <c r="AK70" s="13">
        <v>4520</v>
      </c>
      <c r="AL70" s="13">
        <v>1100</v>
      </c>
      <c r="AM70" s="13">
        <v>900</v>
      </c>
      <c r="AN70" s="13">
        <v>2800</v>
      </c>
      <c r="AO70" s="13">
        <v>6150</v>
      </c>
      <c r="AP70" s="32">
        <v>1530</v>
      </c>
      <c r="AQ70" s="35">
        <v>490.83152302944541</v>
      </c>
      <c r="AR70" s="32">
        <v>100</v>
      </c>
      <c r="AS70" s="109">
        <v>1161.2673646869284</v>
      </c>
      <c r="AT70" s="32">
        <v>300</v>
      </c>
      <c r="AU70" s="13">
        <v>3300</v>
      </c>
      <c r="AV70" s="109">
        <v>875.35801152613692</v>
      </c>
      <c r="AW70" s="32">
        <v>1000</v>
      </c>
      <c r="AX70" s="32">
        <v>900</v>
      </c>
      <c r="AY70" s="21">
        <v>500</v>
      </c>
      <c r="AZ70" s="32">
        <v>200</v>
      </c>
      <c r="BA70" s="109">
        <v>429.79779261734075</v>
      </c>
      <c r="BB70" s="13">
        <v>2200</v>
      </c>
      <c r="BC70" s="13">
        <v>1050</v>
      </c>
      <c r="BD70" s="35">
        <v>591.95823261942394</v>
      </c>
      <c r="BE70" s="13">
        <v>800</v>
      </c>
      <c r="BF70" s="32">
        <v>630</v>
      </c>
      <c r="BG70" s="109">
        <v>612.80184235995546</v>
      </c>
      <c r="BH70" s="35">
        <v>306.86778943069334</v>
      </c>
      <c r="BI70" s="109">
        <v>366.95556646626579</v>
      </c>
      <c r="BJ70" s="32">
        <v>200</v>
      </c>
      <c r="BK70" s="35">
        <v>730.02055121463093</v>
      </c>
      <c r="BL70" s="109">
        <v>437.08186480572925</v>
      </c>
      <c r="BM70" s="6">
        <f t="shared" si="2"/>
        <v>65.823921231268315</v>
      </c>
      <c r="BN70" s="104">
        <f t="shared" si="5"/>
        <v>0.73950244387951025</v>
      </c>
      <c r="BO70" s="6">
        <f t="shared" si="8"/>
        <v>65.823921231268315</v>
      </c>
      <c r="BP70" s="6">
        <v>107</v>
      </c>
      <c r="BQ70" s="6">
        <f t="shared" si="9"/>
        <v>155.88517843721695</v>
      </c>
      <c r="BR70" s="6">
        <f t="shared" si="7"/>
        <v>65.823921231268315</v>
      </c>
      <c r="BS70" s="6">
        <f t="shared" si="10"/>
        <v>65.823921231268315</v>
      </c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13"/>
    </row>
    <row r="71" spans="1:145" s="31" customFormat="1" x14ac:dyDescent="0.15">
      <c r="A71" s="3">
        <v>2017</v>
      </c>
      <c r="B71" s="32">
        <v>3000</v>
      </c>
      <c r="C71" s="109">
        <v>7406.6689983536016</v>
      </c>
      <c r="D71" s="109">
        <v>1497.8514383512099</v>
      </c>
      <c r="E71" s="109">
        <v>912.05647860458032</v>
      </c>
      <c r="F71" s="109">
        <v>827.33506125011274</v>
      </c>
      <c r="G71" s="109">
        <v>1961.8109486785802</v>
      </c>
      <c r="H71" s="109">
        <v>1463.8021455038374</v>
      </c>
      <c r="I71" s="109">
        <v>869.07797832365884</v>
      </c>
      <c r="J71" s="13">
        <v>1204</v>
      </c>
      <c r="K71" s="109">
        <v>722.30697319348724</v>
      </c>
      <c r="L71" s="13">
        <v>4000</v>
      </c>
      <c r="M71" s="13">
        <v>2050</v>
      </c>
      <c r="N71" s="109">
        <v>1837.8842401931365</v>
      </c>
      <c r="O71" s="32">
        <v>1000</v>
      </c>
      <c r="P71" s="32">
        <v>2500</v>
      </c>
      <c r="Q71" s="109">
        <v>1452.064543430268</v>
      </c>
      <c r="R71" s="32">
        <v>1500</v>
      </c>
      <c r="S71" s="109">
        <v>1974.6859950654105</v>
      </c>
      <c r="T71" s="13">
        <v>800</v>
      </c>
      <c r="U71" s="13">
        <v>2500</v>
      </c>
      <c r="V71" s="109">
        <v>2508.6989826253334</v>
      </c>
      <c r="W71" s="109">
        <v>1227.6526816559622</v>
      </c>
      <c r="X71" s="109">
        <v>4024.9127692670909</v>
      </c>
      <c r="Y71" s="32">
        <v>1200</v>
      </c>
      <c r="Z71" s="13">
        <v>3200</v>
      </c>
      <c r="AA71" s="13">
        <v>1800</v>
      </c>
      <c r="AB71" s="32">
        <v>500</v>
      </c>
      <c r="AC71" s="32">
        <v>1900</v>
      </c>
      <c r="AD71" s="32">
        <v>3800</v>
      </c>
      <c r="AE71" s="35">
        <v>3605.4585953035048</v>
      </c>
      <c r="AF71" s="32">
        <v>400</v>
      </c>
      <c r="AG71" s="13">
        <v>11750</v>
      </c>
      <c r="AH71" s="13">
        <v>3000</v>
      </c>
      <c r="AI71" s="13">
        <v>4000</v>
      </c>
      <c r="AJ71" s="13">
        <v>14100</v>
      </c>
      <c r="AK71" s="13">
        <v>25000</v>
      </c>
      <c r="AL71" s="13">
        <v>15800</v>
      </c>
      <c r="AM71" s="13">
        <v>1000</v>
      </c>
      <c r="AN71" s="13">
        <v>21600</v>
      </c>
      <c r="AO71" s="13">
        <v>5500</v>
      </c>
      <c r="AP71" s="109">
        <v>4419.1452666883088</v>
      </c>
      <c r="AQ71" s="109">
        <v>2068.0793582599213</v>
      </c>
      <c r="AR71" s="109">
        <v>2593.2876151804894</v>
      </c>
      <c r="AS71" s="109">
        <v>4892.9071456138909</v>
      </c>
      <c r="AT71" s="109">
        <v>3694.817073862389</v>
      </c>
      <c r="AU71" s="13">
        <v>20000</v>
      </c>
      <c r="AV71" s="109">
        <v>3688.2509573625234</v>
      </c>
      <c r="AW71" s="32">
        <v>6000</v>
      </c>
      <c r="AX71" s="32">
        <v>15000</v>
      </c>
      <c r="AY71" s="21">
        <v>1000</v>
      </c>
      <c r="AZ71" s="32">
        <v>4600</v>
      </c>
      <c r="BA71" s="109">
        <v>1810.9186175467933</v>
      </c>
      <c r="BB71" s="13">
        <v>3500</v>
      </c>
      <c r="BC71" s="13">
        <v>10000</v>
      </c>
      <c r="BD71" s="109">
        <v>2494.1686594783637</v>
      </c>
      <c r="BE71" s="13">
        <v>2900</v>
      </c>
      <c r="BF71" s="32">
        <v>7800</v>
      </c>
      <c r="BG71" s="32">
        <v>5100</v>
      </c>
      <c r="BH71" s="109">
        <v>1292.962882892743</v>
      </c>
      <c r="BI71" s="109">
        <v>1546.1379247124746</v>
      </c>
      <c r="BJ71" s="32">
        <v>3020</v>
      </c>
      <c r="BK71" s="109">
        <v>3075.8831945803413</v>
      </c>
      <c r="BL71" s="32">
        <v>1451</v>
      </c>
      <c r="BM71" s="6">
        <f t="shared" si="2"/>
        <v>277.34382652597799</v>
      </c>
      <c r="BN71" s="104">
        <f t="shared" si="5"/>
        <v>0.74146822250813693</v>
      </c>
      <c r="BO71" s="6">
        <f t="shared" si="8"/>
        <v>277.34382652597799</v>
      </c>
      <c r="BP71" s="6">
        <v>107</v>
      </c>
      <c r="BQ71" s="6">
        <f t="shared" si="9"/>
        <v>175.92453102608354</v>
      </c>
      <c r="BR71" s="6">
        <f t="shared" si="7"/>
        <v>277.34382652597799</v>
      </c>
      <c r="BS71" s="6">
        <f t="shared" si="10"/>
        <v>277.34382652597799</v>
      </c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13"/>
    </row>
    <row r="72" spans="1:145" s="31" customFormat="1" x14ac:dyDescent="0.15">
      <c r="A72" s="3">
        <v>2018</v>
      </c>
      <c r="B72" s="109">
        <v>709.91548559563228</v>
      </c>
      <c r="C72" s="109">
        <v>2911.7508402306162</v>
      </c>
      <c r="D72" s="109">
        <v>588.84367388216288</v>
      </c>
      <c r="E72" s="109">
        <v>358.55270683248182</v>
      </c>
      <c r="F72" s="109">
        <v>325.24655284997641</v>
      </c>
      <c r="G72" s="13">
        <v>2000</v>
      </c>
      <c r="H72" s="13">
        <v>5000</v>
      </c>
      <c r="I72" s="13">
        <v>2500</v>
      </c>
      <c r="J72" s="13">
        <v>300</v>
      </c>
      <c r="K72" s="109">
        <v>283.95732773106079</v>
      </c>
      <c r="L72" s="13">
        <v>4000</v>
      </c>
      <c r="M72" s="13">
        <v>510</v>
      </c>
      <c r="N72" s="109">
        <v>722.51925690758253</v>
      </c>
      <c r="O72" s="109">
        <v>376.70140079303388</v>
      </c>
      <c r="P72" s="109">
        <v>373.6384633048894</v>
      </c>
      <c r="Q72" s="109">
        <v>570.84367555896506</v>
      </c>
      <c r="R72" s="13">
        <v>600</v>
      </c>
      <c r="S72" s="109">
        <v>776.29952236520148</v>
      </c>
      <c r="T72" s="109">
        <v>561.50717270624796</v>
      </c>
      <c r="U72" s="109">
        <v>1321.92807916521</v>
      </c>
      <c r="V72" s="32">
        <v>250</v>
      </c>
      <c r="W72" s="32">
        <v>0</v>
      </c>
      <c r="X72" s="32">
        <v>100</v>
      </c>
      <c r="Y72" s="32">
        <v>100</v>
      </c>
      <c r="Z72" s="13">
        <v>2000</v>
      </c>
      <c r="AA72" s="13">
        <v>1700</v>
      </c>
      <c r="AB72" s="32">
        <v>680</v>
      </c>
      <c r="AC72" s="32">
        <v>546</v>
      </c>
      <c r="AD72" s="109">
        <v>909.10155997232278</v>
      </c>
      <c r="AE72" s="32">
        <v>50</v>
      </c>
      <c r="AF72" s="32">
        <v>470</v>
      </c>
      <c r="AG72" s="32">
        <v>6500</v>
      </c>
      <c r="AH72" s="13">
        <v>4000</v>
      </c>
      <c r="AI72" s="13">
        <v>800</v>
      </c>
      <c r="AJ72" s="13">
        <v>1700</v>
      </c>
      <c r="AK72" s="13">
        <v>5900</v>
      </c>
      <c r="AL72" s="13">
        <v>4900</v>
      </c>
      <c r="AM72" s="13">
        <v>200</v>
      </c>
      <c r="AN72" s="13">
        <v>4100</v>
      </c>
      <c r="AO72" s="13">
        <v>4000</v>
      </c>
      <c r="AP72" s="32">
        <v>0</v>
      </c>
      <c r="AQ72" s="109">
        <v>813.01483986934977</v>
      </c>
      <c r="AR72" s="32">
        <v>300</v>
      </c>
      <c r="AS72" s="109">
        <v>1923.526823877771</v>
      </c>
      <c r="AT72" s="32">
        <v>0</v>
      </c>
      <c r="AU72" s="13">
        <v>8000</v>
      </c>
      <c r="AV72" s="32">
        <v>300</v>
      </c>
      <c r="AW72" s="32">
        <v>4180</v>
      </c>
      <c r="AX72" s="32">
        <v>6150</v>
      </c>
      <c r="AY72" s="21">
        <v>2500</v>
      </c>
      <c r="AZ72" s="32">
        <v>1000</v>
      </c>
      <c r="BA72" s="109">
        <v>711.91838165947058</v>
      </c>
      <c r="BB72" s="13">
        <v>600</v>
      </c>
      <c r="BC72" s="13">
        <v>2800</v>
      </c>
      <c r="BD72" s="32">
        <v>700</v>
      </c>
      <c r="BE72" s="13">
        <v>5300</v>
      </c>
      <c r="BF72" s="32">
        <v>2900</v>
      </c>
      <c r="BG72" s="32">
        <v>2100</v>
      </c>
      <c r="BH72" s="109">
        <v>508.29674741719271</v>
      </c>
      <c r="BI72" s="109">
        <v>607.82632555796636</v>
      </c>
      <c r="BJ72" s="109">
        <v>2229.3478603484637</v>
      </c>
      <c r="BK72" s="109">
        <v>1209.2082796380189</v>
      </c>
      <c r="BL72" s="32">
        <v>501</v>
      </c>
      <c r="BM72" s="6">
        <f t="shared" si="2"/>
        <v>109.03094497626361</v>
      </c>
      <c r="BN72" s="104">
        <f t="shared" si="5"/>
        <v>0.59889675043996038</v>
      </c>
      <c r="BO72" s="6">
        <f t="shared" si="8"/>
        <v>109.03094497626361</v>
      </c>
      <c r="BP72" s="6">
        <v>107</v>
      </c>
      <c r="BQ72" s="6">
        <f t="shared" si="9"/>
        <v>142.17229224455701</v>
      </c>
      <c r="BR72" s="6">
        <f t="shared" si="7"/>
        <v>109.03094497626361</v>
      </c>
      <c r="BS72" s="6">
        <f t="shared" si="10"/>
        <v>109.03094497626361</v>
      </c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13"/>
    </row>
    <row r="73" spans="1:145" s="31" customFormat="1" x14ac:dyDescent="0.15">
      <c r="A73" s="3">
        <v>2019</v>
      </c>
      <c r="B73" s="35">
        <v>803.97055302595766</v>
      </c>
      <c r="C73" s="35">
        <v>3297.5220021241125</v>
      </c>
      <c r="D73" s="35">
        <v>666.85821589658144</v>
      </c>
      <c r="E73" s="32">
        <v>700</v>
      </c>
      <c r="F73" s="35">
        <v>368.33771946459979</v>
      </c>
      <c r="G73" s="35">
        <v>893.86440032850453</v>
      </c>
      <c r="H73" s="35">
        <v>725.32437942602996</v>
      </c>
      <c r="I73" s="35">
        <v>422.83733117092424</v>
      </c>
      <c r="J73" s="13">
        <v>2100</v>
      </c>
      <c r="K73" s="35">
        <v>321.57818002991792</v>
      </c>
      <c r="L73" s="13">
        <v>800</v>
      </c>
      <c r="M73" s="35">
        <v>1020.2922125054508</v>
      </c>
      <c r="N73" s="32">
        <v>300</v>
      </c>
      <c r="O73" s="35">
        <v>426.60970170946695</v>
      </c>
      <c r="P73" s="35">
        <v>423.14096268783578</v>
      </c>
      <c r="Q73" s="32">
        <v>300</v>
      </c>
      <c r="R73" s="13">
        <v>1000</v>
      </c>
      <c r="S73" s="35">
        <v>879.14965798333606</v>
      </c>
      <c r="T73" s="35">
        <v>635.89996466170624</v>
      </c>
      <c r="U73" s="32">
        <v>800</v>
      </c>
      <c r="V73" s="32">
        <v>1200</v>
      </c>
      <c r="W73" s="35">
        <v>538.53214920963126</v>
      </c>
      <c r="X73" s="32">
        <v>125</v>
      </c>
      <c r="Y73" s="35">
        <v>523.94772969787823</v>
      </c>
      <c r="Z73" s="13">
        <v>3100</v>
      </c>
      <c r="AA73" s="13">
        <v>3500</v>
      </c>
      <c r="AB73" s="32">
        <v>4000</v>
      </c>
      <c r="AC73" s="32">
        <v>1049</v>
      </c>
      <c r="AD73" s="32">
        <v>1500</v>
      </c>
      <c r="AE73" s="32">
        <v>1700</v>
      </c>
      <c r="AF73" s="32">
        <v>350</v>
      </c>
      <c r="AG73" s="32">
        <v>2300</v>
      </c>
      <c r="AH73" s="13">
        <v>600</v>
      </c>
      <c r="AI73" s="13">
        <v>3800</v>
      </c>
      <c r="AJ73" s="13">
        <v>6000</v>
      </c>
      <c r="AK73" s="13">
        <v>9300</v>
      </c>
      <c r="AL73" s="13">
        <v>6100</v>
      </c>
      <c r="AM73" s="32">
        <v>50</v>
      </c>
      <c r="AN73" s="13">
        <v>2600</v>
      </c>
      <c r="AO73" s="13">
        <v>2800</v>
      </c>
      <c r="AP73" s="32">
        <v>300</v>
      </c>
      <c r="AQ73" s="109">
        <v>920.7293033184128</v>
      </c>
      <c r="AR73" s="32">
        <v>200</v>
      </c>
      <c r="AS73" s="35">
        <v>2178.3704621443785</v>
      </c>
      <c r="AT73" s="32">
        <v>5000</v>
      </c>
      <c r="AU73" s="13">
        <v>4000</v>
      </c>
      <c r="AV73" s="32">
        <v>600</v>
      </c>
      <c r="AW73" s="32">
        <v>2100</v>
      </c>
      <c r="AX73" s="32">
        <v>460</v>
      </c>
      <c r="AY73" s="21">
        <v>300</v>
      </c>
      <c r="AZ73" s="32">
        <v>5000</v>
      </c>
      <c r="BA73" s="109">
        <v>806.23880822000251</v>
      </c>
      <c r="BB73" s="13">
        <v>3500</v>
      </c>
      <c r="BC73" s="13">
        <v>6200</v>
      </c>
      <c r="BD73" s="32">
        <v>1000</v>
      </c>
      <c r="BE73" s="13">
        <v>9500</v>
      </c>
      <c r="BF73" s="32">
        <v>3200</v>
      </c>
      <c r="BG73" s="32">
        <v>8000</v>
      </c>
      <c r="BH73" s="32">
        <v>200</v>
      </c>
      <c r="BI73" s="32">
        <v>300</v>
      </c>
      <c r="BJ73" s="32">
        <v>1200</v>
      </c>
      <c r="BK73" s="32">
        <v>300</v>
      </c>
      <c r="BL73" s="32">
        <v>189</v>
      </c>
      <c r="BM73" s="6">
        <f t="shared" si="2"/>
        <v>123.47620373360472</v>
      </c>
      <c r="BN73" s="104">
        <f t="shared" si="5"/>
        <v>0.69714963721700374</v>
      </c>
      <c r="BO73" s="6">
        <f t="shared" si="8"/>
        <v>123.47620373360472</v>
      </c>
      <c r="BP73" s="6">
        <v>107</v>
      </c>
      <c r="BQ73" s="6">
        <f t="shared" si="9"/>
        <v>148.27298654621814</v>
      </c>
      <c r="BR73" s="6">
        <f t="shared" si="7"/>
        <v>123.47620373360472</v>
      </c>
      <c r="BS73" s="6">
        <f t="shared" si="10"/>
        <v>123.47620373360472</v>
      </c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13"/>
    </row>
    <row r="74" spans="1:145" s="31" customFormat="1" x14ac:dyDescent="0.15">
      <c r="A74" s="3">
        <v>2020</v>
      </c>
      <c r="B74" s="35">
        <v>339.48375808917211</v>
      </c>
      <c r="C74" s="35">
        <v>1392.4081639658887</v>
      </c>
      <c r="D74" s="35">
        <v>281.58684715962335</v>
      </c>
      <c r="E74" s="35">
        <v>173.49258138309389</v>
      </c>
      <c r="F74" s="35">
        <v>155.53389707492684</v>
      </c>
      <c r="G74" s="35">
        <v>377.44223926177034</v>
      </c>
      <c r="H74" s="35">
        <v>306.27470773085707</v>
      </c>
      <c r="I74" s="35">
        <v>178.54684565351599</v>
      </c>
      <c r="J74" s="13">
        <v>450</v>
      </c>
      <c r="K74" s="35">
        <v>135.78926325253738</v>
      </c>
      <c r="L74" s="35">
        <v>1117.6181841335535</v>
      </c>
      <c r="M74" s="35">
        <v>430.82751395321446</v>
      </c>
      <c r="N74" s="35">
        <v>341.92909455372933</v>
      </c>
      <c r="O74" s="35">
        <v>180.13976286882593</v>
      </c>
      <c r="P74" s="35">
        <v>178.67505678665881</v>
      </c>
      <c r="Q74" s="35">
        <v>270.58455440847928</v>
      </c>
      <c r="R74" s="35">
        <v>364.61563600763185</v>
      </c>
      <c r="S74" s="35">
        <v>371.22880769746729</v>
      </c>
      <c r="T74" s="32">
        <v>600</v>
      </c>
      <c r="U74" s="35">
        <v>627.33229860715994</v>
      </c>
      <c r="V74" s="32">
        <v>703</v>
      </c>
      <c r="W74" s="35">
        <v>227.40001755539924</v>
      </c>
      <c r="X74" s="32">
        <v>1000</v>
      </c>
      <c r="Y74" s="32">
        <v>40</v>
      </c>
      <c r="Z74" s="13">
        <v>2500</v>
      </c>
      <c r="AA74" s="13">
        <v>600</v>
      </c>
      <c r="AB74" s="32">
        <v>400</v>
      </c>
      <c r="AC74" s="32">
        <v>118</v>
      </c>
      <c r="AD74" s="35">
        <v>437.98667185611731</v>
      </c>
      <c r="AE74" s="32">
        <v>150</v>
      </c>
      <c r="AF74" s="32">
        <v>900</v>
      </c>
      <c r="AG74" s="32">
        <v>215</v>
      </c>
      <c r="AH74" s="13">
        <v>1400</v>
      </c>
      <c r="AI74" s="13">
        <v>4700</v>
      </c>
      <c r="AJ74" s="13">
        <v>2100</v>
      </c>
      <c r="AK74" s="13">
        <v>2400</v>
      </c>
      <c r="AL74" s="13">
        <v>1800</v>
      </c>
      <c r="AM74" s="32">
        <v>200</v>
      </c>
      <c r="AN74" s="13">
        <v>1500</v>
      </c>
      <c r="AO74" s="13">
        <v>1500</v>
      </c>
      <c r="AP74" s="32">
        <v>1000</v>
      </c>
      <c r="AQ74" s="32">
        <v>1200</v>
      </c>
      <c r="AR74" s="35">
        <v>475.95200372468315</v>
      </c>
      <c r="AS74" s="35">
        <v>919.83641471672149</v>
      </c>
      <c r="AT74" s="35">
        <v>707.75194558170494</v>
      </c>
      <c r="AU74" s="13">
        <v>2500</v>
      </c>
      <c r="AV74" s="32">
        <v>100</v>
      </c>
      <c r="AW74" s="32">
        <v>2500</v>
      </c>
      <c r="AX74" s="32">
        <v>1085</v>
      </c>
      <c r="AY74" s="21">
        <v>650</v>
      </c>
      <c r="AZ74" s="32">
        <v>1200</v>
      </c>
      <c r="BA74" s="32">
        <v>100</v>
      </c>
      <c r="BB74" s="13">
        <v>600</v>
      </c>
      <c r="BC74" s="13">
        <v>500</v>
      </c>
      <c r="BD74" s="35">
        <v>466.18631400483599</v>
      </c>
      <c r="BE74" s="13">
        <v>1370</v>
      </c>
      <c r="BF74" s="32">
        <v>2700</v>
      </c>
      <c r="BG74" s="32">
        <v>1200</v>
      </c>
      <c r="BH74" s="35">
        <v>240.47283960772396</v>
      </c>
      <c r="BI74" s="35">
        <v>287.98030219039532</v>
      </c>
      <c r="BJ74" s="32">
        <v>400</v>
      </c>
      <c r="BK74" s="35">
        <v>570.85588824521676</v>
      </c>
      <c r="BL74" s="32">
        <v>200</v>
      </c>
      <c r="BM74" s="6">
        <f t="shared" si="2"/>
        <v>52.138931610070912</v>
      </c>
      <c r="BN74" s="104">
        <f t="shared" si="5"/>
        <v>0.66234111723930089</v>
      </c>
      <c r="BO74" s="6">
        <f t="shared" si="8"/>
        <v>52.138931610070912</v>
      </c>
      <c r="BP74" s="6">
        <v>107</v>
      </c>
      <c r="BQ74" s="6">
        <f t="shared" si="9"/>
        <v>125.56276561543712</v>
      </c>
      <c r="BR74" s="6">
        <f t="shared" si="7"/>
        <v>52.138931610070912</v>
      </c>
      <c r="BS74" s="6">
        <f t="shared" si="10"/>
        <v>52.138931610070912</v>
      </c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13"/>
    </row>
    <row r="75" spans="1:145" s="31" customFormat="1" x14ac:dyDescent="0.15">
      <c r="A75" s="3">
        <v>2021</v>
      </c>
      <c r="B75" s="32">
        <v>243</v>
      </c>
      <c r="C75" s="35">
        <v>1785.9298249892088</v>
      </c>
      <c r="D75" s="35">
        <v>361.1687734088203</v>
      </c>
      <c r="E75" s="35">
        <v>222.52496324128887</v>
      </c>
      <c r="F75" s="35">
        <v>199.49080504388553</v>
      </c>
      <c r="G75" s="35">
        <v>484.11476587003563</v>
      </c>
      <c r="H75" s="35">
        <v>392.83390410693954</v>
      </c>
      <c r="I75" s="35">
        <v>229.00766100941135</v>
      </c>
      <c r="J75" s="13">
        <v>300</v>
      </c>
      <c r="K75" s="35">
        <v>174.16595321942478</v>
      </c>
      <c r="L75" s="32">
        <v>500</v>
      </c>
      <c r="M75" s="32">
        <v>2500</v>
      </c>
      <c r="N75" s="35">
        <v>438.56491490272015</v>
      </c>
      <c r="O75" s="35">
        <v>231.05076763400473</v>
      </c>
      <c r="P75" s="35">
        <v>229.17210709111063</v>
      </c>
      <c r="Q75" s="35">
        <v>347.05701845105273</v>
      </c>
      <c r="R75" s="35">
        <v>467.66311473195719</v>
      </c>
      <c r="S75" s="35">
        <v>476.14529751493876</v>
      </c>
      <c r="T75" s="35">
        <v>347.32023590792073</v>
      </c>
      <c r="U75" s="35">
        <v>804.6286219349065</v>
      </c>
      <c r="V75" s="32">
        <v>750</v>
      </c>
      <c r="W75" s="32">
        <v>20</v>
      </c>
      <c r="X75" s="35">
        <v>944.92211976833403</v>
      </c>
      <c r="Y75" s="35">
        <v>282.17316634441238</v>
      </c>
      <c r="Z75" s="13">
        <v>1400</v>
      </c>
      <c r="AA75" s="13">
        <v>800</v>
      </c>
      <c r="AB75" s="32">
        <v>300</v>
      </c>
      <c r="AC75" s="32">
        <v>417</v>
      </c>
      <c r="AD75" s="32">
        <v>2200</v>
      </c>
      <c r="AE75" s="32">
        <v>2900</v>
      </c>
      <c r="AF75" s="32">
        <v>600</v>
      </c>
      <c r="AG75" s="32">
        <v>682</v>
      </c>
      <c r="AH75" s="13">
        <v>1100</v>
      </c>
      <c r="AI75" s="13">
        <v>1200</v>
      </c>
      <c r="AJ75" s="13">
        <v>1500</v>
      </c>
      <c r="AK75" s="13">
        <v>1200</v>
      </c>
      <c r="AL75" s="13">
        <v>1100</v>
      </c>
      <c r="AM75" s="32">
        <v>500</v>
      </c>
      <c r="AN75" s="13">
        <v>1800</v>
      </c>
      <c r="AO75" s="13">
        <v>2500</v>
      </c>
      <c r="AP75" s="32">
        <v>1500</v>
      </c>
      <c r="AQ75" s="32">
        <v>2000</v>
      </c>
      <c r="AR75" s="32">
        <v>300</v>
      </c>
      <c r="AS75" s="32">
        <v>300</v>
      </c>
      <c r="AT75" s="32">
        <v>1500</v>
      </c>
      <c r="AU75" s="13">
        <v>5500</v>
      </c>
      <c r="AV75" s="32">
        <v>550</v>
      </c>
      <c r="AW75" s="32">
        <v>1210</v>
      </c>
      <c r="AX75" s="32">
        <v>300</v>
      </c>
      <c r="AY75" s="21">
        <v>200</v>
      </c>
      <c r="AZ75" s="32">
        <v>2000</v>
      </c>
      <c r="BA75" s="35">
        <v>434.54012974797558</v>
      </c>
      <c r="BB75" s="13">
        <v>2000</v>
      </c>
      <c r="BC75" s="13">
        <v>6000</v>
      </c>
      <c r="BD75" s="35">
        <v>597.93964414791901</v>
      </c>
      <c r="BE75" s="13">
        <v>1500</v>
      </c>
      <c r="BF75" s="32">
        <v>500</v>
      </c>
      <c r="BG75" s="32">
        <v>4000</v>
      </c>
      <c r="BH75" s="35">
        <v>308.43514668396392</v>
      </c>
      <c r="BI75" s="35">
        <v>369.3691432802874</v>
      </c>
      <c r="BJ75" s="32">
        <v>2000</v>
      </c>
      <c r="BK75" s="35">
        <v>732.19087824200517</v>
      </c>
      <c r="BL75" s="32">
        <v>142</v>
      </c>
      <c r="BM75" s="6">
        <f t="shared" si="2"/>
        <v>66.874408957272522</v>
      </c>
      <c r="BN75" s="104">
        <f t="shared" si="5"/>
        <v>0.6200122971668518</v>
      </c>
      <c r="BO75" s="6">
        <f t="shared" si="8"/>
        <v>66.874408957272522</v>
      </c>
      <c r="BP75" s="6">
        <v>107</v>
      </c>
      <c r="BQ75" s="6">
        <f t="shared" si="9"/>
        <v>125.77286316063797</v>
      </c>
      <c r="BR75" s="6">
        <f t="shared" si="7"/>
        <v>66.874408957272522</v>
      </c>
      <c r="BS75" s="6">
        <f t="shared" si="10"/>
        <v>66.874408957272522</v>
      </c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32"/>
      <c r="DY75" s="32"/>
      <c r="DZ75" s="32"/>
      <c r="EA75" s="32"/>
      <c r="EB75" s="32"/>
      <c r="EC75" s="32"/>
      <c r="ED75" s="32"/>
      <c r="EE75" s="32"/>
      <c r="EF75" s="32"/>
      <c r="EG75" s="32"/>
      <c r="EH75" s="32"/>
      <c r="EI75" s="32"/>
      <c r="EJ75" s="32"/>
      <c r="EK75" s="32"/>
      <c r="EL75" s="32"/>
      <c r="EM75" s="32"/>
      <c r="EN75" s="32"/>
      <c r="EO75" s="13"/>
    </row>
    <row r="76" spans="1:145" s="31" customFormat="1" x14ac:dyDescent="0.15">
      <c r="A76" s="64" t="s">
        <v>198</v>
      </c>
      <c r="B76" s="37" t="s">
        <v>197</v>
      </c>
      <c r="C76" s="2"/>
      <c r="D76" s="2"/>
      <c r="E76" s="2"/>
      <c r="F76" s="2"/>
      <c r="G76" s="2"/>
      <c r="H76" s="2"/>
      <c r="I76" s="2"/>
      <c r="J76" s="9" t="s">
        <v>197</v>
      </c>
      <c r="K76" s="2"/>
      <c r="L76" s="2"/>
      <c r="M76" s="2"/>
      <c r="N76" s="2"/>
      <c r="O76" s="2"/>
      <c r="P76" s="2"/>
      <c r="Q76" s="2"/>
      <c r="R76" s="2"/>
      <c r="S76" s="2" t="s">
        <v>197</v>
      </c>
      <c r="T76" s="2" t="s">
        <v>197</v>
      </c>
      <c r="U76" s="2" t="s">
        <v>197</v>
      </c>
      <c r="V76" s="2"/>
      <c r="W76" s="2"/>
      <c r="X76" s="2" t="s">
        <v>197</v>
      </c>
      <c r="Y76" s="2"/>
      <c r="Z76" s="2" t="s">
        <v>197</v>
      </c>
      <c r="AA76" s="2"/>
      <c r="AB76" s="2" t="s">
        <v>197</v>
      </c>
      <c r="AC76" s="2" t="s">
        <v>197</v>
      </c>
      <c r="AD76" s="2" t="s">
        <v>197</v>
      </c>
      <c r="AE76" s="2" t="s">
        <v>197</v>
      </c>
      <c r="AF76" s="2" t="s">
        <v>197</v>
      </c>
      <c r="AG76" s="2" t="s">
        <v>197</v>
      </c>
      <c r="AH76" s="2"/>
      <c r="AI76" s="2" t="s">
        <v>197</v>
      </c>
      <c r="AJ76" s="2" t="s">
        <v>197</v>
      </c>
      <c r="AK76" s="2" t="s">
        <v>197</v>
      </c>
      <c r="AL76" s="2" t="s">
        <v>197</v>
      </c>
      <c r="AM76" s="2"/>
      <c r="AN76" s="2" t="s">
        <v>197</v>
      </c>
      <c r="AO76" s="2" t="s">
        <v>197</v>
      </c>
      <c r="AP76" s="2" t="s">
        <v>197</v>
      </c>
      <c r="AQ76" s="2"/>
      <c r="AR76" s="2" t="s">
        <v>197</v>
      </c>
      <c r="AS76" s="2" t="s">
        <v>197</v>
      </c>
      <c r="AT76" s="2" t="s">
        <v>197</v>
      </c>
      <c r="AU76" s="2" t="s">
        <v>197</v>
      </c>
      <c r="AV76" s="2" t="s">
        <v>197</v>
      </c>
      <c r="AW76" s="2"/>
      <c r="AX76" s="9" t="s">
        <v>197</v>
      </c>
      <c r="AY76" s="17"/>
      <c r="AZ76" s="2"/>
      <c r="BA76" s="2"/>
      <c r="BB76" s="2" t="s">
        <v>197</v>
      </c>
      <c r="BC76" s="2" t="s">
        <v>197</v>
      </c>
      <c r="BD76" s="2" t="s">
        <v>197</v>
      </c>
      <c r="BE76" s="2" t="s">
        <v>197</v>
      </c>
      <c r="BF76" s="2" t="s">
        <v>197</v>
      </c>
      <c r="BG76" s="2"/>
      <c r="BH76" s="2"/>
      <c r="BI76" s="2"/>
      <c r="BJ76" s="62"/>
      <c r="BK76" s="2"/>
      <c r="BL76" s="2"/>
      <c r="BM76" s="2"/>
      <c r="BN76" s="104"/>
      <c r="BO76" s="9"/>
      <c r="BP76" s="6"/>
      <c r="BQ76" s="2"/>
      <c r="BR76" s="2"/>
      <c r="BS76" s="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2"/>
      <c r="ED76" s="32"/>
      <c r="EE76" s="32"/>
      <c r="EF76" s="32"/>
      <c r="EG76" s="32"/>
      <c r="EH76" s="32"/>
      <c r="EI76" s="32"/>
      <c r="EJ76" s="32"/>
      <c r="EK76" s="32"/>
      <c r="EL76" s="32"/>
      <c r="EM76" s="32"/>
      <c r="EN76" s="32"/>
      <c r="EO76" s="13"/>
    </row>
    <row r="77" spans="1:145" x14ac:dyDescent="0.15">
      <c r="A77" s="34"/>
      <c r="B77" s="10"/>
      <c r="C77" s="13"/>
      <c r="D77" s="32"/>
      <c r="E77" s="32"/>
      <c r="F77" s="32"/>
      <c r="G77" s="2"/>
      <c r="H77" s="13"/>
      <c r="I77" s="32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32"/>
      <c r="X77" s="13"/>
      <c r="Y77" s="13"/>
      <c r="Z77" s="13"/>
      <c r="AA77" s="13"/>
      <c r="AB77" s="32"/>
      <c r="AC77" s="32"/>
      <c r="AD77" s="32"/>
      <c r="AE77" s="13"/>
      <c r="AF77" s="13"/>
      <c r="AG77" s="13"/>
      <c r="AH77" s="32"/>
      <c r="AI77" s="13"/>
      <c r="AJ77" s="13"/>
      <c r="AK77" s="13"/>
      <c r="AL77" s="13"/>
      <c r="AM77" s="13"/>
      <c r="AN77" s="13"/>
      <c r="AO77" s="13"/>
      <c r="AP77" s="13"/>
      <c r="AQ77" s="32"/>
      <c r="AR77" s="13"/>
      <c r="AS77" s="13"/>
      <c r="AT77" s="32"/>
      <c r="AU77" s="13"/>
      <c r="AV77" s="32"/>
      <c r="AW77" s="13"/>
      <c r="AX77" s="13"/>
      <c r="AY77" s="21"/>
      <c r="AZ77" s="13"/>
      <c r="BA77" s="13"/>
      <c r="BB77" s="13"/>
      <c r="BC77" s="13"/>
      <c r="BD77" s="13"/>
      <c r="BE77" s="13"/>
      <c r="BF77" s="13"/>
      <c r="BG77" s="13"/>
      <c r="BH77" s="32"/>
      <c r="BI77" s="32"/>
      <c r="BJ77" s="25"/>
      <c r="BK77" s="13"/>
      <c r="BL77" s="2"/>
      <c r="BM77" s="2"/>
      <c r="BN77" s="9"/>
      <c r="BO77" s="32"/>
      <c r="BP77" s="6"/>
      <c r="BQ77" s="32"/>
      <c r="BR77" s="32"/>
      <c r="BS77" s="32"/>
    </row>
    <row r="78" spans="1:145" s="23" customFormat="1" x14ac:dyDescent="0.15">
      <c r="A78" s="34" t="s">
        <v>212</v>
      </c>
      <c r="B78" s="110">
        <f>AVERAGE(B36:B74)</f>
        <v>1268.1647251537051</v>
      </c>
      <c r="C78" s="110">
        <f t="shared" ref="C78:BK78" si="11">AVERAGE(C36:C74)</f>
        <v>5201.4356337253103</v>
      </c>
      <c r="D78" s="110">
        <f t="shared" si="11"/>
        <v>1051.886866712553</v>
      </c>
      <c r="E78" s="110">
        <f t="shared" si="11"/>
        <v>648.09336681700677</v>
      </c>
      <c r="F78" s="110">
        <f t="shared" si="11"/>
        <v>581.00747712080477</v>
      </c>
      <c r="G78" s="110">
        <f t="shared" si="11"/>
        <v>1409.9612194655588</v>
      </c>
      <c r="H78" s="110">
        <f t="shared" si="11"/>
        <v>1144.1100530821782</v>
      </c>
      <c r="I78" s="110">
        <f t="shared" si="11"/>
        <v>666.97391557423339</v>
      </c>
      <c r="J78" s="110">
        <f t="shared" si="11"/>
        <v>1306.5928849747918</v>
      </c>
      <c r="K78" s="110">
        <f t="shared" si="11"/>
        <v>507.25005122569127</v>
      </c>
      <c r="L78" s="110">
        <f>AVERAGE(L36:L75)</f>
        <v>4083.0654546033388</v>
      </c>
      <c r="M78" s="110">
        <f>AVERAGE(M36:M75)</f>
        <v>1631.6509140270032</v>
      </c>
      <c r="N78" s="110">
        <f t="shared" si="11"/>
        <v>1277.2994459388881</v>
      </c>
      <c r="O78" s="110">
        <f t="shared" si="11"/>
        <v>672.92436638960089</v>
      </c>
      <c r="P78" s="110">
        <f t="shared" si="11"/>
        <v>667.45285695061489</v>
      </c>
      <c r="Q78" s="110">
        <f t="shared" si="11"/>
        <v>1010.7870518325575</v>
      </c>
      <c r="R78" s="110">
        <f t="shared" si="11"/>
        <v>1362.0465683074028</v>
      </c>
      <c r="S78" s="110">
        <f t="shared" si="11"/>
        <v>1386.7505220389501</v>
      </c>
      <c r="T78" s="110">
        <f t="shared" si="11"/>
        <v>1011.5536601375561</v>
      </c>
      <c r="U78" s="110">
        <f t="shared" si="11"/>
        <v>2343.4425737890351</v>
      </c>
      <c r="V78" s="110">
        <f>AVERAGE(V36:V75)</f>
        <v>1725.93052902255</v>
      </c>
      <c r="W78" s="110">
        <f>AVERAGE(W36:W75)</f>
        <v>828.73156325715752</v>
      </c>
      <c r="X78" s="110">
        <f t="shared" si="11"/>
        <v>2752.0407104631377</v>
      </c>
      <c r="Y78" s="110">
        <f t="shared" si="11"/>
        <v>821.81591999285808</v>
      </c>
      <c r="Z78" s="110">
        <f t="shared" si="11"/>
        <v>3466.9230769230771</v>
      </c>
      <c r="AA78" s="110">
        <f>AVERAGE(AA36:AA75)</f>
        <v>1321.7048205846988</v>
      </c>
      <c r="AB78" s="110">
        <f t="shared" si="11"/>
        <v>1210.6917763341678</v>
      </c>
      <c r="AC78" s="110">
        <f t="shared" si="11"/>
        <v>1769.8226878023975</v>
      </c>
      <c r="AD78" s="110">
        <f t="shared" si="11"/>
        <v>1636.1290752083737</v>
      </c>
      <c r="AE78" s="110">
        <f t="shared" si="11"/>
        <v>2485.8193264393744</v>
      </c>
      <c r="AF78" s="110">
        <f t="shared" si="11"/>
        <v>4808.9599085257923</v>
      </c>
      <c r="AG78" s="110">
        <f t="shared" si="11"/>
        <v>5183.9007062027067</v>
      </c>
      <c r="AH78" s="110">
        <f>AVERAGE(AH36:AH75)</f>
        <v>4917.9284243677621</v>
      </c>
      <c r="AI78" s="110">
        <f t="shared" si="11"/>
        <v>3381.7362782286041</v>
      </c>
      <c r="AJ78" s="110">
        <f t="shared" si="11"/>
        <v>11115.384615384615</v>
      </c>
      <c r="AK78" s="110">
        <f t="shared" si="11"/>
        <v>13750.641025641025</v>
      </c>
      <c r="AL78" s="110">
        <f t="shared" si="11"/>
        <v>10022.948717948719</v>
      </c>
      <c r="AM78" s="110">
        <f>AVERAGE(AM36:AM75)</f>
        <v>2650.8596208798058</v>
      </c>
      <c r="AN78" s="110">
        <f t="shared" si="11"/>
        <v>10542.564102564103</v>
      </c>
      <c r="AO78" s="110">
        <f t="shared" si="11"/>
        <v>8457.6923076923085</v>
      </c>
      <c r="AP78" s="110">
        <f t="shared" si="11"/>
        <v>3020.4443299215213</v>
      </c>
      <c r="AQ78" s="110">
        <f>AVERAGE(AQ36:AQ75)</f>
        <v>1486.3092144752225</v>
      </c>
      <c r="AR78" s="110">
        <f t="shared" si="11"/>
        <v>1777.9511609160143</v>
      </c>
      <c r="AS78" s="110">
        <f t="shared" si="11"/>
        <v>3436.1116427336392</v>
      </c>
      <c r="AT78" s="110">
        <f t="shared" si="11"/>
        <v>2643.8556480854381</v>
      </c>
      <c r="AU78" s="110">
        <f t="shared" si="11"/>
        <v>7380.7692307692305</v>
      </c>
      <c r="AV78" s="110">
        <f t="shared" si="11"/>
        <v>2518.705708511382</v>
      </c>
      <c r="AW78" s="110">
        <f>AVERAGE(AW36:AW75)</f>
        <v>3609.4867821160938</v>
      </c>
      <c r="AX78" s="110">
        <f t="shared" si="11"/>
        <v>3953.3519468072127</v>
      </c>
      <c r="AY78" s="110">
        <f>AVERAGE(AY36:AY75)</f>
        <v>3158.3842001965245</v>
      </c>
      <c r="AZ78" s="110">
        <f>AVERAGE(AZ36:AZ75)</f>
        <v>1971.5980898674563</v>
      </c>
      <c r="BA78" s="110">
        <f t="shared" si="11"/>
        <v>1265.577450642794</v>
      </c>
      <c r="BB78" s="110">
        <f t="shared" si="11"/>
        <v>3147.6923076923076</v>
      </c>
      <c r="BC78" s="110">
        <f t="shared" si="11"/>
        <v>6131.0256410256407</v>
      </c>
      <c r="BD78" s="110">
        <f t="shared" si="11"/>
        <v>1741.4707610921946</v>
      </c>
      <c r="BE78" s="110">
        <f t="shared" si="11"/>
        <v>9504.3589743589746</v>
      </c>
      <c r="BF78" s="110">
        <f t="shared" si="11"/>
        <v>4136.3412316288723</v>
      </c>
      <c r="BG78" s="110">
        <f>AVERAGE(BG36:BG75)</f>
        <v>2147.1091274598198</v>
      </c>
      <c r="BH78" s="110">
        <f t="shared" si="11"/>
        <v>898.30268807175855</v>
      </c>
      <c r="BI78" s="110">
        <f t="shared" si="11"/>
        <v>1075.7700536607665</v>
      </c>
      <c r="BJ78" s="110">
        <f>AVERAGE(BJ36:BJ75)</f>
        <v>3883.087947983332</v>
      </c>
      <c r="BK78" s="110">
        <f t="shared" si="11"/>
        <v>2132.4710921431861</v>
      </c>
      <c r="BL78" s="110">
        <f>AVERAGE(BL36:BL75)</f>
        <v>1229.7456250785021</v>
      </c>
      <c r="BM78" s="33"/>
      <c r="BN78" s="32"/>
      <c r="BO78" s="32"/>
      <c r="BP78" s="32"/>
      <c r="BQ78" s="32"/>
      <c r="BR78" s="32"/>
      <c r="BS78" s="32"/>
      <c r="EO78" s="5"/>
    </row>
    <row r="79" spans="1:145" x14ac:dyDescent="0.15">
      <c r="AY79" s="14"/>
      <c r="BL79" s="73" t="s">
        <v>205</v>
      </c>
      <c r="BM79" s="70">
        <f>MEDIAN(BO14:BO74)</f>
        <v>160.82700120745716</v>
      </c>
      <c r="BN79" s="74">
        <f>MEDIAN(BN36:BN74)</f>
        <v>0.68217784351851207</v>
      </c>
      <c r="EO79" s="16"/>
    </row>
    <row r="80" spans="1:145" x14ac:dyDescent="0.15">
      <c r="A80" s="22"/>
      <c r="B80" s="10"/>
      <c r="C80" s="16"/>
      <c r="D80" s="16"/>
      <c r="E80" s="16"/>
      <c r="F80" s="16"/>
      <c r="G80" s="16"/>
      <c r="H80" s="16"/>
      <c r="I80" s="28"/>
      <c r="J80" s="28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28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73" t="s">
        <v>182</v>
      </c>
      <c r="BM80" s="71">
        <f>MIN(BO14:BO74)</f>
        <v>52.138931610070912</v>
      </c>
      <c r="BN80" s="75">
        <f>MIN(BN36:BN74)</f>
        <v>0.45121552347081034</v>
      </c>
      <c r="BO80" s="23"/>
      <c r="BP80" s="23"/>
      <c r="BQ80" s="23"/>
      <c r="BR80" s="23"/>
      <c r="BS80" s="23"/>
      <c r="EO80" s="12"/>
    </row>
    <row r="81" spans="1:145" x14ac:dyDescent="0.15">
      <c r="A81" s="15"/>
      <c r="B81" s="12"/>
      <c r="C81" s="12"/>
      <c r="D81" s="12"/>
      <c r="E81" s="12"/>
      <c r="F81" s="12"/>
      <c r="G81" s="12"/>
      <c r="H81" s="12"/>
      <c r="I81" s="29"/>
      <c r="J81" s="29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29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73" t="s">
        <v>183</v>
      </c>
      <c r="BM81" s="71">
        <f>MAX(BO14:BO74)</f>
        <v>931.47865302667162</v>
      </c>
      <c r="BN81" s="75">
        <f>MAX(BN36:BN74)</f>
        <v>0.82568714986412606</v>
      </c>
      <c r="EO81" s="5"/>
    </row>
    <row r="82" spans="1:145" x14ac:dyDescent="0.15">
      <c r="A82" s="2"/>
      <c r="B82" s="5"/>
      <c r="C82" s="5"/>
      <c r="D82" s="5"/>
      <c r="E82" s="5"/>
      <c r="F82" s="5"/>
      <c r="G82" s="5"/>
      <c r="H82" s="5"/>
      <c r="I82" s="6"/>
      <c r="J82" s="6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6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73" t="s">
        <v>184</v>
      </c>
      <c r="BM82" s="72">
        <f>BM81/BM80</f>
        <v>17.865319143723145</v>
      </c>
      <c r="EO82" s="5"/>
    </row>
    <row r="83" spans="1:145" x14ac:dyDescent="0.15">
      <c r="A83" s="2"/>
      <c r="B83" s="5"/>
      <c r="C83" s="5"/>
      <c r="D83" s="5"/>
      <c r="E83" s="5"/>
      <c r="F83" s="5"/>
      <c r="G83" s="5"/>
      <c r="H83" s="5"/>
      <c r="I83" s="6"/>
      <c r="J83" s="6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6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6"/>
      <c r="EO83" s="5"/>
    </row>
    <row r="84" spans="1:145" x14ac:dyDescent="0.15">
      <c r="A84" s="2"/>
      <c r="B84" s="5"/>
      <c r="C84" s="5"/>
      <c r="D84" s="5"/>
      <c r="E84" s="5"/>
      <c r="F84" s="5"/>
      <c r="G84" s="5"/>
      <c r="H84" s="5"/>
      <c r="I84" s="6"/>
      <c r="J84" s="6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6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6"/>
      <c r="EO84" s="5"/>
    </row>
    <row r="85" spans="1:145" x14ac:dyDescent="0.15">
      <c r="A85" s="2"/>
      <c r="B85" s="5"/>
      <c r="C85" s="5"/>
      <c r="D85" s="5"/>
      <c r="E85" s="5"/>
      <c r="F85" s="5"/>
      <c r="G85" s="5"/>
      <c r="H85" s="5"/>
      <c r="I85" s="6"/>
      <c r="J85" s="6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6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6"/>
      <c r="EO85" s="5"/>
    </row>
    <row r="86" spans="1:145" x14ac:dyDescent="0.15">
      <c r="A86" s="2"/>
      <c r="B86" s="5"/>
      <c r="C86" s="5"/>
      <c r="D86" s="5"/>
      <c r="E86" s="5"/>
      <c r="F86" s="5"/>
      <c r="G86" s="5"/>
      <c r="H86" s="5"/>
      <c r="I86" s="6"/>
      <c r="J86" s="6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6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6"/>
      <c r="EO86" s="5"/>
    </row>
    <row r="87" spans="1:145" x14ac:dyDescent="0.15">
      <c r="A87" s="2"/>
      <c r="B87" s="5"/>
      <c r="C87" s="5"/>
      <c r="D87" s="5"/>
      <c r="E87" s="5"/>
      <c r="F87" s="5"/>
      <c r="G87" s="5"/>
      <c r="H87" s="5"/>
      <c r="I87" s="6"/>
      <c r="J87" s="6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6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6"/>
    </row>
    <row r="88" spans="1:145" x14ac:dyDescent="0.15">
      <c r="J88" s="6"/>
      <c r="BL88" s="5"/>
      <c r="BM88" s="6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J75"/>
  <sheetViews>
    <sheetView topLeftCell="A28" zoomScale="75" zoomScaleNormal="75" workbookViewId="0">
      <selection activeCell="F72" sqref="F72"/>
    </sheetView>
  </sheetViews>
  <sheetFormatPr baseColWidth="10" defaultColWidth="9.1640625" defaultRowHeight="11" x14ac:dyDescent="0.15"/>
  <cols>
    <col min="1" max="8" width="12.6640625" style="4" customWidth="1"/>
    <col min="9" max="10" width="12.6640625" style="11" customWidth="1"/>
    <col min="11" max="49" width="12.6640625" style="4" customWidth="1"/>
    <col min="50" max="50" width="12.6640625" style="11" customWidth="1"/>
    <col min="51" max="51" width="12.6640625" style="17" customWidth="1"/>
    <col min="52" max="61" width="12.6640625" style="4" customWidth="1"/>
    <col min="62" max="62" width="12.6640625" style="24" customWidth="1"/>
    <col min="63" max="65" width="12.6640625" style="4" customWidth="1"/>
    <col min="66" max="16384" width="9.1640625" style="4"/>
  </cols>
  <sheetData>
    <row r="1" spans="1:140" ht="16" x14ac:dyDescent="0.2">
      <c r="A1" s="19" t="s">
        <v>196</v>
      </c>
    </row>
    <row r="2" spans="1:140" ht="13" x14ac:dyDescent="0.15">
      <c r="A2" s="36" t="s">
        <v>195</v>
      </c>
      <c r="J2" s="27"/>
    </row>
    <row r="3" spans="1:140" ht="13" x14ac:dyDescent="0.15">
      <c r="A3" s="40" t="s">
        <v>193</v>
      </c>
      <c r="J3" s="27"/>
    </row>
    <row r="4" spans="1:140" ht="13" x14ac:dyDescent="0.15">
      <c r="A4" s="40" t="s">
        <v>194</v>
      </c>
      <c r="J4" s="27"/>
    </row>
    <row r="5" spans="1:140" ht="13" x14ac:dyDescent="0.15">
      <c r="A5" s="36"/>
      <c r="J5" s="27"/>
    </row>
    <row r="6" spans="1:140" x14ac:dyDescent="0.15">
      <c r="A6" s="20"/>
      <c r="I6" s="27"/>
      <c r="J6" s="27"/>
      <c r="AX6" s="27"/>
      <c r="AY6" s="27"/>
    </row>
    <row r="7" spans="1:140" s="90" customFormat="1" x14ac:dyDescent="0.15">
      <c r="A7" s="85" t="s">
        <v>0</v>
      </c>
      <c r="B7" s="86">
        <v>108</v>
      </c>
      <c r="C7" s="86" t="s">
        <v>21</v>
      </c>
      <c r="D7" s="87" t="s">
        <v>21</v>
      </c>
      <c r="E7" s="86" t="s">
        <v>21</v>
      </c>
      <c r="F7" s="87" t="s">
        <v>21</v>
      </c>
      <c r="G7" s="86" t="s">
        <v>21</v>
      </c>
      <c r="H7" s="86" t="s">
        <v>21</v>
      </c>
      <c r="I7" s="86">
        <v>109</v>
      </c>
      <c r="J7" s="88" t="s">
        <v>35</v>
      </c>
      <c r="K7" s="86" t="s">
        <v>35</v>
      </c>
      <c r="L7" s="86" t="s">
        <v>35</v>
      </c>
      <c r="M7" s="86" t="s">
        <v>35</v>
      </c>
      <c r="N7" s="86" t="s">
        <v>35</v>
      </c>
      <c r="O7" s="86" t="s">
        <v>35</v>
      </c>
      <c r="P7" s="86" t="s">
        <v>35</v>
      </c>
      <c r="Q7" s="86" t="s">
        <v>35</v>
      </c>
      <c r="R7" s="86" t="s">
        <v>35</v>
      </c>
      <c r="S7" s="86" t="s">
        <v>35</v>
      </c>
      <c r="T7" s="86" t="s">
        <v>35</v>
      </c>
      <c r="U7" s="86" t="s">
        <v>35</v>
      </c>
      <c r="V7" s="86" t="s">
        <v>60</v>
      </c>
      <c r="W7" s="86" t="s">
        <v>60</v>
      </c>
      <c r="X7" s="86" t="s">
        <v>60</v>
      </c>
      <c r="Y7" s="86" t="s">
        <v>60</v>
      </c>
      <c r="Z7" s="86" t="s">
        <v>60</v>
      </c>
      <c r="AA7" s="86" t="s">
        <v>60</v>
      </c>
      <c r="AB7" s="86" t="s">
        <v>60</v>
      </c>
      <c r="AC7" s="86">
        <v>111</v>
      </c>
      <c r="AD7" s="86" t="s">
        <v>76</v>
      </c>
      <c r="AE7" s="86" t="s">
        <v>76</v>
      </c>
      <c r="AF7" s="86" t="s">
        <v>76</v>
      </c>
      <c r="AG7" s="86" t="s">
        <v>76</v>
      </c>
      <c r="AH7" s="86">
        <v>112</v>
      </c>
      <c r="AI7" s="86" t="s">
        <v>76</v>
      </c>
      <c r="AJ7" s="86" t="s">
        <v>76</v>
      </c>
      <c r="AK7" s="86" t="s">
        <v>76</v>
      </c>
      <c r="AL7" s="86" t="s">
        <v>76</v>
      </c>
      <c r="AM7" s="86" t="s">
        <v>76</v>
      </c>
      <c r="AN7" s="86" t="s">
        <v>76</v>
      </c>
      <c r="AO7" s="86" t="s">
        <v>76</v>
      </c>
      <c r="AP7" s="86" t="s">
        <v>76</v>
      </c>
      <c r="AQ7" s="86" t="s">
        <v>76</v>
      </c>
      <c r="AR7" s="86" t="s">
        <v>76</v>
      </c>
      <c r="AS7" s="86" t="s">
        <v>76</v>
      </c>
      <c r="AT7" s="86" t="s">
        <v>76</v>
      </c>
      <c r="AU7" s="86" t="s">
        <v>76</v>
      </c>
      <c r="AV7" s="86" t="s">
        <v>76</v>
      </c>
      <c r="AW7" s="86" t="s">
        <v>113</v>
      </c>
      <c r="AX7" s="86" t="s">
        <v>113</v>
      </c>
      <c r="AY7" s="89">
        <v>113</v>
      </c>
      <c r="AZ7" s="86" t="s">
        <v>116</v>
      </c>
      <c r="BA7" s="86" t="s">
        <v>116</v>
      </c>
      <c r="BB7" s="86" t="s">
        <v>116</v>
      </c>
      <c r="BC7" s="86" t="s">
        <v>116</v>
      </c>
      <c r="BD7" s="86" t="s">
        <v>116</v>
      </c>
      <c r="BE7" s="86" t="s">
        <v>116</v>
      </c>
      <c r="BF7" s="86" t="s">
        <v>116</v>
      </c>
      <c r="BG7" s="86" t="s">
        <v>116</v>
      </c>
      <c r="BH7" s="87" t="s">
        <v>133</v>
      </c>
      <c r="BI7" s="86" t="s">
        <v>133</v>
      </c>
      <c r="BJ7" s="86" t="s">
        <v>133</v>
      </c>
      <c r="BK7" s="86" t="s">
        <v>133</v>
      </c>
      <c r="BL7" s="86" t="s">
        <v>133</v>
      </c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6"/>
      <c r="CX7" s="86"/>
      <c r="CY7" s="86"/>
      <c r="CZ7" s="86"/>
      <c r="DA7" s="86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  <c r="DQ7" s="86"/>
      <c r="DR7" s="86"/>
      <c r="DS7" s="86"/>
      <c r="DT7" s="86"/>
      <c r="DU7" s="86"/>
      <c r="DV7" s="86"/>
      <c r="DW7" s="86"/>
      <c r="DX7" s="86"/>
      <c r="DY7" s="86"/>
      <c r="DZ7" s="86"/>
      <c r="EA7" s="86"/>
      <c r="EB7" s="86"/>
      <c r="EC7" s="86"/>
      <c r="ED7" s="86"/>
      <c r="EE7" s="86"/>
      <c r="EF7" s="86"/>
      <c r="EG7" s="86"/>
      <c r="EH7" s="86"/>
      <c r="EI7" s="86"/>
      <c r="EJ7" s="86"/>
    </row>
    <row r="8" spans="1:140" s="46" customFormat="1" x14ac:dyDescent="0.15">
      <c r="A8" s="42" t="s">
        <v>144</v>
      </c>
      <c r="B8" s="41" t="s">
        <v>20</v>
      </c>
      <c r="C8" s="42" t="s">
        <v>20</v>
      </c>
      <c r="D8" s="43" t="s">
        <v>20</v>
      </c>
      <c r="E8" s="42" t="s">
        <v>20</v>
      </c>
      <c r="F8" s="43" t="s">
        <v>20</v>
      </c>
      <c r="G8" s="42" t="s">
        <v>20</v>
      </c>
      <c r="H8" s="42" t="s">
        <v>20</v>
      </c>
      <c r="I8" s="42" t="s">
        <v>20</v>
      </c>
      <c r="J8" s="44" t="s">
        <v>20</v>
      </c>
      <c r="K8" s="42" t="s">
        <v>20</v>
      </c>
      <c r="L8" s="42" t="s">
        <v>20</v>
      </c>
      <c r="M8" s="42" t="s">
        <v>20</v>
      </c>
      <c r="N8" s="42" t="s">
        <v>20</v>
      </c>
      <c r="O8" s="42" t="s">
        <v>20</v>
      </c>
      <c r="P8" s="42" t="s">
        <v>20</v>
      </c>
      <c r="Q8" s="42" t="s">
        <v>20</v>
      </c>
      <c r="R8" s="42" t="s">
        <v>20</v>
      </c>
      <c r="S8" s="42" t="s">
        <v>20</v>
      </c>
      <c r="T8" s="42" t="s">
        <v>20</v>
      </c>
      <c r="U8" s="42" t="s">
        <v>20</v>
      </c>
      <c r="V8" s="42" t="s">
        <v>61</v>
      </c>
      <c r="W8" s="42" t="s">
        <v>61</v>
      </c>
      <c r="X8" s="42" t="s">
        <v>61</v>
      </c>
      <c r="Y8" s="42" t="s">
        <v>61</v>
      </c>
      <c r="Z8" s="42" t="s">
        <v>61</v>
      </c>
      <c r="AA8" s="42" t="s">
        <v>61</v>
      </c>
      <c r="AB8" s="42" t="s">
        <v>61</v>
      </c>
      <c r="AC8" s="42" t="s">
        <v>61</v>
      </c>
      <c r="AD8" s="42" t="s">
        <v>61</v>
      </c>
      <c r="AE8" s="42" t="s">
        <v>61</v>
      </c>
      <c r="AF8" s="42" t="s">
        <v>80</v>
      </c>
      <c r="AG8" s="42" t="s">
        <v>80</v>
      </c>
      <c r="AH8" s="42" t="s">
        <v>61</v>
      </c>
      <c r="AI8" s="42" t="s">
        <v>61</v>
      </c>
      <c r="AJ8" s="42" t="s">
        <v>61</v>
      </c>
      <c r="AK8" s="42" t="s">
        <v>61</v>
      </c>
      <c r="AL8" s="42" t="s">
        <v>61</v>
      </c>
      <c r="AM8" s="42" t="s">
        <v>61</v>
      </c>
      <c r="AN8" s="42" t="s">
        <v>61</v>
      </c>
      <c r="AO8" s="42" t="s">
        <v>61</v>
      </c>
      <c r="AP8" s="42" t="s">
        <v>61</v>
      </c>
      <c r="AQ8" s="42" t="s">
        <v>61</v>
      </c>
      <c r="AR8" s="42" t="s">
        <v>61</v>
      </c>
      <c r="AS8" s="42" t="s">
        <v>61</v>
      </c>
      <c r="AT8" s="42" t="s">
        <v>61</v>
      </c>
      <c r="AU8" s="42" t="s">
        <v>61</v>
      </c>
      <c r="AV8" s="42" t="s">
        <v>61</v>
      </c>
      <c r="AW8" s="42" t="s">
        <v>80</v>
      </c>
      <c r="AX8" s="42" t="s">
        <v>80</v>
      </c>
      <c r="AY8" s="45" t="s">
        <v>80</v>
      </c>
      <c r="AZ8" s="42" t="s">
        <v>61</v>
      </c>
      <c r="BA8" s="42" t="s">
        <v>61</v>
      </c>
      <c r="BB8" s="42" t="s">
        <v>61</v>
      </c>
      <c r="BC8" s="42" t="s">
        <v>61</v>
      </c>
      <c r="BD8" s="42" t="s">
        <v>61</v>
      </c>
      <c r="BE8" s="42" t="s">
        <v>61</v>
      </c>
      <c r="BF8" s="42" t="s">
        <v>61</v>
      </c>
      <c r="BG8" s="42" t="s">
        <v>61</v>
      </c>
      <c r="BH8" s="43" t="s">
        <v>61</v>
      </c>
      <c r="BI8" s="42" t="s">
        <v>61</v>
      </c>
      <c r="BJ8" s="42" t="s">
        <v>61</v>
      </c>
      <c r="BK8" s="42" t="s">
        <v>61</v>
      </c>
      <c r="BL8" s="42" t="s">
        <v>61</v>
      </c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</row>
    <row r="9" spans="1:140" s="46" customFormat="1" x14ac:dyDescent="0.15">
      <c r="A9" s="42" t="s">
        <v>1</v>
      </c>
      <c r="B9" s="41" t="s">
        <v>192</v>
      </c>
      <c r="C9" s="42" t="s">
        <v>22</v>
      </c>
      <c r="D9" s="47" t="s">
        <v>22</v>
      </c>
      <c r="E9" s="42" t="s">
        <v>22</v>
      </c>
      <c r="F9" s="47" t="s">
        <v>22</v>
      </c>
      <c r="G9" s="42" t="s">
        <v>22</v>
      </c>
      <c r="H9" s="42" t="s">
        <v>22</v>
      </c>
      <c r="I9" s="42" t="s">
        <v>22</v>
      </c>
      <c r="J9" s="48" t="s">
        <v>22</v>
      </c>
      <c r="K9" s="42" t="s">
        <v>22</v>
      </c>
      <c r="L9" s="42" t="s">
        <v>22</v>
      </c>
      <c r="M9" s="42" t="s">
        <v>22</v>
      </c>
      <c r="N9" s="42" t="s">
        <v>22</v>
      </c>
      <c r="O9" s="42" t="s">
        <v>22</v>
      </c>
      <c r="P9" s="42" t="s">
        <v>22</v>
      </c>
      <c r="Q9" s="42" t="s">
        <v>22</v>
      </c>
      <c r="R9" s="42" t="s">
        <v>22</v>
      </c>
      <c r="S9" s="42" t="s">
        <v>22</v>
      </c>
      <c r="T9" s="42" t="s">
        <v>22</v>
      </c>
      <c r="U9" s="42" t="s">
        <v>22</v>
      </c>
      <c r="V9" s="42" t="s">
        <v>22</v>
      </c>
      <c r="W9" s="42" t="s">
        <v>22</v>
      </c>
      <c r="X9" s="42" t="s">
        <v>22</v>
      </c>
      <c r="Y9" s="42" t="s">
        <v>22</v>
      </c>
      <c r="Z9" s="42" t="s">
        <v>22</v>
      </c>
      <c r="AA9" s="42" t="s">
        <v>22</v>
      </c>
      <c r="AB9" s="42" t="s">
        <v>22</v>
      </c>
      <c r="AC9" s="42" t="s">
        <v>22</v>
      </c>
      <c r="AD9" s="42" t="s">
        <v>22</v>
      </c>
      <c r="AE9" s="42" t="s">
        <v>22</v>
      </c>
      <c r="AF9" s="42" t="s">
        <v>22</v>
      </c>
      <c r="AG9" s="42" t="s">
        <v>22</v>
      </c>
      <c r="AH9" s="42" t="s">
        <v>22</v>
      </c>
      <c r="AI9" s="42" t="s">
        <v>22</v>
      </c>
      <c r="AJ9" s="42" t="s">
        <v>22</v>
      </c>
      <c r="AK9" s="42" t="s">
        <v>22</v>
      </c>
      <c r="AL9" s="42" t="s">
        <v>22</v>
      </c>
      <c r="AM9" s="42" t="s">
        <v>22</v>
      </c>
      <c r="AN9" s="42" t="s">
        <v>22</v>
      </c>
      <c r="AO9" s="42" t="s">
        <v>22</v>
      </c>
      <c r="AP9" s="42" t="s">
        <v>22</v>
      </c>
      <c r="AQ9" s="42" t="s">
        <v>22</v>
      </c>
      <c r="AR9" s="42" t="s">
        <v>22</v>
      </c>
      <c r="AS9" s="42" t="s">
        <v>22</v>
      </c>
      <c r="AT9" s="42" t="s">
        <v>22</v>
      </c>
      <c r="AU9" s="42" t="s">
        <v>22</v>
      </c>
      <c r="AV9" s="42" t="s">
        <v>22</v>
      </c>
      <c r="AW9" s="42" t="s">
        <v>22</v>
      </c>
      <c r="AX9" s="42" t="s">
        <v>22</v>
      </c>
      <c r="AY9" s="42" t="s">
        <v>22</v>
      </c>
      <c r="AZ9" s="42" t="s">
        <v>22</v>
      </c>
      <c r="BA9" s="42" t="s">
        <v>22</v>
      </c>
      <c r="BB9" s="42" t="s">
        <v>22</v>
      </c>
      <c r="BC9" s="42" t="s">
        <v>22</v>
      </c>
      <c r="BD9" s="42" t="s">
        <v>22</v>
      </c>
      <c r="BE9" s="42" t="s">
        <v>22</v>
      </c>
      <c r="BF9" s="42" t="s">
        <v>22</v>
      </c>
      <c r="BG9" s="42" t="s">
        <v>22</v>
      </c>
      <c r="BH9" s="47" t="s">
        <v>22</v>
      </c>
      <c r="BI9" s="42" t="s">
        <v>22</v>
      </c>
      <c r="BJ9" s="42" t="s">
        <v>22</v>
      </c>
      <c r="BK9" s="42" t="s">
        <v>22</v>
      </c>
      <c r="BL9" s="42" t="s">
        <v>22</v>
      </c>
      <c r="BN9" s="41"/>
      <c r="BO9" s="41"/>
      <c r="BP9" s="41"/>
      <c r="BQ9" s="41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  <c r="DW9" s="42"/>
      <c r="DX9" s="42"/>
      <c r="DY9" s="42"/>
      <c r="DZ9" s="42"/>
      <c r="EA9" s="42"/>
      <c r="EB9" s="42"/>
      <c r="EC9" s="42"/>
      <c r="ED9" s="42"/>
      <c r="EE9" s="42"/>
      <c r="EF9" s="42"/>
      <c r="EG9" s="42"/>
      <c r="EH9" s="42"/>
      <c r="EI9" s="42"/>
      <c r="EJ9" s="42"/>
    </row>
    <row r="10" spans="1:140" s="46" customFormat="1" x14ac:dyDescent="0.15">
      <c r="A10" s="61" t="s">
        <v>148</v>
      </c>
      <c r="B10" s="41" t="s">
        <v>151</v>
      </c>
      <c r="C10" s="42" t="s">
        <v>145</v>
      </c>
      <c r="D10" s="43" t="s">
        <v>145</v>
      </c>
      <c r="E10" s="42" t="s">
        <v>145</v>
      </c>
      <c r="F10" s="43" t="s">
        <v>145</v>
      </c>
      <c r="G10" s="42" t="s">
        <v>145</v>
      </c>
      <c r="H10" s="42" t="s">
        <v>145</v>
      </c>
      <c r="I10" s="42" t="s">
        <v>145</v>
      </c>
      <c r="J10" s="44" t="s">
        <v>151</v>
      </c>
      <c r="K10" s="42" t="s">
        <v>145</v>
      </c>
      <c r="L10" s="42" t="s">
        <v>145</v>
      </c>
      <c r="M10" s="42" t="s">
        <v>145</v>
      </c>
      <c r="N10" s="42" t="s">
        <v>145</v>
      </c>
      <c r="O10" s="42" t="s">
        <v>145</v>
      </c>
      <c r="P10" s="42" t="s">
        <v>145</v>
      </c>
      <c r="Q10" s="42" t="s">
        <v>145</v>
      </c>
      <c r="R10" s="42" t="s">
        <v>145</v>
      </c>
      <c r="S10" s="42" t="s">
        <v>145</v>
      </c>
      <c r="T10" s="42" t="s">
        <v>145</v>
      </c>
      <c r="U10" s="42" t="s">
        <v>145</v>
      </c>
      <c r="V10" s="42" t="s">
        <v>145</v>
      </c>
      <c r="W10" s="42" t="s">
        <v>145</v>
      </c>
      <c r="X10" s="42" t="s">
        <v>145</v>
      </c>
      <c r="Y10" s="42" t="s">
        <v>145</v>
      </c>
      <c r="Z10" s="42" t="s">
        <v>145</v>
      </c>
      <c r="AA10" s="42" t="s">
        <v>145</v>
      </c>
      <c r="AB10" s="42" t="s">
        <v>145</v>
      </c>
      <c r="AC10" s="42" t="s">
        <v>151</v>
      </c>
      <c r="AD10" s="42" t="s">
        <v>145</v>
      </c>
      <c r="AE10" s="42" t="s">
        <v>145</v>
      </c>
      <c r="AF10" s="42" t="s">
        <v>145</v>
      </c>
      <c r="AG10" s="42" t="s">
        <v>145</v>
      </c>
      <c r="AH10" s="42" t="s">
        <v>145</v>
      </c>
      <c r="AI10" s="42" t="s">
        <v>145</v>
      </c>
      <c r="AJ10" s="42" t="s">
        <v>145</v>
      </c>
      <c r="AK10" s="42" t="s">
        <v>145</v>
      </c>
      <c r="AL10" s="42" t="s">
        <v>145</v>
      </c>
      <c r="AM10" s="42" t="s">
        <v>145</v>
      </c>
      <c r="AN10" s="42" t="s">
        <v>145</v>
      </c>
      <c r="AO10" s="42" t="s">
        <v>145</v>
      </c>
      <c r="AP10" s="42" t="s">
        <v>145</v>
      </c>
      <c r="AQ10" s="42" t="s">
        <v>145</v>
      </c>
      <c r="AR10" s="42" t="s">
        <v>145</v>
      </c>
      <c r="AS10" s="42" t="s">
        <v>145</v>
      </c>
      <c r="AT10" s="42" t="s">
        <v>145</v>
      </c>
      <c r="AU10" s="42" t="s">
        <v>145</v>
      </c>
      <c r="AV10" s="42" t="s">
        <v>145</v>
      </c>
      <c r="AW10" s="42" t="s">
        <v>145</v>
      </c>
      <c r="AX10" s="42" t="s">
        <v>145</v>
      </c>
      <c r="AY10" s="42" t="s">
        <v>145</v>
      </c>
      <c r="AZ10" s="42" t="s">
        <v>145</v>
      </c>
      <c r="BA10" s="42" t="s">
        <v>145</v>
      </c>
      <c r="BB10" s="42" t="s">
        <v>145</v>
      </c>
      <c r="BC10" s="42" t="s">
        <v>145</v>
      </c>
      <c r="BD10" s="42" t="s">
        <v>145</v>
      </c>
      <c r="BE10" s="42" t="s">
        <v>145</v>
      </c>
      <c r="BF10" s="42" t="s">
        <v>145</v>
      </c>
      <c r="BG10" s="42" t="s">
        <v>145</v>
      </c>
      <c r="BH10" s="43" t="s">
        <v>145</v>
      </c>
      <c r="BI10" s="42" t="s">
        <v>145</v>
      </c>
      <c r="BJ10" s="42" t="s">
        <v>145</v>
      </c>
      <c r="BK10" s="42" t="s">
        <v>145</v>
      </c>
      <c r="BL10" s="42" t="s">
        <v>145</v>
      </c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</row>
    <row r="11" spans="1:140" s="46" customFormat="1" x14ac:dyDescent="0.15">
      <c r="A11" s="61" t="s">
        <v>149</v>
      </c>
      <c r="B11" s="41" t="s">
        <v>150</v>
      </c>
      <c r="C11" s="42" t="s">
        <v>150</v>
      </c>
      <c r="D11" s="43" t="s">
        <v>150</v>
      </c>
      <c r="E11" s="42" t="s">
        <v>150</v>
      </c>
      <c r="F11" s="43" t="s">
        <v>150</v>
      </c>
      <c r="G11" s="42" t="s">
        <v>150</v>
      </c>
      <c r="H11" s="42" t="s">
        <v>150</v>
      </c>
      <c r="I11" s="42" t="s">
        <v>150</v>
      </c>
      <c r="J11" s="44" t="s">
        <v>150</v>
      </c>
      <c r="K11" s="42" t="s">
        <v>150</v>
      </c>
      <c r="L11" s="42" t="s">
        <v>150</v>
      </c>
      <c r="M11" s="42" t="s">
        <v>150</v>
      </c>
      <c r="N11" s="42" t="s">
        <v>150</v>
      </c>
      <c r="O11" s="42" t="s">
        <v>150</v>
      </c>
      <c r="P11" s="42" t="s">
        <v>150</v>
      </c>
      <c r="Q11" s="42" t="s">
        <v>150</v>
      </c>
      <c r="R11" s="42" t="s">
        <v>150</v>
      </c>
      <c r="S11" s="42" t="s">
        <v>150</v>
      </c>
      <c r="T11" s="42" t="s">
        <v>150</v>
      </c>
      <c r="U11" s="42" t="s">
        <v>150</v>
      </c>
      <c r="V11" s="42" t="s">
        <v>150</v>
      </c>
      <c r="W11" s="42" t="s">
        <v>150</v>
      </c>
      <c r="X11" s="42" t="s">
        <v>150</v>
      </c>
      <c r="Y11" s="42" t="s">
        <v>150</v>
      </c>
      <c r="Z11" s="42" t="s">
        <v>150</v>
      </c>
      <c r="AA11" s="42" t="s">
        <v>150</v>
      </c>
      <c r="AB11" s="42" t="s">
        <v>150</v>
      </c>
      <c r="AC11" s="42" t="s">
        <v>150</v>
      </c>
      <c r="AD11" s="42" t="s">
        <v>150</v>
      </c>
      <c r="AE11" s="42" t="s">
        <v>150</v>
      </c>
      <c r="AF11" s="42" t="s">
        <v>150</v>
      </c>
      <c r="AG11" s="42" t="s">
        <v>150</v>
      </c>
      <c r="AH11" s="42" t="s">
        <v>150</v>
      </c>
      <c r="AI11" s="42" t="s">
        <v>150</v>
      </c>
      <c r="AJ11" s="42" t="s">
        <v>150</v>
      </c>
      <c r="AK11" s="42" t="s">
        <v>150</v>
      </c>
      <c r="AL11" s="42" t="s">
        <v>150</v>
      </c>
      <c r="AM11" s="42" t="s">
        <v>150</v>
      </c>
      <c r="AN11" s="42" t="s">
        <v>150</v>
      </c>
      <c r="AO11" s="42" t="s">
        <v>150</v>
      </c>
      <c r="AP11" s="42" t="s">
        <v>150</v>
      </c>
      <c r="AQ11" s="42" t="s">
        <v>150</v>
      </c>
      <c r="AR11" s="42" t="s">
        <v>150</v>
      </c>
      <c r="AS11" s="42" t="s">
        <v>150</v>
      </c>
      <c r="AT11" s="42" t="s">
        <v>150</v>
      </c>
      <c r="AU11" s="42" t="s">
        <v>150</v>
      </c>
      <c r="AV11" s="42" t="s">
        <v>150</v>
      </c>
      <c r="AW11" s="42" t="s">
        <v>150</v>
      </c>
      <c r="AX11" s="42" t="s">
        <v>150</v>
      </c>
      <c r="AY11" s="45" t="s">
        <v>150</v>
      </c>
      <c r="AZ11" s="42" t="s">
        <v>150</v>
      </c>
      <c r="BA11" s="42" t="s">
        <v>150</v>
      </c>
      <c r="BB11" s="42" t="s">
        <v>150</v>
      </c>
      <c r="BC11" s="42" t="s">
        <v>150</v>
      </c>
      <c r="BD11" s="42" t="s">
        <v>150</v>
      </c>
      <c r="BE11" s="42" t="s">
        <v>150</v>
      </c>
      <c r="BF11" s="42" t="s">
        <v>150</v>
      </c>
      <c r="BG11" s="42" t="s">
        <v>150</v>
      </c>
      <c r="BH11" s="43" t="s">
        <v>150</v>
      </c>
      <c r="BI11" s="42" t="s">
        <v>150</v>
      </c>
      <c r="BJ11" s="42" t="s">
        <v>150</v>
      </c>
      <c r="BK11" s="42" t="s">
        <v>150</v>
      </c>
      <c r="BL11" s="42" t="s">
        <v>150</v>
      </c>
      <c r="BM11" s="67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  <c r="DW11" s="42"/>
      <c r="DX11" s="42"/>
      <c r="DY11" s="42"/>
      <c r="DZ11" s="42"/>
      <c r="EA11" s="42"/>
      <c r="EB11" s="42"/>
      <c r="EC11" s="42"/>
      <c r="ED11" s="42"/>
      <c r="EE11" s="42"/>
      <c r="EF11" s="42"/>
      <c r="EG11" s="42"/>
      <c r="EH11" s="42"/>
      <c r="EI11" s="42"/>
      <c r="EJ11" s="42"/>
    </row>
    <row r="12" spans="1:140" s="46" customFormat="1" x14ac:dyDescent="0.15">
      <c r="A12" s="61" t="s">
        <v>2</v>
      </c>
      <c r="B12" s="49" t="s">
        <v>191</v>
      </c>
      <c r="C12" s="42" t="s">
        <v>23</v>
      </c>
      <c r="D12" s="42" t="s">
        <v>25</v>
      </c>
      <c r="E12" s="42" t="s">
        <v>27</v>
      </c>
      <c r="F12" s="42" t="s">
        <v>29</v>
      </c>
      <c r="G12" s="42" t="s">
        <v>31</v>
      </c>
      <c r="H12" s="42" t="s">
        <v>33</v>
      </c>
      <c r="I12" s="42" t="s">
        <v>178</v>
      </c>
      <c r="J12" s="42" t="s">
        <v>36</v>
      </c>
      <c r="K12" s="42" t="s">
        <v>38</v>
      </c>
      <c r="L12" s="42" t="s">
        <v>40</v>
      </c>
      <c r="M12" s="42" t="s">
        <v>42</v>
      </c>
      <c r="N12" s="42" t="s">
        <v>44</v>
      </c>
      <c r="O12" s="42" t="s">
        <v>46</v>
      </c>
      <c r="P12" s="42" t="s">
        <v>48</v>
      </c>
      <c r="Q12" s="42" t="s">
        <v>50</v>
      </c>
      <c r="R12" s="42" t="s">
        <v>52</v>
      </c>
      <c r="S12" s="42" t="s">
        <v>54</v>
      </c>
      <c r="T12" s="42" t="s">
        <v>56</v>
      </c>
      <c r="U12" s="42" t="s">
        <v>58</v>
      </c>
      <c r="V12" s="42" t="s">
        <v>62</v>
      </c>
      <c r="W12" s="42" t="s">
        <v>64</v>
      </c>
      <c r="X12" s="42" t="s">
        <v>66</v>
      </c>
      <c r="Y12" s="42" t="s">
        <v>68</v>
      </c>
      <c r="Z12" s="42" t="s">
        <v>70</v>
      </c>
      <c r="AA12" s="42" t="s">
        <v>72</v>
      </c>
      <c r="AB12" s="42" t="s">
        <v>74</v>
      </c>
      <c r="AC12" s="42" t="s">
        <v>147</v>
      </c>
      <c r="AD12" s="42" t="s">
        <v>77</v>
      </c>
      <c r="AE12" s="42" t="s">
        <v>79</v>
      </c>
      <c r="AF12" s="42" t="s">
        <v>81</v>
      </c>
      <c r="AG12" s="42" t="s">
        <v>83</v>
      </c>
      <c r="AH12" s="42" t="s">
        <v>153</v>
      </c>
      <c r="AI12" s="42" t="s">
        <v>85</v>
      </c>
      <c r="AJ12" s="42" t="s">
        <v>87</v>
      </c>
      <c r="AK12" s="42" t="s">
        <v>89</v>
      </c>
      <c r="AL12" s="42" t="s">
        <v>91</v>
      </c>
      <c r="AM12" s="42" t="s">
        <v>93</v>
      </c>
      <c r="AN12" s="42" t="s">
        <v>95</v>
      </c>
      <c r="AO12" s="42" t="s">
        <v>97</v>
      </c>
      <c r="AP12" s="42" t="s">
        <v>99</v>
      </c>
      <c r="AQ12" s="42" t="s">
        <v>101</v>
      </c>
      <c r="AR12" s="42" t="s">
        <v>103</v>
      </c>
      <c r="AS12" s="42" t="s">
        <v>105</v>
      </c>
      <c r="AT12" s="42" t="s">
        <v>107</v>
      </c>
      <c r="AU12" s="42" t="s">
        <v>109</v>
      </c>
      <c r="AV12" s="42" t="s">
        <v>111</v>
      </c>
      <c r="AW12" s="42" t="s">
        <v>114</v>
      </c>
      <c r="AX12" s="42" t="s">
        <v>154</v>
      </c>
      <c r="AY12" s="45" t="s">
        <v>180</v>
      </c>
      <c r="AZ12" s="42" t="s">
        <v>117</v>
      </c>
      <c r="BA12" s="42" t="s">
        <v>119</v>
      </c>
      <c r="BB12" s="42" t="s">
        <v>121</v>
      </c>
      <c r="BC12" s="42" t="s">
        <v>123</v>
      </c>
      <c r="BD12" s="42" t="s">
        <v>125</v>
      </c>
      <c r="BE12" s="42" t="s">
        <v>127</v>
      </c>
      <c r="BF12" s="42" t="s">
        <v>129</v>
      </c>
      <c r="BG12" s="42" t="s">
        <v>131</v>
      </c>
      <c r="BH12" s="42" t="s">
        <v>134</v>
      </c>
      <c r="BI12" s="42" t="s">
        <v>136</v>
      </c>
      <c r="BJ12" s="42" t="s">
        <v>138</v>
      </c>
      <c r="BK12" s="42" t="s">
        <v>140</v>
      </c>
      <c r="BL12" s="42" t="s">
        <v>142</v>
      </c>
      <c r="BM12" s="67"/>
      <c r="BN12" s="42"/>
      <c r="BO12" s="42"/>
      <c r="BP12" s="42"/>
      <c r="BQ12" s="42"/>
      <c r="BR12" s="45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5"/>
      <c r="CV12" s="45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5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</row>
    <row r="13" spans="1:140" s="100" customFormat="1" ht="25" customHeight="1" x14ac:dyDescent="0.15">
      <c r="A13" s="101" t="s">
        <v>3</v>
      </c>
      <c r="B13" s="100" t="s">
        <v>190</v>
      </c>
      <c r="C13" s="101" t="s">
        <v>24</v>
      </c>
      <c r="D13" s="101" t="s">
        <v>26</v>
      </c>
      <c r="E13" s="101" t="s">
        <v>28</v>
      </c>
      <c r="F13" s="101" t="s">
        <v>30</v>
      </c>
      <c r="G13" s="101" t="s">
        <v>32</v>
      </c>
      <c r="H13" s="101" t="s">
        <v>34</v>
      </c>
      <c r="I13" s="101" t="s">
        <v>179</v>
      </c>
      <c r="J13" s="101" t="s">
        <v>37</v>
      </c>
      <c r="K13" s="101" t="s">
        <v>39</v>
      </c>
      <c r="L13" s="101" t="s">
        <v>41</v>
      </c>
      <c r="M13" s="101" t="s">
        <v>43</v>
      </c>
      <c r="N13" s="101" t="s">
        <v>45</v>
      </c>
      <c r="O13" s="101" t="s">
        <v>47</v>
      </c>
      <c r="P13" s="101" t="s">
        <v>49</v>
      </c>
      <c r="Q13" s="101" t="s">
        <v>51</v>
      </c>
      <c r="R13" s="101" t="s">
        <v>53</v>
      </c>
      <c r="S13" s="101" t="s">
        <v>55</v>
      </c>
      <c r="T13" s="101" t="s">
        <v>57</v>
      </c>
      <c r="U13" s="101" t="s">
        <v>59</v>
      </c>
      <c r="V13" s="101" t="s">
        <v>63</v>
      </c>
      <c r="W13" s="101" t="s">
        <v>65</v>
      </c>
      <c r="X13" s="101" t="s">
        <v>67</v>
      </c>
      <c r="Y13" s="101" t="s">
        <v>69</v>
      </c>
      <c r="Z13" s="101" t="s">
        <v>71</v>
      </c>
      <c r="AA13" s="101" t="s">
        <v>73</v>
      </c>
      <c r="AB13" s="101" t="s">
        <v>75</v>
      </c>
      <c r="AC13" s="101" t="s">
        <v>146</v>
      </c>
      <c r="AD13" s="101" t="s">
        <v>78</v>
      </c>
      <c r="AE13" s="101" t="s">
        <v>19</v>
      </c>
      <c r="AF13" s="101" t="s">
        <v>82</v>
      </c>
      <c r="AG13" s="101" t="s">
        <v>84</v>
      </c>
      <c r="AH13" s="101" t="s">
        <v>152</v>
      </c>
      <c r="AI13" s="101" t="s">
        <v>86</v>
      </c>
      <c r="AJ13" s="101" t="s">
        <v>88</v>
      </c>
      <c r="AK13" s="101" t="s">
        <v>90</v>
      </c>
      <c r="AL13" s="101" t="s">
        <v>92</v>
      </c>
      <c r="AM13" s="101" t="s">
        <v>94</v>
      </c>
      <c r="AN13" s="101" t="s">
        <v>96</v>
      </c>
      <c r="AO13" s="101" t="s">
        <v>98</v>
      </c>
      <c r="AP13" s="101" t="s">
        <v>100</v>
      </c>
      <c r="AQ13" s="101" t="s">
        <v>102</v>
      </c>
      <c r="AR13" s="101" t="s">
        <v>104</v>
      </c>
      <c r="AS13" s="101" t="s">
        <v>106</v>
      </c>
      <c r="AT13" s="101" t="s">
        <v>108</v>
      </c>
      <c r="AU13" s="101" t="s">
        <v>110</v>
      </c>
      <c r="AV13" s="101" t="s">
        <v>112</v>
      </c>
      <c r="AW13" s="101" t="s">
        <v>115</v>
      </c>
      <c r="AX13" s="101" t="s">
        <v>155</v>
      </c>
      <c r="AY13" s="100" t="s">
        <v>181</v>
      </c>
      <c r="AZ13" s="101" t="s">
        <v>118</v>
      </c>
      <c r="BA13" s="101" t="s">
        <v>120</v>
      </c>
      <c r="BB13" s="101" t="s">
        <v>122</v>
      </c>
      <c r="BC13" s="101" t="s">
        <v>124</v>
      </c>
      <c r="BD13" s="101" t="s">
        <v>126</v>
      </c>
      <c r="BE13" s="101" t="s">
        <v>128</v>
      </c>
      <c r="BF13" s="101" t="s">
        <v>130</v>
      </c>
      <c r="BG13" s="101" t="s">
        <v>132</v>
      </c>
      <c r="BH13" s="101" t="s">
        <v>135</v>
      </c>
      <c r="BI13" s="101" t="s">
        <v>137</v>
      </c>
      <c r="BJ13" s="101" t="s">
        <v>139</v>
      </c>
      <c r="BK13" s="101" t="s">
        <v>141</v>
      </c>
      <c r="BL13" s="101" t="s">
        <v>143</v>
      </c>
      <c r="BM13" s="102" t="s">
        <v>206</v>
      </c>
      <c r="BN13" s="101"/>
      <c r="BO13" s="101"/>
      <c r="BP13" s="101"/>
      <c r="BQ13" s="101"/>
      <c r="BS13" s="101"/>
      <c r="BT13" s="101"/>
      <c r="BU13" s="101"/>
      <c r="BV13" s="101"/>
      <c r="BW13" s="101"/>
      <c r="BX13" s="101"/>
      <c r="BY13" s="101"/>
      <c r="BZ13" s="101"/>
      <c r="CA13" s="101"/>
      <c r="CB13" s="101"/>
      <c r="CC13" s="101"/>
      <c r="CD13" s="101"/>
      <c r="CE13" s="101"/>
      <c r="CF13" s="101"/>
      <c r="CG13" s="101"/>
      <c r="CH13" s="101"/>
      <c r="CI13" s="101"/>
      <c r="CJ13" s="101"/>
      <c r="CK13" s="101"/>
      <c r="CL13" s="101"/>
      <c r="CM13" s="101"/>
      <c r="CN13" s="101"/>
      <c r="CO13" s="101"/>
      <c r="CP13" s="101"/>
      <c r="CQ13" s="101"/>
      <c r="CR13" s="101"/>
      <c r="CS13" s="101"/>
      <c r="CT13" s="101"/>
      <c r="CW13" s="101"/>
      <c r="CX13" s="101"/>
      <c r="CY13" s="101"/>
      <c r="CZ13" s="101"/>
      <c r="DA13" s="101"/>
      <c r="DB13" s="101"/>
      <c r="DC13" s="101"/>
      <c r="DD13" s="101"/>
      <c r="DE13" s="101"/>
      <c r="DF13" s="101"/>
      <c r="DG13" s="101"/>
      <c r="DH13" s="101"/>
      <c r="DI13" s="101"/>
      <c r="DJ13" s="101"/>
      <c r="DK13" s="101"/>
      <c r="DL13" s="101"/>
      <c r="DM13" s="101"/>
      <c r="DN13" s="101"/>
      <c r="DO13" s="101"/>
      <c r="DP13" s="101"/>
      <c r="DQ13" s="101"/>
      <c r="DR13" s="101"/>
      <c r="DS13" s="101"/>
      <c r="DU13" s="101"/>
      <c r="DV13" s="101"/>
      <c r="DW13" s="101"/>
      <c r="DX13" s="101"/>
      <c r="DY13" s="101"/>
      <c r="DZ13" s="101"/>
      <c r="EA13" s="101"/>
      <c r="EB13" s="101"/>
      <c r="EC13" s="101"/>
      <c r="ED13" s="101"/>
      <c r="EE13" s="101"/>
      <c r="EF13" s="101"/>
      <c r="EG13" s="101"/>
      <c r="EH13" s="101"/>
      <c r="EI13" s="101"/>
      <c r="EJ13" s="101"/>
    </row>
    <row r="14" spans="1:140" s="5" customFormat="1" x14ac:dyDescent="0.15">
      <c r="A14" s="26" t="s">
        <v>156</v>
      </c>
      <c r="B14" s="13">
        <v>524</v>
      </c>
      <c r="C14" s="6"/>
      <c r="D14" s="6"/>
      <c r="E14" s="6"/>
      <c r="F14" s="6"/>
      <c r="G14" s="6"/>
      <c r="H14" s="6"/>
      <c r="I14" s="6"/>
      <c r="J14" s="30">
        <v>883.49407342979089</v>
      </c>
      <c r="K14" s="6"/>
      <c r="L14" s="6"/>
      <c r="M14" s="6"/>
      <c r="N14" s="6"/>
      <c r="O14" s="6"/>
      <c r="P14" s="6"/>
      <c r="Q14" s="6"/>
      <c r="R14" s="6"/>
      <c r="S14" s="6">
        <v>3200</v>
      </c>
      <c r="T14" s="30">
        <v>741.08068152893952</v>
      </c>
      <c r="U14" s="6">
        <v>150</v>
      </c>
      <c r="V14" s="6"/>
      <c r="W14" s="6"/>
      <c r="X14" s="6">
        <v>700</v>
      </c>
      <c r="Y14" s="6"/>
      <c r="Z14" s="6">
        <v>10000</v>
      </c>
      <c r="AA14" s="6"/>
      <c r="AB14" s="30">
        <v>830.22155321560786</v>
      </c>
      <c r="AC14" s="6">
        <v>1010</v>
      </c>
      <c r="AD14" s="30">
        <v>909.16520054333637</v>
      </c>
      <c r="AE14" s="6">
        <v>500</v>
      </c>
      <c r="AF14" s="6">
        <v>600</v>
      </c>
      <c r="AG14" s="6">
        <v>2700</v>
      </c>
      <c r="AH14" s="6"/>
      <c r="AI14" s="6">
        <v>700</v>
      </c>
      <c r="AJ14" s="6">
        <v>4000</v>
      </c>
      <c r="AK14" s="6">
        <v>10000</v>
      </c>
      <c r="AL14" s="6">
        <v>5000</v>
      </c>
      <c r="AM14" s="6"/>
      <c r="AN14" s="6">
        <v>1000</v>
      </c>
      <c r="AO14" s="6">
        <v>4000</v>
      </c>
      <c r="AP14" s="30">
        <v>1736.3865116597888</v>
      </c>
      <c r="AQ14" s="6"/>
      <c r="AR14" s="30">
        <v>1051.8358623635402</v>
      </c>
      <c r="AS14" s="30">
        <v>1413.1135307705181</v>
      </c>
      <c r="AT14" s="30">
        <v>1445.4046714077356</v>
      </c>
      <c r="AU14" s="30">
        <v>3160.0592468824257</v>
      </c>
      <c r="AV14" s="30">
        <v>1538.5390623932194</v>
      </c>
      <c r="AW14" s="6"/>
      <c r="AX14" s="30">
        <v>1502.7002643575672</v>
      </c>
      <c r="AY14" s="78"/>
      <c r="AZ14" s="6"/>
      <c r="BA14" s="6"/>
      <c r="BB14" s="6">
        <v>2000</v>
      </c>
      <c r="BC14" s="30">
        <v>4178.6278425172413</v>
      </c>
      <c r="BD14" s="6">
        <v>1050</v>
      </c>
      <c r="BE14" s="6">
        <v>5250</v>
      </c>
      <c r="BF14" s="30">
        <v>2466.678158442438</v>
      </c>
      <c r="BG14" s="6"/>
      <c r="BH14" s="6"/>
      <c r="BI14" s="6"/>
      <c r="BJ14" s="6"/>
      <c r="BK14" s="6"/>
      <c r="BL14" s="6"/>
      <c r="BM14" s="84">
        <v>108.3902597042587</v>
      </c>
      <c r="BN14" s="6"/>
      <c r="BO14" s="6"/>
      <c r="BP14" s="6"/>
      <c r="BQ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</row>
    <row r="15" spans="1:140" s="5" customFormat="1" x14ac:dyDescent="0.15">
      <c r="A15" s="26" t="s">
        <v>157</v>
      </c>
      <c r="B15" s="13">
        <v>500</v>
      </c>
      <c r="C15" s="6"/>
      <c r="D15" s="6"/>
      <c r="E15" s="6"/>
      <c r="F15" s="6"/>
      <c r="G15" s="6"/>
      <c r="H15" s="6"/>
      <c r="I15" s="6"/>
      <c r="J15" s="30">
        <v>2044.4550238846707</v>
      </c>
      <c r="K15" s="6"/>
      <c r="L15" s="6"/>
      <c r="M15" s="6"/>
      <c r="N15" s="6"/>
      <c r="O15" s="6"/>
      <c r="P15" s="6"/>
      <c r="Q15" s="6"/>
      <c r="R15" s="6"/>
      <c r="S15" s="30">
        <v>4918.9463927725528</v>
      </c>
      <c r="T15" s="30">
        <v>1714.9024175943537</v>
      </c>
      <c r="U15" s="30">
        <v>3217.756832539852</v>
      </c>
      <c r="V15" s="6"/>
      <c r="W15" s="6"/>
      <c r="X15" s="30">
        <v>3229.2805533772403</v>
      </c>
      <c r="Y15" s="6"/>
      <c r="Z15" s="30">
        <v>3995.0682953729911</v>
      </c>
      <c r="AA15" s="6"/>
      <c r="AB15" s="30">
        <v>1921.1794130315234</v>
      </c>
      <c r="AC15" s="6">
        <v>1500</v>
      </c>
      <c r="AD15" s="30">
        <v>2103.8594572296206</v>
      </c>
      <c r="AE15" s="30">
        <v>2588.9079122656535</v>
      </c>
      <c r="AF15" s="6">
        <v>3000</v>
      </c>
      <c r="AG15" s="6">
        <v>750</v>
      </c>
      <c r="AH15" s="6"/>
      <c r="AI15" s="30">
        <v>3433.0100601774602</v>
      </c>
      <c r="AJ15" s="6">
        <v>3000</v>
      </c>
      <c r="AK15" s="6">
        <v>10000</v>
      </c>
      <c r="AL15" s="6">
        <v>25000</v>
      </c>
      <c r="AM15" s="6"/>
      <c r="AN15" s="6">
        <v>24000</v>
      </c>
      <c r="AO15" s="6">
        <v>10000</v>
      </c>
      <c r="AP15" s="30">
        <v>4018.0961411403337</v>
      </c>
      <c r="AQ15" s="6"/>
      <c r="AR15" s="30">
        <v>2434.0074005965389</v>
      </c>
      <c r="AS15" s="30">
        <v>3270.0242640993069</v>
      </c>
      <c r="AT15" s="6">
        <v>9000</v>
      </c>
      <c r="AU15" s="30">
        <v>7312.5549987914874</v>
      </c>
      <c r="AV15" s="30">
        <v>3560.266005341176</v>
      </c>
      <c r="AW15" s="6"/>
      <c r="AX15" s="30">
        <v>3477.3330090721747</v>
      </c>
      <c r="AY15" s="78"/>
      <c r="AZ15" s="6"/>
      <c r="BA15" s="6"/>
      <c r="BB15" s="30">
        <v>4531.3027911807994</v>
      </c>
      <c r="BC15" s="30">
        <v>9669.5800713349072</v>
      </c>
      <c r="BD15" s="6">
        <v>1200</v>
      </c>
      <c r="BE15" s="6">
        <v>10700</v>
      </c>
      <c r="BF15" s="30">
        <v>5708.0321249434537</v>
      </c>
      <c r="BG15" s="6"/>
      <c r="BH15" s="6"/>
      <c r="BI15" s="6"/>
      <c r="BJ15" s="6"/>
      <c r="BK15" s="6"/>
      <c r="BL15" s="6"/>
      <c r="BM15" s="84">
        <v>250.82116299012469</v>
      </c>
      <c r="BN15" s="6"/>
      <c r="BO15" s="6"/>
      <c r="BP15" s="6"/>
      <c r="BQ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</row>
    <row r="16" spans="1:140" s="5" customFormat="1" x14ac:dyDescent="0.15">
      <c r="A16" s="26" t="s">
        <v>158</v>
      </c>
      <c r="B16" s="13">
        <v>100</v>
      </c>
      <c r="C16" s="6"/>
      <c r="D16" s="6"/>
      <c r="E16" s="6"/>
      <c r="F16" s="6"/>
      <c r="G16" s="6"/>
      <c r="H16" s="6"/>
      <c r="I16" s="6"/>
      <c r="J16" s="30">
        <v>1907.1400942841628</v>
      </c>
      <c r="K16" s="6"/>
      <c r="L16" s="6"/>
      <c r="M16" s="6"/>
      <c r="N16" s="6"/>
      <c r="O16" s="6"/>
      <c r="P16" s="6"/>
      <c r="Q16" s="6"/>
      <c r="R16" s="6"/>
      <c r="S16" s="6">
        <v>5000</v>
      </c>
      <c r="T16" s="6">
        <v>3000</v>
      </c>
      <c r="U16" s="6">
        <v>5000</v>
      </c>
      <c r="V16" s="6"/>
      <c r="W16" s="6"/>
      <c r="X16" s="6">
        <v>7400</v>
      </c>
      <c r="Y16" s="6"/>
      <c r="Z16" s="6">
        <v>15200</v>
      </c>
      <c r="AA16" s="6"/>
      <c r="AB16" s="30">
        <v>1792.1442360437925</v>
      </c>
      <c r="AC16" s="30">
        <v>2186.8591277782793</v>
      </c>
      <c r="AD16" s="30">
        <v>1962.5546547842807</v>
      </c>
      <c r="AE16" s="30">
        <v>2415.0250419841236</v>
      </c>
      <c r="AF16" s="6">
        <v>9000</v>
      </c>
      <c r="AG16" s="30">
        <v>4778.0548491428426</v>
      </c>
      <c r="AH16" s="6"/>
      <c r="AI16" s="6">
        <v>1750</v>
      </c>
      <c r="AJ16" s="6">
        <v>4400</v>
      </c>
      <c r="AK16" s="6">
        <v>2800</v>
      </c>
      <c r="AL16" s="6">
        <v>7400</v>
      </c>
      <c r="AM16" s="6"/>
      <c r="AN16" s="6">
        <v>3200</v>
      </c>
      <c r="AO16" s="6">
        <v>6000</v>
      </c>
      <c r="AP16" s="6">
        <v>1750</v>
      </c>
      <c r="AQ16" s="6"/>
      <c r="AR16" s="30">
        <v>2270.5283555896981</v>
      </c>
      <c r="AS16" s="30">
        <v>3050.3945112426891</v>
      </c>
      <c r="AT16" s="6">
        <v>5000</v>
      </c>
      <c r="AU16" s="6">
        <v>20000</v>
      </c>
      <c r="AV16" s="6">
        <v>2350</v>
      </c>
      <c r="AW16" s="6"/>
      <c r="AX16" s="6">
        <v>600</v>
      </c>
      <c r="AY16" s="78"/>
      <c r="AZ16" s="6"/>
      <c r="BA16" s="6"/>
      <c r="BB16" s="30">
        <v>4226.9598163988849</v>
      </c>
      <c r="BC16" s="30">
        <v>9020.1269450657837</v>
      </c>
      <c r="BD16" s="6">
        <v>2200</v>
      </c>
      <c r="BE16" s="6">
        <v>11800</v>
      </c>
      <c r="BF16" s="6">
        <v>12700</v>
      </c>
      <c r="BG16" s="6"/>
      <c r="BH16" s="6"/>
      <c r="BI16" s="6"/>
      <c r="BJ16" s="6"/>
      <c r="BK16" s="6"/>
      <c r="BL16" s="6"/>
      <c r="BM16" s="84">
        <v>233.97486902111683</v>
      </c>
      <c r="BN16" s="6"/>
      <c r="BO16" s="6"/>
      <c r="BP16" s="6"/>
      <c r="BQ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</row>
    <row r="17" spans="1:140" s="5" customFormat="1" x14ac:dyDescent="0.15">
      <c r="A17" s="26" t="s">
        <v>159</v>
      </c>
      <c r="B17" s="13">
        <v>503</v>
      </c>
      <c r="C17" s="6"/>
      <c r="D17" s="6"/>
      <c r="E17" s="6"/>
      <c r="F17" s="6"/>
      <c r="G17" s="6"/>
      <c r="H17" s="6"/>
      <c r="I17" s="6"/>
      <c r="J17" s="30">
        <v>3647.9302066690625</v>
      </c>
      <c r="K17" s="6"/>
      <c r="L17" s="6"/>
      <c r="M17" s="6"/>
      <c r="N17" s="6"/>
      <c r="O17" s="6"/>
      <c r="P17" s="6"/>
      <c r="Q17" s="6"/>
      <c r="R17" s="6"/>
      <c r="S17" s="30">
        <v>8776.8979613257525</v>
      </c>
      <c r="T17" s="6">
        <v>4500</v>
      </c>
      <c r="U17" s="6">
        <v>150</v>
      </c>
      <c r="V17" s="6"/>
      <c r="W17" s="6"/>
      <c r="X17" s="30">
        <v>5762.0196770521188</v>
      </c>
      <c r="Y17" s="6"/>
      <c r="Z17" s="30">
        <v>7128.4181564930686</v>
      </c>
      <c r="AA17" s="6"/>
      <c r="AB17" s="30">
        <v>3427.9689850605951</v>
      </c>
      <c r="AC17" s="30">
        <v>4182.969826842369</v>
      </c>
      <c r="AD17" s="30">
        <v>3753.9258017188927</v>
      </c>
      <c r="AE17" s="6">
        <v>8000</v>
      </c>
      <c r="AF17" s="6">
        <v>45000</v>
      </c>
      <c r="AG17" s="6">
        <v>12000</v>
      </c>
      <c r="AH17" s="6"/>
      <c r="AI17" s="6">
        <v>3000</v>
      </c>
      <c r="AJ17" s="6">
        <v>12000</v>
      </c>
      <c r="AK17" s="6">
        <v>1800</v>
      </c>
      <c r="AL17" s="6">
        <v>11000</v>
      </c>
      <c r="AM17" s="6"/>
      <c r="AN17" s="6">
        <v>8000</v>
      </c>
      <c r="AO17" s="6">
        <v>13000</v>
      </c>
      <c r="AP17" s="6">
        <v>4000</v>
      </c>
      <c r="AQ17" s="6"/>
      <c r="AR17" s="6">
        <v>7000</v>
      </c>
      <c r="AS17" s="30">
        <v>5834.7188615926352</v>
      </c>
      <c r="AT17" s="30">
        <v>5968.048366429568</v>
      </c>
      <c r="AU17" s="30">
        <v>13047.824459990243</v>
      </c>
      <c r="AV17" s="30">
        <v>6352.5984934456246</v>
      </c>
      <c r="AW17" s="6"/>
      <c r="AX17" s="30">
        <v>6204.6207787512485</v>
      </c>
      <c r="AY17" s="78"/>
      <c r="AZ17" s="6"/>
      <c r="BA17" s="6"/>
      <c r="BB17" s="6">
        <v>25000</v>
      </c>
      <c r="BC17" s="6">
        <v>45000</v>
      </c>
      <c r="BD17" s="6">
        <v>4000</v>
      </c>
      <c r="BE17" s="6">
        <v>23500</v>
      </c>
      <c r="BF17" s="6">
        <v>5000</v>
      </c>
      <c r="BG17" s="6"/>
      <c r="BH17" s="6"/>
      <c r="BI17" s="6"/>
      <c r="BJ17" s="6"/>
      <c r="BK17" s="6"/>
      <c r="BL17" s="6"/>
      <c r="BM17" s="84">
        <v>447.54131847011888</v>
      </c>
      <c r="BN17" s="6"/>
      <c r="BO17" s="6"/>
      <c r="BP17" s="6"/>
      <c r="BQ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</row>
    <row r="18" spans="1:140" s="5" customFormat="1" x14ac:dyDescent="0.15">
      <c r="A18" s="26" t="s">
        <v>160</v>
      </c>
      <c r="B18" s="30">
        <v>571.93916813682927</v>
      </c>
      <c r="C18" s="6"/>
      <c r="D18" s="6"/>
      <c r="E18" s="6"/>
      <c r="F18" s="6"/>
      <c r="G18" s="6"/>
      <c r="H18" s="6"/>
      <c r="I18" s="6"/>
      <c r="J18" s="6">
        <v>1000</v>
      </c>
      <c r="K18" s="6"/>
      <c r="L18" s="77"/>
      <c r="M18" s="6"/>
      <c r="N18" s="6"/>
      <c r="O18" s="6"/>
      <c r="P18" s="6"/>
      <c r="Q18" s="6"/>
      <c r="R18" s="6"/>
      <c r="S18" s="30">
        <v>2458.7408057128155</v>
      </c>
      <c r="T18" s="6">
        <v>10000</v>
      </c>
      <c r="U18" s="6">
        <v>500</v>
      </c>
      <c r="V18" s="6"/>
      <c r="W18" s="6"/>
      <c r="X18" s="30">
        <v>1614.1594633684554</v>
      </c>
      <c r="Y18" s="6"/>
      <c r="Z18" s="30">
        <v>1996.9393148685049</v>
      </c>
      <c r="AA18" s="6"/>
      <c r="AB18" s="6">
        <v>3000</v>
      </c>
      <c r="AC18" s="30">
        <v>1171.8079266324969</v>
      </c>
      <c r="AD18" s="30">
        <v>1051.6164812417858</v>
      </c>
      <c r="AE18" s="30">
        <v>1294.0684890329023</v>
      </c>
      <c r="AF18" s="6">
        <v>4000</v>
      </c>
      <c r="AG18" s="6">
        <v>200</v>
      </c>
      <c r="AH18" s="6"/>
      <c r="AI18" s="30">
        <v>1715.9938831195625</v>
      </c>
      <c r="AJ18" s="30">
        <v>6462.0798457536848</v>
      </c>
      <c r="AK18" s="6">
        <v>8570</v>
      </c>
      <c r="AL18" s="6">
        <v>4200</v>
      </c>
      <c r="AM18" s="6"/>
      <c r="AN18" s="6">
        <v>3000</v>
      </c>
      <c r="AO18" s="6">
        <v>320</v>
      </c>
      <c r="AP18" s="30">
        <v>2008.4498090957852</v>
      </c>
      <c r="AQ18" s="6"/>
      <c r="AR18" s="6">
        <v>3500</v>
      </c>
      <c r="AS18" s="30">
        <v>1634.5252523266777</v>
      </c>
      <c r="AT18" s="30">
        <v>1671.8758852716369</v>
      </c>
      <c r="AU18" s="6">
        <v>8560</v>
      </c>
      <c r="AV18" s="30">
        <v>1779.6029083386145</v>
      </c>
      <c r="AW18" s="6"/>
      <c r="AX18" s="30">
        <v>1738.1487582434163</v>
      </c>
      <c r="AY18" s="78"/>
      <c r="AZ18" s="6"/>
      <c r="BA18" s="6"/>
      <c r="BB18" s="6">
        <v>750</v>
      </c>
      <c r="BC18" s="6">
        <v>275</v>
      </c>
      <c r="BD18" s="6">
        <v>500</v>
      </c>
      <c r="BE18" s="30">
        <v>7475.5880144451376</v>
      </c>
      <c r="BF18" s="30">
        <v>2853.1661834252527</v>
      </c>
      <c r="BG18" s="6"/>
      <c r="BH18" s="6"/>
      <c r="BI18" s="6"/>
      <c r="BJ18" s="6"/>
      <c r="BK18" s="6"/>
      <c r="BL18" s="6"/>
      <c r="BM18" s="84">
        <v>125.37323628638994</v>
      </c>
      <c r="BN18" s="6"/>
      <c r="BO18" s="6"/>
      <c r="BP18" s="6"/>
      <c r="BQ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</row>
    <row r="19" spans="1:140" s="5" customFormat="1" x14ac:dyDescent="0.15">
      <c r="A19" s="26" t="s">
        <v>161</v>
      </c>
      <c r="B19" s="13">
        <v>15</v>
      </c>
      <c r="C19" s="6"/>
      <c r="D19" s="6"/>
      <c r="E19" s="6"/>
      <c r="F19" s="6"/>
      <c r="G19" s="6"/>
      <c r="H19" s="6"/>
      <c r="I19" s="6"/>
      <c r="J19" s="30">
        <v>2553.4280697398758</v>
      </c>
      <c r="K19" s="6"/>
      <c r="L19" s="6"/>
      <c r="M19" s="6"/>
      <c r="N19" s="6"/>
      <c r="O19" s="6"/>
      <c r="P19" s="6"/>
      <c r="Q19" s="6"/>
      <c r="R19" s="6"/>
      <c r="S19" s="6">
        <v>500</v>
      </c>
      <c r="T19" s="30">
        <v>2141.8323801763659</v>
      </c>
      <c r="U19" s="6">
        <v>200</v>
      </c>
      <c r="V19" s="6"/>
      <c r="W19" s="6"/>
      <c r="X19" s="30">
        <v>4033.2193733039903</v>
      </c>
      <c r="Y19" s="6"/>
      <c r="Z19" s="30">
        <v>4989.6522090346598</v>
      </c>
      <c r="AA19" s="6"/>
      <c r="AB19" s="30">
        <v>2399.4626358051419</v>
      </c>
      <c r="AC19" s="30">
        <v>2927.9377526510616</v>
      </c>
      <c r="AD19" s="30">
        <v>2627.6214102802792</v>
      </c>
      <c r="AE19" s="30">
        <v>3233.4240940772797</v>
      </c>
      <c r="AF19" s="6">
        <v>31000</v>
      </c>
      <c r="AG19" s="6">
        <v>9000</v>
      </c>
      <c r="AH19" s="6"/>
      <c r="AI19" s="30">
        <v>4287.6679356947534</v>
      </c>
      <c r="AJ19" s="30">
        <v>16146.475127924756</v>
      </c>
      <c r="AK19" s="30">
        <v>17670.510123054963</v>
      </c>
      <c r="AL19" s="30">
        <v>14195.594772131411</v>
      </c>
      <c r="AM19" s="6"/>
      <c r="AN19" s="30">
        <v>14763.458650092349</v>
      </c>
      <c r="AO19" s="6">
        <v>350</v>
      </c>
      <c r="AP19" s="30">
        <v>5018.4129050591791</v>
      </c>
      <c r="AQ19" s="6"/>
      <c r="AR19" s="30">
        <v>3039.9606483190655</v>
      </c>
      <c r="AS19" s="30">
        <v>4084.1063505180487</v>
      </c>
      <c r="AT19" s="30">
        <v>4177.4325056438256</v>
      </c>
      <c r="AU19" s="30">
        <v>9133.0369127934264</v>
      </c>
      <c r="AV19" s="30">
        <v>4446.6046206505071</v>
      </c>
      <c r="AW19" s="6"/>
      <c r="AX19" s="6">
        <v>5000</v>
      </c>
      <c r="AY19" s="78"/>
      <c r="AZ19" s="6"/>
      <c r="BA19" s="6"/>
      <c r="BB19" s="30">
        <v>5659.3838490706003</v>
      </c>
      <c r="BC19" s="30">
        <v>12076.850258288523</v>
      </c>
      <c r="BD19" s="30">
        <v>3089.3038203412993</v>
      </c>
      <c r="BE19" s="30">
        <v>18678.877210982424</v>
      </c>
      <c r="BF19" s="30">
        <v>7129.0633860911685</v>
      </c>
      <c r="BG19" s="6"/>
      <c r="BH19" s="6"/>
      <c r="BI19" s="6"/>
      <c r="BJ19" s="6"/>
      <c r="BK19" s="6"/>
      <c r="BL19" s="6"/>
      <c r="BM19" s="84">
        <v>313.26382374686932</v>
      </c>
      <c r="BN19" s="6"/>
      <c r="BO19" s="6"/>
      <c r="BP19" s="6"/>
      <c r="BQ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</row>
    <row r="20" spans="1:140" s="5" customFormat="1" x14ac:dyDescent="0.15">
      <c r="A20" s="26" t="s">
        <v>162</v>
      </c>
      <c r="B20" s="30">
        <v>1366.7730913653895</v>
      </c>
      <c r="C20" s="6"/>
      <c r="D20" s="6"/>
      <c r="E20" s="6"/>
      <c r="F20" s="6"/>
      <c r="G20" s="6"/>
      <c r="H20" s="6"/>
      <c r="I20" s="6"/>
      <c r="J20" s="6">
        <v>2800</v>
      </c>
      <c r="K20" s="6"/>
      <c r="L20" s="6"/>
      <c r="M20" s="6"/>
      <c r="N20" s="6"/>
      <c r="O20" s="6"/>
      <c r="P20" s="6"/>
      <c r="Q20" s="6"/>
      <c r="R20" s="6"/>
      <c r="S20" s="6">
        <v>45000</v>
      </c>
      <c r="T20" s="6">
        <v>11000</v>
      </c>
      <c r="U20" s="6">
        <v>4000</v>
      </c>
      <c r="V20" s="6"/>
      <c r="W20" s="6"/>
      <c r="X20" s="30">
        <v>3857.3852651606558</v>
      </c>
      <c r="Y20" s="6"/>
      <c r="Z20" s="6">
        <v>2325</v>
      </c>
      <c r="AA20" s="6"/>
      <c r="AB20" s="6">
        <v>400</v>
      </c>
      <c r="AC20" s="6">
        <v>1219</v>
      </c>
      <c r="AD20" s="6">
        <v>500</v>
      </c>
      <c r="AE20" s="6">
        <v>500</v>
      </c>
      <c r="AF20" s="6">
        <v>12000</v>
      </c>
      <c r="AG20" s="6">
        <v>200</v>
      </c>
      <c r="AH20" s="6"/>
      <c r="AI20" s="6">
        <v>3100</v>
      </c>
      <c r="AJ20" s="6">
        <v>3500</v>
      </c>
      <c r="AK20" s="6">
        <v>2000</v>
      </c>
      <c r="AL20" s="6">
        <v>4150</v>
      </c>
      <c r="AM20" s="6"/>
      <c r="AN20" s="6">
        <v>13350</v>
      </c>
      <c r="AO20" s="6">
        <v>5200</v>
      </c>
      <c r="AP20" s="6">
        <v>3850</v>
      </c>
      <c r="AQ20" s="6"/>
      <c r="AR20" s="6">
        <v>5025</v>
      </c>
      <c r="AS20" s="30">
        <v>3906.0537492777016</v>
      </c>
      <c r="AT20" s="6">
        <v>500</v>
      </c>
      <c r="AU20" s="6">
        <v>2200</v>
      </c>
      <c r="AV20" s="6">
        <v>3211</v>
      </c>
      <c r="AW20" s="6"/>
      <c r="AX20" s="30">
        <v>4153.6846642137143</v>
      </c>
      <c r="AY20" s="78"/>
      <c r="AZ20" s="6"/>
      <c r="BA20" s="6"/>
      <c r="BB20" s="6">
        <v>7400</v>
      </c>
      <c r="BC20" s="6">
        <v>6000</v>
      </c>
      <c r="BD20" s="6">
        <v>8500</v>
      </c>
      <c r="BE20" s="6">
        <v>43500</v>
      </c>
      <c r="BF20" s="6">
        <v>500</v>
      </c>
      <c r="BG20" s="6"/>
      <c r="BH20" s="6"/>
      <c r="BI20" s="6"/>
      <c r="BJ20" s="6"/>
      <c r="BK20" s="6"/>
      <c r="BL20" s="6"/>
      <c r="BM20" s="84">
        <v>299.60662825935361</v>
      </c>
      <c r="BN20" s="6"/>
      <c r="BO20" s="6"/>
      <c r="BP20" s="6"/>
      <c r="BQ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</row>
    <row r="21" spans="1:140" s="5" customFormat="1" x14ac:dyDescent="0.15">
      <c r="A21" s="26" t="s">
        <v>163</v>
      </c>
      <c r="B21" s="13">
        <v>875</v>
      </c>
      <c r="C21" s="6"/>
      <c r="D21" s="6"/>
      <c r="E21" s="6"/>
      <c r="F21" s="6"/>
      <c r="G21" s="6"/>
      <c r="H21" s="6"/>
      <c r="I21" s="6"/>
      <c r="J21" s="6">
        <v>7625</v>
      </c>
      <c r="K21" s="6"/>
      <c r="L21" s="6"/>
      <c r="M21" s="6"/>
      <c r="N21" s="6"/>
      <c r="O21" s="6"/>
      <c r="P21" s="6"/>
      <c r="Q21" s="6"/>
      <c r="R21" s="6"/>
      <c r="S21" s="6">
        <v>20000</v>
      </c>
      <c r="T21" s="6">
        <v>100</v>
      </c>
      <c r="U21" s="6">
        <v>35000</v>
      </c>
      <c r="V21" s="6"/>
      <c r="W21" s="6"/>
      <c r="X21" s="6">
        <v>500</v>
      </c>
      <c r="Y21" s="6"/>
      <c r="Z21" s="6">
        <v>2000</v>
      </c>
      <c r="AA21" s="6"/>
      <c r="AB21" s="6">
        <v>300</v>
      </c>
      <c r="AC21" s="6">
        <v>4500</v>
      </c>
      <c r="AD21" s="6">
        <v>920</v>
      </c>
      <c r="AE21" s="6">
        <v>350</v>
      </c>
      <c r="AF21" s="30">
        <v>16699.463652076756</v>
      </c>
      <c r="AG21" s="30">
        <v>8548.0336740911353</v>
      </c>
      <c r="AH21" s="6"/>
      <c r="AI21" s="6">
        <v>1800</v>
      </c>
      <c r="AJ21" s="6">
        <v>19000</v>
      </c>
      <c r="AK21" s="6">
        <v>17000</v>
      </c>
      <c r="AL21" s="6">
        <v>6000</v>
      </c>
      <c r="AM21" s="6"/>
      <c r="AN21" s="6">
        <v>30700</v>
      </c>
      <c r="AO21" s="6">
        <v>20530</v>
      </c>
      <c r="AP21" s="6">
        <v>9500</v>
      </c>
      <c r="AQ21" s="6"/>
      <c r="AR21" s="6">
        <v>1500</v>
      </c>
      <c r="AS21" s="30">
        <v>5457.2155039941199</v>
      </c>
      <c r="AT21" s="6">
        <v>300</v>
      </c>
      <c r="AU21" s="6">
        <v>13000</v>
      </c>
      <c r="AV21" s="6">
        <v>6000</v>
      </c>
      <c r="AW21" s="6"/>
      <c r="AX21" s="30">
        <v>5803.1849542337395</v>
      </c>
      <c r="AY21" s="78"/>
      <c r="AZ21" s="6"/>
      <c r="BA21" s="6"/>
      <c r="BB21" s="6">
        <v>9000</v>
      </c>
      <c r="BC21" s="6">
        <v>30000</v>
      </c>
      <c r="BD21" s="6">
        <v>1700</v>
      </c>
      <c r="BE21" s="6">
        <v>9000</v>
      </c>
      <c r="BF21" s="6">
        <v>3000</v>
      </c>
      <c r="BG21" s="6"/>
      <c r="BH21" s="6"/>
      <c r="BI21" s="6"/>
      <c r="BJ21" s="6"/>
      <c r="BK21" s="6"/>
      <c r="BL21" s="6"/>
      <c r="BM21" s="84">
        <v>418.58562164909125</v>
      </c>
      <c r="BN21" s="6"/>
      <c r="BO21" s="6"/>
      <c r="BP21" s="6"/>
      <c r="BQ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</row>
    <row r="22" spans="1:140" s="5" customFormat="1" x14ac:dyDescent="0.15">
      <c r="A22" s="26" t="s">
        <v>164</v>
      </c>
      <c r="B22" s="13">
        <v>1400</v>
      </c>
      <c r="C22" s="6"/>
      <c r="D22" s="6"/>
      <c r="E22" s="6"/>
      <c r="F22" s="6"/>
      <c r="G22" s="6"/>
      <c r="H22" s="6"/>
      <c r="I22" s="6"/>
      <c r="J22" s="6">
        <v>395</v>
      </c>
      <c r="K22" s="6"/>
      <c r="L22" s="6"/>
      <c r="M22" s="6"/>
      <c r="N22" s="6"/>
      <c r="O22" s="6"/>
      <c r="P22" s="6"/>
      <c r="Q22" s="6"/>
      <c r="R22" s="6"/>
      <c r="S22" s="30">
        <v>2598.761239293694</v>
      </c>
      <c r="T22" s="30">
        <v>906.01148624724613</v>
      </c>
      <c r="U22" s="6">
        <v>2000</v>
      </c>
      <c r="V22" s="6"/>
      <c r="W22" s="6"/>
      <c r="X22" s="30">
        <v>1706.0826573334914</v>
      </c>
      <c r="Y22" s="6"/>
      <c r="Z22" s="30">
        <v>2110.6610655015456</v>
      </c>
      <c r="AA22" s="6"/>
      <c r="AB22" s="6">
        <v>4025</v>
      </c>
      <c r="AC22" s="30">
        <v>1238.5400740890748</v>
      </c>
      <c r="AD22" s="30">
        <v>1111.5039632247751</v>
      </c>
      <c r="AE22" s="30">
        <v>1367.7631340900928</v>
      </c>
      <c r="AF22" s="6">
        <v>15000</v>
      </c>
      <c r="AG22" s="6">
        <v>3000</v>
      </c>
      <c r="AH22" s="6"/>
      <c r="AI22" s="30">
        <v>1813.7163461945984</v>
      </c>
      <c r="AJ22" s="6">
        <v>1000</v>
      </c>
      <c r="AK22" s="30">
        <v>7474.7609969314744</v>
      </c>
      <c r="AL22" s="30">
        <v>6004.845213246168</v>
      </c>
      <c r="AM22" s="6"/>
      <c r="AN22" s="6">
        <v>3020</v>
      </c>
      <c r="AO22" s="30">
        <v>4752.7675713090293</v>
      </c>
      <c r="AP22" s="6">
        <v>6500</v>
      </c>
      <c r="AQ22" s="6"/>
      <c r="AR22" s="6">
        <v>1800</v>
      </c>
      <c r="AS22" s="30">
        <v>1727.6082377478685</v>
      </c>
      <c r="AT22" s="30">
        <v>1767.0859154821389</v>
      </c>
      <c r="AU22" s="6">
        <v>1000</v>
      </c>
      <c r="AV22" s="6">
        <v>4000</v>
      </c>
      <c r="AW22" s="6"/>
      <c r="AX22" s="30">
        <v>1837.1328976782988</v>
      </c>
      <c r="AY22" s="78"/>
      <c r="AZ22" s="6"/>
      <c r="BA22" s="6"/>
      <c r="BB22" s="6">
        <v>500</v>
      </c>
      <c r="BC22" s="6">
        <v>6000</v>
      </c>
      <c r="BD22" s="30">
        <v>1306.7991551936334</v>
      </c>
      <c r="BE22" s="6">
        <v>3000</v>
      </c>
      <c r="BF22" s="6">
        <v>400</v>
      </c>
      <c r="BG22" s="6"/>
      <c r="BH22" s="6"/>
      <c r="BI22" s="6"/>
      <c r="BJ22" s="6"/>
      <c r="BK22" s="6"/>
      <c r="BL22" s="6"/>
      <c r="BM22" s="84">
        <v>132.51299451791016</v>
      </c>
      <c r="BN22" s="6"/>
      <c r="BO22" s="6"/>
      <c r="BP22" s="6"/>
      <c r="BQ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</row>
    <row r="23" spans="1:140" s="5" customFormat="1" x14ac:dyDescent="0.15">
      <c r="A23" s="26" t="s">
        <v>165</v>
      </c>
      <c r="B23" s="30">
        <v>730.71197843947596</v>
      </c>
      <c r="C23" s="6"/>
      <c r="D23" s="6"/>
      <c r="E23" s="6"/>
      <c r="F23" s="6"/>
      <c r="G23" s="6"/>
      <c r="H23" s="6"/>
      <c r="I23" s="6"/>
      <c r="J23" s="6">
        <v>400</v>
      </c>
      <c r="K23" s="6"/>
      <c r="L23" s="6"/>
      <c r="M23" s="6"/>
      <c r="N23" s="6"/>
      <c r="O23" s="6"/>
      <c r="P23" s="6"/>
      <c r="Q23" s="6"/>
      <c r="R23" s="6"/>
      <c r="S23" s="30">
        <v>3141.2979888499799</v>
      </c>
      <c r="T23" s="30">
        <v>1095.1571912768786</v>
      </c>
      <c r="U23" s="30">
        <v>2054.8979922868111</v>
      </c>
      <c r="V23" s="6"/>
      <c r="W23" s="6"/>
      <c r="X23" s="6">
        <v>400</v>
      </c>
      <c r="Y23" s="6"/>
      <c r="Z23" s="6">
        <v>1500</v>
      </c>
      <c r="AA23" s="6"/>
      <c r="AB23" s="30">
        <v>1226.8881472947191</v>
      </c>
      <c r="AC23" s="6">
        <v>1200</v>
      </c>
      <c r="AD23" s="6">
        <v>500</v>
      </c>
      <c r="AE23" s="6">
        <v>100</v>
      </c>
      <c r="AF23" s="6">
        <v>5000</v>
      </c>
      <c r="AG23" s="30">
        <v>3271.0195661396383</v>
      </c>
      <c r="AH23" s="6"/>
      <c r="AI23" s="30">
        <v>2192.3612775556903</v>
      </c>
      <c r="AJ23" s="6">
        <v>5000</v>
      </c>
      <c r="AK23" s="6">
        <v>5000</v>
      </c>
      <c r="AL23" s="6">
        <v>10200</v>
      </c>
      <c r="AM23" s="6"/>
      <c r="AN23" s="6">
        <v>4000</v>
      </c>
      <c r="AO23" s="6">
        <v>7500</v>
      </c>
      <c r="AP23" s="6">
        <v>1400</v>
      </c>
      <c r="AQ23" s="6"/>
      <c r="AR23" s="6">
        <v>1000</v>
      </c>
      <c r="AS23" s="6">
        <v>300</v>
      </c>
      <c r="AT23" s="6">
        <v>4200</v>
      </c>
      <c r="AU23" s="6">
        <v>1500</v>
      </c>
      <c r="AV23" s="6">
        <v>500</v>
      </c>
      <c r="AW23" s="6"/>
      <c r="AX23" s="30">
        <v>2220.6664427117312</v>
      </c>
      <c r="AY23" s="78"/>
      <c r="AZ23" s="6"/>
      <c r="BA23" s="6"/>
      <c r="BB23" s="6">
        <v>5500</v>
      </c>
      <c r="BC23" s="6">
        <v>9500</v>
      </c>
      <c r="BD23" s="30">
        <v>1579.6162786973262</v>
      </c>
      <c r="BE23" s="6">
        <v>16500</v>
      </c>
      <c r="BF23" s="6">
        <v>11000</v>
      </c>
      <c r="BG23" s="6"/>
      <c r="BH23" s="6"/>
      <c r="BI23" s="6"/>
      <c r="BJ23" s="6"/>
      <c r="BK23" s="6"/>
      <c r="BL23" s="6"/>
      <c r="BM23" s="84">
        <v>160.17739409113858</v>
      </c>
      <c r="BN23" s="6"/>
      <c r="BO23" s="6"/>
      <c r="BP23" s="6"/>
      <c r="BQ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</row>
    <row r="24" spans="1:140" s="5" customFormat="1" x14ac:dyDescent="0.15">
      <c r="A24" s="26" t="s">
        <v>166</v>
      </c>
      <c r="B24" s="30">
        <v>595.23740587491216</v>
      </c>
      <c r="C24" s="6"/>
      <c r="D24" s="6"/>
      <c r="E24" s="6"/>
      <c r="F24" s="6"/>
      <c r="G24" s="6"/>
      <c r="H24" s="6"/>
      <c r="I24" s="6"/>
      <c r="J24" s="6">
        <v>6000</v>
      </c>
      <c r="K24" s="6"/>
      <c r="L24" s="6"/>
      <c r="M24" s="6"/>
      <c r="N24" s="6"/>
      <c r="O24" s="6"/>
      <c r="P24" s="6"/>
      <c r="Q24" s="6"/>
      <c r="R24" s="6"/>
      <c r="S24" s="30">
        <v>2558.8988837386746</v>
      </c>
      <c r="T24" s="30">
        <v>892.11419108422285</v>
      </c>
      <c r="U24" s="30">
        <v>1673.9182966162616</v>
      </c>
      <c r="V24" s="6"/>
      <c r="W24" s="6"/>
      <c r="X24" s="6">
        <v>700</v>
      </c>
      <c r="Y24" s="6"/>
      <c r="Z24" s="6">
        <v>2000</v>
      </c>
      <c r="AA24" s="6"/>
      <c r="AB24" s="30">
        <v>999.42212478060787</v>
      </c>
      <c r="AC24" s="30">
        <v>1219.5421284309243</v>
      </c>
      <c r="AD24" s="6">
        <v>50</v>
      </c>
      <c r="AE24" s="30">
        <v>1346.7830380573191</v>
      </c>
      <c r="AF24" s="6">
        <v>25000</v>
      </c>
      <c r="AG24" s="6">
        <v>1000</v>
      </c>
      <c r="AH24" s="6"/>
      <c r="AI24" s="30">
        <v>1785.8957812364802</v>
      </c>
      <c r="AJ24" s="6">
        <v>4000</v>
      </c>
      <c r="AK24" s="6">
        <v>3000</v>
      </c>
      <c r="AL24" s="6">
        <v>1100</v>
      </c>
      <c r="AM24" s="6"/>
      <c r="AN24" s="6">
        <v>1800</v>
      </c>
      <c r="AO24" s="6">
        <v>5000</v>
      </c>
      <c r="AP24" s="6">
        <v>5900</v>
      </c>
      <c r="AQ24" s="6"/>
      <c r="AR24" s="6">
        <v>200</v>
      </c>
      <c r="AS24" s="6">
        <v>150</v>
      </c>
      <c r="AT24" s="6">
        <v>6000</v>
      </c>
      <c r="AU24" s="6">
        <v>1500</v>
      </c>
      <c r="AV24" s="6">
        <v>1200</v>
      </c>
      <c r="AW24" s="6"/>
      <c r="AX24" s="6">
        <v>3000</v>
      </c>
      <c r="AY24" s="78"/>
      <c r="AZ24" s="6"/>
      <c r="BA24" s="6"/>
      <c r="BB24" s="6">
        <v>400</v>
      </c>
      <c r="BC24" s="6">
        <v>1000</v>
      </c>
      <c r="BD24" s="6">
        <v>700</v>
      </c>
      <c r="BE24" s="6">
        <v>8200</v>
      </c>
      <c r="BF24" s="6">
        <v>400</v>
      </c>
      <c r="BG24" s="6"/>
      <c r="BH24" s="6"/>
      <c r="BI24" s="6"/>
      <c r="BJ24" s="6"/>
      <c r="BK24" s="6"/>
      <c r="BL24" s="6"/>
      <c r="BM24" s="84">
        <v>130.48037989241027</v>
      </c>
      <c r="BN24" s="6"/>
      <c r="BO24" s="6"/>
      <c r="BP24" s="6"/>
      <c r="BQ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</row>
    <row r="25" spans="1:140" s="5" customFormat="1" x14ac:dyDescent="0.15">
      <c r="A25" s="26" t="s">
        <v>167</v>
      </c>
      <c r="B25" s="30">
        <v>1562.4554562591316</v>
      </c>
      <c r="C25" s="6"/>
      <c r="D25" s="6"/>
      <c r="E25" s="6"/>
      <c r="F25" s="6"/>
      <c r="G25" s="6"/>
      <c r="H25" s="6"/>
      <c r="I25" s="6"/>
      <c r="J25" s="6">
        <v>9000</v>
      </c>
      <c r="K25" s="6"/>
      <c r="L25" s="6"/>
      <c r="M25" s="6"/>
      <c r="N25" s="6"/>
      <c r="O25" s="6"/>
      <c r="P25" s="6"/>
      <c r="Q25" s="6"/>
      <c r="R25" s="6"/>
      <c r="S25" s="6">
        <v>25000</v>
      </c>
      <c r="T25" s="6">
        <v>2000</v>
      </c>
      <c r="U25" s="6">
        <v>3000</v>
      </c>
      <c r="V25" s="6"/>
      <c r="W25" s="6"/>
      <c r="X25" s="6">
        <v>6000</v>
      </c>
      <c r="Y25" s="6"/>
      <c r="Z25" s="6">
        <v>1500</v>
      </c>
      <c r="AA25" s="6"/>
      <c r="AB25" s="6">
        <v>9600</v>
      </c>
      <c r="AC25" s="30">
        <v>3201.2105319653529</v>
      </c>
      <c r="AD25" s="6">
        <v>3800</v>
      </c>
      <c r="AE25" s="6">
        <v>400</v>
      </c>
      <c r="AF25" s="6">
        <v>15000</v>
      </c>
      <c r="AG25" s="30">
        <v>6994.3048963886258</v>
      </c>
      <c r="AH25" s="6"/>
      <c r="AI25" s="6">
        <v>75</v>
      </c>
      <c r="AJ25" s="6">
        <v>20000</v>
      </c>
      <c r="AK25" s="6">
        <v>7000</v>
      </c>
      <c r="AL25" s="6">
        <v>18000</v>
      </c>
      <c r="AM25" s="6"/>
      <c r="AN25" s="6">
        <v>9000</v>
      </c>
      <c r="AO25" s="6">
        <v>1200</v>
      </c>
      <c r="AP25" s="6">
        <v>1500</v>
      </c>
      <c r="AQ25" s="6"/>
      <c r="AR25" s="6">
        <v>500</v>
      </c>
      <c r="AS25" s="6">
        <v>500</v>
      </c>
      <c r="AT25" s="6">
        <v>5000</v>
      </c>
      <c r="AU25" s="6">
        <v>2800</v>
      </c>
      <c r="AV25" s="30">
        <v>4861.6189081659686</v>
      </c>
      <c r="AW25" s="6"/>
      <c r="AX25" s="6">
        <v>500</v>
      </c>
      <c r="AY25" s="78"/>
      <c r="AZ25" s="6"/>
      <c r="BA25" s="6"/>
      <c r="BB25" s="6">
        <v>2100</v>
      </c>
      <c r="BC25" s="6">
        <v>20000</v>
      </c>
      <c r="BD25" s="6">
        <v>2500</v>
      </c>
      <c r="BE25" s="6">
        <v>43000</v>
      </c>
      <c r="BF25" s="6">
        <v>9000</v>
      </c>
      <c r="BG25" s="6"/>
      <c r="BH25" s="6"/>
      <c r="BI25" s="6"/>
      <c r="BJ25" s="6"/>
      <c r="BK25" s="6"/>
      <c r="BL25" s="6"/>
      <c r="BM25" s="84">
        <v>342.5016295776017</v>
      </c>
      <c r="BN25" s="6"/>
      <c r="BO25" s="6"/>
      <c r="BP25" s="6"/>
      <c r="BQ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</row>
    <row r="26" spans="1:140" s="5" customFormat="1" x14ac:dyDescent="0.15">
      <c r="A26" s="26" t="s">
        <v>168</v>
      </c>
      <c r="B26" s="30">
        <v>2490.3208534822843</v>
      </c>
      <c r="C26" s="6"/>
      <c r="D26" s="6"/>
      <c r="E26" s="6"/>
      <c r="F26" s="6"/>
      <c r="G26" s="6"/>
      <c r="H26" s="6"/>
      <c r="I26" s="6"/>
      <c r="J26" s="6">
        <v>2515</v>
      </c>
      <c r="K26" s="6"/>
      <c r="L26" s="6"/>
      <c r="M26" s="6"/>
      <c r="N26" s="6"/>
      <c r="O26" s="6"/>
      <c r="P26" s="6"/>
      <c r="Q26" s="6"/>
      <c r="R26" s="6"/>
      <c r="S26" s="6">
        <v>25500</v>
      </c>
      <c r="T26" s="6">
        <v>2000</v>
      </c>
      <c r="U26" s="6">
        <v>500</v>
      </c>
      <c r="V26" s="6"/>
      <c r="W26" s="6"/>
      <c r="X26" s="6">
        <v>3200</v>
      </c>
      <c r="Y26" s="6"/>
      <c r="Z26" s="6">
        <v>2500</v>
      </c>
      <c r="AA26" s="6"/>
      <c r="AB26" s="6">
        <v>3500</v>
      </c>
      <c r="AC26" s="6">
        <v>3000</v>
      </c>
      <c r="AD26" s="6">
        <v>8200</v>
      </c>
      <c r="AE26" s="6">
        <v>400</v>
      </c>
      <c r="AF26" s="6">
        <v>5000</v>
      </c>
      <c r="AG26" s="6">
        <v>9000</v>
      </c>
      <c r="AH26" s="6"/>
      <c r="AI26" s="6">
        <v>2900</v>
      </c>
      <c r="AJ26" s="6">
        <v>49000</v>
      </c>
      <c r="AK26" s="6">
        <v>35000</v>
      </c>
      <c r="AL26" s="6">
        <v>29000</v>
      </c>
      <c r="AM26" s="6"/>
      <c r="AN26" s="6">
        <v>18000</v>
      </c>
      <c r="AO26" s="6">
        <v>12000</v>
      </c>
      <c r="AP26" s="6">
        <v>3500</v>
      </c>
      <c r="AQ26" s="6"/>
      <c r="AR26" s="6">
        <v>4100</v>
      </c>
      <c r="AS26" s="6">
        <v>1500</v>
      </c>
      <c r="AT26" s="6">
        <v>3000</v>
      </c>
      <c r="AU26" s="6">
        <v>3860</v>
      </c>
      <c r="AV26" s="6">
        <v>9000</v>
      </c>
      <c r="AW26" s="6"/>
      <c r="AX26" s="6">
        <v>2360</v>
      </c>
      <c r="AY26" s="78"/>
      <c r="AZ26" s="6"/>
      <c r="BA26" s="6"/>
      <c r="BB26" s="6">
        <v>15500</v>
      </c>
      <c r="BC26" s="6">
        <v>40000</v>
      </c>
      <c r="BD26" s="30">
        <v>5383.449943915607</v>
      </c>
      <c r="BE26" s="6">
        <v>51000</v>
      </c>
      <c r="BF26" s="6">
        <v>21000</v>
      </c>
      <c r="BG26" s="6"/>
      <c r="BH26" s="6"/>
      <c r="BI26" s="6"/>
      <c r="BJ26" s="6"/>
      <c r="BK26" s="6"/>
      <c r="BL26" s="6"/>
      <c r="BM26" s="84">
        <v>545.89649072720704</v>
      </c>
      <c r="BN26" s="6"/>
      <c r="BO26" s="6"/>
      <c r="BP26" s="6"/>
      <c r="BQ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</row>
    <row r="27" spans="1:140" s="5" customFormat="1" x14ac:dyDescent="0.15">
      <c r="A27" s="26" t="s">
        <v>169</v>
      </c>
      <c r="B27" s="13">
        <v>160</v>
      </c>
      <c r="C27" s="6"/>
      <c r="D27" s="6"/>
      <c r="E27" s="6"/>
      <c r="F27" s="6"/>
      <c r="G27" s="6"/>
      <c r="H27" s="6"/>
      <c r="I27" s="6"/>
      <c r="J27" s="30">
        <v>3749.325324394903</v>
      </c>
      <c r="K27" s="6"/>
      <c r="L27" s="6"/>
      <c r="M27" s="6"/>
      <c r="N27" s="6"/>
      <c r="O27" s="6"/>
      <c r="P27" s="6"/>
      <c r="Q27" s="6"/>
      <c r="R27" s="6"/>
      <c r="S27" s="6">
        <v>4000</v>
      </c>
      <c r="T27" s="6">
        <v>1500</v>
      </c>
      <c r="U27" s="6">
        <v>3000</v>
      </c>
      <c r="V27" s="6"/>
      <c r="W27" s="6"/>
      <c r="X27" s="6">
        <v>5000</v>
      </c>
      <c r="Y27" s="6"/>
      <c r="Z27" s="6">
        <v>14000</v>
      </c>
      <c r="AA27" s="6"/>
      <c r="AB27" s="6">
        <v>10000</v>
      </c>
      <c r="AC27" s="30">
        <v>4299.2365024641758</v>
      </c>
      <c r="AD27" s="6">
        <v>9000</v>
      </c>
      <c r="AE27" s="30">
        <v>4747.7972782818297</v>
      </c>
      <c r="AF27" s="6">
        <v>45000</v>
      </c>
      <c r="AG27" s="6">
        <v>5000</v>
      </c>
      <c r="AH27" s="6"/>
      <c r="AI27" s="6">
        <v>4000</v>
      </c>
      <c r="AJ27" s="6">
        <v>33000</v>
      </c>
      <c r="AK27" s="6">
        <v>28000</v>
      </c>
      <c r="AL27" s="6">
        <v>5300</v>
      </c>
      <c r="AM27" s="6"/>
      <c r="AN27" s="6">
        <v>13000</v>
      </c>
      <c r="AO27" s="6">
        <v>12000</v>
      </c>
      <c r="AP27" s="30">
        <v>7368.7850511523611</v>
      </c>
      <c r="AQ27" s="6"/>
      <c r="AR27" s="6">
        <v>2000</v>
      </c>
      <c r="AS27" s="6">
        <v>400</v>
      </c>
      <c r="AT27" s="6">
        <v>4000</v>
      </c>
      <c r="AU27" s="6">
        <v>12000</v>
      </c>
      <c r="AV27" s="6">
        <v>14000</v>
      </c>
      <c r="AW27" s="6"/>
      <c r="AX27" s="6">
        <v>1500</v>
      </c>
      <c r="AY27" s="78"/>
      <c r="AZ27" s="6"/>
      <c r="BA27" s="6"/>
      <c r="BB27" s="6">
        <v>3000</v>
      </c>
      <c r="BC27" s="6">
        <v>12000</v>
      </c>
      <c r="BD27" s="30">
        <v>4536.1783174656666</v>
      </c>
      <c r="BE27" s="6">
        <v>39000</v>
      </c>
      <c r="BF27" s="6">
        <v>10500</v>
      </c>
      <c r="BG27" s="6"/>
      <c r="BH27" s="6"/>
      <c r="BI27" s="6"/>
      <c r="BJ27" s="6"/>
      <c r="BK27" s="6"/>
      <c r="BL27" s="6"/>
      <c r="BM27" s="84">
        <v>459.98083953877352</v>
      </c>
      <c r="BN27" s="6"/>
      <c r="BO27" s="6"/>
      <c r="BP27" s="6"/>
      <c r="BQ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</row>
    <row r="28" spans="1:140" s="5" customFormat="1" x14ac:dyDescent="0.15">
      <c r="A28" s="26" t="s">
        <v>170</v>
      </c>
      <c r="B28" s="13">
        <v>100</v>
      </c>
      <c r="C28" s="6"/>
      <c r="D28" s="6"/>
      <c r="E28" s="6"/>
      <c r="F28" s="6"/>
      <c r="G28" s="6"/>
      <c r="H28" s="6"/>
      <c r="I28" s="6"/>
      <c r="J28" s="6">
        <v>2609</v>
      </c>
      <c r="K28" s="6"/>
      <c r="L28" s="6"/>
      <c r="M28" s="6"/>
      <c r="N28" s="6"/>
      <c r="O28" s="6"/>
      <c r="P28" s="6"/>
      <c r="Q28" s="6"/>
      <c r="R28" s="6"/>
      <c r="S28" s="6">
        <v>20000</v>
      </c>
      <c r="T28" s="6">
        <v>1000</v>
      </c>
      <c r="U28" s="6">
        <v>900</v>
      </c>
      <c r="V28" s="6"/>
      <c r="W28" s="6"/>
      <c r="X28" s="6">
        <v>5000</v>
      </c>
      <c r="Y28" s="6"/>
      <c r="Z28" s="6">
        <v>6000</v>
      </c>
      <c r="AA28" s="6"/>
      <c r="AB28" s="6">
        <v>800</v>
      </c>
      <c r="AC28" s="6">
        <v>1200</v>
      </c>
      <c r="AD28" s="6">
        <v>1000</v>
      </c>
      <c r="AE28" s="6">
        <v>1900</v>
      </c>
      <c r="AF28" s="6">
        <v>15000</v>
      </c>
      <c r="AG28" s="6">
        <v>1500</v>
      </c>
      <c r="AH28" s="6"/>
      <c r="AI28" s="30">
        <v>2984.2960127776355</v>
      </c>
      <c r="AJ28" s="6">
        <v>20500</v>
      </c>
      <c r="AK28" s="6">
        <v>17000</v>
      </c>
      <c r="AL28" s="6">
        <v>5000</v>
      </c>
      <c r="AM28" s="6"/>
      <c r="AN28" s="6">
        <v>6000</v>
      </c>
      <c r="AO28" s="6">
        <v>2500</v>
      </c>
      <c r="AP28" s="6">
        <v>3000</v>
      </c>
      <c r="AQ28" s="6"/>
      <c r="AR28" s="6">
        <v>200</v>
      </c>
      <c r="AS28" s="6">
        <v>500</v>
      </c>
      <c r="AT28" s="6">
        <v>5000</v>
      </c>
      <c r="AU28" s="6">
        <v>3000</v>
      </c>
      <c r="AV28" s="6">
        <v>6000</v>
      </c>
      <c r="AW28" s="6"/>
      <c r="AX28" s="6">
        <v>1500</v>
      </c>
      <c r="AY28" s="78"/>
      <c r="AZ28" s="6"/>
      <c r="BA28" s="6"/>
      <c r="BB28" s="6">
        <v>300</v>
      </c>
      <c r="BC28" s="6">
        <v>3500</v>
      </c>
      <c r="BD28" s="30">
        <v>2150.2124720483671</v>
      </c>
      <c r="BE28" s="6">
        <v>10000</v>
      </c>
      <c r="BF28" s="6">
        <v>3200</v>
      </c>
      <c r="BG28" s="6"/>
      <c r="BH28" s="6"/>
      <c r="BI28" s="6"/>
      <c r="BJ28" s="6"/>
      <c r="BK28" s="6"/>
      <c r="BL28" s="6"/>
      <c r="BM28" s="84">
        <v>218.03740260195769</v>
      </c>
      <c r="BN28" s="6"/>
      <c r="BO28" s="6"/>
      <c r="BP28" s="6"/>
      <c r="BQ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</row>
    <row r="29" spans="1:140" s="5" customFormat="1" x14ac:dyDescent="0.15">
      <c r="A29" s="26" t="s">
        <v>171</v>
      </c>
      <c r="B29" s="30">
        <v>313.96437338252377</v>
      </c>
      <c r="C29" s="6"/>
      <c r="D29" s="6"/>
      <c r="E29" s="6"/>
      <c r="F29" s="6"/>
      <c r="G29" s="6"/>
      <c r="H29" s="6"/>
      <c r="I29" s="6"/>
      <c r="J29" s="6">
        <v>200</v>
      </c>
      <c r="K29" s="6"/>
      <c r="L29" s="6"/>
      <c r="M29" s="6"/>
      <c r="N29" s="6"/>
      <c r="O29" s="6"/>
      <c r="P29" s="6"/>
      <c r="Q29" s="6"/>
      <c r="R29" s="6"/>
      <c r="S29" s="6">
        <v>200</v>
      </c>
      <c r="T29" s="6">
        <v>50</v>
      </c>
      <c r="U29" s="6">
        <v>100</v>
      </c>
      <c r="V29" s="6"/>
      <c r="W29" s="6"/>
      <c r="X29" s="6">
        <v>80</v>
      </c>
      <c r="Y29" s="6"/>
      <c r="Z29" s="6">
        <v>60</v>
      </c>
      <c r="AA29" s="6"/>
      <c r="AB29" s="6">
        <v>2000</v>
      </c>
      <c r="AC29" s="6">
        <v>185</v>
      </c>
      <c r="AD29" s="6">
        <v>1700</v>
      </c>
      <c r="AE29" s="6">
        <v>350</v>
      </c>
      <c r="AF29" s="30">
        <v>2745.7031609196192</v>
      </c>
      <c r="AG29" s="30">
        <v>1405.4561013202401</v>
      </c>
      <c r="AH29" s="6"/>
      <c r="AI29" s="6">
        <v>1500</v>
      </c>
      <c r="AJ29" s="6">
        <v>4000</v>
      </c>
      <c r="AK29" s="6">
        <v>4000</v>
      </c>
      <c r="AL29" s="6">
        <v>3000</v>
      </c>
      <c r="AM29" s="6"/>
      <c r="AN29" s="6">
        <v>500</v>
      </c>
      <c r="AO29" s="6">
        <v>500</v>
      </c>
      <c r="AP29" s="6">
        <v>2000</v>
      </c>
      <c r="AQ29" s="6"/>
      <c r="AR29" s="6">
        <v>500</v>
      </c>
      <c r="AS29" s="6">
        <v>50</v>
      </c>
      <c r="AT29" s="6">
        <v>300</v>
      </c>
      <c r="AU29" s="6">
        <v>800</v>
      </c>
      <c r="AV29" s="6">
        <v>500</v>
      </c>
      <c r="AW29" s="6"/>
      <c r="AX29" s="6">
        <v>500</v>
      </c>
      <c r="AY29" s="78"/>
      <c r="AZ29" s="6"/>
      <c r="BA29" s="6"/>
      <c r="BB29" s="6">
        <v>400</v>
      </c>
      <c r="BC29" s="6">
        <v>400</v>
      </c>
      <c r="BD29" s="6">
        <v>200</v>
      </c>
      <c r="BE29" s="6">
        <v>7000</v>
      </c>
      <c r="BF29" s="6">
        <v>11600</v>
      </c>
      <c r="BG29" s="6"/>
      <c r="BH29" s="6"/>
      <c r="BI29" s="6"/>
      <c r="BJ29" s="6"/>
      <c r="BK29" s="6"/>
      <c r="BL29" s="6"/>
      <c r="BM29" s="84">
        <v>68.823280101863844</v>
      </c>
      <c r="BN29" s="6"/>
      <c r="BO29" s="6"/>
      <c r="BP29" s="6"/>
      <c r="BQ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</row>
    <row r="30" spans="1:140" s="5" customFormat="1" x14ac:dyDescent="0.15">
      <c r="A30" s="26" t="s">
        <v>172</v>
      </c>
      <c r="B30" s="30">
        <v>325.21634067454249</v>
      </c>
      <c r="C30" s="6"/>
      <c r="D30" s="6"/>
      <c r="E30" s="6"/>
      <c r="F30" s="6"/>
      <c r="G30" s="6"/>
      <c r="H30" s="6"/>
      <c r="I30" s="6"/>
      <c r="J30" s="30">
        <v>581.08643822813815</v>
      </c>
      <c r="K30" s="6"/>
      <c r="L30" s="6"/>
      <c r="M30" s="6"/>
      <c r="N30" s="6"/>
      <c r="O30" s="6"/>
      <c r="P30" s="6"/>
      <c r="Q30" s="6"/>
      <c r="R30" s="6"/>
      <c r="S30" s="6">
        <v>300</v>
      </c>
      <c r="T30" s="30">
        <v>487.41915381177881</v>
      </c>
      <c r="U30" s="30">
        <v>914.56883865398731</v>
      </c>
      <c r="V30" s="6"/>
      <c r="W30" s="6"/>
      <c r="X30" s="6">
        <v>1100</v>
      </c>
      <c r="Y30" s="6"/>
      <c r="Z30" s="6">
        <v>500</v>
      </c>
      <c r="AA30" s="6"/>
      <c r="AB30" s="6">
        <v>650</v>
      </c>
      <c r="AC30" s="6">
        <v>1342</v>
      </c>
      <c r="AD30" s="6">
        <v>750</v>
      </c>
      <c r="AE30" s="6">
        <v>100</v>
      </c>
      <c r="AF30" s="6">
        <v>500</v>
      </c>
      <c r="AG30" s="30">
        <v>1455.8253387986783</v>
      </c>
      <c r="AH30" s="6"/>
      <c r="AI30" s="30">
        <v>975.74931458927301</v>
      </c>
      <c r="AJ30" s="6">
        <v>10500</v>
      </c>
      <c r="AK30" s="6">
        <v>3000</v>
      </c>
      <c r="AL30" s="6">
        <v>550</v>
      </c>
      <c r="AM30" s="6"/>
      <c r="AN30" s="6">
        <v>150</v>
      </c>
      <c r="AO30" s="30">
        <v>2556.9101308663353</v>
      </c>
      <c r="AP30" s="6">
        <v>1100</v>
      </c>
      <c r="AQ30" s="6"/>
      <c r="AR30" s="6">
        <v>400</v>
      </c>
      <c r="AS30" s="6">
        <v>40</v>
      </c>
      <c r="AT30" s="6">
        <v>300</v>
      </c>
      <c r="AU30" s="6">
        <v>3500</v>
      </c>
      <c r="AV30" s="6">
        <v>200</v>
      </c>
      <c r="AW30" s="6"/>
      <c r="AX30" s="6">
        <v>200</v>
      </c>
      <c r="AY30" s="78"/>
      <c r="AZ30" s="6"/>
      <c r="BA30" s="6"/>
      <c r="BB30" s="6">
        <v>1500</v>
      </c>
      <c r="BC30" s="6">
        <v>5200</v>
      </c>
      <c r="BD30" s="6">
        <v>300</v>
      </c>
      <c r="BE30" s="30">
        <v>4250.7726588974419</v>
      </c>
      <c r="BF30" s="6">
        <v>5100</v>
      </c>
      <c r="BG30" s="6"/>
      <c r="BH30" s="6"/>
      <c r="BI30" s="6"/>
      <c r="BJ30" s="6"/>
      <c r="BK30" s="6"/>
      <c r="BL30" s="6"/>
      <c r="BM30" s="84">
        <v>71.289793382634997</v>
      </c>
      <c r="BN30" s="6"/>
      <c r="BO30" s="6"/>
      <c r="BP30" s="6"/>
      <c r="BQ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</row>
    <row r="31" spans="1:140" s="5" customFormat="1" x14ac:dyDescent="0.15">
      <c r="A31" s="26" t="s">
        <v>173</v>
      </c>
      <c r="B31" s="13">
        <v>295</v>
      </c>
      <c r="C31" s="6"/>
      <c r="D31" s="6"/>
      <c r="E31" s="6"/>
      <c r="F31" s="6"/>
      <c r="G31" s="6"/>
      <c r="H31" s="6"/>
      <c r="I31" s="6"/>
      <c r="J31" s="6">
        <v>1854</v>
      </c>
      <c r="K31" s="6"/>
      <c r="L31" s="6"/>
      <c r="M31" s="6"/>
      <c r="N31" s="6"/>
      <c r="O31" s="6"/>
      <c r="P31" s="6"/>
      <c r="Q31" s="6"/>
      <c r="R31" s="6"/>
      <c r="S31" s="6">
        <v>300</v>
      </c>
      <c r="T31" s="6">
        <v>700</v>
      </c>
      <c r="U31" s="6">
        <v>400</v>
      </c>
      <c r="V31" s="6"/>
      <c r="W31" s="6"/>
      <c r="X31" s="30">
        <v>932.13485283032082</v>
      </c>
      <c r="Y31" s="6"/>
      <c r="Z31" s="6">
        <v>100</v>
      </c>
      <c r="AA31" s="6"/>
      <c r="AB31" s="6">
        <v>100</v>
      </c>
      <c r="AC31" s="6">
        <v>850</v>
      </c>
      <c r="AD31" s="6">
        <v>1130</v>
      </c>
      <c r="AE31" s="30">
        <v>747.29069088270887</v>
      </c>
      <c r="AF31" s="30">
        <v>2888.3868769388332</v>
      </c>
      <c r="AG31" s="30">
        <v>1478.4922918641312</v>
      </c>
      <c r="AH31" s="6"/>
      <c r="AI31" s="6">
        <v>400</v>
      </c>
      <c r="AJ31" s="6">
        <v>1000</v>
      </c>
      <c r="AK31" s="6">
        <v>150</v>
      </c>
      <c r="AL31" s="6">
        <v>250</v>
      </c>
      <c r="AM31" s="6"/>
      <c r="AN31" s="6">
        <v>400</v>
      </c>
      <c r="AO31" s="6">
        <v>800</v>
      </c>
      <c r="AP31" s="6">
        <v>1500</v>
      </c>
      <c r="AQ31" s="6"/>
      <c r="AR31" s="6">
        <v>4000</v>
      </c>
      <c r="AS31" s="6">
        <v>100</v>
      </c>
      <c r="AT31" s="6">
        <v>1800</v>
      </c>
      <c r="AU31" s="30">
        <v>2110.7758415211679</v>
      </c>
      <c r="AV31" s="6">
        <v>300</v>
      </c>
      <c r="AW31" s="6"/>
      <c r="AX31" s="30">
        <v>1003.7354262074507</v>
      </c>
      <c r="AY31" s="78"/>
      <c r="AZ31" s="6"/>
      <c r="BA31" s="6"/>
      <c r="BB31" s="6">
        <v>8000</v>
      </c>
      <c r="BC31" s="6">
        <v>1700</v>
      </c>
      <c r="BD31" s="6">
        <v>2300</v>
      </c>
      <c r="BE31" s="6">
        <v>9000</v>
      </c>
      <c r="BF31" s="6">
        <v>3000</v>
      </c>
      <c r="BG31" s="6"/>
      <c r="BH31" s="6"/>
      <c r="BI31" s="6"/>
      <c r="BJ31" s="6"/>
      <c r="BK31" s="6"/>
      <c r="BL31" s="6"/>
      <c r="BM31" s="84">
        <v>72.39976334786715</v>
      </c>
      <c r="BN31" s="6"/>
      <c r="BO31" s="6"/>
      <c r="BP31" s="6"/>
      <c r="BQ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</row>
    <row r="32" spans="1:140" s="5" customFormat="1" x14ac:dyDescent="0.15">
      <c r="A32" s="26" t="s">
        <v>174</v>
      </c>
      <c r="B32" s="13">
        <v>630</v>
      </c>
      <c r="C32" s="6"/>
      <c r="D32" s="6"/>
      <c r="E32" s="6"/>
      <c r="F32" s="6"/>
      <c r="G32" s="6"/>
      <c r="H32" s="6"/>
      <c r="I32" s="6"/>
      <c r="J32" s="6">
        <v>550</v>
      </c>
      <c r="K32" s="6"/>
      <c r="L32" s="6"/>
      <c r="M32" s="6"/>
      <c r="N32" s="6"/>
      <c r="O32" s="6"/>
      <c r="P32" s="6"/>
      <c r="Q32" s="6"/>
      <c r="R32" s="6"/>
      <c r="S32" s="6">
        <v>1800</v>
      </c>
      <c r="T32" s="6">
        <v>1700</v>
      </c>
      <c r="U32" s="6">
        <v>500</v>
      </c>
      <c r="V32" s="6"/>
      <c r="W32" s="6"/>
      <c r="X32" s="6">
        <v>500</v>
      </c>
      <c r="Y32" s="6"/>
      <c r="Z32" s="30">
        <v>949.45250219297907</v>
      </c>
      <c r="AA32" s="6"/>
      <c r="AB32" s="6">
        <v>200</v>
      </c>
      <c r="AC32" s="6">
        <v>1366</v>
      </c>
      <c r="AD32" s="30">
        <v>499.99511353580868</v>
      </c>
      <c r="AE32" s="30">
        <v>615.26985611063481</v>
      </c>
      <c r="AF32" s="6">
        <v>1300</v>
      </c>
      <c r="AG32" s="30">
        <v>1217.2930169944475</v>
      </c>
      <c r="AH32" s="6"/>
      <c r="AI32" s="30">
        <v>815.87591267438324</v>
      </c>
      <c r="AJ32" s="6">
        <v>1000</v>
      </c>
      <c r="AK32" s="6">
        <v>3000</v>
      </c>
      <c r="AL32" s="6">
        <v>1000</v>
      </c>
      <c r="AM32" s="6"/>
      <c r="AN32" s="30">
        <v>2809.2544664145175</v>
      </c>
      <c r="AO32" s="30">
        <v>2137.9685903497393</v>
      </c>
      <c r="AP32" s="6">
        <v>300</v>
      </c>
      <c r="AQ32" s="6"/>
      <c r="AR32" s="6">
        <v>700</v>
      </c>
      <c r="AS32" s="6">
        <v>100</v>
      </c>
      <c r="AT32" s="6">
        <v>1000</v>
      </c>
      <c r="AU32" s="30">
        <v>1737.8735800402671</v>
      </c>
      <c r="AV32" s="6">
        <v>800</v>
      </c>
      <c r="AW32" s="6"/>
      <c r="AX32" s="6">
        <v>1500</v>
      </c>
      <c r="AY32" s="78"/>
      <c r="AZ32" s="6"/>
      <c r="BA32" s="6"/>
      <c r="BB32" s="6">
        <v>2000</v>
      </c>
      <c r="BC32" s="6">
        <v>2000</v>
      </c>
      <c r="BD32" s="6">
        <v>3500</v>
      </c>
      <c r="BE32" s="6">
        <v>1600</v>
      </c>
      <c r="BF32" s="6">
        <v>3000</v>
      </c>
      <c r="BG32" s="6"/>
      <c r="BH32" s="6"/>
      <c r="BI32" s="6"/>
      <c r="BJ32" s="6"/>
      <c r="BK32" s="6"/>
      <c r="BL32" s="6"/>
      <c r="BM32" s="84">
        <v>59.609188928741538</v>
      </c>
      <c r="BN32" s="6"/>
      <c r="BO32" s="6"/>
      <c r="BP32" s="6"/>
      <c r="BQ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</row>
    <row r="33" spans="1:140" s="5" customFormat="1" x14ac:dyDescent="0.15">
      <c r="A33" s="26" t="s">
        <v>175</v>
      </c>
      <c r="B33" s="13">
        <v>835</v>
      </c>
      <c r="C33" s="6"/>
      <c r="D33" s="6"/>
      <c r="E33" s="6"/>
      <c r="F33" s="6"/>
      <c r="G33" s="6"/>
      <c r="H33" s="6"/>
      <c r="I33" s="6"/>
      <c r="J33" s="6">
        <v>110</v>
      </c>
      <c r="K33" s="6"/>
      <c r="L33" s="6"/>
      <c r="M33" s="6"/>
      <c r="N33" s="6"/>
      <c r="O33" s="6"/>
      <c r="P33" s="6"/>
      <c r="Q33" s="6"/>
      <c r="R33" s="6"/>
      <c r="S33" s="6">
        <v>300</v>
      </c>
      <c r="T33" s="6">
        <v>60</v>
      </c>
      <c r="U33" s="30">
        <v>961.94724562047088</v>
      </c>
      <c r="V33" s="6"/>
      <c r="W33" s="6"/>
      <c r="X33" s="30">
        <v>965.39225782798735</v>
      </c>
      <c r="Y33" s="6"/>
      <c r="Z33" s="6">
        <v>100</v>
      </c>
      <c r="AA33" s="6"/>
      <c r="AB33" s="6">
        <v>500</v>
      </c>
      <c r="AC33" s="6">
        <v>1360</v>
      </c>
      <c r="AD33" s="6">
        <v>800</v>
      </c>
      <c r="AE33" s="6">
        <v>2000</v>
      </c>
      <c r="AF33" s="6">
        <v>4000</v>
      </c>
      <c r="AG33" s="30">
        <v>1531.2430465299358</v>
      </c>
      <c r="AH33" s="6"/>
      <c r="AI33" s="6">
        <v>200</v>
      </c>
      <c r="AJ33" s="6">
        <v>1000</v>
      </c>
      <c r="AK33" s="6">
        <v>1650</v>
      </c>
      <c r="AL33" s="6">
        <v>300</v>
      </c>
      <c r="AM33" s="6"/>
      <c r="AN33" s="30">
        <v>3533.7846414754881</v>
      </c>
      <c r="AO33" s="6">
        <v>180</v>
      </c>
      <c r="AP33" s="6">
        <v>800</v>
      </c>
      <c r="AQ33" s="6"/>
      <c r="AR33" s="6">
        <v>6000</v>
      </c>
      <c r="AS33" s="30">
        <v>977.57257546180824</v>
      </c>
      <c r="AT33" s="6">
        <v>100</v>
      </c>
      <c r="AU33" s="6">
        <v>2000</v>
      </c>
      <c r="AV33" s="6">
        <v>400</v>
      </c>
      <c r="AW33" s="6"/>
      <c r="AX33" s="30">
        <v>1039.5474500569669</v>
      </c>
      <c r="AY33" s="78"/>
      <c r="AZ33" s="6"/>
      <c r="BA33" s="6"/>
      <c r="BB33" s="30">
        <v>1354.6313366532991</v>
      </c>
      <c r="BC33" s="6">
        <v>7000</v>
      </c>
      <c r="BD33" s="6">
        <v>300</v>
      </c>
      <c r="BE33" s="6">
        <v>9000</v>
      </c>
      <c r="BF33" s="6">
        <v>2000</v>
      </c>
      <c r="BG33" s="6"/>
      <c r="BH33" s="6"/>
      <c r="BI33" s="6"/>
      <c r="BJ33" s="6"/>
      <c r="BK33" s="6"/>
      <c r="BL33" s="6"/>
      <c r="BM33" s="84">
        <v>74.982896297072116</v>
      </c>
      <c r="BN33" s="6"/>
      <c r="BO33" s="6"/>
      <c r="BP33" s="6"/>
      <c r="BQ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</row>
    <row r="34" spans="1:140" s="5" customFormat="1" x14ac:dyDescent="0.15">
      <c r="A34" s="26" t="s">
        <v>176</v>
      </c>
      <c r="B34" s="6">
        <v>1450</v>
      </c>
      <c r="C34" s="6"/>
      <c r="D34" s="6"/>
      <c r="E34" s="6"/>
      <c r="F34" s="6"/>
      <c r="G34" s="6"/>
      <c r="H34" s="6"/>
      <c r="I34" s="6"/>
      <c r="J34" s="6">
        <v>2570</v>
      </c>
      <c r="K34" s="6"/>
      <c r="L34" s="6"/>
      <c r="M34" s="6"/>
      <c r="N34" s="6"/>
      <c r="O34" s="6"/>
      <c r="P34" s="6"/>
      <c r="Q34" s="6"/>
      <c r="R34" s="6"/>
      <c r="S34" s="6">
        <v>1500</v>
      </c>
      <c r="T34" s="6">
        <v>900</v>
      </c>
      <c r="U34" s="6">
        <v>1400</v>
      </c>
      <c r="V34" s="6"/>
      <c r="W34" s="6"/>
      <c r="X34" s="6">
        <v>200</v>
      </c>
      <c r="Y34" s="6"/>
      <c r="Z34" s="6">
        <v>400</v>
      </c>
      <c r="AA34" s="6"/>
      <c r="AB34" s="6">
        <v>1100</v>
      </c>
      <c r="AC34" s="6">
        <v>3200</v>
      </c>
      <c r="AD34" s="6">
        <v>3000</v>
      </c>
      <c r="AE34" s="6">
        <v>400</v>
      </c>
      <c r="AF34" s="6">
        <v>1000</v>
      </c>
      <c r="AG34" s="6">
        <v>900</v>
      </c>
      <c r="AH34" s="6"/>
      <c r="AI34" s="6">
        <v>100</v>
      </c>
      <c r="AJ34" s="6">
        <v>5000</v>
      </c>
      <c r="AK34" s="6">
        <v>4700</v>
      </c>
      <c r="AL34" s="6">
        <v>2500</v>
      </c>
      <c r="AM34" s="6"/>
      <c r="AN34" s="30">
        <v>5685.7883869871757</v>
      </c>
      <c r="AO34" s="6">
        <v>200</v>
      </c>
      <c r="AP34" s="6">
        <v>2000</v>
      </c>
      <c r="AQ34" s="6"/>
      <c r="AR34" s="6">
        <v>3200</v>
      </c>
      <c r="AS34" s="6">
        <v>1080</v>
      </c>
      <c r="AT34" s="6">
        <v>1500</v>
      </c>
      <c r="AU34" s="6">
        <v>4000</v>
      </c>
      <c r="AV34" s="6">
        <v>2000</v>
      </c>
      <c r="AW34" s="6"/>
      <c r="AX34" s="6">
        <v>500</v>
      </c>
      <c r="AY34" s="78"/>
      <c r="AZ34" s="6"/>
      <c r="BA34" s="6"/>
      <c r="BB34" s="6">
        <v>5300</v>
      </c>
      <c r="BC34" s="6">
        <v>13300</v>
      </c>
      <c r="BD34" s="6">
        <v>550</v>
      </c>
      <c r="BE34" s="6">
        <v>8500</v>
      </c>
      <c r="BF34" s="6">
        <v>4500</v>
      </c>
      <c r="BG34" s="6"/>
      <c r="BH34" s="6"/>
      <c r="BI34" s="6"/>
      <c r="BJ34" s="6"/>
      <c r="BK34" s="6"/>
      <c r="BL34" s="6"/>
      <c r="BM34" s="84">
        <v>120.64597145643185</v>
      </c>
      <c r="BN34" s="6"/>
      <c r="BO34" s="6"/>
      <c r="BP34" s="6"/>
      <c r="BQ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</row>
    <row r="35" spans="1:140" s="5" customFormat="1" x14ac:dyDescent="0.15">
      <c r="A35" s="26" t="s">
        <v>177</v>
      </c>
      <c r="B35" s="6">
        <v>643</v>
      </c>
      <c r="C35" s="6"/>
      <c r="D35" s="6"/>
      <c r="E35" s="6"/>
      <c r="F35" s="6"/>
      <c r="G35" s="6"/>
      <c r="H35" s="6"/>
      <c r="I35" s="6"/>
      <c r="J35" s="6">
        <v>1308</v>
      </c>
      <c r="K35" s="6"/>
      <c r="L35" s="6"/>
      <c r="M35" s="6"/>
      <c r="N35" s="6"/>
      <c r="O35" s="6"/>
      <c r="P35" s="6"/>
      <c r="Q35" s="6"/>
      <c r="R35" s="6"/>
      <c r="S35" s="6">
        <v>600</v>
      </c>
      <c r="T35" s="30">
        <v>786.3291835366573</v>
      </c>
      <c r="U35" s="6">
        <v>1200</v>
      </c>
      <c r="V35" s="6"/>
      <c r="W35" s="6"/>
      <c r="X35" s="30">
        <v>1480.7125553602855</v>
      </c>
      <c r="Y35" s="6"/>
      <c r="Z35" s="6">
        <v>11500</v>
      </c>
      <c r="AA35" s="6"/>
      <c r="AB35" s="30">
        <v>880.91277018282767</v>
      </c>
      <c r="AC35" s="6">
        <v>1200</v>
      </c>
      <c r="AD35" s="6">
        <v>2000</v>
      </c>
      <c r="AE35" s="30">
        <v>1187.0843635275808</v>
      </c>
      <c r="AF35" s="30">
        <v>4588.2531915149111</v>
      </c>
      <c r="AG35" s="6">
        <v>3500</v>
      </c>
      <c r="AH35" s="6"/>
      <c r="AI35" s="6">
        <v>2000</v>
      </c>
      <c r="AJ35" s="6">
        <v>2000</v>
      </c>
      <c r="AK35" s="6">
        <v>2000</v>
      </c>
      <c r="AL35" s="6">
        <v>2000</v>
      </c>
      <c r="AM35" s="6"/>
      <c r="AN35" s="6">
        <v>2500</v>
      </c>
      <c r="AO35" s="6">
        <v>1500</v>
      </c>
      <c r="AP35" s="6">
        <v>2600</v>
      </c>
      <c r="AQ35" s="6"/>
      <c r="AR35" s="6">
        <v>2000</v>
      </c>
      <c r="AS35" s="6">
        <v>1400</v>
      </c>
      <c r="AT35" s="6">
        <v>1000</v>
      </c>
      <c r="AU35" s="6">
        <v>1000</v>
      </c>
      <c r="AV35" s="6">
        <v>200</v>
      </c>
      <c r="AW35" s="6"/>
      <c r="AX35" s="6">
        <v>1000</v>
      </c>
      <c r="AY35" s="78"/>
      <c r="AZ35" s="6"/>
      <c r="BA35" s="6"/>
      <c r="BB35" s="6">
        <v>4000</v>
      </c>
      <c r="BC35" s="6">
        <v>5500</v>
      </c>
      <c r="BD35" s="6">
        <v>4200</v>
      </c>
      <c r="BE35" s="6">
        <v>6000</v>
      </c>
      <c r="BF35" s="6">
        <v>7000</v>
      </c>
      <c r="BG35" s="6"/>
      <c r="BH35" s="6"/>
      <c r="BI35" s="6"/>
      <c r="BJ35" s="6"/>
      <c r="BK35" s="6"/>
      <c r="BL35" s="6"/>
      <c r="BM35" s="84">
        <v>115.00829334817971</v>
      </c>
      <c r="BN35" s="6"/>
      <c r="BO35" s="6"/>
      <c r="BP35" s="6"/>
      <c r="BQ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</row>
    <row r="36" spans="1:140" x14ac:dyDescent="0.15">
      <c r="A36" s="1" t="s">
        <v>4</v>
      </c>
      <c r="B36" s="9">
        <v>840</v>
      </c>
      <c r="C36" s="6">
        <v>700</v>
      </c>
      <c r="D36" s="6">
        <v>350</v>
      </c>
      <c r="E36" s="6">
        <v>650</v>
      </c>
      <c r="F36" s="6">
        <v>30</v>
      </c>
      <c r="G36" s="6">
        <v>50</v>
      </c>
      <c r="H36" s="6">
        <v>200</v>
      </c>
      <c r="I36" s="6">
        <v>150</v>
      </c>
      <c r="J36" s="6">
        <v>568</v>
      </c>
      <c r="K36" s="6">
        <v>40</v>
      </c>
      <c r="L36" s="6">
        <v>1600</v>
      </c>
      <c r="M36" s="6">
        <v>220</v>
      </c>
      <c r="N36" s="6">
        <v>10</v>
      </c>
      <c r="O36" s="6">
        <v>20</v>
      </c>
      <c r="P36" s="6">
        <v>150</v>
      </c>
      <c r="Q36" s="6">
        <v>30</v>
      </c>
      <c r="R36" s="30">
        <v>315.91635020424297</v>
      </c>
      <c r="S36" s="6">
        <v>2000</v>
      </c>
      <c r="T36" s="6">
        <v>50</v>
      </c>
      <c r="U36" s="6">
        <v>1200</v>
      </c>
      <c r="V36" s="6">
        <v>400</v>
      </c>
      <c r="W36" s="6">
        <v>300</v>
      </c>
      <c r="X36" s="6">
        <v>950</v>
      </c>
      <c r="Y36" s="6">
        <v>350</v>
      </c>
      <c r="Z36" s="6">
        <v>500</v>
      </c>
      <c r="AA36" s="6">
        <v>300</v>
      </c>
      <c r="AB36" s="6">
        <v>450</v>
      </c>
      <c r="AC36" s="6">
        <v>1219</v>
      </c>
      <c r="AD36" s="6">
        <v>500</v>
      </c>
      <c r="AE36" s="6">
        <v>200</v>
      </c>
      <c r="AF36" s="6">
        <v>5000</v>
      </c>
      <c r="AG36" s="6">
        <v>3000</v>
      </c>
      <c r="AH36" s="30">
        <v>1567.1970698726686</v>
      </c>
      <c r="AI36" s="30">
        <v>1119.158375670273</v>
      </c>
      <c r="AJ36" s="6">
        <v>2800</v>
      </c>
      <c r="AK36" s="6">
        <v>5000</v>
      </c>
      <c r="AL36" s="6">
        <v>3000</v>
      </c>
      <c r="AM36" s="6">
        <v>10</v>
      </c>
      <c r="AN36" s="6">
        <v>1000</v>
      </c>
      <c r="AO36" s="6">
        <v>300</v>
      </c>
      <c r="AP36" s="6">
        <v>140</v>
      </c>
      <c r="AQ36" s="6">
        <v>250</v>
      </c>
      <c r="AR36" s="30">
        <v>553.21977699318063</v>
      </c>
      <c r="AS36" s="6">
        <v>450</v>
      </c>
      <c r="AT36" s="6">
        <v>500</v>
      </c>
      <c r="AU36" s="6">
        <v>1600</v>
      </c>
      <c r="AV36" s="6">
        <v>300</v>
      </c>
      <c r="AW36" s="79">
        <v>1123.5500076999497</v>
      </c>
      <c r="AX36" s="6">
        <v>300</v>
      </c>
      <c r="AY36" s="30">
        <v>1171.71644698211</v>
      </c>
      <c r="AZ36" s="6">
        <v>500</v>
      </c>
      <c r="BA36" s="30">
        <v>339.20990921464352</v>
      </c>
      <c r="BB36" s="6">
        <v>800</v>
      </c>
      <c r="BC36" s="6">
        <v>2500</v>
      </c>
      <c r="BD36" s="6">
        <v>220</v>
      </c>
      <c r="BE36" s="6">
        <v>2500</v>
      </c>
      <c r="BF36" s="6">
        <v>2300</v>
      </c>
      <c r="BG36" s="6">
        <v>370</v>
      </c>
      <c r="BH36" s="44">
        <v>400</v>
      </c>
      <c r="BI36" s="80">
        <v>342.41311682410611</v>
      </c>
      <c r="BJ36" s="80">
        <v>936.60921067417155</v>
      </c>
      <c r="BK36" s="80">
        <v>515.4982371906334</v>
      </c>
      <c r="BL36" s="44">
        <v>4580</v>
      </c>
      <c r="BM36" s="5">
        <f t="shared" ref="BM36:BM64" si="0">SUM(B36:BL36)/1000</f>
        <v>59.831488501325978</v>
      </c>
      <c r="EJ36" s="5"/>
    </row>
    <row r="37" spans="1:140" x14ac:dyDescent="0.15">
      <c r="A37" s="1" t="s">
        <v>5</v>
      </c>
      <c r="B37" s="9">
        <v>812</v>
      </c>
      <c r="C37" s="30">
        <v>4699.5548728611038</v>
      </c>
      <c r="D37" s="30">
        <v>885.01959794714332</v>
      </c>
      <c r="E37" s="6">
        <v>150</v>
      </c>
      <c r="F37" s="30">
        <v>491.81624603623203</v>
      </c>
      <c r="G37" s="30">
        <v>1161.3052740389874</v>
      </c>
      <c r="H37" s="6">
        <v>150</v>
      </c>
      <c r="I37" s="30">
        <v>494.76929539808759</v>
      </c>
      <c r="J37" s="6">
        <v>177</v>
      </c>
      <c r="K37" s="6">
        <v>50</v>
      </c>
      <c r="L37" s="6">
        <v>1300</v>
      </c>
      <c r="M37" s="6">
        <v>150</v>
      </c>
      <c r="N37" s="6">
        <v>600</v>
      </c>
      <c r="O37" s="6">
        <v>80</v>
      </c>
      <c r="P37" s="30">
        <v>538.57623031172386</v>
      </c>
      <c r="Q37" s="30">
        <v>840.861938356579</v>
      </c>
      <c r="R37" s="6">
        <v>25</v>
      </c>
      <c r="S37" s="6">
        <v>200</v>
      </c>
      <c r="T37" s="30">
        <v>765.72982862358185</v>
      </c>
      <c r="U37" s="6">
        <v>350</v>
      </c>
      <c r="V37" s="6">
        <v>150</v>
      </c>
      <c r="W37" s="30">
        <v>712.98173604615033</v>
      </c>
      <c r="X37" s="6">
        <v>100</v>
      </c>
      <c r="Y37" s="30">
        <v>479.49199395945521</v>
      </c>
      <c r="Z37" s="6">
        <v>300</v>
      </c>
      <c r="AA37" s="6">
        <v>75</v>
      </c>
      <c r="AB37" s="6">
        <v>520</v>
      </c>
      <c r="AC37" s="6">
        <v>1466</v>
      </c>
      <c r="AD37" s="6">
        <v>3200</v>
      </c>
      <c r="AE37" s="30">
        <v>2082.5271135960975</v>
      </c>
      <c r="AF37" s="6">
        <v>8000</v>
      </c>
      <c r="AG37" s="6">
        <v>6000</v>
      </c>
      <c r="AH37" s="30">
        <v>4248.575020137162</v>
      </c>
      <c r="AI37" s="6">
        <v>12300</v>
      </c>
      <c r="AJ37" s="6">
        <v>7700</v>
      </c>
      <c r="AK37" s="6">
        <v>12000</v>
      </c>
      <c r="AL37" s="6">
        <v>14100</v>
      </c>
      <c r="AM37" s="30">
        <v>1606.0268553035942</v>
      </c>
      <c r="AN37" s="6">
        <v>2000</v>
      </c>
      <c r="AO37" s="6">
        <v>4000</v>
      </c>
      <c r="AP37" s="6">
        <v>500</v>
      </c>
      <c r="AQ37" s="6">
        <v>600</v>
      </c>
      <c r="AR37" s="6">
        <v>500</v>
      </c>
      <c r="AS37" s="6">
        <v>700</v>
      </c>
      <c r="AT37" s="6">
        <v>500</v>
      </c>
      <c r="AU37" s="6">
        <v>2000</v>
      </c>
      <c r="AV37" s="6">
        <v>2550</v>
      </c>
      <c r="AW37" s="30">
        <v>3045.8750774582591</v>
      </c>
      <c r="AX37" s="30">
        <v>2903.3547382927345</v>
      </c>
      <c r="AY37" s="30">
        <v>3176.4513366317069</v>
      </c>
      <c r="AZ37" s="6">
        <v>400</v>
      </c>
      <c r="BA37" s="6">
        <v>550</v>
      </c>
      <c r="BB37" s="6">
        <v>500</v>
      </c>
      <c r="BC37" s="6">
        <v>8000</v>
      </c>
      <c r="BD37" s="6">
        <v>1550</v>
      </c>
      <c r="BE37" s="6">
        <v>24500</v>
      </c>
      <c r="BF37" s="6">
        <v>2250</v>
      </c>
      <c r="BG37" s="6">
        <v>3000</v>
      </c>
      <c r="BH37" s="44">
        <v>825</v>
      </c>
      <c r="BI37" s="44">
        <v>5000</v>
      </c>
      <c r="BJ37" s="80">
        <v>2539.0900561226013</v>
      </c>
      <c r="BK37" s="80">
        <v>1397.4840660147815</v>
      </c>
      <c r="BL37" s="44">
        <v>250</v>
      </c>
      <c r="BM37" s="5">
        <f t="shared" si="0"/>
        <v>162.19949127713599</v>
      </c>
      <c r="EJ37" s="6"/>
    </row>
    <row r="38" spans="1:140" x14ac:dyDescent="0.15">
      <c r="A38" s="1" t="s">
        <v>6</v>
      </c>
      <c r="B38" s="9">
        <v>3470</v>
      </c>
      <c r="C38" s="30">
        <v>4610.9611896260385</v>
      </c>
      <c r="D38" s="6">
        <v>2590</v>
      </c>
      <c r="E38" s="6">
        <v>400</v>
      </c>
      <c r="F38" s="6">
        <v>500</v>
      </c>
      <c r="G38" s="6">
        <v>500</v>
      </c>
      <c r="H38" s="6">
        <v>1600</v>
      </c>
      <c r="I38" s="30">
        <v>485.44214943912317</v>
      </c>
      <c r="J38" s="30">
        <v>927.52742852119832</v>
      </c>
      <c r="K38" s="6">
        <v>300</v>
      </c>
      <c r="L38" s="6">
        <v>2600</v>
      </c>
      <c r="M38" s="6">
        <v>1000</v>
      </c>
      <c r="N38" s="6">
        <v>2500</v>
      </c>
      <c r="O38" s="6">
        <v>400</v>
      </c>
      <c r="P38" s="6">
        <v>750</v>
      </c>
      <c r="Q38" s="6">
        <v>1200</v>
      </c>
      <c r="R38" s="6">
        <v>700</v>
      </c>
      <c r="S38" s="6">
        <v>3500</v>
      </c>
      <c r="T38" s="6">
        <v>1200</v>
      </c>
      <c r="U38" s="6">
        <v>1900</v>
      </c>
      <c r="V38" s="6">
        <v>400</v>
      </c>
      <c r="W38" s="6">
        <v>1500</v>
      </c>
      <c r="X38" s="6">
        <v>1000</v>
      </c>
      <c r="Y38" s="6">
        <v>2100</v>
      </c>
      <c r="Z38" s="6">
        <v>4150</v>
      </c>
      <c r="AA38" s="6">
        <v>800</v>
      </c>
      <c r="AB38" s="6">
        <v>5100</v>
      </c>
      <c r="AC38" s="6">
        <v>3380</v>
      </c>
      <c r="AD38" s="6">
        <v>550</v>
      </c>
      <c r="AE38" s="6">
        <v>3800</v>
      </c>
      <c r="AF38" s="6">
        <v>4000</v>
      </c>
      <c r="AG38" s="6">
        <v>1000</v>
      </c>
      <c r="AH38" s="30">
        <v>4168.4829858965941</v>
      </c>
      <c r="AI38" s="6">
        <v>250</v>
      </c>
      <c r="AJ38" s="6">
        <v>6200</v>
      </c>
      <c r="AK38" s="6">
        <v>8430</v>
      </c>
      <c r="AL38" s="6">
        <v>7600</v>
      </c>
      <c r="AM38" s="30">
        <v>1575.7508316291733</v>
      </c>
      <c r="AN38" s="6">
        <v>1600</v>
      </c>
      <c r="AO38" s="6">
        <v>1000</v>
      </c>
      <c r="AP38" s="6">
        <v>1400</v>
      </c>
      <c r="AQ38" s="6">
        <v>600</v>
      </c>
      <c r="AR38" s="6">
        <v>1800</v>
      </c>
      <c r="AS38" s="6">
        <v>1800</v>
      </c>
      <c r="AT38" s="6">
        <v>1600</v>
      </c>
      <c r="AU38" s="6">
        <v>6900</v>
      </c>
      <c r="AV38" s="6">
        <v>3000</v>
      </c>
      <c r="AW38" s="6">
        <v>1500</v>
      </c>
      <c r="AX38" s="30">
        <v>2848.6221312295352</v>
      </c>
      <c r="AY38" s="78">
        <v>2025</v>
      </c>
      <c r="AZ38" s="6">
        <v>220</v>
      </c>
      <c r="BA38" s="6">
        <v>7000</v>
      </c>
      <c r="BB38" s="6">
        <v>3250</v>
      </c>
      <c r="BC38" s="6">
        <v>12200</v>
      </c>
      <c r="BD38" s="6">
        <v>2400</v>
      </c>
      <c r="BE38" s="6">
        <v>10550</v>
      </c>
      <c r="BF38" s="6">
        <v>4000</v>
      </c>
      <c r="BG38" s="6">
        <v>1650</v>
      </c>
      <c r="BH38" s="44">
        <v>800</v>
      </c>
      <c r="BI38" s="44">
        <v>60</v>
      </c>
      <c r="BJ38" s="44">
        <v>500</v>
      </c>
      <c r="BK38" s="44">
        <v>800</v>
      </c>
      <c r="BL38" s="44">
        <v>2500</v>
      </c>
      <c r="BM38" s="5">
        <f t="shared" si="0"/>
        <v>159.14178671634167</v>
      </c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21"/>
      <c r="EF38" s="21"/>
      <c r="EG38" s="21"/>
      <c r="EH38" s="21"/>
      <c r="EI38" s="21"/>
      <c r="EJ38" s="5"/>
    </row>
    <row r="39" spans="1:140" x14ac:dyDescent="0.15">
      <c r="A39" s="1" t="s">
        <v>7</v>
      </c>
      <c r="B39" s="9">
        <v>1826</v>
      </c>
      <c r="C39" s="6">
        <v>400</v>
      </c>
      <c r="D39" s="6">
        <v>2600</v>
      </c>
      <c r="E39" s="30">
        <v>454.99237373600579</v>
      </c>
      <c r="F39" s="6">
        <v>350</v>
      </c>
      <c r="G39" s="6">
        <v>500</v>
      </c>
      <c r="H39" s="6">
        <v>700</v>
      </c>
      <c r="I39" s="6">
        <v>2000</v>
      </c>
      <c r="J39" s="30">
        <v>870.09623584421468</v>
      </c>
      <c r="K39" s="6">
        <v>160</v>
      </c>
      <c r="L39" s="6">
        <v>1455</v>
      </c>
      <c r="M39" s="6">
        <v>150</v>
      </c>
      <c r="N39" s="6">
        <v>400</v>
      </c>
      <c r="O39" s="30">
        <v>473.93482049591069</v>
      </c>
      <c r="P39" s="30">
        <v>495.70403344456645</v>
      </c>
      <c r="Q39" s="6">
        <v>600</v>
      </c>
      <c r="R39" s="30">
        <v>788.2555806155417</v>
      </c>
      <c r="S39" s="6">
        <v>900</v>
      </c>
      <c r="T39" s="6">
        <v>700</v>
      </c>
      <c r="U39" s="6">
        <v>400</v>
      </c>
      <c r="V39" s="6">
        <v>500</v>
      </c>
      <c r="W39" s="30">
        <v>656.22636581140864</v>
      </c>
      <c r="X39" s="6">
        <v>2400</v>
      </c>
      <c r="Y39" s="6">
        <v>300</v>
      </c>
      <c r="Z39" s="6">
        <v>3200</v>
      </c>
      <c r="AA39" s="30">
        <v>692.39253097917208</v>
      </c>
      <c r="AB39" s="6">
        <v>1500</v>
      </c>
      <c r="AC39" s="6">
        <v>6683</v>
      </c>
      <c r="AD39" s="6">
        <v>500</v>
      </c>
      <c r="AE39" s="6">
        <v>160</v>
      </c>
      <c r="AF39" s="6">
        <v>2000</v>
      </c>
      <c r="AG39" s="6">
        <v>5000</v>
      </c>
      <c r="AH39" s="6">
        <v>3000</v>
      </c>
      <c r="AI39" s="6">
        <v>400</v>
      </c>
      <c r="AJ39" s="6">
        <v>5000</v>
      </c>
      <c r="AK39" s="6">
        <v>7000</v>
      </c>
      <c r="AL39" s="6">
        <v>10050</v>
      </c>
      <c r="AM39" s="6">
        <v>100</v>
      </c>
      <c r="AN39" s="6">
        <v>15300</v>
      </c>
      <c r="AO39" s="6">
        <v>1900</v>
      </c>
      <c r="AP39" s="6">
        <v>2000</v>
      </c>
      <c r="AQ39" s="6">
        <v>2000</v>
      </c>
      <c r="AR39" s="6">
        <v>4000</v>
      </c>
      <c r="AS39" s="6">
        <v>5000</v>
      </c>
      <c r="AT39" s="6">
        <v>5800</v>
      </c>
      <c r="AU39" s="6">
        <v>2500</v>
      </c>
      <c r="AV39" s="6">
        <v>2000</v>
      </c>
      <c r="AW39" s="6">
        <v>5000</v>
      </c>
      <c r="AX39" s="6">
        <v>500</v>
      </c>
      <c r="AY39" s="78">
        <v>500</v>
      </c>
      <c r="AZ39" s="30">
        <v>1129.0018134248189</v>
      </c>
      <c r="BA39" s="30">
        <v>846.37627575283796</v>
      </c>
      <c r="BB39" s="6">
        <v>3500</v>
      </c>
      <c r="BC39" s="6">
        <v>4300</v>
      </c>
      <c r="BD39" s="6">
        <v>5300</v>
      </c>
      <c r="BE39" s="6">
        <v>7000</v>
      </c>
      <c r="BF39" s="6">
        <v>3700</v>
      </c>
      <c r="BG39" s="6">
        <v>500</v>
      </c>
      <c r="BH39" s="44">
        <v>2910</v>
      </c>
      <c r="BI39" s="44">
        <v>100</v>
      </c>
      <c r="BJ39" s="80">
        <v>2336.9712795304176</v>
      </c>
      <c r="BK39" s="44">
        <v>5400</v>
      </c>
      <c r="BL39" s="44">
        <v>400</v>
      </c>
      <c r="BM39" s="5">
        <f t="shared" si="0"/>
        <v>149.28795130963488</v>
      </c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1"/>
      <c r="ED39" s="21"/>
      <c r="EE39" s="21"/>
      <c r="EF39" s="21"/>
      <c r="EG39" s="21"/>
      <c r="EH39" s="21"/>
      <c r="EI39" s="21"/>
      <c r="EJ39" s="5"/>
    </row>
    <row r="40" spans="1:140" x14ac:dyDescent="0.15">
      <c r="A40" s="1" t="s">
        <v>8</v>
      </c>
      <c r="B40" s="9">
        <v>1068</v>
      </c>
      <c r="C40" s="6">
        <v>7000</v>
      </c>
      <c r="D40" s="6">
        <v>1300</v>
      </c>
      <c r="E40" s="6">
        <v>350</v>
      </c>
      <c r="F40" s="6">
        <v>1150</v>
      </c>
      <c r="G40" s="6">
        <v>1300</v>
      </c>
      <c r="H40" s="6">
        <v>4500</v>
      </c>
      <c r="I40" s="6">
        <v>300</v>
      </c>
      <c r="J40" s="30">
        <v>822.725549717582</v>
      </c>
      <c r="K40" s="6">
        <v>500</v>
      </c>
      <c r="L40" s="6">
        <v>450</v>
      </c>
      <c r="M40" s="6">
        <v>350</v>
      </c>
      <c r="N40" s="6">
        <v>600</v>
      </c>
      <c r="O40" s="6">
        <v>500</v>
      </c>
      <c r="P40" s="6">
        <v>700</v>
      </c>
      <c r="Q40" s="6">
        <v>1500</v>
      </c>
      <c r="R40" s="6">
        <v>300</v>
      </c>
      <c r="S40" s="6">
        <v>1500</v>
      </c>
      <c r="T40" s="6">
        <v>500</v>
      </c>
      <c r="U40" s="6">
        <v>900</v>
      </c>
      <c r="V40" s="6">
        <v>300</v>
      </c>
      <c r="W40" s="6">
        <v>300</v>
      </c>
      <c r="X40" s="6">
        <v>700</v>
      </c>
      <c r="Y40" s="6">
        <v>1000</v>
      </c>
      <c r="Z40" s="6">
        <v>4750</v>
      </c>
      <c r="AA40" s="6">
        <v>500</v>
      </c>
      <c r="AB40" s="6">
        <v>1000</v>
      </c>
      <c r="AC40" s="6">
        <v>2047</v>
      </c>
      <c r="AD40" s="6">
        <v>1200</v>
      </c>
      <c r="AE40" s="6">
        <v>500</v>
      </c>
      <c r="AF40" s="6">
        <v>12000</v>
      </c>
      <c r="AG40" s="6">
        <v>4200</v>
      </c>
      <c r="AH40" s="6">
        <v>1800</v>
      </c>
      <c r="AI40" s="6">
        <v>1000</v>
      </c>
      <c r="AJ40" s="6">
        <v>4500</v>
      </c>
      <c r="AK40" s="6">
        <v>10000</v>
      </c>
      <c r="AL40" s="6">
        <v>10000</v>
      </c>
      <c r="AM40" s="6">
        <v>50</v>
      </c>
      <c r="AN40" s="6">
        <v>2000</v>
      </c>
      <c r="AO40" s="6">
        <v>1050</v>
      </c>
      <c r="AP40" s="6">
        <v>2200</v>
      </c>
      <c r="AQ40" s="6">
        <v>750</v>
      </c>
      <c r="AR40" s="6">
        <v>6500</v>
      </c>
      <c r="AS40" s="6">
        <v>1300</v>
      </c>
      <c r="AT40" s="6">
        <v>3000</v>
      </c>
      <c r="AU40" s="6">
        <v>8300</v>
      </c>
      <c r="AV40" s="6">
        <v>2000</v>
      </c>
      <c r="AW40" s="6">
        <v>1000</v>
      </c>
      <c r="AX40" s="6">
        <v>1000</v>
      </c>
      <c r="AY40" s="78">
        <v>2000</v>
      </c>
      <c r="AZ40" s="30">
        <v>1067.5355200003451</v>
      </c>
      <c r="BA40" s="6">
        <v>515</v>
      </c>
      <c r="BB40" s="6">
        <v>2300</v>
      </c>
      <c r="BC40" s="6">
        <v>3900</v>
      </c>
      <c r="BD40" s="6">
        <v>500</v>
      </c>
      <c r="BE40" s="6">
        <v>12500</v>
      </c>
      <c r="BF40" s="6">
        <v>4500</v>
      </c>
      <c r="BG40" s="6">
        <v>400</v>
      </c>
      <c r="BH40" s="44">
        <v>700</v>
      </c>
      <c r="BI40" s="44">
        <v>360</v>
      </c>
      <c r="BJ40" s="44">
        <v>210</v>
      </c>
      <c r="BK40" s="44">
        <v>1070</v>
      </c>
      <c r="BL40" s="44">
        <v>600</v>
      </c>
      <c r="BM40" s="5">
        <f>SUM(B40:BL40)/1000</f>
        <v>141.16026106971793</v>
      </c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21"/>
      <c r="EB40" s="21"/>
      <c r="EC40" s="21"/>
      <c r="ED40" s="21"/>
      <c r="EE40" s="21"/>
      <c r="EF40" s="21"/>
      <c r="EG40" s="21"/>
      <c r="EH40" s="21"/>
      <c r="EI40" s="21"/>
      <c r="EJ40" s="5"/>
    </row>
    <row r="41" spans="1:140" x14ac:dyDescent="0.15">
      <c r="A41" s="1" t="s">
        <v>9</v>
      </c>
      <c r="B41" s="9">
        <v>1040</v>
      </c>
      <c r="C41" s="6">
        <v>6100</v>
      </c>
      <c r="D41" s="6">
        <v>1600</v>
      </c>
      <c r="E41" s="6">
        <v>600</v>
      </c>
      <c r="F41" s="6">
        <v>600</v>
      </c>
      <c r="G41" s="6">
        <v>150</v>
      </c>
      <c r="H41" s="6">
        <v>500</v>
      </c>
      <c r="I41" s="6">
        <v>100</v>
      </c>
      <c r="J41" s="6">
        <v>1675</v>
      </c>
      <c r="K41" s="6">
        <v>250</v>
      </c>
      <c r="L41" s="6">
        <v>3300</v>
      </c>
      <c r="M41" s="6">
        <v>1515</v>
      </c>
      <c r="N41" s="6">
        <v>800</v>
      </c>
      <c r="O41" s="6">
        <v>400</v>
      </c>
      <c r="P41" s="6">
        <v>300</v>
      </c>
      <c r="Q41" s="30">
        <v>547.04326020465965</v>
      </c>
      <c r="R41" s="30">
        <v>557.171329563835</v>
      </c>
      <c r="S41" s="6">
        <v>700</v>
      </c>
      <c r="T41" s="6">
        <v>405</v>
      </c>
      <c r="U41" s="6">
        <v>2000</v>
      </c>
      <c r="V41" s="30">
        <v>934.3189414435227</v>
      </c>
      <c r="W41" s="6">
        <v>200</v>
      </c>
      <c r="X41" s="6">
        <v>1000</v>
      </c>
      <c r="Y41" s="6">
        <v>200</v>
      </c>
      <c r="Z41" s="6">
        <v>2000</v>
      </c>
      <c r="AA41" s="6">
        <v>200</v>
      </c>
      <c r="AB41" s="6">
        <v>500</v>
      </c>
      <c r="AC41" s="6">
        <v>281</v>
      </c>
      <c r="AD41" s="6">
        <v>500</v>
      </c>
      <c r="AE41" s="6">
        <v>400</v>
      </c>
      <c r="AF41" s="6">
        <v>23000</v>
      </c>
      <c r="AG41" s="6">
        <v>1000</v>
      </c>
      <c r="AH41" s="30">
        <v>2764.014190924282</v>
      </c>
      <c r="AI41" s="6">
        <v>300</v>
      </c>
      <c r="AJ41" s="6">
        <v>1000</v>
      </c>
      <c r="AK41" s="6">
        <v>1000</v>
      </c>
      <c r="AL41" s="6">
        <v>1300</v>
      </c>
      <c r="AM41" s="30">
        <v>1044.8399752906753</v>
      </c>
      <c r="AN41" s="6">
        <v>1000</v>
      </c>
      <c r="AO41" s="6">
        <v>1100</v>
      </c>
      <c r="AP41" s="6">
        <v>450</v>
      </c>
      <c r="AQ41" s="30">
        <v>695.72617727513602</v>
      </c>
      <c r="AR41" s="6">
        <v>1750</v>
      </c>
      <c r="AS41" s="6">
        <v>630</v>
      </c>
      <c r="AT41" s="6">
        <v>1800</v>
      </c>
      <c r="AU41" s="6">
        <v>2000</v>
      </c>
      <c r="AV41" s="6">
        <v>700</v>
      </c>
      <c r="AW41" s="79">
        <v>1981.56838421317</v>
      </c>
      <c r="AX41" s="6">
        <v>3000</v>
      </c>
      <c r="AY41" s="78">
        <v>3000</v>
      </c>
      <c r="AZ41" s="6">
        <v>150</v>
      </c>
      <c r="BA41" s="30">
        <v>598.25341738056977</v>
      </c>
      <c r="BB41" s="6">
        <v>500</v>
      </c>
      <c r="BC41" s="6">
        <v>8000</v>
      </c>
      <c r="BD41" s="6">
        <v>2300</v>
      </c>
      <c r="BE41" s="6">
        <v>8000</v>
      </c>
      <c r="BF41" s="6">
        <v>2500</v>
      </c>
      <c r="BG41" s="6">
        <v>500</v>
      </c>
      <c r="BH41" s="44">
        <v>1000</v>
      </c>
      <c r="BI41" s="80">
        <v>603.90280982708998</v>
      </c>
      <c r="BJ41" s="44">
        <v>400</v>
      </c>
      <c r="BK41" s="44">
        <v>600</v>
      </c>
      <c r="BL41" s="44">
        <v>1500</v>
      </c>
      <c r="BM41" s="5">
        <f t="shared" si="0"/>
        <v>105.52283848612294</v>
      </c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  <c r="EA41" s="21"/>
      <c r="EB41" s="21"/>
      <c r="EC41" s="21"/>
      <c r="ED41" s="21"/>
      <c r="EE41" s="21"/>
      <c r="EF41" s="21"/>
      <c r="EG41" s="21"/>
      <c r="EH41" s="21"/>
      <c r="EI41" s="21"/>
      <c r="EJ41" s="5"/>
    </row>
    <row r="42" spans="1:140" x14ac:dyDescent="0.15">
      <c r="A42" s="1" t="s">
        <v>10</v>
      </c>
      <c r="B42" s="9">
        <v>1280</v>
      </c>
      <c r="C42" s="6">
        <v>13500</v>
      </c>
      <c r="D42" s="6">
        <v>500</v>
      </c>
      <c r="E42" s="6">
        <v>500</v>
      </c>
      <c r="F42" s="6">
        <v>350</v>
      </c>
      <c r="G42" s="6">
        <v>700</v>
      </c>
      <c r="H42" s="6">
        <v>1200</v>
      </c>
      <c r="I42" s="6">
        <v>700</v>
      </c>
      <c r="J42" s="6">
        <v>329</v>
      </c>
      <c r="K42" s="6">
        <v>300</v>
      </c>
      <c r="L42" s="6">
        <v>6300</v>
      </c>
      <c r="M42" s="6">
        <v>3350</v>
      </c>
      <c r="N42" s="6">
        <v>8000</v>
      </c>
      <c r="O42" s="6">
        <v>3460</v>
      </c>
      <c r="P42" s="6">
        <v>2300</v>
      </c>
      <c r="Q42" s="6">
        <v>4300</v>
      </c>
      <c r="R42" s="6">
        <v>2600</v>
      </c>
      <c r="S42" s="6">
        <v>3520</v>
      </c>
      <c r="T42" s="6">
        <v>900</v>
      </c>
      <c r="U42" s="6">
        <v>3400</v>
      </c>
      <c r="V42" s="6">
        <v>700</v>
      </c>
      <c r="W42" s="6">
        <v>350</v>
      </c>
      <c r="X42" s="6">
        <v>300</v>
      </c>
      <c r="Y42" s="6">
        <v>600</v>
      </c>
      <c r="Z42" s="6">
        <v>1300</v>
      </c>
      <c r="AA42" s="6">
        <v>1750</v>
      </c>
      <c r="AB42" s="6">
        <v>250</v>
      </c>
      <c r="AC42" s="6">
        <v>609</v>
      </c>
      <c r="AD42" s="6">
        <v>350</v>
      </c>
      <c r="AE42" s="6">
        <v>350</v>
      </c>
      <c r="AF42" s="6">
        <v>25000</v>
      </c>
      <c r="AG42" s="6">
        <v>100</v>
      </c>
      <c r="AH42" s="6">
        <v>7600</v>
      </c>
      <c r="AI42" s="6">
        <v>200</v>
      </c>
      <c r="AJ42" s="6">
        <v>6200</v>
      </c>
      <c r="AK42" s="6">
        <v>6000</v>
      </c>
      <c r="AL42" s="6">
        <v>5400</v>
      </c>
      <c r="AM42" s="6">
        <v>130</v>
      </c>
      <c r="AN42" s="6">
        <v>4300</v>
      </c>
      <c r="AO42" s="6">
        <v>1925</v>
      </c>
      <c r="AP42" s="6">
        <v>1100</v>
      </c>
      <c r="AQ42" s="6">
        <v>300</v>
      </c>
      <c r="AR42" s="6">
        <v>800</v>
      </c>
      <c r="AS42" s="6">
        <v>1600</v>
      </c>
      <c r="AT42" s="6">
        <v>620</v>
      </c>
      <c r="AU42" s="6">
        <v>6500</v>
      </c>
      <c r="AV42" s="6">
        <v>1800</v>
      </c>
      <c r="AW42" s="6">
        <v>3500</v>
      </c>
      <c r="AX42" s="6">
        <v>500</v>
      </c>
      <c r="AY42" s="78">
        <v>3500</v>
      </c>
      <c r="AZ42" s="6">
        <v>100</v>
      </c>
      <c r="BA42" s="6">
        <v>150</v>
      </c>
      <c r="BB42" s="6">
        <v>950</v>
      </c>
      <c r="BC42" s="6">
        <v>5600</v>
      </c>
      <c r="BD42" s="6">
        <v>600</v>
      </c>
      <c r="BE42" s="6">
        <v>4000</v>
      </c>
      <c r="BF42" s="6">
        <v>550</v>
      </c>
      <c r="BG42" s="6">
        <v>2500</v>
      </c>
      <c r="BH42" s="44">
        <v>1900</v>
      </c>
      <c r="BI42" s="44">
        <v>492</v>
      </c>
      <c r="BJ42" s="44">
        <v>2500</v>
      </c>
      <c r="BK42" s="44">
        <v>406</v>
      </c>
      <c r="BL42" s="44">
        <v>800</v>
      </c>
      <c r="BM42" s="5">
        <f t="shared" si="0"/>
        <v>161.67099999999999</v>
      </c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21"/>
      <c r="DC42" s="21"/>
      <c r="DD42" s="21"/>
      <c r="DE42" s="21"/>
      <c r="DF42" s="21"/>
      <c r="DG42" s="21"/>
      <c r="DH42" s="21"/>
      <c r="DI42" s="21"/>
      <c r="DJ42" s="21"/>
      <c r="DK42" s="21"/>
      <c r="DL42" s="21"/>
      <c r="DM42" s="21"/>
      <c r="DN42" s="21"/>
      <c r="DO42" s="21"/>
      <c r="DP42" s="21"/>
      <c r="DQ42" s="21"/>
      <c r="DR42" s="21"/>
      <c r="DS42" s="21"/>
      <c r="DT42" s="21"/>
      <c r="DU42" s="21"/>
      <c r="DV42" s="21"/>
      <c r="DW42" s="21"/>
      <c r="DX42" s="21"/>
      <c r="DY42" s="21"/>
      <c r="DZ42" s="21"/>
      <c r="EA42" s="21"/>
      <c r="EB42" s="21"/>
      <c r="EC42" s="21"/>
      <c r="ED42" s="21"/>
      <c r="EE42" s="21"/>
      <c r="EF42" s="21"/>
      <c r="EG42" s="21"/>
      <c r="EH42" s="21"/>
      <c r="EI42" s="21"/>
      <c r="EJ42" s="5"/>
    </row>
    <row r="43" spans="1:140" x14ac:dyDescent="0.15">
      <c r="A43" s="1" t="s">
        <v>11</v>
      </c>
      <c r="B43" s="9">
        <v>404</v>
      </c>
      <c r="C43" s="6">
        <v>4000</v>
      </c>
      <c r="D43" s="6">
        <v>300</v>
      </c>
      <c r="E43" s="6">
        <v>50</v>
      </c>
      <c r="F43" s="6">
        <v>1000</v>
      </c>
      <c r="G43" s="6">
        <v>1300</v>
      </c>
      <c r="H43" s="6">
        <v>800</v>
      </c>
      <c r="I43" s="6">
        <v>45</v>
      </c>
      <c r="J43" s="6">
        <v>290</v>
      </c>
      <c r="K43" s="30">
        <v>124.19383525315423</v>
      </c>
      <c r="L43" s="6">
        <v>600</v>
      </c>
      <c r="M43" s="30">
        <v>464.91683462145915</v>
      </c>
      <c r="N43" s="6">
        <v>400</v>
      </c>
      <c r="O43" s="6">
        <v>100</v>
      </c>
      <c r="P43" s="30">
        <v>175.35188603512475</v>
      </c>
      <c r="Q43" s="6">
        <v>150</v>
      </c>
      <c r="R43" s="30">
        <v>278.83997993371565</v>
      </c>
      <c r="S43" s="6">
        <v>500</v>
      </c>
      <c r="T43" s="6">
        <v>600</v>
      </c>
      <c r="U43" s="6">
        <v>500</v>
      </c>
      <c r="V43" s="30">
        <v>467.58593104199309</v>
      </c>
      <c r="W43" s="30">
        <v>232.13555498354293</v>
      </c>
      <c r="X43" s="30">
        <v>770.60808405000159</v>
      </c>
      <c r="Y43" s="30">
        <v>156.11499495802533</v>
      </c>
      <c r="Z43" s="6">
        <v>300</v>
      </c>
      <c r="AA43" s="6">
        <v>50</v>
      </c>
      <c r="AB43" s="6">
        <v>200</v>
      </c>
      <c r="AC43" s="6">
        <v>1187</v>
      </c>
      <c r="AD43" s="6">
        <v>400</v>
      </c>
      <c r="AE43" s="6">
        <v>500</v>
      </c>
      <c r="AF43" s="30">
        <v>1608.1592335187809</v>
      </c>
      <c r="AG43" s="6">
        <v>3000</v>
      </c>
      <c r="AH43" s="6">
        <v>1000</v>
      </c>
      <c r="AI43" s="6">
        <v>500</v>
      </c>
      <c r="AJ43" s="6">
        <v>1000</v>
      </c>
      <c r="AK43" s="6">
        <v>1200</v>
      </c>
      <c r="AL43" s="6">
        <v>2100</v>
      </c>
      <c r="AM43" s="30">
        <v>522.89689416293902</v>
      </c>
      <c r="AN43" s="6">
        <v>1800</v>
      </c>
      <c r="AO43" s="6">
        <v>1300</v>
      </c>
      <c r="AP43" s="6">
        <v>500</v>
      </c>
      <c r="AQ43" s="6">
        <v>300</v>
      </c>
      <c r="AR43" s="6">
        <v>500</v>
      </c>
      <c r="AS43" s="6">
        <v>700</v>
      </c>
      <c r="AT43" s="6">
        <v>400</v>
      </c>
      <c r="AU43" s="6">
        <v>2000</v>
      </c>
      <c r="AV43" s="6">
        <v>2000</v>
      </c>
      <c r="AW43" s="30">
        <v>991.68865872461083</v>
      </c>
      <c r="AX43" s="30">
        <v>945.28629474213881</v>
      </c>
      <c r="AY43" s="30">
        <v>1034.2022195331367</v>
      </c>
      <c r="AZ43" s="30">
        <v>399.37661178173624</v>
      </c>
      <c r="BA43" s="6">
        <v>100</v>
      </c>
      <c r="BB43" s="6">
        <v>910</v>
      </c>
      <c r="BC43" s="6">
        <v>1500</v>
      </c>
      <c r="BD43" s="6">
        <v>200</v>
      </c>
      <c r="BE43" s="6">
        <v>2800</v>
      </c>
      <c r="BF43" s="6">
        <v>800</v>
      </c>
      <c r="BG43" s="6">
        <v>500</v>
      </c>
      <c r="BH43" s="44">
        <v>350</v>
      </c>
      <c r="BI43" s="80">
        <v>302.22705017489028</v>
      </c>
      <c r="BJ43" s="44">
        <v>5000</v>
      </c>
      <c r="BK43" s="44">
        <v>100</v>
      </c>
      <c r="BL43" s="44">
        <v>100</v>
      </c>
      <c r="BM43" s="5">
        <f t="shared" si="0"/>
        <v>52.80958406351526</v>
      </c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1"/>
      <c r="DF43" s="21"/>
      <c r="DG43" s="21"/>
      <c r="DH43" s="21"/>
      <c r="DI43" s="21"/>
      <c r="DJ43" s="21"/>
      <c r="DK43" s="21"/>
      <c r="DL43" s="21"/>
      <c r="DM43" s="21"/>
      <c r="DN43" s="21"/>
      <c r="DO43" s="21"/>
      <c r="DP43" s="21"/>
      <c r="DQ43" s="21"/>
      <c r="DR43" s="21"/>
      <c r="DS43" s="21"/>
      <c r="DT43" s="21"/>
      <c r="DU43" s="21"/>
      <c r="DV43" s="21"/>
      <c r="DW43" s="21"/>
      <c r="DX43" s="21"/>
      <c r="DY43" s="21"/>
      <c r="DZ43" s="21"/>
      <c r="EA43" s="21"/>
      <c r="EB43" s="21"/>
      <c r="EC43" s="21"/>
      <c r="ED43" s="21"/>
      <c r="EE43" s="21"/>
      <c r="EF43" s="21"/>
      <c r="EG43" s="21"/>
      <c r="EH43" s="21"/>
      <c r="EI43" s="21"/>
      <c r="EJ43" s="5"/>
    </row>
    <row r="44" spans="1:140" x14ac:dyDescent="0.15">
      <c r="A44" s="1" t="s">
        <v>12</v>
      </c>
      <c r="B44" s="9">
        <v>4095</v>
      </c>
      <c r="C44" s="6">
        <v>10000</v>
      </c>
      <c r="D44" s="30">
        <v>586.51014111249947</v>
      </c>
      <c r="E44" s="6">
        <v>50</v>
      </c>
      <c r="F44" s="6">
        <v>800</v>
      </c>
      <c r="G44" s="6">
        <v>100</v>
      </c>
      <c r="H44" s="30">
        <v>483.24259859417072</v>
      </c>
      <c r="I44" s="30">
        <v>327.88789077003474</v>
      </c>
      <c r="J44" s="6">
        <v>1582</v>
      </c>
      <c r="K44" s="6">
        <v>850</v>
      </c>
      <c r="L44" s="6">
        <v>2800</v>
      </c>
      <c r="M44" s="6">
        <v>700</v>
      </c>
      <c r="N44" s="6">
        <v>2000</v>
      </c>
      <c r="O44" s="6">
        <v>400</v>
      </c>
      <c r="P44" s="6">
        <v>950</v>
      </c>
      <c r="Q44" s="6">
        <v>1650</v>
      </c>
      <c r="R44" s="6">
        <v>600</v>
      </c>
      <c r="S44" s="6">
        <v>1500</v>
      </c>
      <c r="T44" s="30">
        <v>507.45577937315079</v>
      </c>
      <c r="U44" s="6">
        <v>2400</v>
      </c>
      <c r="V44" s="6">
        <v>500</v>
      </c>
      <c r="W44" s="6">
        <v>200</v>
      </c>
      <c r="X44" s="6">
        <v>600</v>
      </c>
      <c r="Y44" s="6">
        <v>550</v>
      </c>
      <c r="Z44" s="6">
        <v>1050</v>
      </c>
      <c r="AA44" s="6">
        <v>300</v>
      </c>
      <c r="AB44" s="6">
        <v>800</v>
      </c>
      <c r="AC44" s="6">
        <v>1486</v>
      </c>
      <c r="AD44" s="6">
        <v>1200</v>
      </c>
      <c r="AE44" s="6">
        <v>500</v>
      </c>
      <c r="AF44" s="6">
        <v>8000</v>
      </c>
      <c r="AG44" s="6">
        <v>2000</v>
      </c>
      <c r="AH44" s="6">
        <v>2100</v>
      </c>
      <c r="AI44" s="6">
        <v>200</v>
      </c>
      <c r="AJ44" s="6">
        <v>2700</v>
      </c>
      <c r="AK44" s="6">
        <v>2200</v>
      </c>
      <c r="AL44" s="6">
        <v>3050</v>
      </c>
      <c r="AM44" s="6">
        <v>100</v>
      </c>
      <c r="AN44" s="6">
        <v>500</v>
      </c>
      <c r="AO44" s="6">
        <v>1500</v>
      </c>
      <c r="AP44" s="6">
        <v>4050</v>
      </c>
      <c r="AQ44" s="6">
        <v>300</v>
      </c>
      <c r="AR44" s="6">
        <v>4150</v>
      </c>
      <c r="AS44" s="6">
        <v>1000</v>
      </c>
      <c r="AT44" s="6">
        <v>500</v>
      </c>
      <c r="AU44" s="6">
        <v>1500</v>
      </c>
      <c r="AV44" s="6">
        <v>1700</v>
      </c>
      <c r="AW44" s="6">
        <v>3500</v>
      </c>
      <c r="AX44" s="6">
        <v>3000</v>
      </c>
      <c r="AY44" s="78">
        <v>300</v>
      </c>
      <c r="AZ44" s="30">
        <v>812.90914054687835</v>
      </c>
      <c r="BA44" s="6">
        <v>300</v>
      </c>
      <c r="BB44" s="6">
        <v>2500</v>
      </c>
      <c r="BC44" s="6">
        <v>2000</v>
      </c>
      <c r="BD44" s="6">
        <v>110</v>
      </c>
      <c r="BE44" s="6">
        <v>11000</v>
      </c>
      <c r="BF44" s="6">
        <v>1500</v>
      </c>
      <c r="BG44" s="6">
        <v>200</v>
      </c>
      <c r="BH44" s="44">
        <v>750</v>
      </c>
      <c r="BI44" s="44">
        <v>150</v>
      </c>
      <c r="BJ44" s="44">
        <v>4600</v>
      </c>
      <c r="BK44" s="44">
        <v>500</v>
      </c>
      <c r="BL44" s="44">
        <v>1150</v>
      </c>
      <c r="BM44" s="5">
        <f t="shared" si="0"/>
        <v>107.49100555039674</v>
      </c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21"/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/>
      <c r="DR44" s="21"/>
      <c r="DS44" s="21"/>
      <c r="DT44" s="21"/>
      <c r="DU44" s="21"/>
      <c r="DV44" s="21"/>
      <c r="DW44" s="21"/>
      <c r="DX44" s="21"/>
      <c r="DY44" s="21"/>
      <c r="DZ44" s="21"/>
      <c r="EA44" s="21"/>
      <c r="EB44" s="21"/>
      <c r="EC44" s="21"/>
      <c r="ED44" s="21"/>
      <c r="EE44" s="21"/>
      <c r="EF44" s="21"/>
      <c r="EG44" s="21"/>
      <c r="EH44" s="21"/>
      <c r="EI44" s="21"/>
      <c r="EJ44" s="5"/>
    </row>
    <row r="45" spans="1:140" x14ac:dyDescent="0.15">
      <c r="A45" s="1" t="s">
        <v>13</v>
      </c>
      <c r="B45" s="9">
        <v>265</v>
      </c>
      <c r="C45" s="6">
        <v>600</v>
      </c>
      <c r="D45" s="30">
        <v>415.97996226132324</v>
      </c>
      <c r="E45" s="30">
        <v>232.35304602792553</v>
      </c>
      <c r="F45" s="6">
        <v>200</v>
      </c>
      <c r="G45" s="30">
        <v>545.8407081460349</v>
      </c>
      <c r="H45" s="30">
        <v>342.7378724348228</v>
      </c>
      <c r="I45" s="6">
        <v>400</v>
      </c>
      <c r="J45" s="6">
        <v>56</v>
      </c>
      <c r="K45" s="6">
        <v>200</v>
      </c>
      <c r="L45" s="6">
        <v>1200</v>
      </c>
      <c r="M45" s="6">
        <v>100</v>
      </c>
      <c r="N45" s="6">
        <v>700</v>
      </c>
      <c r="O45" s="30">
        <v>242.0264723480237</v>
      </c>
      <c r="P45" s="6">
        <v>450</v>
      </c>
      <c r="Q45" s="6">
        <v>1150</v>
      </c>
      <c r="R45" s="6">
        <v>30</v>
      </c>
      <c r="S45" s="6">
        <v>1050</v>
      </c>
      <c r="T45" s="6">
        <v>900</v>
      </c>
      <c r="U45" s="6">
        <v>1000</v>
      </c>
      <c r="V45" s="6">
        <v>200</v>
      </c>
      <c r="W45" s="6">
        <v>100</v>
      </c>
      <c r="X45" s="6">
        <v>200</v>
      </c>
      <c r="Y45" s="6">
        <v>100</v>
      </c>
      <c r="Z45" s="6">
        <v>1300</v>
      </c>
      <c r="AA45" s="6">
        <v>200</v>
      </c>
      <c r="AB45" s="6">
        <v>200</v>
      </c>
      <c r="AC45" s="6">
        <v>2194</v>
      </c>
      <c r="AD45" s="6">
        <v>1000</v>
      </c>
      <c r="AE45" s="30">
        <v>978.83657279758165</v>
      </c>
      <c r="AF45" s="6">
        <v>2000</v>
      </c>
      <c r="AG45" s="30">
        <v>1822.127541905566</v>
      </c>
      <c r="AH45" s="6">
        <v>1000</v>
      </c>
      <c r="AI45" s="6">
        <v>1000</v>
      </c>
      <c r="AJ45" s="6">
        <v>5500</v>
      </c>
      <c r="AK45" s="6">
        <v>3200</v>
      </c>
      <c r="AL45" s="6">
        <v>5000</v>
      </c>
      <c r="AM45" s="30">
        <v>754.87027880585197</v>
      </c>
      <c r="AN45" s="6">
        <v>2000</v>
      </c>
      <c r="AO45" s="6">
        <v>2000</v>
      </c>
      <c r="AP45" s="6">
        <v>2050</v>
      </c>
      <c r="AQ45" s="6">
        <v>100</v>
      </c>
      <c r="AR45" s="6">
        <v>200</v>
      </c>
      <c r="AS45" s="6">
        <v>1000</v>
      </c>
      <c r="AT45" s="6">
        <v>200</v>
      </c>
      <c r="AU45" s="6">
        <v>500</v>
      </c>
      <c r="AV45" s="30">
        <v>1069.9920823558807</v>
      </c>
      <c r="AW45" s="6">
        <v>2000</v>
      </c>
      <c r="AX45" s="30">
        <v>1364.6448024977831</v>
      </c>
      <c r="AY45" s="78">
        <v>3000</v>
      </c>
      <c r="AZ45" s="6">
        <v>200</v>
      </c>
      <c r="BA45" s="6">
        <v>600</v>
      </c>
      <c r="BB45" s="6">
        <v>1500</v>
      </c>
      <c r="BC45" s="6">
        <v>2300</v>
      </c>
      <c r="BD45" s="6">
        <v>1200</v>
      </c>
      <c r="BE45" s="6">
        <v>4400</v>
      </c>
      <c r="BF45" s="6">
        <v>2800</v>
      </c>
      <c r="BG45" s="6">
        <v>7400</v>
      </c>
      <c r="BH45" s="44">
        <v>1100</v>
      </c>
      <c r="BI45" s="80">
        <v>436.30440374208206</v>
      </c>
      <c r="BJ45" s="44">
        <v>900</v>
      </c>
      <c r="BK45" s="80">
        <v>656.85027809143958</v>
      </c>
      <c r="BL45" s="44">
        <v>430</v>
      </c>
      <c r="BM45" s="5">
        <f t="shared" si="0"/>
        <v>76.2375640214143</v>
      </c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21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21"/>
      <c r="DU45" s="21"/>
      <c r="DV45" s="21"/>
      <c r="DW45" s="21"/>
      <c r="DX45" s="21"/>
      <c r="DY45" s="21"/>
      <c r="DZ45" s="21"/>
      <c r="EA45" s="21"/>
      <c r="EB45" s="21"/>
      <c r="EC45" s="21"/>
      <c r="ED45" s="21"/>
      <c r="EE45" s="21"/>
      <c r="EF45" s="21"/>
      <c r="EG45" s="21"/>
      <c r="EH45" s="21"/>
      <c r="EI45" s="21"/>
      <c r="EJ45" s="6"/>
    </row>
    <row r="46" spans="1:140" x14ac:dyDescent="0.15">
      <c r="A46" s="1" t="s">
        <v>14</v>
      </c>
      <c r="B46" s="9">
        <v>708</v>
      </c>
      <c r="C46" s="6">
        <v>8500</v>
      </c>
      <c r="D46" s="6">
        <v>600</v>
      </c>
      <c r="E46" s="6">
        <v>1000</v>
      </c>
      <c r="F46" s="30">
        <v>463.18026995348345</v>
      </c>
      <c r="G46" s="30">
        <v>1093.6883330994185</v>
      </c>
      <c r="H46" s="6">
        <v>600</v>
      </c>
      <c r="I46" s="6">
        <v>1700</v>
      </c>
      <c r="J46" s="6">
        <v>1360</v>
      </c>
      <c r="K46" s="30">
        <v>359.23939852011222</v>
      </c>
      <c r="L46" s="6">
        <v>1500</v>
      </c>
      <c r="M46" s="6">
        <v>1500</v>
      </c>
      <c r="N46" s="6">
        <v>500</v>
      </c>
      <c r="O46" s="30">
        <v>484.94281419064674</v>
      </c>
      <c r="P46" s="6">
        <v>700</v>
      </c>
      <c r="Q46" s="6">
        <v>150</v>
      </c>
      <c r="R46" s="6">
        <v>1000</v>
      </c>
      <c r="S46" s="6">
        <v>1800</v>
      </c>
      <c r="T46" s="6">
        <v>800</v>
      </c>
      <c r="U46" s="6">
        <v>900</v>
      </c>
      <c r="V46" s="6">
        <v>300</v>
      </c>
      <c r="W46" s="6">
        <v>700</v>
      </c>
      <c r="X46" s="6">
        <v>600</v>
      </c>
      <c r="Y46" s="30">
        <v>451.57359682295385</v>
      </c>
      <c r="Z46" s="6">
        <v>1300</v>
      </c>
      <c r="AA46" s="6">
        <v>400</v>
      </c>
      <c r="AB46" s="6">
        <v>200</v>
      </c>
      <c r="AC46" s="6">
        <v>1839</v>
      </c>
      <c r="AD46" s="6">
        <v>1000</v>
      </c>
      <c r="AE46" s="6">
        <v>1900</v>
      </c>
      <c r="AF46" s="6">
        <v>4000</v>
      </c>
      <c r="AG46" s="6">
        <v>1100</v>
      </c>
      <c r="AH46" s="6">
        <v>2000</v>
      </c>
      <c r="AI46" s="6">
        <v>1100</v>
      </c>
      <c r="AJ46" s="6">
        <v>9300</v>
      </c>
      <c r="AK46" s="6">
        <v>10100</v>
      </c>
      <c r="AL46" s="6">
        <v>8300</v>
      </c>
      <c r="AM46" s="6">
        <v>200</v>
      </c>
      <c r="AN46" s="6">
        <v>8400</v>
      </c>
      <c r="AO46" s="6">
        <v>6100</v>
      </c>
      <c r="AP46" s="6">
        <v>3150</v>
      </c>
      <c r="AQ46" s="6">
        <v>1000</v>
      </c>
      <c r="AR46" s="6">
        <v>600</v>
      </c>
      <c r="AS46" s="6">
        <v>8300</v>
      </c>
      <c r="AT46" s="6">
        <v>4300</v>
      </c>
      <c r="AU46" s="6">
        <v>11200</v>
      </c>
      <c r="AV46" s="6">
        <v>5000</v>
      </c>
      <c r="AW46" s="6">
        <v>2000</v>
      </c>
      <c r="AX46" s="30">
        <v>2734.3070552359168</v>
      </c>
      <c r="AY46" s="30">
        <v>2991.502617934153</v>
      </c>
      <c r="AZ46" s="6">
        <v>50</v>
      </c>
      <c r="BA46" s="6">
        <v>700</v>
      </c>
      <c r="BB46" s="6">
        <v>3000</v>
      </c>
      <c r="BC46" s="6">
        <v>3000</v>
      </c>
      <c r="BD46" s="6">
        <v>1200</v>
      </c>
      <c r="BE46" s="6">
        <v>9700</v>
      </c>
      <c r="BF46" s="6">
        <v>4400</v>
      </c>
      <c r="BG46" s="6">
        <v>400</v>
      </c>
      <c r="BH46" s="44">
        <v>600</v>
      </c>
      <c r="BI46" s="44">
        <v>200</v>
      </c>
      <c r="BJ46" s="44">
        <v>2550</v>
      </c>
      <c r="BK46" s="44">
        <v>220</v>
      </c>
      <c r="BL46" s="44">
        <v>450</v>
      </c>
      <c r="BM46" s="5">
        <f t="shared" si="0"/>
        <v>152.75543408575669</v>
      </c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21"/>
      <c r="DC46" s="21"/>
      <c r="DD46" s="21"/>
      <c r="DE46" s="21"/>
      <c r="DF46" s="21"/>
      <c r="DG46" s="21"/>
      <c r="DH46" s="21"/>
      <c r="DI46" s="21"/>
      <c r="DJ46" s="21"/>
      <c r="DK46" s="21"/>
      <c r="DL46" s="21"/>
      <c r="DM46" s="21"/>
      <c r="DN46" s="21"/>
      <c r="DO46" s="21"/>
      <c r="DP46" s="21"/>
      <c r="DQ46" s="21"/>
      <c r="DR46" s="21"/>
      <c r="DS46" s="21"/>
      <c r="DT46" s="21"/>
      <c r="DU46" s="21"/>
      <c r="DV46" s="21"/>
      <c r="DW46" s="21"/>
      <c r="DX46" s="21"/>
      <c r="DY46" s="21"/>
      <c r="DZ46" s="21"/>
      <c r="EA46" s="21"/>
      <c r="EB46" s="21"/>
      <c r="EC46" s="21"/>
      <c r="ED46" s="21"/>
      <c r="EE46" s="21"/>
      <c r="EF46" s="21"/>
      <c r="EG46" s="21"/>
      <c r="EH46" s="21"/>
      <c r="EI46" s="21"/>
      <c r="EJ46" s="5"/>
    </row>
    <row r="47" spans="1:140" x14ac:dyDescent="0.15">
      <c r="A47" s="1" t="s">
        <v>15</v>
      </c>
      <c r="B47" s="9">
        <v>926</v>
      </c>
      <c r="C47" s="6">
        <v>7500</v>
      </c>
      <c r="D47" s="6">
        <v>1100</v>
      </c>
      <c r="E47" s="6">
        <v>300</v>
      </c>
      <c r="F47" s="6">
        <v>800</v>
      </c>
      <c r="G47" s="6">
        <v>900</v>
      </c>
      <c r="H47" s="6">
        <v>500</v>
      </c>
      <c r="I47" s="30">
        <v>695.25864228289231</v>
      </c>
      <c r="J47" s="6">
        <v>3218</v>
      </c>
      <c r="K47" s="6">
        <v>500</v>
      </c>
      <c r="L47" s="6">
        <v>6000</v>
      </c>
      <c r="M47" s="6">
        <v>2700</v>
      </c>
      <c r="N47" s="6">
        <v>1200</v>
      </c>
      <c r="O47" s="6">
        <v>500</v>
      </c>
      <c r="P47" s="6">
        <v>800</v>
      </c>
      <c r="Q47" s="6">
        <v>800</v>
      </c>
      <c r="R47" s="6">
        <v>1000</v>
      </c>
      <c r="S47" s="6">
        <v>1400</v>
      </c>
      <c r="T47" s="6">
        <v>1600</v>
      </c>
      <c r="U47" s="6">
        <v>2900</v>
      </c>
      <c r="V47" s="6">
        <v>200</v>
      </c>
      <c r="W47" s="6">
        <v>250</v>
      </c>
      <c r="X47" s="6">
        <v>800</v>
      </c>
      <c r="Y47" s="30">
        <v>673.79070570097088</v>
      </c>
      <c r="Z47" s="6">
        <v>1000</v>
      </c>
      <c r="AA47" s="6">
        <v>400</v>
      </c>
      <c r="AB47" s="6">
        <v>500</v>
      </c>
      <c r="AC47" s="6">
        <v>639</v>
      </c>
      <c r="AD47" s="6">
        <v>1800</v>
      </c>
      <c r="AE47" s="6">
        <v>6000</v>
      </c>
      <c r="AF47" s="6">
        <v>3500</v>
      </c>
      <c r="AG47" s="6">
        <v>4000</v>
      </c>
      <c r="AH47" s="6">
        <v>3500</v>
      </c>
      <c r="AI47" s="6">
        <v>1050</v>
      </c>
      <c r="AJ47" s="6">
        <v>7000</v>
      </c>
      <c r="AK47" s="6">
        <v>7100</v>
      </c>
      <c r="AL47" s="6">
        <v>19700</v>
      </c>
      <c r="AM47" s="6">
        <v>1000</v>
      </c>
      <c r="AN47" s="6">
        <v>10500</v>
      </c>
      <c r="AO47" s="6">
        <v>9200</v>
      </c>
      <c r="AP47" s="6">
        <v>8900</v>
      </c>
      <c r="AQ47" s="6">
        <v>1650</v>
      </c>
      <c r="AR47" s="6">
        <v>1000</v>
      </c>
      <c r="AS47" s="6">
        <v>7700</v>
      </c>
      <c r="AT47" s="6">
        <v>2200</v>
      </c>
      <c r="AU47" s="6">
        <v>23600</v>
      </c>
      <c r="AV47" s="6">
        <v>9900</v>
      </c>
      <c r="AW47" s="30">
        <v>4280.118007710772</v>
      </c>
      <c r="AX47" s="30">
        <v>4079.8458840621624</v>
      </c>
      <c r="AY47" s="30">
        <v>4463.6060970614435</v>
      </c>
      <c r="AZ47" s="6">
        <v>2000</v>
      </c>
      <c r="BA47" s="6">
        <v>1100</v>
      </c>
      <c r="BB47" s="6">
        <v>3700</v>
      </c>
      <c r="BC47" s="6">
        <v>11900</v>
      </c>
      <c r="BD47" s="6">
        <v>4100</v>
      </c>
      <c r="BE47" s="6">
        <v>12500</v>
      </c>
      <c r="BF47" s="6">
        <v>5500</v>
      </c>
      <c r="BG47" s="6">
        <v>800</v>
      </c>
      <c r="BH47" s="44">
        <v>700</v>
      </c>
      <c r="BI47" s="44">
        <v>250</v>
      </c>
      <c r="BJ47" s="44">
        <v>1500</v>
      </c>
      <c r="BK47" s="44">
        <v>800</v>
      </c>
      <c r="BL47" s="44">
        <v>1150</v>
      </c>
      <c r="BM47" s="5">
        <f t="shared" si="0"/>
        <v>227.92561933681824</v>
      </c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  <c r="DO47" s="21"/>
      <c r="DP47" s="21"/>
      <c r="DQ47" s="21"/>
      <c r="DR47" s="21"/>
      <c r="DS47" s="21"/>
      <c r="DT47" s="21"/>
      <c r="DU47" s="21"/>
      <c r="DV47" s="21"/>
      <c r="DW47" s="21"/>
      <c r="DX47" s="21"/>
      <c r="DY47" s="21"/>
      <c r="DZ47" s="21"/>
      <c r="EA47" s="21"/>
      <c r="EB47" s="21"/>
      <c r="EC47" s="21"/>
      <c r="ED47" s="21"/>
      <c r="EE47" s="21"/>
      <c r="EF47" s="21"/>
      <c r="EG47" s="21"/>
      <c r="EH47" s="21"/>
      <c r="EI47" s="21"/>
      <c r="EJ47" s="5"/>
    </row>
    <row r="48" spans="1:140" x14ac:dyDescent="0.15">
      <c r="A48" s="1" t="s">
        <v>16</v>
      </c>
      <c r="B48" s="9">
        <v>740</v>
      </c>
      <c r="C48" s="6">
        <v>4500</v>
      </c>
      <c r="D48" s="6">
        <v>600</v>
      </c>
      <c r="E48" s="6">
        <v>300</v>
      </c>
      <c r="F48" s="6">
        <v>400</v>
      </c>
      <c r="G48" s="6">
        <v>300</v>
      </c>
      <c r="H48" s="6">
        <v>300</v>
      </c>
      <c r="I48" s="6">
        <v>400</v>
      </c>
      <c r="J48" s="6">
        <v>1055</v>
      </c>
      <c r="K48" s="30">
        <v>640.04840145416426</v>
      </c>
      <c r="L48" s="6">
        <v>3900</v>
      </c>
      <c r="M48" s="6">
        <v>2400</v>
      </c>
      <c r="N48" s="30">
        <v>1928.8939958213907</v>
      </c>
      <c r="O48" s="6">
        <v>250</v>
      </c>
      <c r="P48" s="30">
        <v>903.6977891840487</v>
      </c>
      <c r="Q48" s="30">
        <v>1410.9146151150067</v>
      </c>
      <c r="R48" s="6">
        <v>500</v>
      </c>
      <c r="S48" s="6">
        <v>1500</v>
      </c>
      <c r="T48" s="6">
        <v>850</v>
      </c>
      <c r="U48" s="6">
        <v>950</v>
      </c>
      <c r="V48" s="6">
        <v>4000</v>
      </c>
      <c r="W48" s="6">
        <v>200</v>
      </c>
      <c r="X48" s="6">
        <v>3500</v>
      </c>
      <c r="Y48" s="6">
        <v>1200</v>
      </c>
      <c r="Z48" s="6">
        <v>5800</v>
      </c>
      <c r="AA48" s="6">
        <v>500</v>
      </c>
      <c r="AB48" s="6">
        <v>500</v>
      </c>
      <c r="AC48" s="6">
        <v>3943</v>
      </c>
      <c r="AD48" s="6">
        <v>1500</v>
      </c>
      <c r="AE48" s="6">
        <v>2000</v>
      </c>
      <c r="AF48" s="6">
        <v>5000</v>
      </c>
      <c r="AG48" s="6">
        <v>2000</v>
      </c>
      <c r="AH48" s="6">
        <v>6200</v>
      </c>
      <c r="AI48" s="6">
        <v>2800</v>
      </c>
      <c r="AJ48" s="6">
        <v>19000</v>
      </c>
      <c r="AK48" s="6">
        <v>42500</v>
      </c>
      <c r="AL48" s="6">
        <v>39200</v>
      </c>
      <c r="AM48" s="6">
        <v>1500</v>
      </c>
      <c r="AN48" s="6">
        <v>29510</v>
      </c>
      <c r="AO48" s="6">
        <v>18000</v>
      </c>
      <c r="AP48" s="6">
        <v>1300</v>
      </c>
      <c r="AQ48" s="6">
        <v>1300</v>
      </c>
      <c r="AR48" s="6">
        <v>1100</v>
      </c>
      <c r="AS48" s="6">
        <v>2300</v>
      </c>
      <c r="AT48" s="6">
        <v>500</v>
      </c>
      <c r="AU48" s="6">
        <v>6500</v>
      </c>
      <c r="AV48" s="6">
        <v>2500</v>
      </c>
      <c r="AW48" s="6">
        <v>500</v>
      </c>
      <c r="AX48" s="30">
        <v>4871.6506791824113</v>
      </c>
      <c r="AY48" s="78">
        <v>500</v>
      </c>
      <c r="AZ48" s="6">
        <v>300</v>
      </c>
      <c r="BA48" s="6">
        <v>2200</v>
      </c>
      <c r="BB48" s="6">
        <v>4600</v>
      </c>
      <c r="BC48" s="6">
        <v>3400</v>
      </c>
      <c r="BD48" s="6">
        <v>1700</v>
      </c>
      <c r="BE48" s="6">
        <v>9300</v>
      </c>
      <c r="BF48" s="6">
        <v>6300</v>
      </c>
      <c r="BG48" s="6">
        <v>300</v>
      </c>
      <c r="BH48" s="44">
        <v>600</v>
      </c>
      <c r="BI48" s="80">
        <v>1557.5647530560341</v>
      </c>
      <c r="BJ48" s="44">
        <v>800</v>
      </c>
      <c r="BK48" s="44">
        <v>4000</v>
      </c>
      <c r="BL48" s="44">
        <v>3050</v>
      </c>
      <c r="BM48" s="5">
        <f t="shared" si="0"/>
        <v>272.16077023381308</v>
      </c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/>
      <c r="DG48" s="21"/>
      <c r="DH48" s="21"/>
      <c r="DI48" s="21"/>
      <c r="DJ48" s="21"/>
      <c r="DK48" s="21"/>
      <c r="DL48" s="21"/>
      <c r="DM48" s="21"/>
      <c r="DN48" s="21"/>
      <c r="DO48" s="21"/>
      <c r="DP48" s="21"/>
      <c r="DQ48" s="21"/>
      <c r="DR48" s="21"/>
      <c r="DS48" s="21"/>
      <c r="DT48" s="21"/>
      <c r="DU48" s="21"/>
      <c r="DV48" s="21"/>
      <c r="DW48" s="21"/>
      <c r="DX48" s="21"/>
      <c r="DY48" s="21"/>
      <c r="DZ48" s="21"/>
      <c r="EA48" s="21"/>
      <c r="EB48" s="21"/>
      <c r="EC48" s="21"/>
      <c r="ED48" s="21"/>
      <c r="EE48" s="21"/>
      <c r="EF48" s="21"/>
      <c r="EG48" s="21"/>
      <c r="EH48" s="21"/>
      <c r="EI48" s="21"/>
      <c r="EJ48" s="5"/>
    </row>
    <row r="49" spans="1:140" x14ac:dyDescent="0.15">
      <c r="A49" s="1" t="s">
        <v>17</v>
      </c>
      <c r="B49" s="9">
        <v>570</v>
      </c>
      <c r="C49" s="6">
        <v>23300</v>
      </c>
      <c r="D49" s="6">
        <v>1540</v>
      </c>
      <c r="E49" s="6">
        <v>50</v>
      </c>
      <c r="F49" s="6">
        <v>950</v>
      </c>
      <c r="G49" s="6">
        <v>1200</v>
      </c>
      <c r="H49" s="6">
        <v>1100</v>
      </c>
      <c r="I49" s="30">
        <v>636.15404982819018</v>
      </c>
      <c r="J49" s="6">
        <v>1550</v>
      </c>
      <c r="K49" s="6">
        <v>600</v>
      </c>
      <c r="L49" s="6">
        <v>7900</v>
      </c>
      <c r="M49" s="6">
        <v>1600</v>
      </c>
      <c r="N49" s="6">
        <v>550</v>
      </c>
      <c r="O49" s="6">
        <v>300</v>
      </c>
      <c r="P49" s="6">
        <v>180</v>
      </c>
      <c r="Q49" s="6">
        <v>320</v>
      </c>
      <c r="R49" s="6">
        <v>400</v>
      </c>
      <c r="S49" s="6">
        <v>800</v>
      </c>
      <c r="T49" s="6">
        <v>500</v>
      </c>
      <c r="U49" s="6">
        <v>1600</v>
      </c>
      <c r="V49" s="6">
        <v>340</v>
      </c>
      <c r="W49" s="6">
        <v>20</v>
      </c>
      <c r="X49" s="6">
        <v>800</v>
      </c>
      <c r="Y49" s="30">
        <v>616.51112276846493</v>
      </c>
      <c r="Z49" s="6">
        <v>2200</v>
      </c>
      <c r="AA49" s="6">
        <v>600</v>
      </c>
      <c r="AB49" s="6">
        <v>200</v>
      </c>
      <c r="AC49" s="6">
        <v>2941</v>
      </c>
      <c r="AD49" s="6">
        <v>400</v>
      </c>
      <c r="AE49" s="6">
        <v>2200</v>
      </c>
      <c r="AF49" s="6">
        <v>8000</v>
      </c>
      <c r="AG49" s="6">
        <v>10800</v>
      </c>
      <c r="AH49" s="6">
        <v>3600</v>
      </c>
      <c r="AI49" s="6">
        <v>2000</v>
      </c>
      <c r="AJ49" s="6">
        <v>7000</v>
      </c>
      <c r="AK49" s="6">
        <v>10000</v>
      </c>
      <c r="AL49" s="6">
        <v>22000</v>
      </c>
      <c r="AM49" s="6">
        <v>500</v>
      </c>
      <c r="AN49" s="6">
        <v>7900</v>
      </c>
      <c r="AO49" s="6">
        <v>13000</v>
      </c>
      <c r="AP49" s="6">
        <v>4200</v>
      </c>
      <c r="AQ49" s="6">
        <v>6000</v>
      </c>
      <c r="AR49" s="6">
        <v>900</v>
      </c>
      <c r="AS49" s="6">
        <v>650</v>
      </c>
      <c r="AT49" s="6">
        <v>1500</v>
      </c>
      <c r="AU49" s="6">
        <v>6300</v>
      </c>
      <c r="AV49" s="6">
        <v>4100</v>
      </c>
      <c r="AW49" s="6">
        <v>100</v>
      </c>
      <c r="AX49" s="30">
        <v>3733.0143402385984</v>
      </c>
      <c r="AY49" s="30">
        <v>4084.1507358522999</v>
      </c>
      <c r="AZ49" s="6">
        <v>300</v>
      </c>
      <c r="BA49" s="6">
        <v>4000</v>
      </c>
      <c r="BB49" s="6">
        <v>3200</v>
      </c>
      <c r="BC49" s="6">
        <v>4800</v>
      </c>
      <c r="BD49" s="6">
        <v>1700</v>
      </c>
      <c r="BE49" s="6">
        <v>9700</v>
      </c>
      <c r="BF49" s="6">
        <v>4600</v>
      </c>
      <c r="BG49" s="30">
        <v>1842.6928690842799</v>
      </c>
      <c r="BH49" s="44">
        <v>105</v>
      </c>
      <c r="BI49" s="80">
        <v>1193.5198030226456</v>
      </c>
      <c r="BJ49" s="80">
        <v>3264.6577648830607</v>
      </c>
      <c r="BK49" s="44">
        <v>125</v>
      </c>
      <c r="BL49" s="80">
        <v>1387.746933036567</v>
      </c>
      <c r="BM49" s="5">
        <f t="shared" si="0"/>
        <v>208.54944761871414</v>
      </c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  <c r="DM49" s="21"/>
      <c r="DN49" s="21"/>
      <c r="DO49" s="21"/>
      <c r="DP49" s="21"/>
      <c r="DQ49" s="21"/>
      <c r="DR49" s="21"/>
      <c r="DS49" s="21"/>
      <c r="DT49" s="21"/>
      <c r="DU49" s="21"/>
      <c r="DV49" s="21"/>
      <c r="DW49" s="21"/>
      <c r="DX49" s="21"/>
      <c r="DY49" s="21"/>
      <c r="DZ49" s="21"/>
      <c r="EA49" s="21"/>
      <c r="EB49" s="21"/>
      <c r="EC49" s="21"/>
      <c r="ED49" s="21"/>
      <c r="EE49" s="21"/>
      <c r="EF49" s="21"/>
      <c r="EG49" s="21"/>
      <c r="EH49" s="21"/>
      <c r="EI49" s="21"/>
      <c r="EJ49" s="18"/>
    </row>
    <row r="50" spans="1:140" x14ac:dyDescent="0.15">
      <c r="A50" s="1" t="s">
        <v>18</v>
      </c>
      <c r="B50" s="9">
        <v>2530</v>
      </c>
      <c r="C50" s="6">
        <v>18000</v>
      </c>
      <c r="D50" s="6">
        <v>3200</v>
      </c>
      <c r="E50" s="6">
        <v>3300</v>
      </c>
      <c r="F50" s="6">
        <v>2000</v>
      </c>
      <c r="G50" s="6">
        <v>650</v>
      </c>
      <c r="H50" s="6">
        <v>2000</v>
      </c>
      <c r="I50" s="6">
        <v>2000</v>
      </c>
      <c r="J50" s="6">
        <v>3771</v>
      </c>
      <c r="K50" s="6">
        <v>1200</v>
      </c>
      <c r="L50" s="6">
        <v>13000</v>
      </c>
      <c r="M50" s="6">
        <v>4800</v>
      </c>
      <c r="N50" s="6">
        <v>7200</v>
      </c>
      <c r="O50" s="6">
        <v>2000</v>
      </c>
      <c r="P50" s="6">
        <v>800</v>
      </c>
      <c r="Q50" s="6">
        <v>1200</v>
      </c>
      <c r="R50" s="6">
        <v>7100</v>
      </c>
      <c r="S50" s="6">
        <v>2320</v>
      </c>
      <c r="T50" s="6">
        <v>500</v>
      </c>
      <c r="U50" s="6">
        <v>14300</v>
      </c>
      <c r="V50" s="30">
        <v>8247.4861514282074</v>
      </c>
      <c r="W50" s="6">
        <v>3000</v>
      </c>
      <c r="X50" s="6">
        <v>8000</v>
      </c>
      <c r="Y50" s="6">
        <v>900</v>
      </c>
      <c r="Z50" s="6">
        <v>9000</v>
      </c>
      <c r="AA50" s="30">
        <v>4320.1668752433925</v>
      </c>
      <c r="AB50" s="6">
        <v>900</v>
      </c>
      <c r="AC50" s="6">
        <v>6595</v>
      </c>
      <c r="AD50" s="6">
        <v>2750</v>
      </c>
      <c r="AE50" s="6">
        <v>5600</v>
      </c>
      <c r="AF50" s="6">
        <v>5000</v>
      </c>
      <c r="AG50" s="6">
        <v>8395</v>
      </c>
      <c r="AH50" s="6">
        <v>43000</v>
      </c>
      <c r="AI50" s="6">
        <v>32700</v>
      </c>
      <c r="AJ50" s="6">
        <v>89000</v>
      </c>
      <c r="AK50" s="6">
        <v>105000</v>
      </c>
      <c r="AL50" s="6">
        <v>84000</v>
      </c>
      <c r="AM50" s="6">
        <v>2000</v>
      </c>
      <c r="AN50" s="6">
        <v>57000</v>
      </c>
      <c r="AO50" s="6">
        <v>103000</v>
      </c>
      <c r="AP50" s="6">
        <v>39300</v>
      </c>
      <c r="AQ50" s="6">
        <v>2600</v>
      </c>
      <c r="AR50" s="6">
        <v>11500</v>
      </c>
      <c r="AS50" s="6">
        <v>22000</v>
      </c>
      <c r="AT50" s="6">
        <v>13000</v>
      </c>
      <c r="AU50" s="6">
        <v>21000</v>
      </c>
      <c r="AV50" s="6">
        <v>4500</v>
      </c>
      <c r="AW50" s="6">
        <v>6600</v>
      </c>
      <c r="AX50" s="6">
        <v>8000</v>
      </c>
      <c r="AY50" s="78">
        <v>1600</v>
      </c>
      <c r="AZ50" s="6">
        <v>1100</v>
      </c>
      <c r="BA50" s="6">
        <v>1050</v>
      </c>
      <c r="BB50" s="6">
        <v>9700</v>
      </c>
      <c r="BC50" s="6">
        <v>35100</v>
      </c>
      <c r="BD50" s="6">
        <v>7000</v>
      </c>
      <c r="BE50" s="6">
        <v>24800</v>
      </c>
      <c r="BF50" s="6">
        <v>27000</v>
      </c>
      <c r="BG50" s="6">
        <v>500</v>
      </c>
      <c r="BH50" s="44">
        <v>850</v>
      </c>
      <c r="BI50" s="44">
        <v>2400</v>
      </c>
      <c r="BJ50" s="44">
        <v>10000</v>
      </c>
      <c r="BK50" s="44">
        <v>5900</v>
      </c>
      <c r="BL50" s="44">
        <v>5700</v>
      </c>
      <c r="BM50" s="5">
        <f t="shared" si="0"/>
        <v>931.47865302667162</v>
      </c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21"/>
      <c r="DU50" s="21"/>
      <c r="DV50" s="21"/>
      <c r="DW50" s="21"/>
      <c r="DX50" s="21"/>
      <c r="DY50" s="21"/>
      <c r="DZ50" s="21"/>
      <c r="EA50" s="21"/>
      <c r="EB50" s="21"/>
      <c r="EC50" s="21"/>
      <c r="ED50" s="21"/>
      <c r="EE50" s="21"/>
      <c r="EF50" s="21"/>
      <c r="EG50" s="21"/>
      <c r="EH50" s="21"/>
      <c r="EI50" s="21"/>
      <c r="EJ50" s="5"/>
    </row>
    <row r="51" spans="1:140" x14ac:dyDescent="0.15">
      <c r="A51" s="1">
        <v>1997</v>
      </c>
      <c r="B51" s="9">
        <v>1420</v>
      </c>
      <c r="C51" s="6">
        <v>1950</v>
      </c>
      <c r="D51" s="6">
        <v>300</v>
      </c>
      <c r="E51" s="30">
        <v>689.66356229521341</v>
      </c>
      <c r="F51" s="6">
        <v>300</v>
      </c>
      <c r="G51" s="6">
        <v>2000</v>
      </c>
      <c r="H51" s="30">
        <v>1017.3045977916057</v>
      </c>
      <c r="I51" s="6">
        <v>600</v>
      </c>
      <c r="J51" s="6">
        <v>4200</v>
      </c>
      <c r="K51" s="6">
        <v>50</v>
      </c>
      <c r="L51" s="6">
        <v>11000</v>
      </c>
      <c r="M51" s="6">
        <v>1800</v>
      </c>
      <c r="N51" s="6">
        <v>500</v>
      </c>
      <c r="O51" s="6">
        <v>300</v>
      </c>
      <c r="P51" s="6">
        <v>600</v>
      </c>
      <c r="Q51" s="30">
        <v>1173.094851433237</v>
      </c>
      <c r="R51" s="6">
        <v>2000</v>
      </c>
      <c r="S51" s="6">
        <v>180</v>
      </c>
      <c r="T51" s="6">
        <v>3000</v>
      </c>
      <c r="U51" s="6">
        <v>1000</v>
      </c>
      <c r="V51" s="30">
        <v>2003.5796426686193</v>
      </c>
      <c r="W51" s="30">
        <v>994.6879095959024</v>
      </c>
      <c r="X51" s="6">
        <v>6500</v>
      </c>
      <c r="Y51" s="6">
        <v>200</v>
      </c>
      <c r="Z51" s="6">
        <v>3400</v>
      </c>
      <c r="AA51" s="6">
        <v>321</v>
      </c>
      <c r="AB51" s="6">
        <v>50</v>
      </c>
      <c r="AC51" s="6">
        <v>1890</v>
      </c>
      <c r="AD51" s="6">
        <v>4000</v>
      </c>
      <c r="AE51" s="6">
        <v>500</v>
      </c>
      <c r="AF51" s="6">
        <v>12000</v>
      </c>
      <c r="AG51" s="6">
        <v>7000</v>
      </c>
      <c r="AH51" s="6">
        <v>3500</v>
      </c>
      <c r="AI51" s="6">
        <v>3500</v>
      </c>
      <c r="AJ51" s="6">
        <v>5700</v>
      </c>
      <c r="AK51" s="6">
        <v>19900</v>
      </c>
      <c r="AL51" s="6">
        <v>9400</v>
      </c>
      <c r="AM51" s="6">
        <v>1400</v>
      </c>
      <c r="AN51" s="6">
        <v>15000</v>
      </c>
      <c r="AO51" s="6">
        <v>11000</v>
      </c>
      <c r="AP51" s="6">
        <v>7000</v>
      </c>
      <c r="AQ51" s="6">
        <v>500</v>
      </c>
      <c r="AR51" s="6">
        <v>2000</v>
      </c>
      <c r="AS51" s="30">
        <v>4002.9839374257022</v>
      </c>
      <c r="AT51" s="6">
        <v>4900</v>
      </c>
      <c r="AU51" s="6">
        <v>8100</v>
      </c>
      <c r="AV51" s="6">
        <v>3000</v>
      </c>
      <c r="AW51" s="6">
        <v>1700</v>
      </c>
      <c r="AX51" s="6">
        <v>3500</v>
      </c>
      <c r="AY51" s="30">
        <v>4431.4988452694315</v>
      </c>
      <c r="AZ51" s="6">
        <v>1000</v>
      </c>
      <c r="BA51" s="6">
        <v>200</v>
      </c>
      <c r="BB51" s="6">
        <v>4500</v>
      </c>
      <c r="BC51" s="6">
        <v>9000</v>
      </c>
      <c r="BD51" s="6">
        <v>7800</v>
      </c>
      <c r="BE51" s="6">
        <v>9500</v>
      </c>
      <c r="BF51" s="6">
        <v>5600</v>
      </c>
      <c r="BG51" s="6">
        <v>1400</v>
      </c>
      <c r="BH51" s="44">
        <v>300</v>
      </c>
      <c r="BI51" s="44">
        <v>200</v>
      </c>
      <c r="BJ51" s="80">
        <v>3542.3097850491658</v>
      </c>
      <c r="BK51" s="44">
        <v>770</v>
      </c>
      <c r="BL51" s="44">
        <v>1000</v>
      </c>
      <c r="BM51" s="5">
        <f t="shared" si="0"/>
        <v>226.28612313152891</v>
      </c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1"/>
      <c r="DW51" s="21"/>
      <c r="DX51" s="21"/>
      <c r="DY51" s="21"/>
      <c r="DZ51" s="21"/>
      <c r="EA51" s="21"/>
      <c r="EB51" s="21"/>
      <c r="EC51" s="21"/>
      <c r="ED51" s="21"/>
      <c r="EE51" s="21"/>
      <c r="EF51" s="21"/>
      <c r="EG51" s="21"/>
      <c r="EH51" s="21"/>
      <c r="EI51" s="21"/>
      <c r="EJ51" s="5"/>
    </row>
    <row r="52" spans="1:140" x14ac:dyDescent="0.15">
      <c r="A52" s="1">
        <v>1998</v>
      </c>
      <c r="B52" s="81">
        <v>1115.066459873615</v>
      </c>
      <c r="C52" s="6">
        <v>1050</v>
      </c>
      <c r="D52" s="6">
        <v>1100</v>
      </c>
      <c r="E52" s="6">
        <v>1000</v>
      </c>
      <c r="F52" s="6">
        <v>900</v>
      </c>
      <c r="G52" s="6">
        <v>2000</v>
      </c>
      <c r="H52" s="6">
        <v>300</v>
      </c>
      <c r="I52" s="6">
        <v>300</v>
      </c>
      <c r="J52" s="6">
        <v>1344</v>
      </c>
      <c r="K52" s="6">
        <v>500</v>
      </c>
      <c r="L52" s="6">
        <v>12000</v>
      </c>
      <c r="M52" s="6">
        <v>2900</v>
      </c>
      <c r="N52" s="6">
        <v>600</v>
      </c>
      <c r="O52" s="30">
        <v>624.75414603011438</v>
      </c>
      <c r="P52" s="30">
        <v>653.4509318697219</v>
      </c>
      <c r="Q52" s="6">
        <v>400</v>
      </c>
      <c r="R52" s="30">
        <v>1039.1005700024427</v>
      </c>
      <c r="S52" s="6">
        <v>500</v>
      </c>
      <c r="T52" s="6">
        <v>725</v>
      </c>
      <c r="U52" s="6">
        <v>1000</v>
      </c>
      <c r="V52" s="30">
        <v>1742.4646479543073</v>
      </c>
      <c r="W52" s="6">
        <v>3000</v>
      </c>
      <c r="X52" s="6">
        <v>8000</v>
      </c>
      <c r="Y52" s="6">
        <v>2000</v>
      </c>
      <c r="Z52" s="6">
        <v>7100</v>
      </c>
      <c r="AA52" s="6">
        <v>5000</v>
      </c>
      <c r="AB52" s="6">
        <v>700</v>
      </c>
      <c r="AC52" s="6">
        <v>849</v>
      </c>
      <c r="AD52" s="6">
        <v>1000</v>
      </c>
      <c r="AE52" s="6">
        <v>3100</v>
      </c>
      <c r="AF52" s="6">
        <v>3000</v>
      </c>
      <c r="AG52" s="6">
        <v>4000</v>
      </c>
      <c r="AH52" s="6">
        <v>3000</v>
      </c>
      <c r="AI52" s="6">
        <v>400</v>
      </c>
      <c r="AJ52" s="6">
        <v>11000</v>
      </c>
      <c r="AK52" s="6">
        <v>15000</v>
      </c>
      <c r="AL52" s="6">
        <v>10000</v>
      </c>
      <c r="AM52" s="6">
        <v>7700</v>
      </c>
      <c r="AN52" s="6">
        <v>23000</v>
      </c>
      <c r="AO52" s="6">
        <v>6700</v>
      </c>
      <c r="AP52" s="6">
        <v>2700</v>
      </c>
      <c r="AQ52" s="30">
        <v>1297.4994028093556</v>
      </c>
      <c r="AR52" s="6">
        <v>500</v>
      </c>
      <c r="AS52" s="6">
        <v>500</v>
      </c>
      <c r="AT52" s="6">
        <v>550</v>
      </c>
      <c r="AU52" s="6">
        <v>5000</v>
      </c>
      <c r="AV52" s="6">
        <v>2000</v>
      </c>
      <c r="AW52" s="6">
        <v>4000</v>
      </c>
      <c r="AX52" s="6">
        <v>2500</v>
      </c>
      <c r="AY52" s="30">
        <v>3853.9671250905953</v>
      </c>
      <c r="AZ52" s="6">
        <v>200</v>
      </c>
      <c r="BA52" s="6">
        <v>400</v>
      </c>
      <c r="BB52" s="6">
        <v>4200</v>
      </c>
      <c r="BC52" s="6">
        <v>4000</v>
      </c>
      <c r="BD52" s="6">
        <v>300</v>
      </c>
      <c r="BE52" s="6">
        <v>8600</v>
      </c>
      <c r="BF52" s="6">
        <v>4000</v>
      </c>
      <c r="BG52" s="6">
        <v>500</v>
      </c>
      <c r="BH52" s="44">
        <v>100</v>
      </c>
      <c r="BI52" s="80">
        <v>1126.252771128849</v>
      </c>
      <c r="BJ52" s="44">
        <v>2000</v>
      </c>
      <c r="BK52" s="44">
        <v>1025</v>
      </c>
      <c r="BL52" s="44">
        <v>1100</v>
      </c>
      <c r="BM52" s="5">
        <f t="shared" si="0"/>
        <v>196.795556054759</v>
      </c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  <c r="DU52" s="21"/>
      <c r="DV52" s="21"/>
      <c r="DW52" s="21"/>
      <c r="DX52" s="21"/>
      <c r="DY52" s="21"/>
      <c r="DZ52" s="21"/>
      <c r="EA52" s="21"/>
      <c r="EB52" s="21"/>
      <c r="EC52" s="21"/>
      <c r="ED52" s="21"/>
      <c r="EE52" s="21"/>
      <c r="EF52" s="21"/>
      <c r="EG52" s="21"/>
      <c r="EH52" s="21"/>
      <c r="EI52" s="21"/>
      <c r="EJ52" s="5"/>
    </row>
    <row r="53" spans="1:140" x14ac:dyDescent="0.15">
      <c r="A53" s="1">
        <v>1999</v>
      </c>
      <c r="B53" s="81">
        <v>1800.7167470132063</v>
      </c>
      <c r="C53" s="6">
        <v>6300</v>
      </c>
      <c r="D53" s="6">
        <v>3000</v>
      </c>
      <c r="E53" s="30">
        <v>968.58847481731027</v>
      </c>
      <c r="F53" s="30">
        <v>963.63667576399155</v>
      </c>
      <c r="G53" s="6">
        <v>1400</v>
      </c>
      <c r="H53" s="6">
        <v>400</v>
      </c>
      <c r="I53" s="6">
        <v>500</v>
      </c>
      <c r="J53" s="6">
        <v>336</v>
      </c>
      <c r="K53" s="6">
        <v>800</v>
      </c>
      <c r="L53" s="6">
        <v>10500</v>
      </c>
      <c r="M53" s="6">
        <v>3400</v>
      </c>
      <c r="N53" s="6">
        <v>600</v>
      </c>
      <c r="O53" s="6">
        <v>400</v>
      </c>
      <c r="P53" s="6">
        <v>450</v>
      </c>
      <c r="Q53" s="6">
        <v>800</v>
      </c>
      <c r="R53" s="6">
        <v>300</v>
      </c>
      <c r="S53" s="6">
        <v>900</v>
      </c>
      <c r="T53" s="6">
        <v>100</v>
      </c>
      <c r="U53" s="6">
        <v>700</v>
      </c>
      <c r="V53" s="6">
        <v>6000</v>
      </c>
      <c r="W53" s="6">
        <v>1100</v>
      </c>
      <c r="X53" s="6">
        <v>4000</v>
      </c>
      <c r="Y53" s="6">
        <v>500</v>
      </c>
      <c r="Z53" s="6">
        <v>3500</v>
      </c>
      <c r="AA53" s="6">
        <v>500</v>
      </c>
      <c r="AB53" s="30">
        <v>1873.7230759777906</v>
      </c>
      <c r="AC53" s="6">
        <v>1570</v>
      </c>
      <c r="AD53" s="6">
        <v>2000</v>
      </c>
      <c r="AE53" s="6">
        <v>4000</v>
      </c>
      <c r="AF53" s="63">
        <v>15000</v>
      </c>
      <c r="AG53" s="63">
        <v>5000</v>
      </c>
      <c r="AH53" s="6">
        <v>2500</v>
      </c>
      <c r="AI53" s="6">
        <v>1100</v>
      </c>
      <c r="AJ53" s="6">
        <v>20000</v>
      </c>
      <c r="AK53" s="6">
        <v>28000</v>
      </c>
      <c r="AL53" s="63">
        <v>21000</v>
      </c>
      <c r="AM53" s="63">
        <v>2150</v>
      </c>
      <c r="AN53" s="63">
        <v>32000</v>
      </c>
      <c r="AO53" s="63">
        <v>15000</v>
      </c>
      <c r="AP53" s="63">
        <v>3300</v>
      </c>
      <c r="AQ53" s="30">
        <v>2095.327039202065</v>
      </c>
      <c r="AR53" s="6">
        <v>1200</v>
      </c>
      <c r="AS53" s="63">
        <v>13000</v>
      </c>
      <c r="AT53" s="63">
        <v>6000</v>
      </c>
      <c r="AU53" s="6">
        <v>10000</v>
      </c>
      <c r="AV53" s="6">
        <v>8950</v>
      </c>
      <c r="AW53" s="30">
        <v>5967.9137440860968</v>
      </c>
      <c r="AX53" s="6">
        <v>3800</v>
      </c>
      <c r="AY53" s="30">
        <v>6223.7574120914705</v>
      </c>
      <c r="AZ53" s="6">
        <v>3500</v>
      </c>
      <c r="BA53" s="6">
        <v>500</v>
      </c>
      <c r="BB53" s="6">
        <v>2000</v>
      </c>
      <c r="BC53" s="6">
        <v>7000</v>
      </c>
      <c r="BD53" s="6">
        <v>3000</v>
      </c>
      <c r="BE53" s="6">
        <v>20000</v>
      </c>
      <c r="BF53" s="6">
        <v>6500</v>
      </c>
      <c r="BG53" s="6">
        <v>8000</v>
      </c>
      <c r="BH53" s="44">
        <v>50</v>
      </c>
      <c r="BI53" s="44">
        <v>510</v>
      </c>
      <c r="BJ53" s="44">
        <v>1900</v>
      </c>
      <c r="BK53" s="44">
        <v>780</v>
      </c>
      <c r="BL53" s="80">
        <v>2114.7604040886308</v>
      </c>
      <c r="BM53" s="5">
        <f t="shared" si="0"/>
        <v>317.80442357304065</v>
      </c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  <c r="DO53" s="21"/>
      <c r="DP53" s="21"/>
      <c r="DQ53" s="21"/>
      <c r="DR53" s="21"/>
      <c r="DS53" s="21"/>
      <c r="DT53" s="21"/>
      <c r="DU53" s="21"/>
      <c r="DV53" s="21"/>
      <c r="DW53" s="21"/>
      <c r="DX53" s="21"/>
      <c r="DY53" s="21"/>
      <c r="DZ53" s="21"/>
      <c r="EA53" s="21"/>
      <c r="EB53" s="21"/>
      <c r="EC53" s="21"/>
      <c r="ED53" s="21"/>
      <c r="EE53" s="21"/>
      <c r="EF53" s="21"/>
      <c r="EG53" s="21"/>
      <c r="EH53" s="21"/>
      <c r="EI53" s="21"/>
      <c r="EJ53" s="21"/>
    </row>
    <row r="54" spans="1:140" x14ac:dyDescent="0.15">
      <c r="A54" s="1">
        <v>2000</v>
      </c>
      <c r="B54" s="9">
        <v>2280</v>
      </c>
      <c r="C54" s="6">
        <v>34000</v>
      </c>
      <c r="D54" s="6">
        <v>3000</v>
      </c>
      <c r="E54" s="6">
        <v>800</v>
      </c>
      <c r="F54" s="30">
        <v>1341.7631234920816</v>
      </c>
      <c r="G54" s="6">
        <v>3200</v>
      </c>
      <c r="H54" s="6">
        <v>300</v>
      </c>
      <c r="I54" s="6">
        <v>500</v>
      </c>
      <c r="J54" s="30">
        <v>2579.0811095366021</v>
      </c>
      <c r="K54" s="6">
        <v>2100</v>
      </c>
      <c r="L54" s="6">
        <v>15000</v>
      </c>
      <c r="M54" s="6">
        <v>6200</v>
      </c>
      <c r="N54" s="6">
        <v>2700</v>
      </c>
      <c r="O54" s="6">
        <v>1100</v>
      </c>
      <c r="P54" s="6">
        <v>900</v>
      </c>
      <c r="Q54" s="6">
        <v>1100</v>
      </c>
      <c r="R54" s="6">
        <v>3050</v>
      </c>
      <c r="S54" s="6">
        <v>4800</v>
      </c>
      <c r="T54" s="6">
        <v>4000</v>
      </c>
      <c r="U54" s="6">
        <v>8200</v>
      </c>
      <c r="V54" s="6">
        <v>2010</v>
      </c>
      <c r="W54" s="6">
        <v>600</v>
      </c>
      <c r="X54" s="6">
        <v>2600</v>
      </c>
      <c r="Y54" s="6">
        <v>625</v>
      </c>
      <c r="Z54" s="6">
        <v>4110</v>
      </c>
      <c r="AA54" s="6">
        <v>2250</v>
      </c>
      <c r="AB54" s="6">
        <v>300</v>
      </c>
      <c r="AC54" s="6">
        <v>7915</v>
      </c>
      <c r="AD54" s="6">
        <v>1350</v>
      </c>
      <c r="AE54" s="6">
        <v>5700</v>
      </c>
      <c r="AF54" s="78">
        <v>4800</v>
      </c>
      <c r="AG54" s="6">
        <v>11300</v>
      </c>
      <c r="AH54" s="6">
        <v>10800</v>
      </c>
      <c r="AI54" s="6">
        <v>10500</v>
      </c>
      <c r="AJ54" s="6">
        <v>22500</v>
      </c>
      <c r="AK54" s="6">
        <v>28500</v>
      </c>
      <c r="AL54" s="6">
        <v>25000</v>
      </c>
      <c r="AM54" s="6">
        <v>4800</v>
      </c>
      <c r="AN54" s="6">
        <v>42000</v>
      </c>
      <c r="AO54" s="6">
        <v>15000</v>
      </c>
      <c r="AP54" s="6">
        <v>3000</v>
      </c>
      <c r="AQ54" s="30">
        <v>2917.5234022332843</v>
      </c>
      <c r="AR54" s="6">
        <v>2300</v>
      </c>
      <c r="AS54" s="6">
        <v>3000</v>
      </c>
      <c r="AT54" s="6">
        <v>16500</v>
      </c>
      <c r="AU54" s="6">
        <v>21700</v>
      </c>
      <c r="AV54" s="6">
        <v>5300</v>
      </c>
      <c r="AW54" s="6">
        <v>10630</v>
      </c>
      <c r="AX54" s="6">
        <v>6800</v>
      </c>
      <c r="AY54" s="78">
        <v>19000</v>
      </c>
      <c r="AZ54" s="6">
        <v>350</v>
      </c>
      <c r="BA54" s="6">
        <v>500</v>
      </c>
      <c r="BB54" s="6">
        <v>900</v>
      </c>
      <c r="BC54" s="6">
        <v>4100</v>
      </c>
      <c r="BD54" s="6">
        <v>1250</v>
      </c>
      <c r="BE54" s="6">
        <v>29000</v>
      </c>
      <c r="BF54" s="6">
        <v>7400</v>
      </c>
      <c r="BG54" s="6">
        <v>4000</v>
      </c>
      <c r="BH54" s="44">
        <v>550</v>
      </c>
      <c r="BI54" s="44">
        <v>72</v>
      </c>
      <c r="BJ54" s="44">
        <v>200</v>
      </c>
      <c r="BK54" s="44">
        <v>250</v>
      </c>
      <c r="BL54" s="44">
        <v>2979</v>
      </c>
      <c r="BM54" s="5">
        <f t="shared" si="0"/>
        <v>442.50936763526198</v>
      </c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  <c r="DO54" s="21"/>
      <c r="DP54" s="21"/>
      <c r="DQ54" s="21"/>
      <c r="DR54" s="21"/>
      <c r="DS54" s="21"/>
      <c r="DT54" s="21"/>
      <c r="DU54" s="21"/>
      <c r="DV54" s="21"/>
      <c r="DW54" s="21"/>
      <c r="DX54" s="21"/>
      <c r="DY54" s="21"/>
      <c r="DZ54" s="21"/>
      <c r="EA54" s="21"/>
      <c r="EB54" s="21"/>
      <c r="EC54" s="21"/>
      <c r="ED54" s="21"/>
      <c r="EE54" s="21"/>
      <c r="EF54" s="21"/>
      <c r="EG54" s="21"/>
      <c r="EH54" s="21"/>
      <c r="EI54" s="21"/>
      <c r="EJ54" s="6"/>
    </row>
    <row r="55" spans="1:140" x14ac:dyDescent="0.15">
      <c r="A55" s="3">
        <v>2001</v>
      </c>
      <c r="B55" s="9">
        <v>820</v>
      </c>
      <c r="C55" s="6">
        <v>400</v>
      </c>
      <c r="D55" s="6">
        <v>400</v>
      </c>
      <c r="E55" s="6">
        <v>1000</v>
      </c>
      <c r="F55" s="30">
        <v>695.7131635073514</v>
      </c>
      <c r="G55" s="6">
        <v>2100</v>
      </c>
      <c r="H55" s="30">
        <v>1031.5016410294647</v>
      </c>
      <c r="I55" s="6">
        <v>500</v>
      </c>
      <c r="J55" s="6">
        <v>540</v>
      </c>
      <c r="K55" s="6">
        <v>450</v>
      </c>
      <c r="L55" s="6">
        <v>4500</v>
      </c>
      <c r="M55" s="6">
        <v>2800</v>
      </c>
      <c r="N55" s="6">
        <v>1050</v>
      </c>
      <c r="O55" s="6">
        <v>500</v>
      </c>
      <c r="P55" s="6">
        <v>1000</v>
      </c>
      <c r="Q55" s="6">
        <v>400</v>
      </c>
      <c r="R55" s="6">
        <v>1100</v>
      </c>
      <c r="S55" s="6">
        <v>1300</v>
      </c>
      <c r="T55" s="6">
        <v>500</v>
      </c>
      <c r="U55" s="6">
        <v>2500</v>
      </c>
      <c r="V55" s="6">
        <v>875</v>
      </c>
      <c r="W55" s="6">
        <v>2500</v>
      </c>
      <c r="X55" s="6">
        <v>1500</v>
      </c>
      <c r="Y55" s="6">
        <v>100</v>
      </c>
      <c r="Z55" s="6">
        <v>1150</v>
      </c>
      <c r="AA55" s="6">
        <v>1000</v>
      </c>
      <c r="AB55" s="6">
        <v>5500</v>
      </c>
      <c r="AC55" s="6">
        <v>815</v>
      </c>
      <c r="AD55" s="30">
        <v>1621.4419986193054</v>
      </c>
      <c r="AE55" s="6">
        <v>2000</v>
      </c>
      <c r="AF55" s="6">
        <v>5500</v>
      </c>
      <c r="AG55" s="6">
        <v>14400</v>
      </c>
      <c r="AH55" s="6">
        <v>700</v>
      </c>
      <c r="AI55" s="6">
        <v>4150</v>
      </c>
      <c r="AJ55" s="6">
        <v>5000</v>
      </c>
      <c r="AK55" s="6">
        <v>2275</v>
      </c>
      <c r="AL55" s="6">
        <v>2935</v>
      </c>
      <c r="AM55" s="6">
        <v>1000</v>
      </c>
      <c r="AN55" s="6">
        <v>5200</v>
      </c>
      <c r="AO55" s="6">
        <v>10000</v>
      </c>
      <c r="AP55" s="6">
        <v>5000</v>
      </c>
      <c r="AQ55" s="6">
        <v>1000</v>
      </c>
      <c r="AR55" s="6">
        <v>1500</v>
      </c>
      <c r="AS55" s="6">
        <v>3900</v>
      </c>
      <c r="AT55" s="6">
        <v>3600</v>
      </c>
      <c r="AU55" s="6">
        <v>12000</v>
      </c>
      <c r="AV55" s="6">
        <v>1700</v>
      </c>
      <c r="AW55" s="6">
        <v>9500</v>
      </c>
      <c r="AX55" s="6">
        <v>8100</v>
      </c>
      <c r="AY55" s="78">
        <v>12100</v>
      </c>
      <c r="AZ55" s="6">
        <v>4500</v>
      </c>
      <c r="BA55" s="6">
        <v>1300</v>
      </c>
      <c r="BB55" s="6">
        <v>9500</v>
      </c>
      <c r="BC55" s="6">
        <v>12100</v>
      </c>
      <c r="BD55" s="6">
        <v>3000</v>
      </c>
      <c r="BE55" s="6">
        <v>23000</v>
      </c>
      <c r="BF55" s="6">
        <v>6050</v>
      </c>
      <c r="BG55" s="6">
        <v>200</v>
      </c>
      <c r="BH55" s="80">
        <v>958.62754911510729</v>
      </c>
      <c r="BI55" s="44">
        <v>6000</v>
      </c>
      <c r="BJ55" s="44">
        <v>1100</v>
      </c>
      <c r="BK55" s="44">
        <v>10000</v>
      </c>
      <c r="BL55" s="80">
        <v>1526.7856524572428</v>
      </c>
      <c r="BM55" s="5">
        <f t="shared" si="0"/>
        <v>229.44407000472847</v>
      </c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1"/>
      <c r="DD55" s="21"/>
      <c r="DE55" s="21"/>
      <c r="DF55" s="21"/>
      <c r="DG55" s="21"/>
      <c r="DH55" s="21"/>
      <c r="DI55" s="21"/>
      <c r="DJ55" s="21"/>
      <c r="DK55" s="21"/>
      <c r="DL55" s="21"/>
      <c r="DM55" s="21"/>
      <c r="DN55" s="21"/>
      <c r="DO55" s="21"/>
      <c r="DP55" s="21"/>
      <c r="DQ55" s="21"/>
      <c r="DR55" s="21"/>
      <c r="DS55" s="21"/>
      <c r="DT55" s="21"/>
      <c r="DU55" s="21"/>
      <c r="DV55" s="21"/>
      <c r="DW55" s="21"/>
      <c r="DX55" s="21"/>
      <c r="DY55" s="21"/>
      <c r="DZ55" s="21"/>
      <c r="EA55" s="21"/>
      <c r="EB55" s="21"/>
      <c r="EC55" s="21"/>
      <c r="ED55" s="21"/>
      <c r="EE55" s="21"/>
      <c r="EF55" s="21"/>
      <c r="EG55" s="21"/>
      <c r="EH55" s="21"/>
      <c r="EI55" s="21"/>
      <c r="EJ55" s="21"/>
    </row>
    <row r="56" spans="1:140" x14ac:dyDescent="0.15">
      <c r="A56" s="1">
        <v>2002</v>
      </c>
      <c r="B56" s="9">
        <v>881</v>
      </c>
      <c r="C56" s="6">
        <v>100</v>
      </c>
      <c r="D56" s="30">
        <v>2164.1675174765533</v>
      </c>
      <c r="E56" s="30">
        <v>1208.8344642303061</v>
      </c>
      <c r="F56" s="6">
        <v>400</v>
      </c>
      <c r="G56" s="30">
        <v>2839.7779639765349</v>
      </c>
      <c r="H56" s="30">
        <v>1783.1199524595336</v>
      </c>
      <c r="I56" s="30">
        <v>1209.8756233501242</v>
      </c>
      <c r="J56" s="30">
        <v>2311.692190397288</v>
      </c>
      <c r="K56" s="30">
        <v>932.77042173167661</v>
      </c>
      <c r="L56" s="6">
        <v>2100</v>
      </c>
      <c r="M56" s="6">
        <v>1525</v>
      </c>
      <c r="N56" s="30">
        <v>2811.0612601641355</v>
      </c>
      <c r="O56" s="30">
        <v>1259.1612032867183</v>
      </c>
      <c r="P56" s="6">
        <v>400</v>
      </c>
      <c r="Q56" s="6">
        <v>900</v>
      </c>
      <c r="R56" s="6">
        <v>200</v>
      </c>
      <c r="S56" s="30">
        <v>2669.9879590375531</v>
      </c>
      <c r="T56" s="6">
        <v>1800</v>
      </c>
      <c r="U56" s="6">
        <v>1200</v>
      </c>
      <c r="V56" s="6">
        <v>3100</v>
      </c>
      <c r="W56" s="6">
        <v>1950</v>
      </c>
      <c r="X56" s="6">
        <v>5000</v>
      </c>
      <c r="Y56" s="6">
        <v>1000</v>
      </c>
      <c r="Z56" s="6">
        <v>2800</v>
      </c>
      <c r="AA56" s="6">
        <v>3000</v>
      </c>
      <c r="AB56" s="6">
        <v>3500</v>
      </c>
      <c r="AC56" s="6">
        <v>146</v>
      </c>
      <c r="AD56" s="6">
        <v>4750</v>
      </c>
      <c r="AE56" s="6">
        <v>3100</v>
      </c>
      <c r="AF56" s="6">
        <v>3000</v>
      </c>
      <c r="AG56" s="6">
        <v>9000</v>
      </c>
      <c r="AH56" s="6">
        <v>19000</v>
      </c>
      <c r="AI56" s="6">
        <v>21000</v>
      </c>
      <c r="AJ56" s="6">
        <v>55000</v>
      </c>
      <c r="AK56" s="6">
        <v>42000</v>
      </c>
      <c r="AL56" s="6">
        <v>23000</v>
      </c>
      <c r="AM56" s="6">
        <v>7500</v>
      </c>
      <c r="AN56" s="6">
        <v>23500</v>
      </c>
      <c r="AO56" s="6">
        <v>28500</v>
      </c>
      <c r="AP56" s="6">
        <v>2950</v>
      </c>
      <c r="AQ56" s="6">
        <v>4750</v>
      </c>
      <c r="AR56" s="6">
        <v>1450</v>
      </c>
      <c r="AS56" s="6">
        <v>8000</v>
      </c>
      <c r="AT56" s="6">
        <v>4050</v>
      </c>
      <c r="AU56" s="6">
        <v>10750</v>
      </c>
      <c r="AV56" s="6">
        <v>1500</v>
      </c>
      <c r="AW56" s="6">
        <v>5500</v>
      </c>
      <c r="AX56" s="6">
        <v>5500</v>
      </c>
      <c r="AY56" s="78">
        <v>9000</v>
      </c>
      <c r="AZ56" s="6">
        <v>2250</v>
      </c>
      <c r="BA56" s="6">
        <v>1100</v>
      </c>
      <c r="BB56" s="6">
        <v>9400</v>
      </c>
      <c r="BC56" s="6">
        <v>2000</v>
      </c>
      <c r="BD56" s="6">
        <v>4500</v>
      </c>
      <c r="BE56" s="6">
        <v>11500</v>
      </c>
      <c r="BF56" s="6">
        <v>4350</v>
      </c>
      <c r="BG56" s="6">
        <v>6500</v>
      </c>
      <c r="BH56" s="44">
        <v>2800</v>
      </c>
      <c r="BI56" s="44">
        <v>1200</v>
      </c>
      <c r="BJ56" s="44">
        <v>3000</v>
      </c>
      <c r="BK56" s="44">
        <v>3400</v>
      </c>
      <c r="BL56" s="80">
        <v>2639.2996886625269</v>
      </c>
      <c r="BM56" s="5">
        <f t="shared" si="0"/>
        <v>396.63174824477295</v>
      </c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  <c r="DM56" s="21"/>
      <c r="DN56" s="21"/>
      <c r="DO56" s="21"/>
      <c r="DP56" s="21"/>
      <c r="DQ56" s="21"/>
      <c r="DR56" s="21"/>
      <c r="DS56" s="21"/>
      <c r="DT56" s="21"/>
      <c r="DU56" s="21"/>
      <c r="DV56" s="21"/>
      <c r="DW56" s="21"/>
      <c r="DX56" s="21"/>
      <c r="DY56" s="21"/>
      <c r="DZ56" s="21"/>
      <c r="EA56" s="21"/>
      <c r="EB56" s="21"/>
      <c r="EC56" s="21"/>
      <c r="ED56" s="21"/>
      <c r="EE56" s="21"/>
      <c r="EF56" s="21"/>
      <c r="EG56" s="21"/>
      <c r="EH56" s="21"/>
      <c r="EI56" s="21"/>
      <c r="EJ56" s="21"/>
    </row>
    <row r="57" spans="1:140" x14ac:dyDescent="0.15">
      <c r="A57" s="1">
        <v>2003</v>
      </c>
      <c r="B57" s="9">
        <v>606</v>
      </c>
      <c r="C57" s="6">
        <v>2500</v>
      </c>
      <c r="D57" s="30">
        <v>1146.8712454262322</v>
      </c>
      <c r="E57" s="30">
        <v>640.60544126672255</v>
      </c>
      <c r="F57" s="6">
        <v>300</v>
      </c>
      <c r="G57" s="30">
        <v>1504.901845156302</v>
      </c>
      <c r="H57" s="30">
        <v>944.94025259398575</v>
      </c>
      <c r="I57" s="30">
        <v>641.15718943028037</v>
      </c>
      <c r="J57" s="6">
        <v>355</v>
      </c>
      <c r="K57" s="30">
        <v>494.30904337504086</v>
      </c>
      <c r="L57" s="6">
        <v>2500</v>
      </c>
      <c r="M57" s="6">
        <v>1300</v>
      </c>
      <c r="N57" s="30">
        <v>1489.6838171611766</v>
      </c>
      <c r="O57" s="30">
        <v>667.27541456141228</v>
      </c>
      <c r="P57" s="30">
        <v>697.9253266741249</v>
      </c>
      <c r="Q57" s="30">
        <v>1089.6486142261144</v>
      </c>
      <c r="R57" s="30">
        <v>1109.822588654283</v>
      </c>
      <c r="S57" s="6">
        <v>350</v>
      </c>
      <c r="T57" s="6">
        <v>700</v>
      </c>
      <c r="U57" s="6">
        <v>1095</v>
      </c>
      <c r="V57" s="6">
        <v>500</v>
      </c>
      <c r="W57" s="6">
        <v>4000</v>
      </c>
      <c r="X57" s="6">
        <v>17000</v>
      </c>
      <c r="Y57" s="6">
        <v>500</v>
      </c>
      <c r="Z57" s="6">
        <v>4000</v>
      </c>
      <c r="AA57" s="6">
        <v>400</v>
      </c>
      <c r="AB57" s="6">
        <v>600</v>
      </c>
      <c r="AC57" s="6">
        <v>1150</v>
      </c>
      <c r="AD57" s="6">
        <v>3200</v>
      </c>
      <c r="AE57" s="6">
        <v>10000</v>
      </c>
      <c r="AF57" s="30">
        <v>6400.7013769185669</v>
      </c>
      <c r="AG57" s="6">
        <v>8430</v>
      </c>
      <c r="AH57" s="6">
        <v>5700</v>
      </c>
      <c r="AI57" s="6">
        <v>700</v>
      </c>
      <c r="AJ57" s="6">
        <v>7600</v>
      </c>
      <c r="AK57" s="6">
        <v>4000</v>
      </c>
      <c r="AL57" s="6">
        <v>1100</v>
      </c>
      <c r="AM57" s="6">
        <v>5000</v>
      </c>
      <c r="AN57" s="6">
        <v>5000</v>
      </c>
      <c r="AO57" s="6">
        <v>12000</v>
      </c>
      <c r="AP57" s="6">
        <v>1000</v>
      </c>
      <c r="AQ57" s="6">
        <v>500</v>
      </c>
      <c r="AR57" s="6">
        <v>3000</v>
      </c>
      <c r="AS57" s="6">
        <v>500</v>
      </c>
      <c r="AT57" s="6">
        <v>500</v>
      </c>
      <c r="AU57" s="6">
        <v>3800</v>
      </c>
      <c r="AV57" s="6">
        <v>3700</v>
      </c>
      <c r="AW57" s="30">
        <v>3947.0612306798712</v>
      </c>
      <c r="AX57" s="6">
        <v>9000</v>
      </c>
      <c r="AY57" s="78">
        <v>1500</v>
      </c>
      <c r="AZ57" s="30">
        <v>1589.5754447929005</v>
      </c>
      <c r="BA57" s="6">
        <v>800</v>
      </c>
      <c r="BB57" s="6">
        <v>3500</v>
      </c>
      <c r="BC57" s="6">
        <v>15000</v>
      </c>
      <c r="BD57" s="6">
        <v>600</v>
      </c>
      <c r="BE57" s="6">
        <v>16000</v>
      </c>
      <c r="BF57" s="6">
        <v>2500</v>
      </c>
      <c r="BG57" s="6">
        <v>1000</v>
      </c>
      <c r="BH57" s="80">
        <v>878.18159697746444</v>
      </c>
      <c r="BI57" s="44">
        <v>5000</v>
      </c>
      <c r="BJ57" s="44">
        <v>16100</v>
      </c>
      <c r="BK57" s="80">
        <v>1810.9590961930257</v>
      </c>
      <c r="BL57" s="44">
        <v>550</v>
      </c>
      <c r="BM57" s="5">
        <f t="shared" si="0"/>
        <v>210.1896195240875</v>
      </c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1"/>
      <c r="DO57" s="21"/>
      <c r="DP57" s="21"/>
      <c r="DQ57" s="21"/>
      <c r="DR57" s="21"/>
      <c r="DS57" s="21"/>
      <c r="DT57" s="21"/>
      <c r="DU57" s="21"/>
      <c r="DV57" s="21"/>
      <c r="DW57" s="21"/>
      <c r="DX57" s="21"/>
      <c r="DY57" s="21"/>
      <c r="DZ57" s="21"/>
      <c r="EA57" s="21"/>
      <c r="EB57" s="21"/>
      <c r="EC57" s="21"/>
      <c r="ED57" s="21"/>
      <c r="EE57" s="21"/>
      <c r="EF57" s="21"/>
      <c r="EG57" s="21"/>
      <c r="EH57" s="21"/>
      <c r="EI57" s="21"/>
      <c r="EJ57" s="6"/>
    </row>
    <row r="58" spans="1:140" s="11" customFormat="1" x14ac:dyDescent="0.15">
      <c r="A58" s="3">
        <v>2004</v>
      </c>
      <c r="B58" s="9">
        <v>800</v>
      </c>
      <c r="C58" s="6">
        <v>4100</v>
      </c>
      <c r="D58" s="6">
        <v>500</v>
      </c>
      <c r="E58" s="6">
        <v>1400</v>
      </c>
      <c r="F58" s="30">
        <v>735.04280914568312</v>
      </c>
      <c r="G58" s="6">
        <v>4700</v>
      </c>
      <c r="H58" s="6">
        <v>2200</v>
      </c>
      <c r="I58" s="6">
        <v>1400</v>
      </c>
      <c r="J58" s="6">
        <v>1790</v>
      </c>
      <c r="K58" s="6">
        <v>600</v>
      </c>
      <c r="L58" s="6">
        <v>8100</v>
      </c>
      <c r="M58" s="6">
        <v>5200</v>
      </c>
      <c r="N58" s="6">
        <v>2100</v>
      </c>
      <c r="O58" s="6">
        <v>900</v>
      </c>
      <c r="P58" s="6">
        <v>1300</v>
      </c>
      <c r="Q58" s="6">
        <v>400</v>
      </c>
      <c r="R58" s="6">
        <v>3000</v>
      </c>
      <c r="S58" s="6">
        <v>2800</v>
      </c>
      <c r="T58" s="6">
        <v>3000</v>
      </c>
      <c r="U58" s="6">
        <v>7300</v>
      </c>
      <c r="V58" s="6">
        <v>8000</v>
      </c>
      <c r="W58" s="30">
        <v>1065.5851698928464</v>
      </c>
      <c r="X58" s="6">
        <v>12500</v>
      </c>
      <c r="Y58" s="6">
        <v>1000</v>
      </c>
      <c r="Z58" s="6">
        <v>5000</v>
      </c>
      <c r="AA58" s="6">
        <v>1100</v>
      </c>
      <c r="AB58" s="30">
        <v>1429.2385376266423</v>
      </c>
      <c r="AC58" s="30">
        <v>2407.6699455211574</v>
      </c>
      <c r="AD58" s="6">
        <v>1000</v>
      </c>
      <c r="AE58" s="6">
        <v>3000</v>
      </c>
      <c r="AF58" s="6">
        <v>3000</v>
      </c>
      <c r="AG58" s="6">
        <v>5600</v>
      </c>
      <c r="AH58" s="6">
        <v>10000</v>
      </c>
      <c r="AI58" s="6">
        <v>4100</v>
      </c>
      <c r="AJ58" s="6">
        <v>12000</v>
      </c>
      <c r="AK58" s="6">
        <v>10700</v>
      </c>
      <c r="AL58" s="6">
        <v>4500</v>
      </c>
      <c r="AM58" s="6">
        <v>800</v>
      </c>
      <c r="AN58" s="6">
        <v>20000</v>
      </c>
      <c r="AO58" s="6">
        <v>5500</v>
      </c>
      <c r="AP58" s="6">
        <v>2000</v>
      </c>
      <c r="AQ58" s="6">
        <v>2400</v>
      </c>
      <c r="AR58" s="6">
        <v>2150</v>
      </c>
      <c r="AS58" s="6">
        <v>2300</v>
      </c>
      <c r="AT58" s="6">
        <v>2500</v>
      </c>
      <c r="AU58" s="6">
        <v>13000</v>
      </c>
      <c r="AV58" s="6">
        <v>4200</v>
      </c>
      <c r="AW58" s="6">
        <v>3500</v>
      </c>
      <c r="AX58" s="6">
        <v>7500</v>
      </c>
      <c r="AY58" s="78">
        <v>3000</v>
      </c>
      <c r="AZ58" s="6">
        <v>3100</v>
      </c>
      <c r="BA58" s="6">
        <v>2200</v>
      </c>
      <c r="BB58" s="6">
        <v>4000</v>
      </c>
      <c r="BC58" s="6">
        <v>5000</v>
      </c>
      <c r="BD58" s="6">
        <v>800</v>
      </c>
      <c r="BE58" s="6">
        <v>7400</v>
      </c>
      <c r="BF58" s="6">
        <v>2500</v>
      </c>
      <c r="BG58" s="6">
        <v>1300</v>
      </c>
      <c r="BH58" s="55">
        <v>1800</v>
      </c>
      <c r="BI58" s="80">
        <v>1387.3301856916662</v>
      </c>
      <c r="BJ58" s="55">
        <v>2400</v>
      </c>
      <c r="BK58" s="55">
        <v>1950</v>
      </c>
      <c r="BL58" s="44">
        <v>1000</v>
      </c>
      <c r="BM58" s="5">
        <f t="shared" si="0"/>
        <v>242.41486664787803</v>
      </c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21"/>
      <c r="DO58" s="21"/>
      <c r="DP58" s="21"/>
      <c r="DQ58" s="21"/>
      <c r="DR58" s="21"/>
      <c r="DS58" s="21"/>
      <c r="DT58" s="21"/>
      <c r="DU58" s="21"/>
      <c r="DV58" s="21"/>
      <c r="DW58" s="21"/>
      <c r="DX58" s="21"/>
      <c r="DY58" s="21"/>
      <c r="DZ58" s="21"/>
      <c r="EA58" s="21"/>
      <c r="EB58" s="21"/>
      <c r="EC58" s="21"/>
      <c r="ED58" s="21"/>
      <c r="EE58" s="21"/>
      <c r="EF58" s="21"/>
      <c r="EG58" s="21"/>
      <c r="EH58" s="21"/>
      <c r="EI58" s="21"/>
      <c r="EJ58" s="6"/>
    </row>
    <row r="59" spans="1:140" s="11" customFormat="1" x14ac:dyDescent="0.15">
      <c r="A59" s="3">
        <v>2005</v>
      </c>
      <c r="B59" s="9">
        <v>850</v>
      </c>
      <c r="C59" s="6">
        <v>300</v>
      </c>
      <c r="D59" s="30">
        <v>1011.3211125432687</v>
      </c>
      <c r="E59" s="30">
        <v>564.891490782039</v>
      </c>
      <c r="F59" s="6">
        <v>700</v>
      </c>
      <c r="G59" s="6">
        <v>600</v>
      </c>
      <c r="H59" s="30">
        <v>833.25659384245637</v>
      </c>
      <c r="I59" s="6">
        <v>350</v>
      </c>
      <c r="J59" s="6">
        <v>741</v>
      </c>
      <c r="K59" s="6">
        <v>200</v>
      </c>
      <c r="L59" s="6">
        <v>4000</v>
      </c>
      <c r="M59" s="6">
        <v>1800</v>
      </c>
      <c r="N59" s="6">
        <v>900</v>
      </c>
      <c r="O59" s="6">
        <v>500</v>
      </c>
      <c r="P59" s="6">
        <v>420</v>
      </c>
      <c r="Q59" s="6">
        <v>2300</v>
      </c>
      <c r="R59" s="30">
        <v>978.65128239897865</v>
      </c>
      <c r="S59" s="6">
        <v>650</v>
      </c>
      <c r="T59" s="6">
        <v>700</v>
      </c>
      <c r="U59" s="6">
        <v>6300</v>
      </c>
      <c r="V59" s="6">
        <v>6000</v>
      </c>
      <c r="W59" s="30">
        <v>814.73165587334381</v>
      </c>
      <c r="X59" s="6">
        <v>1000</v>
      </c>
      <c r="Y59" s="30">
        <v>547.92049566967796</v>
      </c>
      <c r="Z59" s="6">
        <v>6000</v>
      </c>
      <c r="AA59" s="30">
        <v>859.63341716538741</v>
      </c>
      <c r="AB59" s="6">
        <v>500</v>
      </c>
      <c r="AC59" s="30">
        <v>1840.8710790407908</v>
      </c>
      <c r="AD59" s="6">
        <v>2500</v>
      </c>
      <c r="AE59" s="6">
        <v>5500</v>
      </c>
      <c r="AF59" s="30">
        <v>5644.1945539890085</v>
      </c>
      <c r="AG59" s="6">
        <v>5300</v>
      </c>
      <c r="AH59" s="6">
        <v>3000</v>
      </c>
      <c r="AI59" s="6">
        <v>2000</v>
      </c>
      <c r="AJ59" s="6">
        <v>13000</v>
      </c>
      <c r="AK59" s="6">
        <v>9000</v>
      </c>
      <c r="AL59" s="6">
        <v>1500</v>
      </c>
      <c r="AM59" s="6">
        <v>8000</v>
      </c>
      <c r="AN59" s="6">
        <v>8000</v>
      </c>
      <c r="AO59" s="6">
        <v>4500</v>
      </c>
      <c r="AP59" s="6">
        <v>1400</v>
      </c>
      <c r="AQ59" s="6">
        <v>1800</v>
      </c>
      <c r="AR59" s="6">
        <v>500</v>
      </c>
      <c r="AS59" s="6">
        <v>4000</v>
      </c>
      <c r="AT59" s="6">
        <v>2500</v>
      </c>
      <c r="AU59" s="6">
        <v>4000</v>
      </c>
      <c r="AV59" s="6">
        <v>2500</v>
      </c>
      <c r="AW59" s="30">
        <v>3480.5531754391345</v>
      </c>
      <c r="AX59" s="13">
        <v>1410</v>
      </c>
      <c r="AY59" s="30">
        <v>3629.7640268837476</v>
      </c>
      <c r="AZ59" s="6">
        <v>5000</v>
      </c>
      <c r="BA59" s="6">
        <v>1500</v>
      </c>
      <c r="BB59" s="6">
        <v>3000</v>
      </c>
      <c r="BC59" s="6">
        <v>2000</v>
      </c>
      <c r="BD59" s="30">
        <v>1820.2591917618913</v>
      </c>
      <c r="BE59" s="6">
        <v>4800</v>
      </c>
      <c r="BF59" s="6">
        <v>3500</v>
      </c>
      <c r="BG59" s="6">
        <v>3500</v>
      </c>
      <c r="BH59" s="55">
        <v>1600</v>
      </c>
      <c r="BI59" s="44">
        <v>2050</v>
      </c>
      <c r="BJ59" s="55">
        <v>18750</v>
      </c>
      <c r="BK59" s="55">
        <v>1500</v>
      </c>
      <c r="BL59" s="44">
        <v>900</v>
      </c>
      <c r="BM59" s="5">
        <f t="shared" si="0"/>
        <v>185.34704807538975</v>
      </c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21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21"/>
      <c r="DU59" s="21"/>
      <c r="DV59" s="21"/>
      <c r="DW59" s="21"/>
      <c r="DX59" s="21"/>
      <c r="DY59" s="21"/>
      <c r="DZ59" s="21"/>
      <c r="EA59" s="21"/>
      <c r="EB59" s="21"/>
      <c r="EC59" s="21"/>
      <c r="ED59" s="21"/>
      <c r="EE59" s="21"/>
      <c r="EF59" s="21"/>
      <c r="EG59" s="21"/>
      <c r="EH59" s="21"/>
      <c r="EI59" s="21"/>
      <c r="EJ59" s="6"/>
    </row>
    <row r="60" spans="1:140" s="11" customFormat="1" x14ac:dyDescent="0.15">
      <c r="A60" s="1">
        <v>2006</v>
      </c>
      <c r="B60" s="9">
        <v>1100</v>
      </c>
      <c r="C60" s="6">
        <v>4000</v>
      </c>
      <c r="D60" s="6">
        <v>300</v>
      </c>
      <c r="E60" s="30">
        <v>860.26759973172796</v>
      </c>
      <c r="F60" s="30">
        <v>855.86957893223644</v>
      </c>
      <c r="G60" s="6">
        <v>10000</v>
      </c>
      <c r="H60" s="6">
        <v>1500</v>
      </c>
      <c r="I60" s="6">
        <v>1100</v>
      </c>
      <c r="J60" s="6">
        <v>1060</v>
      </c>
      <c r="K60" s="6">
        <v>1150</v>
      </c>
      <c r="L60" s="6">
        <v>10000</v>
      </c>
      <c r="M60" s="6">
        <v>3100</v>
      </c>
      <c r="N60" s="6">
        <v>1000</v>
      </c>
      <c r="O60" s="6">
        <v>2300</v>
      </c>
      <c r="P60" s="6">
        <v>1600</v>
      </c>
      <c r="Q60" s="6">
        <v>4000</v>
      </c>
      <c r="R60" s="6">
        <v>1400</v>
      </c>
      <c r="S60" s="6">
        <v>600</v>
      </c>
      <c r="T60" s="6">
        <v>1000</v>
      </c>
      <c r="U60" s="6">
        <v>7300</v>
      </c>
      <c r="V60" s="6">
        <v>3000</v>
      </c>
      <c r="W60" s="6">
        <v>300</v>
      </c>
      <c r="X60" s="6">
        <v>4500</v>
      </c>
      <c r="Y60" s="30">
        <v>834.42264106404798</v>
      </c>
      <c r="Z60" s="6">
        <v>3500</v>
      </c>
      <c r="AA60" s="6">
        <v>800</v>
      </c>
      <c r="AB60" s="6">
        <v>2500</v>
      </c>
      <c r="AC60" s="6">
        <v>2710</v>
      </c>
      <c r="AD60" s="30">
        <v>1994.7055099619288</v>
      </c>
      <c r="AE60" s="6">
        <v>10000</v>
      </c>
      <c r="AF60" s="6">
        <v>1100</v>
      </c>
      <c r="AG60" s="6">
        <v>12300</v>
      </c>
      <c r="AH60" s="6">
        <v>3500</v>
      </c>
      <c r="AI60" s="6">
        <v>2500</v>
      </c>
      <c r="AJ60" s="6">
        <v>8000</v>
      </c>
      <c r="AK60" s="6">
        <v>12200</v>
      </c>
      <c r="AL60" s="6">
        <v>2900</v>
      </c>
      <c r="AM60" s="6">
        <v>6500</v>
      </c>
      <c r="AN60" s="6">
        <v>12800</v>
      </c>
      <c r="AO60" s="6">
        <v>5300</v>
      </c>
      <c r="AP60" s="6">
        <v>3700</v>
      </c>
      <c r="AQ60" s="30">
        <v>1860.9987724480591</v>
      </c>
      <c r="AR60" s="30">
        <v>2609.8893609336028</v>
      </c>
      <c r="AS60" s="6">
        <v>7100</v>
      </c>
      <c r="AT60" s="6">
        <v>3500</v>
      </c>
      <c r="AU60" s="6">
        <v>8700</v>
      </c>
      <c r="AV60" s="6">
        <v>4000</v>
      </c>
      <c r="AW60" s="6">
        <v>17500</v>
      </c>
      <c r="AX60" s="13">
        <v>8710</v>
      </c>
      <c r="AY60" s="78">
        <v>15500</v>
      </c>
      <c r="AZ60" s="6">
        <v>7500</v>
      </c>
      <c r="BA60" s="30">
        <v>1600.2687719998446</v>
      </c>
      <c r="BB60" s="6">
        <v>2500</v>
      </c>
      <c r="BC60" s="6">
        <v>7500</v>
      </c>
      <c r="BD60" s="30">
        <v>2772.0545119435283</v>
      </c>
      <c r="BE60" s="6">
        <v>20000</v>
      </c>
      <c r="BF60" s="6">
        <v>3200</v>
      </c>
      <c r="BG60" s="6">
        <v>1900</v>
      </c>
      <c r="BH60" s="80">
        <v>1179.3080824653812</v>
      </c>
      <c r="BI60" s="80">
        <v>1615.3803385128592</v>
      </c>
      <c r="BJ60" s="55">
        <v>2000</v>
      </c>
      <c r="BK60" s="55">
        <v>5400</v>
      </c>
      <c r="BL60" s="44">
        <v>450</v>
      </c>
      <c r="BM60" s="5">
        <f t="shared" si="0"/>
        <v>282.26316516799324</v>
      </c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21"/>
      <c r="DK60" s="21"/>
      <c r="DL60" s="21"/>
      <c r="DM60" s="21"/>
      <c r="DN60" s="21"/>
      <c r="DO60" s="21"/>
      <c r="DP60" s="21"/>
      <c r="DQ60" s="21"/>
      <c r="DR60" s="21"/>
      <c r="DS60" s="21"/>
      <c r="DT60" s="21"/>
      <c r="DU60" s="21"/>
      <c r="DV60" s="21"/>
      <c r="DW60" s="21"/>
      <c r="DX60" s="21"/>
      <c r="DY60" s="21"/>
      <c r="DZ60" s="21"/>
      <c r="EA60" s="21"/>
      <c r="EB60" s="21"/>
      <c r="EC60" s="21"/>
      <c r="ED60" s="21"/>
      <c r="EE60" s="21"/>
      <c r="EF60" s="21"/>
      <c r="EG60" s="21"/>
      <c r="EH60" s="21"/>
      <c r="EI60" s="21"/>
      <c r="EJ60" s="6"/>
    </row>
    <row r="61" spans="1:140" s="31" customFormat="1" x14ac:dyDescent="0.15">
      <c r="A61" s="34">
        <v>2007</v>
      </c>
      <c r="B61" s="10">
        <v>883</v>
      </c>
      <c r="C61" s="13">
        <v>1300</v>
      </c>
      <c r="D61" s="79">
        <v>813.49805496067427</v>
      </c>
      <c r="E61" s="13">
        <v>300</v>
      </c>
      <c r="F61" s="79">
        <v>452.07084736980062</v>
      </c>
      <c r="G61" s="79">
        <v>1067.4561149060489</v>
      </c>
      <c r="H61" s="13">
        <v>1000</v>
      </c>
      <c r="I61" s="13">
        <v>300</v>
      </c>
      <c r="J61" s="13">
        <v>570</v>
      </c>
      <c r="K61" s="13">
        <v>400</v>
      </c>
      <c r="L61" s="13">
        <v>2500</v>
      </c>
      <c r="M61" s="13">
        <v>450</v>
      </c>
      <c r="N61" s="13">
        <v>300</v>
      </c>
      <c r="O61" s="13">
        <v>400</v>
      </c>
      <c r="P61" s="13">
        <v>1200</v>
      </c>
      <c r="Q61" s="13">
        <v>1900</v>
      </c>
      <c r="R61" s="13">
        <v>500</v>
      </c>
      <c r="S61" s="13">
        <v>1420</v>
      </c>
      <c r="T61" s="13">
        <v>1300</v>
      </c>
      <c r="U61" s="13">
        <v>1700</v>
      </c>
      <c r="V61" s="13">
        <v>900</v>
      </c>
      <c r="W61" s="79">
        <v>655.36317708335071</v>
      </c>
      <c r="X61" s="13">
        <v>1000</v>
      </c>
      <c r="Y61" s="13">
        <v>300</v>
      </c>
      <c r="Z61" s="13">
        <v>1150</v>
      </c>
      <c r="AA61" s="13">
        <v>800</v>
      </c>
      <c r="AB61" s="13">
        <v>4700</v>
      </c>
      <c r="AC61" s="13">
        <v>270</v>
      </c>
      <c r="AD61" s="79">
        <v>1053.6046990525363</v>
      </c>
      <c r="AE61" s="13">
        <v>1000</v>
      </c>
      <c r="AF61" s="13">
        <v>2500</v>
      </c>
      <c r="AG61" s="13">
        <v>4000</v>
      </c>
      <c r="AH61" s="79">
        <v>3905.2327464782006</v>
      </c>
      <c r="AI61" s="13">
        <v>2500</v>
      </c>
      <c r="AJ61" s="13">
        <v>3600</v>
      </c>
      <c r="AK61" s="13">
        <v>12000</v>
      </c>
      <c r="AL61" s="13">
        <v>3500</v>
      </c>
      <c r="AM61" s="13">
        <v>1950</v>
      </c>
      <c r="AN61" s="13">
        <v>12500</v>
      </c>
      <c r="AO61" s="13">
        <v>4000</v>
      </c>
      <c r="AP61" s="13">
        <v>1500</v>
      </c>
      <c r="AQ61" s="79">
        <v>982.9807165972361</v>
      </c>
      <c r="AR61" s="13">
        <v>1000</v>
      </c>
      <c r="AS61" s="13">
        <v>2000</v>
      </c>
      <c r="AT61" s="79">
        <v>2119.9706949635188</v>
      </c>
      <c r="AU61" s="13">
        <v>2500</v>
      </c>
      <c r="AV61" s="79">
        <v>2092.4961699712567</v>
      </c>
      <c r="AW61" s="13">
        <v>6950</v>
      </c>
      <c r="AX61" s="13">
        <v>8060</v>
      </c>
      <c r="AY61" s="30">
        <v>2919.7511445308983</v>
      </c>
      <c r="AZ61" s="13">
        <v>6500</v>
      </c>
      <c r="BA61" s="13">
        <v>3000</v>
      </c>
      <c r="BB61" s="13">
        <v>3550</v>
      </c>
      <c r="BC61" s="13">
        <v>5300</v>
      </c>
      <c r="BD61" s="13">
        <v>1500</v>
      </c>
      <c r="BE61" s="13">
        <v>8000</v>
      </c>
      <c r="BF61" s="13">
        <v>2000</v>
      </c>
      <c r="BG61" s="13">
        <v>2500</v>
      </c>
      <c r="BH61" s="82">
        <v>622.91126740869913</v>
      </c>
      <c r="BI61" s="82">
        <v>853.24490603543484</v>
      </c>
      <c r="BJ61" s="55">
        <v>2500</v>
      </c>
      <c r="BK61" s="55">
        <v>1000</v>
      </c>
      <c r="BL61" s="55">
        <v>600</v>
      </c>
      <c r="BM61" s="5">
        <f t="shared" si="0"/>
        <v>149.09158053935761</v>
      </c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13"/>
    </row>
    <row r="62" spans="1:140" s="31" customFormat="1" x14ac:dyDescent="0.15">
      <c r="A62" s="3">
        <v>2008</v>
      </c>
      <c r="B62" s="83">
        <v>560.27127739691855</v>
      </c>
      <c r="C62" s="13">
        <v>500</v>
      </c>
      <c r="D62" s="79">
        <v>539.53086335657531</v>
      </c>
      <c r="E62" s="13">
        <v>200</v>
      </c>
      <c r="F62" s="79">
        <v>299.82391856147802</v>
      </c>
      <c r="G62" s="79">
        <v>707.96176556611249</v>
      </c>
      <c r="H62" s="13">
        <v>1000</v>
      </c>
      <c r="I62" s="13">
        <v>200</v>
      </c>
      <c r="J62" s="13">
        <v>139</v>
      </c>
      <c r="K62" s="13">
        <v>500</v>
      </c>
      <c r="L62" s="13">
        <v>800</v>
      </c>
      <c r="M62" s="13">
        <v>600</v>
      </c>
      <c r="N62" s="13">
        <v>200</v>
      </c>
      <c r="O62" s="13">
        <v>400</v>
      </c>
      <c r="P62" s="13">
        <v>100</v>
      </c>
      <c r="Q62" s="13">
        <v>100</v>
      </c>
      <c r="R62" s="13">
        <v>400</v>
      </c>
      <c r="S62" s="13">
        <v>900</v>
      </c>
      <c r="T62" s="13">
        <v>400</v>
      </c>
      <c r="U62" s="13">
        <v>1500</v>
      </c>
      <c r="V62" s="79">
        <v>875.51094869720941</v>
      </c>
      <c r="W62" s="13">
        <v>300</v>
      </c>
      <c r="X62" s="13">
        <v>950</v>
      </c>
      <c r="Y62" s="13">
        <v>1000</v>
      </c>
      <c r="Z62" s="13">
        <v>800</v>
      </c>
      <c r="AA62" s="13">
        <v>1100</v>
      </c>
      <c r="AB62" s="79">
        <v>582.9863153245052</v>
      </c>
      <c r="AC62" s="13">
        <v>888</v>
      </c>
      <c r="AD62" s="13">
        <v>800</v>
      </c>
      <c r="AE62" s="13">
        <v>2900</v>
      </c>
      <c r="AF62" s="13">
        <v>400</v>
      </c>
      <c r="AG62" s="13">
        <v>4000</v>
      </c>
      <c r="AH62" s="13">
        <v>2500</v>
      </c>
      <c r="AI62" s="13">
        <v>1100</v>
      </c>
      <c r="AJ62" s="13">
        <v>6050</v>
      </c>
      <c r="AK62" s="13">
        <v>19000</v>
      </c>
      <c r="AL62" s="13">
        <v>900</v>
      </c>
      <c r="AM62" s="13">
        <v>5700</v>
      </c>
      <c r="AN62" s="13">
        <v>5800</v>
      </c>
      <c r="AO62" s="13">
        <v>2800</v>
      </c>
      <c r="AP62" s="13">
        <v>400</v>
      </c>
      <c r="AQ62" s="13">
        <v>1000</v>
      </c>
      <c r="AR62" s="13">
        <v>550</v>
      </c>
      <c r="AS62" s="79">
        <v>1749.1973815497142</v>
      </c>
      <c r="AT62" s="13">
        <v>500</v>
      </c>
      <c r="AU62" s="13">
        <v>4100</v>
      </c>
      <c r="AV62" s="13">
        <v>1500</v>
      </c>
      <c r="AW62" s="13">
        <v>1800</v>
      </c>
      <c r="AX62" s="13">
        <v>1800</v>
      </c>
      <c r="AY62" s="6">
        <v>1070</v>
      </c>
      <c r="AZ62" s="13">
        <v>600</v>
      </c>
      <c r="BA62" s="79">
        <v>560.59809319831697</v>
      </c>
      <c r="BB62" s="13">
        <v>1500</v>
      </c>
      <c r="BC62" s="13">
        <v>3760</v>
      </c>
      <c r="BD62" s="13">
        <v>75</v>
      </c>
      <c r="BE62" s="13">
        <v>1050</v>
      </c>
      <c r="BF62" s="13">
        <v>500</v>
      </c>
      <c r="BG62" s="13">
        <v>560</v>
      </c>
      <c r="BH62" s="82">
        <v>413.12926546542712</v>
      </c>
      <c r="BI62" s="55">
        <v>100</v>
      </c>
      <c r="BJ62" s="55">
        <v>500</v>
      </c>
      <c r="BK62" s="55">
        <v>5800</v>
      </c>
      <c r="BL62" s="55">
        <v>500</v>
      </c>
      <c r="BM62" s="5">
        <f t="shared" si="0"/>
        <v>98.881009829116252</v>
      </c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13"/>
    </row>
    <row r="63" spans="1:140" s="31" customFormat="1" x14ac:dyDescent="0.15">
      <c r="A63" s="3">
        <v>2009</v>
      </c>
      <c r="B63" s="32">
        <v>891</v>
      </c>
      <c r="C63" s="79">
        <v>3048.1313012726041</v>
      </c>
      <c r="D63" s="13">
        <v>300</v>
      </c>
      <c r="E63" s="13">
        <v>200</v>
      </c>
      <c r="F63" s="79">
        <v>323.43204170671925</v>
      </c>
      <c r="G63" s="13">
        <v>100</v>
      </c>
      <c r="H63" s="13">
        <v>150</v>
      </c>
      <c r="I63" s="13">
        <v>50</v>
      </c>
      <c r="J63" s="13">
        <v>700</v>
      </c>
      <c r="K63" s="13">
        <v>700</v>
      </c>
      <c r="L63" s="13">
        <v>400</v>
      </c>
      <c r="M63" s="13">
        <v>900</v>
      </c>
      <c r="N63" s="79">
        <v>746.99959826952136</v>
      </c>
      <c r="O63" s="13">
        <v>200</v>
      </c>
      <c r="P63" s="13">
        <v>200</v>
      </c>
      <c r="Q63" s="79">
        <v>545.57210529831468</v>
      </c>
      <c r="R63" s="13">
        <v>1600</v>
      </c>
      <c r="S63" s="79">
        <v>722.24917176968131</v>
      </c>
      <c r="T63" s="13">
        <v>200</v>
      </c>
      <c r="U63" s="13">
        <v>1200</v>
      </c>
      <c r="V63" s="79">
        <v>944.44864527669699</v>
      </c>
      <c r="W63" s="79">
        <v>466.46101000853622</v>
      </c>
      <c r="X63" s="13">
        <v>1000</v>
      </c>
      <c r="Y63" s="13">
        <v>400</v>
      </c>
      <c r="Z63" s="13">
        <v>1700</v>
      </c>
      <c r="AA63" s="13">
        <v>1900</v>
      </c>
      <c r="AB63" s="13">
        <v>500</v>
      </c>
      <c r="AC63" s="79">
        <v>1057.730120738257</v>
      </c>
      <c r="AD63" s="13">
        <v>2400</v>
      </c>
      <c r="AE63" s="13">
        <v>1700</v>
      </c>
      <c r="AF63" s="79">
        <v>3201.3812680795745</v>
      </c>
      <c r="AG63" s="13">
        <v>2200</v>
      </c>
      <c r="AH63" s="13">
        <v>500</v>
      </c>
      <c r="AI63" s="13">
        <v>500</v>
      </c>
      <c r="AJ63" s="13">
        <v>3750</v>
      </c>
      <c r="AK63" s="13">
        <v>3800</v>
      </c>
      <c r="AL63" s="13">
        <v>3000</v>
      </c>
      <c r="AM63" s="13">
        <v>5300</v>
      </c>
      <c r="AN63" s="13">
        <v>4200</v>
      </c>
      <c r="AO63" s="13">
        <v>1300</v>
      </c>
      <c r="AP63" s="13">
        <v>1500</v>
      </c>
      <c r="AQ63" s="13">
        <v>1500</v>
      </c>
      <c r="AR63" s="13">
        <v>200</v>
      </c>
      <c r="AS63" s="79">
        <v>1886.9291125592279</v>
      </c>
      <c r="AT63" s="79">
        <v>1500.4698866294716</v>
      </c>
      <c r="AU63" s="13">
        <v>1300</v>
      </c>
      <c r="AV63" s="13">
        <v>1000</v>
      </c>
      <c r="AW63" s="13">
        <v>490</v>
      </c>
      <c r="AX63" s="13">
        <v>370</v>
      </c>
      <c r="AY63" s="6">
        <v>770</v>
      </c>
      <c r="AZ63" s="13">
        <v>3000</v>
      </c>
      <c r="BA63" s="13">
        <v>2200</v>
      </c>
      <c r="BB63" s="13">
        <v>2000</v>
      </c>
      <c r="BC63" s="13">
        <v>1500</v>
      </c>
      <c r="BD63" s="13">
        <v>250</v>
      </c>
      <c r="BE63" s="13">
        <v>1700</v>
      </c>
      <c r="BF63" s="13">
        <v>900</v>
      </c>
      <c r="BG63" s="13">
        <v>1700</v>
      </c>
      <c r="BH63" s="55">
        <v>500</v>
      </c>
      <c r="BI63" s="82">
        <v>602.09227944043357</v>
      </c>
      <c r="BJ63" s="55">
        <v>15800</v>
      </c>
      <c r="BK63" s="55">
        <v>12000</v>
      </c>
      <c r="BL63" s="55">
        <v>1000</v>
      </c>
      <c r="BM63" s="5">
        <f t="shared" si="0"/>
        <v>106.66689654104904</v>
      </c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13"/>
    </row>
    <row r="64" spans="1:140" s="99" customFormat="1" x14ac:dyDescent="0.15">
      <c r="A64" s="91">
        <v>2010</v>
      </c>
      <c r="B64" s="92">
        <v>360</v>
      </c>
      <c r="C64" s="93">
        <v>400</v>
      </c>
      <c r="D64" s="94">
        <v>416.76108413531176</v>
      </c>
      <c r="E64" s="93">
        <v>600</v>
      </c>
      <c r="F64" s="94">
        <v>233.59400302405163</v>
      </c>
      <c r="G64" s="94">
        <v>543.12796671057254</v>
      </c>
      <c r="H64" s="93">
        <v>4300</v>
      </c>
      <c r="I64" s="93">
        <v>200</v>
      </c>
      <c r="J64" s="93">
        <v>1776</v>
      </c>
      <c r="K64" s="93">
        <v>1000</v>
      </c>
      <c r="L64" s="93">
        <v>500</v>
      </c>
      <c r="M64" s="93">
        <v>780</v>
      </c>
      <c r="N64" s="94">
        <v>539.50939892427812</v>
      </c>
      <c r="O64" s="93">
        <v>800</v>
      </c>
      <c r="P64" s="93">
        <v>700</v>
      </c>
      <c r="Q64" s="93">
        <v>500</v>
      </c>
      <c r="R64" s="93">
        <v>600</v>
      </c>
      <c r="S64" s="93">
        <v>300</v>
      </c>
      <c r="T64" s="93">
        <v>850</v>
      </c>
      <c r="U64" s="93">
        <v>700</v>
      </c>
      <c r="V64" s="93">
        <v>2500</v>
      </c>
      <c r="W64" s="93">
        <v>300</v>
      </c>
      <c r="X64" s="93">
        <v>2100</v>
      </c>
      <c r="Y64" s="94">
        <v>237.82586489506468</v>
      </c>
      <c r="Z64" s="93">
        <v>4600</v>
      </c>
      <c r="AA64" s="93">
        <v>2900</v>
      </c>
      <c r="AB64" s="93">
        <v>300</v>
      </c>
      <c r="AC64" s="94">
        <v>763.92991766472028</v>
      </c>
      <c r="AD64" s="93">
        <v>1750</v>
      </c>
      <c r="AE64" s="94">
        <v>1014.0801649224198</v>
      </c>
      <c r="AF64" s="93">
        <v>400</v>
      </c>
      <c r="AG64" s="93">
        <v>2600</v>
      </c>
      <c r="AH64" s="93">
        <v>800</v>
      </c>
      <c r="AI64" s="93">
        <v>300</v>
      </c>
      <c r="AJ64" s="93">
        <v>2800</v>
      </c>
      <c r="AK64" s="93">
        <v>1800</v>
      </c>
      <c r="AL64" s="93">
        <v>1200</v>
      </c>
      <c r="AM64" s="93">
        <v>1800</v>
      </c>
      <c r="AN64" s="93">
        <v>3900</v>
      </c>
      <c r="AO64" s="93">
        <v>1200</v>
      </c>
      <c r="AP64" s="93">
        <v>800</v>
      </c>
      <c r="AQ64" s="93">
        <v>700</v>
      </c>
      <c r="AR64" s="93">
        <v>1100</v>
      </c>
      <c r="AS64" s="93">
        <v>1000</v>
      </c>
      <c r="AT64" s="93">
        <v>700</v>
      </c>
      <c r="AU64" s="93">
        <v>900</v>
      </c>
      <c r="AV64" s="93">
        <v>700</v>
      </c>
      <c r="AW64" s="93">
        <v>2400</v>
      </c>
      <c r="AX64" s="93">
        <v>800</v>
      </c>
      <c r="AY64" s="93">
        <v>130</v>
      </c>
      <c r="AZ64" s="93">
        <v>900</v>
      </c>
      <c r="BA64" s="93">
        <v>1400</v>
      </c>
      <c r="BB64" s="93">
        <v>1800</v>
      </c>
      <c r="BC64" s="93">
        <v>300</v>
      </c>
      <c r="BD64" s="93">
        <v>600</v>
      </c>
      <c r="BE64" s="93">
        <v>5900</v>
      </c>
      <c r="BF64" s="93">
        <v>1300</v>
      </c>
      <c r="BG64" s="93">
        <v>686.34363399442805</v>
      </c>
      <c r="BH64" s="95">
        <v>322.56231515509444</v>
      </c>
      <c r="BI64" s="95">
        <v>434.85223349240511</v>
      </c>
      <c r="BJ64" s="96">
        <v>3500</v>
      </c>
      <c r="BK64" s="96">
        <v>1100</v>
      </c>
      <c r="BL64" s="96">
        <v>200</v>
      </c>
      <c r="BM64" s="97">
        <f t="shared" si="0"/>
        <v>77.038586582918356</v>
      </c>
      <c r="BN64" s="98"/>
      <c r="BO64" s="98"/>
      <c r="BP64" s="98"/>
      <c r="BQ64" s="98"/>
      <c r="BR64" s="98"/>
      <c r="BS64" s="98"/>
      <c r="BT64" s="98"/>
      <c r="BU64" s="98"/>
      <c r="BV64" s="98"/>
      <c r="BW64" s="98"/>
      <c r="BX64" s="98"/>
      <c r="BY64" s="98"/>
      <c r="BZ64" s="98"/>
      <c r="CA64" s="98"/>
      <c r="CB64" s="98"/>
      <c r="CC64" s="98"/>
      <c r="CD64" s="98"/>
      <c r="CE64" s="98"/>
      <c r="CF64" s="98"/>
      <c r="CG64" s="98"/>
      <c r="CH64" s="98"/>
      <c r="CI64" s="98"/>
      <c r="CJ64" s="98"/>
      <c r="CK64" s="98"/>
      <c r="CL64" s="98"/>
      <c r="CM64" s="98"/>
      <c r="CN64" s="98"/>
      <c r="CO64" s="98"/>
      <c r="CP64" s="98"/>
      <c r="CQ64" s="98"/>
      <c r="CR64" s="98"/>
      <c r="CS64" s="98"/>
      <c r="CT64" s="98"/>
      <c r="CU64" s="98"/>
      <c r="CV64" s="98"/>
      <c r="CW64" s="98"/>
      <c r="CX64" s="98"/>
      <c r="CY64" s="98"/>
      <c r="CZ64" s="98"/>
      <c r="DA64" s="98"/>
      <c r="DB64" s="98"/>
      <c r="DC64" s="98"/>
      <c r="DD64" s="98"/>
      <c r="DE64" s="98"/>
      <c r="DF64" s="98"/>
      <c r="DG64" s="98"/>
      <c r="DH64" s="98"/>
      <c r="DI64" s="98"/>
      <c r="DJ64" s="98"/>
      <c r="DK64" s="98"/>
      <c r="DL64" s="98"/>
      <c r="DM64" s="98"/>
      <c r="DN64" s="98"/>
      <c r="DO64" s="98"/>
      <c r="DP64" s="98"/>
      <c r="DQ64" s="98"/>
      <c r="DR64" s="98"/>
      <c r="DS64" s="98"/>
      <c r="DT64" s="98"/>
      <c r="DU64" s="98"/>
      <c r="DV64" s="98"/>
      <c r="DW64" s="98"/>
      <c r="DX64" s="98"/>
      <c r="DY64" s="98"/>
      <c r="DZ64" s="98"/>
      <c r="EA64" s="98"/>
      <c r="EB64" s="98"/>
      <c r="EC64" s="98"/>
      <c r="ED64" s="98"/>
      <c r="EE64" s="98"/>
      <c r="EF64" s="98"/>
      <c r="EG64" s="98"/>
      <c r="EH64" s="98"/>
      <c r="EI64" s="98"/>
      <c r="EJ64" s="93"/>
    </row>
    <row r="65" spans="1:140" s="31" customFormat="1" x14ac:dyDescent="0.15">
      <c r="A65" s="34"/>
      <c r="B65" s="10"/>
      <c r="C65" s="13"/>
      <c r="D65" s="32"/>
      <c r="E65" s="13"/>
      <c r="F65" s="32"/>
      <c r="G65" s="32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32"/>
      <c r="X65" s="13"/>
      <c r="Y65" s="13"/>
      <c r="Z65" s="13"/>
      <c r="AA65" s="13"/>
      <c r="AB65" s="32"/>
      <c r="AC65" s="32"/>
      <c r="AD65" s="32"/>
      <c r="AE65" s="13"/>
      <c r="AF65" s="13"/>
      <c r="AG65" s="13"/>
      <c r="AH65" s="32"/>
      <c r="AI65" s="13"/>
      <c r="AJ65" s="13"/>
      <c r="AK65" s="13"/>
      <c r="AL65" s="13"/>
      <c r="AM65" s="13"/>
      <c r="AN65" s="13"/>
      <c r="AO65" s="13"/>
      <c r="AP65" s="13"/>
      <c r="AQ65" s="32"/>
      <c r="AR65" s="13"/>
      <c r="AS65" s="13"/>
      <c r="AT65" s="32"/>
      <c r="AU65" s="13"/>
      <c r="AV65" s="32"/>
      <c r="AW65" s="13"/>
      <c r="AX65" s="13"/>
      <c r="AY65" s="21"/>
      <c r="AZ65" s="13"/>
      <c r="BA65" s="13"/>
      <c r="BB65" s="13"/>
      <c r="BC65" s="13"/>
      <c r="BD65" s="13"/>
      <c r="BE65" s="13"/>
      <c r="BF65" s="13"/>
      <c r="BG65" s="13"/>
      <c r="BH65" s="32"/>
      <c r="BI65" s="32"/>
      <c r="BJ65" s="25"/>
      <c r="BK65" s="13"/>
      <c r="BL65" s="73" t="s">
        <v>205</v>
      </c>
      <c r="BM65" s="70">
        <f>MEDIAN(BM36:BM64)</f>
        <v>162.19949127713599</v>
      </c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13"/>
    </row>
    <row r="66" spans="1:140" x14ac:dyDescent="0.15">
      <c r="AY66" s="14"/>
      <c r="BL66" s="73" t="s">
        <v>182</v>
      </c>
      <c r="BM66" s="71">
        <f>MIN(BM36:BM64)</f>
        <v>52.80958406351526</v>
      </c>
    </row>
    <row r="67" spans="1:140" s="23" customFormat="1" x14ac:dyDescent="0.15">
      <c r="A67" s="22"/>
      <c r="B67" s="10"/>
      <c r="C67" s="16"/>
      <c r="D67" s="16"/>
      <c r="E67" s="16"/>
      <c r="F67" s="16"/>
      <c r="G67" s="16"/>
      <c r="H67" s="16"/>
      <c r="I67" s="28"/>
      <c r="J67" s="28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28"/>
      <c r="AY67" s="17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73" t="s">
        <v>183</v>
      </c>
      <c r="BM67" s="71">
        <f>MAX(BM36:BM64)</f>
        <v>931.47865302667162</v>
      </c>
      <c r="EJ67" s="5"/>
    </row>
    <row r="68" spans="1:140" x14ac:dyDescent="0.15">
      <c r="A68" s="15"/>
      <c r="B68" s="12"/>
      <c r="C68" s="12"/>
      <c r="D68" s="12"/>
      <c r="E68" s="12"/>
      <c r="F68" s="12"/>
      <c r="G68" s="12"/>
      <c r="H68" s="12"/>
      <c r="I68" s="29"/>
      <c r="J68" s="29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29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73" t="s">
        <v>184</v>
      </c>
      <c r="BM68" s="72">
        <f>BM67/BM66</f>
        <v>17.63843949057356</v>
      </c>
      <c r="EJ68" s="16"/>
    </row>
    <row r="69" spans="1:140" x14ac:dyDescent="0.15">
      <c r="A69" s="2"/>
      <c r="B69" s="5"/>
      <c r="C69" s="5"/>
      <c r="D69" s="5"/>
      <c r="E69" s="5"/>
      <c r="F69" s="5"/>
      <c r="G69" s="5"/>
      <c r="H69" s="5"/>
      <c r="I69" s="6"/>
      <c r="J69" s="6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6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6"/>
      <c r="EJ69" s="12"/>
    </row>
    <row r="70" spans="1:140" x14ac:dyDescent="0.15">
      <c r="A70" s="2"/>
      <c r="B70" s="5"/>
      <c r="C70" s="5"/>
      <c r="D70" s="5"/>
      <c r="E70" s="5"/>
      <c r="F70" s="5"/>
      <c r="G70" s="5"/>
      <c r="H70" s="5"/>
      <c r="I70" s="6"/>
      <c r="J70" s="6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6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6"/>
      <c r="EJ70" s="5"/>
    </row>
    <row r="71" spans="1:140" x14ac:dyDescent="0.15">
      <c r="A71" s="2"/>
      <c r="B71" s="5"/>
      <c r="C71" s="5"/>
      <c r="D71" s="5"/>
      <c r="E71" s="5"/>
      <c r="F71" s="5"/>
      <c r="G71" s="5"/>
      <c r="H71" s="5"/>
      <c r="I71" s="6"/>
      <c r="J71" s="6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6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6"/>
      <c r="EJ71" s="5"/>
    </row>
    <row r="72" spans="1:140" x14ac:dyDescent="0.15">
      <c r="A72" s="2"/>
      <c r="B72" s="5"/>
      <c r="C72" s="5"/>
      <c r="D72" s="5"/>
      <c r="E72" s="5"/>
      <c r="F72" s="5"/>
      <c r="G72" s="5"/>
      <c r="H72" s="5"/>
      <c r="I72" s="6"/>
      <c r="J72" s="6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6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6"/>
      <c r="EJ72" s="5"/>
    </row>
    <row r="73" spans="1:140" x14ac:dyDescent="0.15">
      <c r="A73" s="2"/>
      <c r="B73" s="5"/>
      <c r="C73" s="5"/>
      <c r="D73" s="5"/>
      <c r="E73" s="5"/>
      <c r="F73" s="5"/>
      <c r="G73" s="5"/>
      <c r="H73" s="5"/>
      <c r="I73" s="6"/>
      <c r="J73" s="6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6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6"/>
      <c r="EJ73" s="5"/>
    </row>
    <row r="74" spans="1:140" x14ac:dyDescent="0.15">
      <c r="A74" s="2"/>
      <c r="B74" s="5"/>
      <c r="C74" s="5"/>
      <c r="D74" s="5"/>
      <c r="E74" s="5"/>
      <c r="F74" s="5"/>
      <c r="G74" s="5"/>
      <c r="H74" s="5"/>
      <c r="I74" s="6"/>
      <c r="J74" s="6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6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6"/>
      <c r="EJ74" s="5"/>
    </row>
    <row r="75" spans="1:140" x14ac:dyDescent="0.15">
      <c r="J75" s="6"/>
      <c r="EJ75" s="5"/>
    </row>
  </sheetData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 INDEX - 1960-2020</vt:lpstr>
      <vt:lpstr>Stock Status Appendix</vt:lpstr>
      <vt:lpstr>Chart Index 1960-2020 no he</vt:lpstr>
      <vt:lpstr>Chart Index 1960-2021</vt:lpstr>
      <vt:lpstr>Chart Index 1960-2021 BOF</vt:lpstr>
      <vt:lpstr>Chart1</vt:lpstr>
    </vt:vector>
  </TitlesOfParts>
  <Company>ADFG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scheinl</dc:creator>
  <cp:lastModifiedBy>Molly Payne</cp:lastModifiedBy>
  <cp:lastPrinted>2020-01-24T19:15:31Z</cp:lastPrinted>
  <dcterms:created xsi:type="dcterms:W3CDTF">2002-11-16T00:16:03Z</dcterms:created>
  <dcterms:modified xsi:type="dcterms:W3CDTF">2022-02-04T20:35:39Z</dcterms:modified>
</cp:coreProperties>
</file>