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repos\FinalProject\"/>
    </mc:Choice>
  </mc:AlternateContent>
  <xr:revisionPtr revIDLastSave="0" documentId="13_ncr:1_{A06DAC3A-B671-4A01-B10C-393C8AD8B879}" xr6:coauthVersionLast="47" xr6:coauthVersionMax="47" xr10:uidLastSave="{00000000-0000-0000-0000-000000000000}"/>
  <bookViews>
    <workbookView xWindow="-120" yWindow="-120" windowWidth="20730" windowHeight="11160" activeTab="1" xr2:uid="{82CD383A-E916-4D7A-889C-F44EC1D8188F}"/>
  </bookViews>
  <sheets>
    <sheet name="sync" sheetId="1" r:id="rId1"/>
    <sheet name="erctobenchmarks" sheetId="3" r:id="rId2"/>
    <sheet name="asyn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3" l="1"/>
  <c r="H3" i="3"/>
  <c r="H4" i="3"/>
  <c r="H5" i="3"/>
  <c r="H6" i="3"/>
  <c r="H7" i="3"/>
  <c r="H2" i="3"/>
  <c r="F42" i="1"/>
  <c r="X42" i="1"/>
  <c r="O42" i="1"/>
  <c r="J26" i="2"/>
  <c r="E26" i="2"/>
  <c r="D26" i="2"/>
  <c r="E25" i="2"/>
  <c r="D25" i="2"/>
  <c r="X34" i="1"/>
  <c r="X35" i="1"/>
  <c r="X36" i="1"/>
  <c r="X37" i="1"/>
  <c r="X38" i="1"/>
  <c r="X39" i="1"/>
  <c r="X40" i="1"/>
  <c r="X41" i="1"/>
  <c r="O36" i="1"/>
  <c r="O34" i="1"/>
  <c r="O35" i="1"/>
  <c r="O37" i="1"/>
  <c r="O38" i="1"/>
  <c r="O39" i="1"/>
  <c r="O40" i="1"/>
  <c r="O41" i="1"/>
  <c r="E24" i="2"/>
  <c r="D24" i="2"/>
  <c r="F34" i="1"/>
  <c r="F35" i="1"/>
  <c r="F36" i="1"/>
  <c r="F37" i="1"/>
  <c r="F38" i="1"/>
  <c r="F39" i="1"/>
  <c r="F40" i="1"/>
  <c r="F41" i="1"/>
  <c r="E23" i="2"/>
  <c r="D23" i="2"/>
  <c r="X31" i="1"/>
  <c r="X32" i="1"/>
  <c r="X33" i="1"/>
  <c r="X30" i="1"/>
  <c r="O31" i="1"/>
  <c r="O32" i="1"/>
  <c r="O33" i="1"/>
  <c r="O30" i="1"/>
  <c r="F31" i="1"/>
  <c r="F32" i="1"/>
  <c r="F33" i="1"/>
  <c r="F30" i="1"/>
  <c r="F28" i="1"/>
  <c r="O26" i="1"/>
  <c r="D26" i="1"/>
  <c r="F26" i="1" s="1"/>
  <c r="D15" i="2"/>
  <c r="E15" i="2"/>
  <c r="E14" i="2"/>
  <c r="E13" i="2"/>
  <c r="D14" i="2"/>
  <c r="D13" i="2"/>
  <c r="E12" i="2"/>
  <c r="D12" i="2"/>
  <c r="J16" i="2"/>
  <c r="J13" i="2"/>
  <c r="J17" i="2"/>
  <c r="J18" i="2"/>
  <c r="J19" i="2"/>
  <c r="J20" i="2"/>
  <c r="J21" i="2"/>
  <c r="J12" i="2"/>
  <c r="H52" i="1"/>
  <c r="C47" i="1"/>
  <c r="G2" i="2"/>
  <c r="G3" i="2"/>
  <c r="G48" i="1"/>
  <c r="G49" i="1"/>
  <c r="X21" i="1"/>
  <c r="X22" i="1"/>
  <c r="X23" i="1"/>
  <c r="X24" i="1"/>
  <c r="X25" i="1"/>
  <c r="O22" i="1"/>
  <c r="O23" i="1"/>
  <c r="O24" i="1"/>
  <c r="O25" i="1"/>
  <c r="F23" i="1"/>
  <c r="F24" i="1"/>
  <c r="F25" i="1"/>
  <c r="F22" i="1"/>
  <c r="G4" i="2"/>
  <c r="B37" i="2"/>
  <c r="C37" i="2" s="1"/>
  <c r="A38" i="2"/>
  <c r="A39" i="2" s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O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" i="1"/>
  <c r="F14" i="1"/>
  <c r="F7" i="1"/>
  <c r="F4" i="1"/>
  <c r="F13" i="1"/>
  <c r="F16" i="1"/>
  <c r="F15" i="1"/>
  <c r="F17" i="1"/>
  <c r="F18" i="1"/>
  <c r="F19" i="1"/>
  <c r="F20" i="1"/>
  <c r="F12" i="1"/>
  <c r="F11" i="1"/>
  <c r="F9" i="1"/>
  <c r="F8" i="1"/>
  <c r="F10" i="1"/>
  <c r="F6" i="1"/>
  <c r="F21" i="1"/>
  <c r="F5" i="1"/>
  <c r="F3" i="1"/>
  <c r="F2" i="1"/>
  <c r="A40" i="2" l="1"/>
  <c r="B38" i="2"/>
  <c r="C38" i="2"/>
  <c r="D37" i="2"/>
  <c r="C40" i="2" l="1"/>
  <c r="C39" i="2"/>
  <c r="B40" i="2"/>
  <c r="B39" i="2"/>
  <c r="D38" i="2"/>
  <c r="E37" i="2"/>
  <c r="D40" i="2" l="1"/>
  <c r="D39" i="2"/>
  <c r="E38" i="2"/>
  <c r="F37" i="2"/>
  <c r="E40" i="2" l="1"/>
  <c r="E39" i="2"/>
  <c r="F38" i="2"/>
  <c r="G37" i="2"/>
  <c r="F40" i="2" l="1"/>
  <c r="F39" i="2"/>
  <c r="G38" i="2"/>
  <c r="H37" i="2"/>
  <c r="G40" i="2" l="1"/>
  <c r="G39" i="2"/>
  <c r="H38" i="2"/>
  <c r="I37" i="2"/>
  <c r="H40" i="2" l="1"/>
  <c r="H39" i="2"/>
  <c r="J37" i="2"/>
  <c r="I38" i="2"/>
  <c r="I40" i="2" l="1"/>
  <c r="I39" i="2"/>
  <c r="K37" i="2"/>
  <c r="J38" i="2"/>
  <c r="J39" i="2" l="1"/>
  <c r="J40" i="2"/>
  <c r="K38" i="2"/>
  <c r="L37" i="2"/>
  <c r="K39" i="2" l="1"/>
  <c r="K40" i="2"/>
  <c r="L38" i="2"/>
  <c r="M37" i="2"/>
  <c r="L40" i="2" l="1"/>
  <c r="L39" i="2"/>
  <c r="M38" i="2"/>
  <c r="N37" i="2"/>
  <c r="M40" i="2" l="1"/>
  <c r="M39" i="2"/>
  <c r="N38" i="2"/>
  <c r="O37" i="2"/>
  <c r="N40" i="2" l="1"/>
  <c r="N39" i="2"/>
  <c r="O38" i="2"/>
  <c r="P37" i="2"/>
  <c r="O40" i="2" l="1"/>
  <c r="O39" i="2"/>
  <c r="Q37" i="2"/>
  <c r="P38" i="2"/>
  <c r="P40" i="2" l="1"/>
  <c r="P39" i="2"/>
  <c r="R37" i="2"/>
  <c r="Q38" i="2"/>
  <c r="Q40" i="2" l="1"/>
  <c r="Q39" i="2"/>
  <c r="S37" i="2"/>
  <c r="R38" i="2"/>
  <c r="R40" i="2" l="1"/>
  <c r="R39" i="2"/>
  <c r="S38" i="2"/>
  <c r="T37" i="2"/>
  <c r="S40" i="2" l="1"/>
  <c r="S39" i="2"/>
  <c r="T38" i="2"/>
  <c r="U37" i="2"/>
  <c r="T40" i="2" l="1"/>
  <c r="T39" i="2"/>
  <c r="U38" i="2"/>
  <c r="V37" i="2"/>
  <c r="U40" i="2" l="1"/>
  <c r="U39" i="2"/>
  <c r="V38" i="2"/>
  <c r="W37" i="2"/>
  <c r="V40" i="2" l="1"/>
  <c r="V39" i="2"/>
  <c r="W38" i="2"/>
  <c r="X37" i="2"/>
  <c r="W40" i="2" l="1"/>
  <c r="W39" i="2"/>
  <c r="Y37" i="2"/>
  <c r="X38" i="2"/>
  <c r="X40" i="2" l="1"/>
  <c r="X39" i="2"/>
  <c r="Z37" i="2"/>
  <c r="Y38" i="2"/>
  <c r="Y39" i="2" l="1"/>
  <c r="Y40" i="2"/>
  <c r="AA37" i="2"/>
  <c r="Z38" i="2"/>
  <c r="Z40" i="2" l="1"/>
  <c r="Z39" i="2"/>
  <c r="AA38" i="2"/>
  <c r="AB37" i="2"/>
  <c r="AA40" i="2" l="1"/>
  <c r="AA39" i="2"/>
  <c r="AB38" i="2"/>
  <c r="AC37" i="2"/>
  <c r="AB40" i="2" l="1"/>
  <c r="AB39" i="2"/>
  <c r="AC38" i="2"/>
  <c r="AD37" i="2"/>
  <c r="AC40" i="2" l="1"/>
  <c r="AC39" i="2"/>
  <c r="AD38" i="2"/>
  <c r="AE37" i="2"/>
  <c r="AD40" i="2" l="1"/>
  <c r="AD39" i="2"/>
  <c r="AE38" i="2"/>
  <c r="AF37" i="2"/>
  <c r="AE40" i="2" l="1"/>
  <c r="AE39" i="2"/>
  <c r="AG37" i="2"/>
  <c r="AF38" i="2"/>
  <c r="AF40" i="2" l="1"/>
  <c r="AF39" i="2"/>
  <c r="AG38" i="2"/>
  <c r="AH37" i="2"/>
  <c r="AG39" i="2" l="1"/>
  <c r="AG40" i="2"/>
  <c r="AI37" i="2"/>
  <c r="AH38" i="2"/>
  <c r="AH40" i="2" l="1"/>
  <c r="AH39" i="2"/>
  <c r="AI38" i="2"/>
  <c r="AJ37" i="2"/>
  <c r="AI39" i="2" l="1"/>
  <c r="AI40" i="2"/>
  <c r="AJ38" i="2"/>
  <c r="AK37" i="2"/>
  <c r="AJ40" i="2" l="1"/>
  <c r="AJ39" i="2"/>
  <c r="AK38" i="2"/>
  <c r="AL37" i="2"/>
  <c r="AK40" i="2" l="1"/>
  <c r="AK39" i="2"/>
  <c r="AL38" i="2"/>
  <c r="AM37" i="2"/>
  <c r="AL40" i="2" l="1"/>
  <c r="AL39" i="2"/>
  <c r="AM38" i="2"/>
  <c r="AN37" i="2"/>
  <c r="AM40" i="2" l="1"/>
  <c r="AM39" i="2"/>
  <c r="AO37" i="2"/>
  <c r="AN38" i="2"/>
  <c r="AN40" i="2" l="1"/>
  <c r="AN39" i="2"/>
  <c r="AP37" i="2"/>
  <c r="AO38" i="2"/>
  <c r="AO40" i="2" l="1"/>
  <c r="AO39" i="2"/>
  <c r="AQ37" i="2"/>
  <c r="AP38" i="2"/>
  <c r="AP39" i="2" l="1"/>
  <c r="AP40" i="2"/>
  <c r="AQ38" i="2"/>
  <c r="AR37" i="2"/>
  <c r="AQ40" i="2" l="1"/>
  <c r="AQ39" i="2"/>
  <c r="AR38" i="2"/>
  <c r="AS37" i="2"/>
  <c r="AR40" i="2" l="1"/>
  <c r="AR39" i="2"/>
  <c r="AS38" i="2"/>
  <c r="AT37" i="2"/>
  <c r="AS40" i="2" l="1"/>
  <c r="AS39" i="2"/>
  <c r="AT38" i="2"/>
  <c r="AU37" i="2"/>
  <c r="AT40" i="2" l="1"/>
  <c r="AT39" i="2"/>
  <c r="AU38" i="2"/>
  <c r="AV37" i="2"/>
  <c r="AV38" i="2" s="1"/>
  <c r="AV40" i="2" l="1"/>
  <c r="AV39" i="2"/>
  <c r="AW39" i="2" s="1"/>
  <c r="AU40" i="2"/>
  <c r="AU39" i="2"/>
  <c r="AW40" i="2" l="1"/>
</calcChain>
</file>

<file path=xl/sharedStrings.xml><?xml version="1.0" encoding="utf-8"?>
<sst xmlns="http://schemas.openxmlformats.org/spreadsheetml/2006/main" count="299" uniqueCount="117">
  <si>
    <t>Experiment ID</t>
  </si>
  <si>
    <t>objvalef</t>
  </si>
  <si>
    <t>PR_solsum</t>
  </si>
  <si>
    <t>ER_solsum</t>
  </si>
  <si>
    <t>num_loc</t>
  </si>
  <si>
    <t>objvalro</t>
  </si>
  <si>
    <t>wcro</t>
  </si>
  <si>
    <t>niter</t>
  </si>
  <si>
    <t>fscost</t>
  </si>
  <si>
    <t>104, 114, 121</t>
  </si>
  <si>
    <t>114, 116, 117, 121, 122</t>
  </si>
  <si>
    <t>114, 116, 117, 122</t>
  </si>
  <si>
    <t>104, 112, 113, 114, 116, 117, 120, 122</t>
  </si>
  <si>
    <t>max deviation</t>
  </si>
  <si>
    <t>110, 117,122</t>
  </si>
  <si>
    <t>114, 117, 121, 122</t>
  </si>
  <si>
    <t>114, 121</t>
  </si>
  <si>
    <t>101, 104, 106, 112, 114, 115, 116, 117, 118, 122</t>
  </si>
  <si>
    <t>110, 114, 116, 117, 122</t>
  </si>
  <si>
    <t>locations</t>
  </si>
  <si>
    <t>objvalSO</t>
  </si>
  <si>
    <t>114, 116, 117, 119, 122</t>
  </si>
  <si>
    <t>Exp_ID</t>
  </si>
  <si>
    <t>112, 114, 116, 117, 122</t>
  </si>
  <si>
    <t>114, 116, 117, 120, 122</t>
  </si>
  <si>
    <t>114, 116, 117, 122, 123</t>
  </si>
  <si>
    <t>NA</t>
  </si>
  <si>
    <t>113, 114, 116, 117, 122</t>
  </si>
  <si>
    <t>112, 114, 116, 117, 119, 122</t>
  </si>
  <si>
    <t>103, 114, 116, 117, 120, 122</t>
  </si>
  <si>
    <t>102, 114, 116, 117, 122</t>
  </si>
  <si>
    <t>max dev</t>
  </si>
  <si>
    <t>E_id</t>
  </si>
  <si>
    <t>109, 110, 113, 121</t>
  </si>
  <si>
    <t>108, 115, 121</t>
  </si>
  <si>
    <t>103, 105, 110, 118</t>
  </si>
  <si>
    <t>103, 105, 115, 117, 122</t>
  </si>
  <si>
    <t>ssobja</t>
  </si>
  <si>
    <t>niter (crash)</t>
  </si>
  <si>
    <t>niter (cura)</t>
  </si>
  <si>
    <t>nloc (near 0 ex)</t>
  </si>
  <si>
    <t>loc (near 0 ex)</t>
  </si>
  <si>
    <t>fsobj</t>
  </si>
  <si>
    <t>103, 106, 114, 116</t>
  </si>
  <si>
    <t>103, 106, 114, 116, 117, 122</t>
  </si>
  <si>
    <t>101?</t>
  </si>
  <si>
    <t>103, 106, 114, 116, 117</t>
  </si>
  <si>
    <t>7,9,9</t>
  </si>
  <si>
    <t>7,7</t>
  </si>
  <si>
    <t>116, 117, 122</t>
  </si>
  <si>
    <t>ssobjx</t>
  </si>
  <si>
    <t>none but fsobj &gt; ssobja at 358</t>
  </si>
  <si>
    <t>Eid (small)</t>
  </si>
  <si>
    <t>tol</t>
  </si>
  <si>
    <t>nloc &gt; .05</t>
  </si>
  <si>
    <t>14 (13?)</t>
  </si>
  <si>
    <t>rel. err-&gt;ef</t>
  </si>
  <si>
    <t>abs err. (mil adjusted)</t>
  </si>
  <si>
    <t>98 (96?)</t>
  </si>
  <si>
    <t>nloc &gt; 1e-5</t>
  </si>
  <si>
    <t>101, 122</t>
  </si>
  <si>
    <t>101, 117, 122, 123</t>
  </si>
  <si>
    <t xml:space="preserve"> </t>
  </si>
  <si>
    <t>116, 117, 122, 123</t>
  </si>
  <si>
    <t>^close to actual solution</t>
  </si>
  <si>
    <t>7, 7</t>
  </si>
  <si>
    <t>101, 117, 122</t>
  </si>
  <si>
    <t>failed as fsobj way higher than ssobj. Look into converence criteria and look at solutions after every iteration good place to start trobleshooting</t>
  </si>
  <si>
    <t>7, 7, 7, 7, 7</t>
  </si>
  <si>
    <t>106, 116, 117</t>
  </si>
  <si>
    <t>1B5</t>
  </si>
  <si>
    <t>101, 102, 117, 122</t>
  </si>
  <si>
    <t>101, 102, 103, 114, 116, 117, 122</t>
  </si>
  <si>
    <t>1B6</t>
  </si>
  <si>
    <t>101, 102, 103, 109, 110, 111, 112, 114, 116, 117, 119, 121, 123, 124</t>
  </si>
  <si>
    <t>5p000015</t>
  </si>
  <si>
    <t>locs &gt;.05</t>
  </si>
  <si>
    <t>114, 116, 117, 118, (119), 122, 123</t>
  </si>
  <si>
    <t>5p00015</t>
  </si>
  <si>
    <t>117, 122, 123</t>
  </si>
  <si>
    <t>err on my part, edited file while in progress</t>
  </si>
  <si>
    <t>did not converge</t>
  </si>
  <si>
    <t xml:space="preserve">7,7 </t>
  </si>
  <si>
    <t>5p0015</t>
  </si>
  <si>
    <t>1B5p0015</t>
  </si>
  <si>
    <t>101, 103, 117, 122</t>
  </si>
  <si>
    <t>6p015</t>
  </si>
  <si>
    <t>expid</t>
  </si>
  <si>
    <t>objval</t>
  </si>
  <si>
    <t>relerrLsync</t>
  </si>
  <si>
    <t>abserrLsync</t>
  </si>
  <si>
    <t>nitercrash</t>
  </si>
  <si>
    <t>niteranalysis</t>
  </si>
  <si>
    <t>64 ( &lt; 1e-6)</t>
  </si>
  <si>
    <t>1B4</t>
  </si>
  <si>
    <t>6p0015</t>
  </si>
  <si>
    <t>6p00015</t>
  </si>
  <si>
    <t>1B3</t>
  </si>
  <si>
    <t>108, 111, 115, 122</t>
  </si>
  <si>
    <t>101, 106, 108, 109, 111, 113, 114, 116, 117, 119, 120, 122</t>
  </si>
  <si>
    <t>nscen</t>
  </si>
  <si>
    <t>rawnum</t>
  </si>
  <si>
    <t>s/a/r</t>
  </si>
  <si>
    <t>s</t>
  </si>
  <si>
    <t>a</t>
  </si>
  <si>
    <t>r</t>
  </si>
  <si>
    <t>Prtotal</t>
  </si>
  <si>
    <t>locs</t>
  </si>
  <si>
    <t>none</t>
  </si>
  <si>
    <t>wc</t>
  </si>
  <si>
    <t>[2, 2]</t>
  </si>
  <si>
    <t>110, 3.3162841642969214; 114, 0.017996621294774882; 116, 0.5499996058663911; 117 0.5359039098675562</t>
  </si>
  <si>
    <t>102, 0.925329587230836; 108, 1.1296983972373469; 117, 1.1001976216029288; 120, 1.2649587094364363</t>
  </si>
  <si>
    <t>[8, 8]</t>
  </si>
  <si>
    <t>ra</t>
  </si>
  <si>
    <t>exp</t>
  </si>
  <si>
    <t>108, 1.3227369854515; 109, 2.43906439137581; 111, 0.21724227493107; 114, 0.181708128602786; 116, 0.232956499199938; 122, 0.026476011894382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</si>
</sst>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0" borderId="0" xfId="0" applyFill="1"/>
    <xf numFmtId="11" fontId="0" fillId="0" borderId="0" xfId="0" applyNumberFormat="1"/>
    <xf numFmtId="0" fontId="1" fillId="2" borderId="0" xfId="0" applyFont="1" applyFill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0" fillId="2" borderId="0" xfId="0" applyNumberFormat="1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372F-957D-43AE-8AFD-C8E8C50FE7AB}">
  <dimension ref="A1:AA52"/>
  <sheetViews>
    <sheetView topLeftCell="L1" zoomScale="98" zoomScaleNormal="98" workbookViewId="0">
      <selection activeCell="T7" sqref="T7"/>
    </sheetView>
  </sheetViews>
  <sheetFormatPr defaultRowHeight="15"/>
  <cols>
    <col min="1" max="1" width="13.7109375" bestFit="1" customWidth="1"/>
    <col min="2" max="2" width="13.7109375" customWidth="1"/>
    <col min="3" max="3" width="12.7109375" bestFit="1" customWidth="1"/>
    <col min="4" max="4" width="10.5703125" bestFit="1" customWidth="1"/>
    <col min="5" max="5" width="10.42578125" bestFit="1" customWidth="1"/>
    <col min="6" max="6" width="10.42578125" customWidth="1"/>
    <col min="8" max="8" width="50.28515625" bestFit="1" customWidth="1"/>
    <col min="9" max="9" width="7" bestFit="1" customWidth="1"/>
    <col min="10" max="10" width="5.28515625" bestFit="1" customWidth="1"/>
    <col min="11" max="11" width="13.7109375" bestFit="1" customWidth="1"/>
    <col min="12" max="12" width="12" bestFit="1" customWidth="1"/>
    <col min="13" max="13" width="10.5703125" bestFit="1" customWidth="1"/>
    <col min="14" max="14" width="10.42578125" bestFit="1" customWidth="1"/>
    <col min="15" max="15" width="16.140625" customWidth="1"/>
    <col min="17" max="17" width="24.85546875" bestFit="1" customWidth="1"/>
    <col min="18" max="18" width="4.7109375" bestFit="1" customWidth="1"/>
  </cols>
  <sheetData>
    <row r="1" spans="1:26">
      <c r="A1" t="s">
        <v>0</v>
      </c>
      <c r="B1" t="s">
        <v>13</v>
      </c>
      <c r="C1" t="s">
        <v>1</v>
      </c>
      <c r="D1" t="s">
        <v>2</v>
      </c>
      <c r="E1" t="s">
        <v>3</v>
      </c>
      <c r="F1" t="s">
        <v>8</v>
      </c>
      <c r="G1" t="s">
        <v>4</v>
      </c>
      <c r="H1" t="s">
        <v>19</v>
      </c>
      <c r="I1" s="5" t="s">
        <v>22</v>
      </c>
      <c r="J1" s="5" t="s">
        <v>7</v>
      </c>
      <c r="K1" s="5" t="s">
        <v>13</v>
      </c>
      <c r="L1" s="5" t="s">
        <v>20</v>
      </c>
      <c r="M1" s="5" t="s">
        <v>2</v>
      </c>
      <c r="N1" s="5" t="s">
        <v>3</v>
      </c>
      <c r="O1" s="5" t="s">
        <v>8</v>
      </c>
      <c r="P1" s="5" t="s">
        <v>4</v>
      </c>
      <c r="Q1" s="5" t="s">
        <v>19</v>
      </c>
      <c r="R1" t="s">
        <v>32</v>
      </c>
      <c r="S1" s="6" t="s">
        <v>31</v>
      </c>
      <c r="T1" t="s">
        <v>5</v>
      </c>
      <c r="U1" t="s">
        <v>6</v>
      </c>
      <c r="V1" t="s">
        <v>2</v>
      </c>
      <c r="W1" t="s">
        <v>3</v>
      </c>
      <c r="X1" s="6" t="s">
        <v>8</v>
      </c>
      <c r="Y1" t="s">
        <v>4</v>
      </c>
      <c r="Z1" t="s">
        <v>19</v>
      </c>
    </row>
    <row r="2" spans="1:26">
      <c r="A2">
        <v>0</v>
      </c>
      <c r="C2" s="2">
        <v>1098.147258</v>
      </c>
      <c r="D2" s="1">
        <v>3.4710170079833298</v>
      </c>
      <c r="E2" s="1">
        <v>17.355085039916599</v>
      </c>
      <c r="F2" s="1">
        <f>56.12*D2+0.3*E2</f>
        <v>199.99999999999943</v>
      </c>
      <c r="G2">
        <v>4</v>
      </c>
      <c r="H2" t="s">
        <v>11</v>
      </c>
      <c r="I2">
        <v>0</v>
      </c>
      <c r="J2">
        <v>76</v>
      </c>
      <c r="K2" t="s">
        <v>26</v>
      </c>
      <c r="L2">
        <v>1098.1472601744299</v>
      </c>
      <c r="M2">
        <v>3.4710170079833298</v>
      </c>
      <c r="N2">
        <v>17.355085039916599</v>
      </c>
      <c r="O2">
        <f>56.12*M2+0.3*N2</f>
        <v>199.99999999999943</v>
      </c>
      <c r="P2">
        <v>4</v>
      </c>
      <c r="Q2" t="s">
        <v>11</v>
      </c>
      <c r="R2">
        <v>0</v>
      </c>
      <c r="T2">
        <v>8392.5734758071394</v>
      </c>
      <c r="U2">
        <v>7</v>
      </c>
      <c r="V2">
        <v>3.4710170079833298</v>
      </c>
      <c r="W2">
        <v>17.355085039916698</v>
      </c>
      <c r="X2">
        <f>56.12*V2+0.3*W2</f>
        <v>199.99999999999946</v>
      </c>
      <c r="Y2">
        <v>3</v>
      </c>
      <c r="Z2" t="s">
        <v>34</v>
      </c>
    </row>
    <row r="3" spans="1:26">
      <c r="A3">
        <v>1</v>
      </c>
      <c r="C3" s="2">
        <v>768.15133379999997</v>
      </c>
      <c r="D3" s="1">
        <v>8.8557749267883796</v>
      </c>
      <c r="E3" s="1">
        <v>44.278874633941903</v>
      </c>
      <c r="F3" s="1">
        <f>56.12*D3+0.3*E3</f>
        <v>510.26975128154641</v>
      </c>
      <c r="G3">
        <v>8</v>
      </c>
      <c r="H3" t="s">
        <v>12</v>
      </c>
      <c r="I3">
        <v>1</v>
      </c>
      <c r="J3">
        <v>101</v>
      </c>
      <c r="K3" t="s">
        <v>26</v>
      </c>
      <c r="L3">
        <v>768.15133532065602</v>
      </c>
      <c r="M3">
        <v>8.8557749509268398</v>
      </c>
      <c r="N3">
        <v>44.278874754634202</v>
      </c>
      <c r="O3">
        <f>56.12*M3+0.3*N3</f>
        <v>510.26975267240448</v>
      </c>
      <c r="P3">
        <v>5</v>
      </c>
      <c r="Q3" t="s">
        <v>21</v>
      </c>
      <c r="R3">
        <v>1</v>
      </c>
      <c r="T3">
        <v>1029.1405396309499</v>
      </c>
      <c r="U3">
        <v>7</v>
      </c>
      <c r="V3">
        <v>8.8557749556670906</v>
      </c>
      <c r="W3">
        <v>44.2788747783354</v>
      </c>
      <c r="X3">
        <f>56.12*V3+0.3*W3</f>
        <v>510.26975294553773</v>
      </c>
      <c r="Y3">
        <v>4</v>
      </c>
      <c r="Z3" t="s">
        <v>33</v>
      </c>
    </row>
    <row r="4" spans="1:26">
      <c r="A4">
        <v>2</v>
      </c>
      <c r="B4">
        <v>1.4999999999999999E-2</v>
      </c>
      <c r="C4" s="2">
        <v>1093.5806789999999</v>
      </c>
      <c r="D4" s="1">
        <v>3.51033085436061</v>
      </c>
      <c r="E4" s="1">
        <v>17.551654271802999</v>
      </c>
      <c r="F4" s="1">
        <f>56.12*D4+0.3*E4</f>
        <v>202.26526382825833</v>
      </c>
      <c r="G4" s="1">
        <v>2</v>
      </c>
      <c r="H4" t="s">
        <v>16</v>
      </c>
      <c r="I4">
        <v>2</v>
      </c>
      <c r="J4" s="1">
        <v>34</v>
      </c>
      <c r="K4">
        <v>1.4999999999999999E-2</v>
      </c>
      <c r="L4">
        <v>1095.8409791808101</v>
      </c>
      <c r="M4">
        <v>3.5101794469111498</v>
      </c>
      <c r="N4">
        <v>17.550897234555698</v>
      </c>
      <c r="O4">
        <f t="shared" ref="O4:O25" si="0">56.12*M4+0.3*N4</f>
        <v>202.25653973102044</v>
      </c>
      <c r="P4">
        <v>2</v>
      </c>
      <c r="Q4" t="s">
        <v>16</v>
      </c>
      <c r="R4">
        <v>2</v>
      </c>
      <c r="S4">
        <v>1.4999999999999999E-2</v>
      </c>
      <c r="X4">
        <f t="shared" ref="X4:X25" si="1">56.12*V4+0.3*W4</f>
        <v>0</v>
      </c>
    </row>
    <row r="5" spans="1:26">
      <c r="A5">
        <v>3</v>
      </c>
      <c r="C5" s="2">
        <v>1098.2000929999999</v>
      </c>
      <c r="D5" s="1">
        <v>3.4710170079833298</v>
      </c>
      <c r="E5" s="1">
        <v>17.355085039916599</v>
      </c>
      <c r="F5" s="1">
        <f t="shared" ref="F5:F20" si="2">56.12*D5+0.3*E5</f>
        <v>199.99999999999943</v>
      </c>
      <c r="G5" s="1">
        <v>4</v>
      </c>
      <c r="H5" t="s">
        <v>11</v>
      </c>
      <c r="I5">
        <v>3</v>
      </c>
      <c r="J5" s="1">
        <v>67</v>
      </c>
      <c r="K5" t="s">
        <v>26</v>
      </c>
      <c r="L5">
        <v>1098.20009428358</v>
      </c>
      <c r="M5">
        <v>3.4710170079833298</v>
      </c>
      <c r="N5">
        <v>17.355085039916599</v>
      </c>
      <c r="O5">
        <f t="shared" si="0"/>
        <v>199.99999999999943</v>
      </c>
      <c r="P5">
        <v>4</v>
      </c>
      <c r="Q5" t="s">
        <v>11</v>
      </c>
      <c r="R5">
        <v>3</v>
      </c>
      <c r="T5">
        <v>8392.5734910007704</v>
      </c>
      <c r="U5">
        <v>7</v>
      </c>
      <c r="V5">
        <v>3.47101700798334</v>
      </c>
      <c r="W5">
        <v>17.355085039916698</v>
      </c>
      <c r="X5">
        <f t="shared" si="1"/>
        <v>200.00000000000003</v>
      </c>
      <c r="Y5">
        <v>4</v>
      </c>
      <c r="Z5" t="s">
        <v>35</v>
      </c>
    </row>
    <row r="6" spans="1:26">
      <c r="A6">
        <v>12</v>
      </c>
      <c r="B6">
        <v>1.4999999999999999E-2</v>
      </c>
      <c r="C6" s="2">
        <v>763.08209790000001</v>
      </c>
      <c r="D6" s="1">
        <v>8.8557749291744905</v>
      </c>
      <c r="E6" s="1">
        <v>44.278874645872399</v>
      </c>
      <c r="F6" s="1">
        <f t="shared" si="2"/>
        <v>510.26975141903415</v>
      </c>
      <c r="G6" s="1">
        <v>3</v>
      </c>
      <c r="H6" s="1" t="s">
        <v>9</v>
      </c>
      <c r="I6">
        <v>12</v>
      </c>
      <c r="J6" s="1">
        <v>82</v>
      </c>
      <c r="K6">
        <v>1.4999999999999999E-2</v>
      </c>
      <c r="L6">
        <v>768.15133528939998</v>
      </c>
      <c r="M6">
        <v>8.8557749503825995</v>
      </c>
      <c r="N6">
        <v>44.278874751912902</v>
      </c>
      <c r="O6">
        <f t="shared" si="0"/>
        <v>510.26975264104533</v>
      </c>
      <c r="P6">
        <v>5</v>
      </c>
      <c r="Q6" t="s">
        <v>23</v>
      </c>
      <c r="R6">
        <v>12</v>
      </c>
      <c r="S6">
        <v>1.4999999999999999E-2</v>
      </c>
      <c r="X6">
        <f t="shared" si="1"/>
        <v>0</v>
      </c>
    </row>
    <row r="7" spans="1:26">
      <c r="A7">
        <v>13</v>
      </c>
      <c r="C7" s="2">
        <v>768.21252100000004</v>
      </c>
      <c r="D7" s="1">
        <v>8.8557749414006199</v>
      </c>
      <c r="E7" s="1">
        <v>44.278874707003098</v>
      </c>
      <c r="F7" s="1">
        <f t="shared" si="2"/>
        <v>510.26975212350368</v>
      </c>
      <c r="G7" s="1">
        <v>10</v>
      </c>
      <c r="H7" t="s">
        <v>17</v>
      </c>
      <c r="I7">
        <v>13</v>
      </c>
      <c r="J7" s="1">
        <v>90</v>
      </c>
      <c r="K7" t="s">
        <v>26</v>
      </c>
      <c r="L7">
        <v>768.21252168609396</v>
      </c>
      <c r="M7">
        <v>8.8557749504317602</v>
      </c>
      <c r="N7">
        <v>44.278874752158799</v>
      </c>
      <c r="O7">
        <f t="shared" si="0"/>
        <v>510.26975264387801</v>
      </c>
      <c r="P7">
        <v>5</v>
      </c>
      <c r="Q7" t="s">
        <v>27</v>
      </c>
      <c r="R7">
        <v>13</v>
      </c>
      <c r="T7">
        <v>1029.1898548709801</v>
      </c>
      <c r="U7">
        <v>7</v>
      </c>
      <c r="V7">
        <v>8.8557749497095593</v>
      </c>
      <c r="W7">
        <v>44.2788747485478</v>
      </c>
      <c r="X7">
        <f t="shared" si="1"/>
        <v>510.26975260226476</v>
      </c>
      <c r="Y7">
        <v>5</v>
      </c>
      <c r="Z7" t="s">
        <v>36</v>
      </c>
    </row>
    <row r="8" spans="1:26">
      <c r="A8">
        <v>23</v>
      </c>
      <c r="B8">
        <v>1.4999999999999999E-2</v>
      </c>
      <c r="C8" s="2">
        <v>1093.63636</v>
      </c>
      <c r="D8" s="1">
        <v>3.5102784113336698</v>
      </c>
      <c r="E8" s="1">
        <v>17.551392056668298</v>
      </c>
      <c r="F8" s="1">
        <f t="shared" si="2"/>
        <v>202.26224206104601</v>
      </c>
      <c r="G8" s="1">
        <v>2</v>
      </c>
      <c r="H8" t="s">
        <v>16</v>
      </c>
      <c r="I8">
        <v>23</v>
      </c>
      <c r="J8" s="1">
        <v>35</v>
      </c>
      <c r="K8">
        <v>1.4999999999999999E-2</v>
      </c>
      <c r="L8">
        <v>1095.8960555441699</v>
      </c>
      <c r="M8">
        <v>3.5101794469111498</v>
      </c>
      <c r="N8">
        <v>17.550897234555698</v>
      </c>
      <c r="O8">
        <f t="shared" si="0"/>
        <v>202.25653973102044</v>
      </c>
      <c r="P8">
        <v>2</v>
      </c>
      <c r="Q8" t="s">
        <v>16</v>
      </c>
      <c r="R8">
        <v>23</v>
      </c>
      <c r="S8">
        <v>1.4999999999999999E-2</v>
      </c>
      <c r="X8">
        <f t="shared" si="1"/>
        <v>0</v>
      </c>
    </row>
    <row r="9" spans="1:26">
      <c r="A9">
        <v>123</v>
      </c>
      <c r="B9">
        <v>1.5E-5</v>
      </c>
      <c r="C9" s="2">
        <v>768.20900919999997</v>
      </c>
      <c r="D9" s="1">
        <v>8.8557749260163803</v>
      </c>
      <c r="E9" s="1">
        <v>44.278874630081901</v>
      </c>
      <c r="F9" s="1">
        <f>56.12*D9+0.3*E9</f>
        <v>510.26975123706382</v>
      </c>
      <c r="G9" s="1">
        <v>5</v>
      </c>
      <c r="H9" t="s">
        <v>10</v>
      </c>
      <c r="I9">
        <v>123</v>
      </c>
      <c r="J9" s="1">
        <v>90</v>
      </c>
      <c r="K9">
        <v>1.5E-5</v>
      </c>
      <c r="L9">
        <v>768.212521678945</v>
      </c>
      <c r="M9">
        <v>8.8557749503068202</v>
      </c>
      <c r="N9">
        <v>44.278874751534097</v>
      </c>
      <c r="O9">
        <f t="shared" si="0"/>
        <v>510.26975263667896</v>
      </c>
      <c r="P9">
        <v>5</v>
      </c>
      <c r="Q9" t="s">
        <v>30</v>
      </c>
      <c r="R9">
        <v>123</v>
      </c>
      <c r="S9">
        <v>1.5E-5</v>
      </c>
      <c r="X9">
        <f t="shared" si="1"/>
        <v>0</v>
      </c>
    </row>
    <row r="10" spans="1:26">
      <c r="A10">
        <v>12</v>
      </c>
      <c r="B10">
        <v>1.5E-3</v>
      </c>
      <c r="C10" s="2">
        <v>767.67407330000003</v>
      </c>
      <c r="D10" s="1">
        <v>8.8557749247005493</v>
      </c>
      <c r="E10" s="1">
        <v>44.278874623502702</v>
      </c>
      <c r="F10" s="1">
        <f t="shared" si="2"/>
        <v>510.26975116124561</v>
      </c>
      <c r="G10">
        <v>5</v>
      </c>
      <c r="H10" t="s">
        <v>10</v>
      </c>
      <c r="I10">
        <v>12</v>
      </c>
      <c r="J10">
        <v>81</v>
      </c>
      <c r="K10">
        <v>1.5E-3</v>
      </c>
      <c r="L10">
        <v>768.15133517519496</v>
      </c>
      <c r="M10">
        <v>8.8557749484027894</v>
      </c>
      <c r="N10">
        <v>44.278874742013898</v>
      </c>
      <c r="O10">
        <f t="shared" si="0"/>
        <v>510.26975252696866</v>
      </c>
      <c r="P10">
        <v>5</v>
      </c>
      <c r="Q10" t="s">
        <v>18</v>
      </c>
      <c r="R10">
        <v>12</v>
      </c>
      <c r="S10">
        <v>1.5E-3</v>
      </c>
      <c r="X10">
        <f t="shared" si="1"/>
        <v>0</v>
      </c>
    </row>
    <row r="11" spans="1:26">
      <c r="A11">
        <v>12</v>
      </c>
      <c r="B11">
        <v>1.4999999999999999E-4</v>
      </c>
      <c r="C11" s="2">
        <v>768.11437869999997</v>
      </c>
      <c r="D11" s="1">
        <v>8.85577492758601</v>
      </c>
      <c r="E11" s="1">
        <v>44.278874637930002</v>
      </c>
      <c r="F11" s="1">
        <f t="shared" si="2"/>
        <v>510.26975132750584</v>
      </c>
      <c r="G11">
        <v>5</v>
      </c>
      <c r="H11" t="s">
        <v>10</v>
      </c>
      <c r="I11">
        <v>12</v>
      </c>
      <c r="J11">
        <v>93</v>
      </c>
      <c r="K11">
        <v>1.4999999999999999E-4</v>
      </c>
      <c r="L11">
        <v>768.15133529214302</v>
      </c>
      <c r="M11">
        <v>8.8557749504317407</v>
      </c>
      <c r="N11">
        <v>44.2788747521587</v>
      </c>
      <c r="O11">
        <f t="shared" si="0"/>
        <v>510.26975264387687</v>
      </c>
      <c r="P11">
        <v>5</v>
      </c>
      <c r="Q11" t="s">
        <v>24</v>
      </c>
      <c r="R11">
        <v>12</v>
      </c>
      <c r="S11">
        <v>1.4999999999999999E-4</v>
      </c>
      <c r="X11">
        <f t="shared" si="1"/>
        <v>0</v>
      </c>
    </row>
    <row r="12" spans="1:26">
      <c r="A12">
        <v>12</v>
      </c>
      <c r="B12">
        <v>1.5E-5</v>
      </c>
      <c r="C12" s="2">
        <v>768.14783350000005</v>
      </c>
      <c r="D12" s="1">
        <v>8.8557749260751208</v>
      </c>
      <c r="E12" s="1">
        <v>44.278874630375597</v>
      </c>
      <c r="F12" s="1">
        <f t="shared" si="2"/>
        <v>510.26975124044844</v>
      </c>
      <c r="G12" s="1">
        <v>5</v>
      </c>
      <c r="H12" t="s">
        <v>10</v>
      </c>
      <c r="I12">
        <v>12</v>
      </c>
      <c r="J12" s="1">
        <v>102</v>
      </c>
      <c r="K12">
        <v>1.5E-5</v>
      </c>
      <c r="L12">
        <v>768.15133512345301</v>
      </c>
      <c r="M12">
        <v>8.8557749475044698</v>
      </c>
      <c r="N12">
        <v>44.278874737522301</v>
      </c>
      <c r="O12">
        <f t="shared" si="0"/>
        <v>510.2697524752075</v>
      </c>
      <c r="P12">
        <v>5</v>
      </c>
      <c r="Q12" t="s">
        <v>25</v>
      </c>
      <c r="R12">
        <v>12</v>
      </c>
      <c r="S12">
        <v>1.5E-5</v>
      </c>
      <c r="X12">
        <f t="shared" si="1"/>
        <v>0</v>
      </c>
    </row>
    <row r="13" spans="1:26">
      <c r="A13">
        <v>123</v>
      </c>
      <c r="B13">
        <v>1.4999999999999999E-2</v>
      </c>
      <c r="C13" s="2">
        <v>762.60738760000004</v>
      </c>
      <c r="D13" s="1">
        <v>8.8557749421018492</v>
      </c>
      <c r="E13" s="1">
        <v>44.2788747105092</v>
      </c>
      <c r="F13" s="1">
        <f t="shared" si="2"/>
        <v>510.26975216390849</v>
      </c>
      <c r="G13" s="1">
        <v>2</v>
      </c>
      <c r="H13" t="s">
        <v>16</v>
      </c>
      <c r="I13">
        <v>123</v>
      </c>
      <c r="J13" s="1">
        <v>84</v>
      </c>
      <c r="K13">
        <v>1.4999999999999999E-2</v>
      </c>
      <c r="L13">
        <v>768.212521675277</v>
      </c>
      <c r="M13">
        <v>8.8557749502454701</v>
      </c>
      <c r="N13">
        <v>44.278874751227299</v>
      </c>
      <c r="O13">
        <f t="shared" si="0"/>
        <v>510.26975263314392</v>
      </c>
      <c r="P13">
        <v>6</v>
      </c>
      <c r="Q13" t="s">
        <v>28</v>
      </c>
      <c r="R13">
        <v>123</v>
      </c>
      <c r="S13">
        <v>1.4999999999999999E-2</v>
      </c>
      <c r="X13">
        <f t="shared" si="1"/>
        <v>0</v>
      </c>
    </row>
    <row r="14" spans="1:26">
      <c r="A14">
        <v>123</v>
      </c>
      <c r="B14">
        <v>1.5E-3</v>
      </c>
      <c r="C14" s="2">
        <v>767.73460999999998</v>
      </c>
      <c r="D14" s="1">
        <v>8.8557749417366303</v>
      </c>
      <c r="E14" s="1">
        <v>44.278874708683098</v>
      </c>
      <c r="F14" s="1">
        <f t="shared" si="2"/>
        <v>510.2697521428646</v>
      </c>
      <c r="H14" t="s">
        <v>10</v>
      </c>
      <c r="I14">
        <v>123</v>
      </c>
      <c r="J14">
        <v>88</v>
      </c>
      <c r="K14">
        <v>1.5E-3</v>
      </c>
      <c r="L14">
        <v>768.21252168609203</v>
      </c>
      <c r="M14">
        <v>8.8557749504317496</v>
      </c>
      <c r="N14">
        <v>44.2788747521587</v>
      </c>
      <c r="O14">
        <f t="shared" si="0"/>
        <v>510.26975264387738</v>
      </c>
      <c r="P14">
        <v>6</v>
      </c>
      <c r="Q14" t="s">
        <v>29</v>
      </c>
      <c r="R14">
        <v>123</v>
      </c>
      <c r="S14">
        <v>1.5E-3</v>
      </c>
      <c r="X14">
        <f t="shared" si="1"/>
        <v>0</v>
      </c>
    </row>
    <row r="15" spans="1:26">
      <c r="A15">
        <v>123</v>
      </c>
      <c r="B15">
        <v>1.4999999999999999E-4</v>
      </c>
      <c r="C15" s="2">
        <v>768.17555449999998</v>
      </c>
      <c r="D15" s="1">
        <v>8.8557749417676206</v>
      </c>
      <c r="E15" s="1">
        <v>44.278874708838003</v>
      </c>
      <c r="F15" s="1">
        <f t="shared" si="2"/>
        <v>510.26975214465023</v>
      </c>
      <c r="H15" t="s">
        <v>10</v>
      </c>
      <c r="I15">
        <v>123</v>
      </c>
      <c r="J15">
        <v>81</v>
      </c>
      <c r="K15">
        <v>1.4999999999999999E-4</v>
      </c>
      <c r="L15">
        <v>768.21252168606395</v>
      </c>
      <c r="M15">
        <v>8.8557749504317496</v>
      </c>
      <c r="N15">
        <v>44.2788747521587</v>
      </c>
      <c r="O15">
        <f t="shared" si="0"/>
        <v>510.26975264387738</v>
      </c>
      <c r="P15">
        <v>5</v>
      </c>
      <c r="Q15" t="s">
        <v>23</v>
      </c>
      <c r="R15">
        <v>123</v>
      </c>
      <c r="S15">
        <v>1.4999999999999999E-4</v>
      </c>
      <c r="X15">
        <f t="shared" si="1"/>
        <v>0</v>
      </c>
    </row>
    <row r="16" spans="1:26">
      <c r="A16">
        <v>23</v>
      </c>
      <c r="B16">
        <v>1.5E-3</v>
      </c>
      <c r="C16" s="2">
        <v>1097.8435899999999</v>
      </c>
      <c r="D16" s="1">
        <v>3.4746734007529501</v>
      </c>
      <c r="E16" s="1">
        <v>17.373367003764699</v>
      </c>
      <c r="F16" s="1">
        <f>56.12*D16+0.3*E16</f>
        <v>200.21068135138495</v>
      </c>
      <c r="G16" s="1">
        <v>4</v>
      </c>
      <c r="H16" s="4" t="s">
        <v>15</v>
      </c>
      <c r="I16">
        <v>23</v>
      </c>
      <c r="J16" s="1">
        <v>42</v>
      </c>
      <c r="K16">
        <v>1.5E-3</v>
      </c>
      <c r="L16">
        <v>1098.03648529986</v>
      </c>
      <c r="M16">
        <v>3.4741647881045301</v>
      </c>
      <c r="N16">
        <v>17.370823940522602</v>
      </c>
      <c r="O16">
        <f t="shared" si="0"/>
        <v>200.18137509058297</v>
      </c>
      <c r="P16">
        <v>4</v>
      </c>
      <c r="Q16" t="s">
        <v>15</v>
      </c>
      <c r="R16">
        <v>23</v>
      </c>
      <c r="S16">
        <v>1.5E-3</v>
      </c>
      <c r="X16">
        <f t="shared" si="1"/>
        <v>0</v>
      </c>
    </row>
    <row r="17" spans="1:27">
      <c r="A17">
        <v>23</v>
      </c>
      <c r="B17">
        <v>1.4999999999999999E-4</v>
      </c>
      <c r="C17" s="2">
        <v>1098.1835140000001</v>
      </c>
      <c r="D17" s="1">
        <v>3.4712073003183401</v>
      </c>
      <c r="E17" s="1">
        <v>17.356036501591699</v>
      </c>
      <c r="F17" s="1">
        <f t="shared" si="2"/>
        <v>200.01096464434275</v>
      </c>
      <c r="G17" s="1">
        <v>5</v>
      </c>
      <c r="H17" t="s">
        <v>10</v>
      </c>
      <c r="I17">
        <v>23</v>
      </c>
      <c r="J17" s="1">
        <v>54</v>
      </c>
      <c r="K17">
        <v>1.4999999999999999E-4</v>
      </c>
      <c r="L17">
        <v>1098.1927433088699</v>
      </c>
      <c r="M17">
        <v>3.4711547361349901</v>
      </c>
      <c r="N17">
        <v>17.355773680674901</v>
      </c>
      <c r="O17">
        <f t="shared" si="0"/>
        <v>200.0079358960981</v>
      </c>
      <c r="P17">
        <v>4</v>
      </c>
      <c r="Q17" t="s">
        <v>11</v>
      </c>
      <c r="R17">
        <v>23</v>
      </c>
      <c r="S17">
        <v>1.4999999999999999E-4</v>
      </c>
      <c r="X17">
        <f t="shared" si="1"/>
        <v>0</v>
      </c>
    </row>
    <row r="18" spans="1:27">
      <c r="A18">
        <v>23</v>
      </c>
      <c r="B18">
        <v>1.5E-5</v>
      </c>
      <c r="C18" s="2">
        <v>1098.2099450000001</v>
      </c>
      <c r="D18" s="1">
        <v>3.4710270283013598</v>
      </c>
      <c r="E18" s="1">
        <v>17.3551351415068</v>
      </c>
      <c r="F18" s="1">
        <f t="shared" si="2"/>
        <v>200.00057737072436</v>
      </c>
      <c r="G18" s="1">
        <v>5</v>
      </c>
      <c r="H18" t="s">
        <v>18</v>
      </c>
      <c r="I18">
        <v>23</v>
      </c>
      <c r="J18" s="1">
        <v>76</v>
      </c>
      <c r="K18">
        <v>1.5E-5</v>
      </c>
      <c r="L18">
        <v>1098.1994223602001</v>
      </c>
      <c r="M18">
        <v>3.4710281088082899</v>
      </c>
      <c r="N18">
        <v>17.355140544041401</v>
      </c>
      <c r="O18">
        <f t="shared" si="0"/>
        <v>200.00063962953365</v>
      </c>
      <c r="P18">
        <v>4</v>
      </c>
      <c r="Q18" t="s">
        <v>11</v>
      </c>
      <c r="R18">
        <v>23</v>
      </c>
      <c r="S18">
        <v>1.5E-5</v>
      </c>
      <c r="X18">
        <f t="shared" si="1"/>
        <v>0</v>
      </c>
    </row>
    <row r="19" spans="1:27">
      <c r="A19">
        <v>2</v>
      </c>
      <c r="B19">
        <v>1.5E-3</v>
      </c>
      <c r="C19" s="2">
        <v>1097.7898849999999</v>
      </c>
      <c r="D19" s="1">
        <v>3.4746140960533598</v>
      </c>
      <c r="E19" s="1">
        <v>17.373070480266801</v>
      </c>
      <c r="F19" s="1">
        <f t="shared" si="2"/>
        <v>200.20726421459457</v>
      </c>
      <c r="G19" s="1">
        <v>4</v>
      </c>
      <c r="H19" t="s">
        <v>15</v>
      </c>
      <c r="I19">
        <v>2</v>
      </c>
      <c r="J19" s="1">
        <v>100</v>
      </c>
      <c r="K19">
        <v>1.5E-3</v>
      </c>
      <c r="L19">
        <v>1097.9808455464899</v>
      </c>
      <c r="M19">
        <v>3.4741609420772899</v>
      </c>
      <c r="N19">
        <v>17.370804710386398</v>
      </c>
      <c r="O19">
        <f t="shared" si="0"/>
        <v>200.18115348249341</v>
      </c>
      <c r="P19">
        <v>4</v>
      </c>
      <c r="Q19" t="s">
        <v>15</v>
      </c>
      <c r="R19">
        <v>2</v>
      </c>
      <c r="S19">
        <v>1.5E-3</v>
      </c>
      <c r="X19">
        <f t="shared" si="1"/>
        <v>0</v>
      </c>
    </row>
    <row r="20" spans="1:27">
      <c r="A20">
        <v>2</v>
      </c>
      <c r="B20">
        <v>1.4999999999999999E-4</v>
      </c>
      <c r="C20" s="2">
        <v>1098.1285929999999</v>
      </c>
      <c r="D20" s="1">
        <v>3.4712557898029699</v>
      </c>
      <c r="E20" s="1">
        <v>17.356278949014801</v>
      </c>
      <c r="F20" s="1">
        <f t="shared" si="2"/>
        <v>200.01375860844712</v>
      </c>
      <c r="G20">
        <v>5</v>
      </c>
      <c r="H20" t="s">
        <v>10</v>
      </c>
      <c r="I20">
        <v>2</v>
      </c>
      <c r="J20">
        <v>58</v>
      </c>
      <c r="K20">
        <v>1.4999999999999999E-4</v>
      </c>
      <c r="L20">
        <v>1098.1393044251099</v>
      </c>
      <c r="M20">
        <v>3.47116182535619</v>
      </c>
      <c r="N20">
        <v>17.355809126780901</v>
      </c>
      <c r="O20">
        <f t="shared" si="0"/>
        <v>200.00834437702366</v>
      </c>
      <c r="P20">
        <v>4</v>
      </c>
      <c r="Q20" t="s">
        <v>11</v>
      </c>
      <c r="R20">
        <v>2</v>
      </c>
      <c r="S20">
        <v>1.4999999999999999E-4</v>
      </c>
      <c r="X20">
        <f t="shared" si="1"/>
        <v>0</v>
      </c>
    </row>
    <row r="21" spans="1:27">
      <c r="A21">
        <v>2</v>
      </c>
      <c r="B21">
        <v>1.5E-5</v>
      </c>
      <c r="C21" s="2">
        <v>1155.5086200000001</v>
      </c>
      <c r="D21" s="2">
        <v>3.4710286186646302</v>
      </c>
      <c r="E21" s="2">
        <v>17.3551430933231</v>
      </c>
      <c r="F21" s="2">
        <f>56.12*D21+0.3*E21</f>
        <v>200.00066900745597</v>
      </c>
      <c r="G21" s="2">
        <v>3</v>
      </c>
      <c r="H21" s="3" t="s">
        <v>14</v>
      </c>
      <c r="I21">
        <v>2</v>
      </c>
      <c r="J21" s="2">
        <v>62</v>
      </c>
      <c r="K21">
        <v>1.5E-5</v>
      </c>
      <c r="L21">
        <v>1098.1465856365701</v>
      </c>
      <c r="M21">
        <v>3.4710282977841098</v>
      </c>
      <c r="N21">
        <v>17.355141488920498</v>
      </c>
      <c r="O21">
        <f t="shared" si="0"/>
        <v>200.00065051832038</v>
      </c>
      <c r="P21">
        <v>4</v>
      </c>
      <c r="Q21" t="s">
        <v>11</v>
      </c>
      <c r="R21">
        <v>2</v>
      </c>
      <c r="S21">
        <v>1.5E-5</v>
      </c>
      <c r="X21">
        <f t="shared" si="1"/>
        <v>0</v>
      </c>
    </row>
    <row r="22" spans="1:27">
      <c r="A22">
        <v>4</v>
      </c>
      <c r="C22" s="2">
        <v>1510.7810609999999</v>
      </c>
      <c r="D22" s="1">
        <v>3.4710170079833298</v>
      </c>
      <c r="E22" s="1">
        <v>17.355085039916599</v>
      </c>
      <c r="F22" s="2">
        <f>56.12*D22+0.3*E22</f>
        <v>199.99999999999943</v>
      </c>
      <c r="G22" s="2">
        <v>4</v>
      </c>
      <c r="H22" s="3" t="s">
        <v>43</v>
      </c>
      <c r="I22">
        <v>4</v>
      </c>
      <c r="J22" s="2">
        <v>50</v>
      </c>
      <c r="L22">
        <v>1510.78106139125</v>
      </c>
      <c r="M22">
        <v>3.4710170079833298</v>
      </c>
      <c r="N22">
        <v>17.355085039916599</v>
      </c>
      <c r="O22">
        <f t="shared" si="0"/>
        <v>199.99999999999943</v>
      </c>
      <c r="P22">
        <v>4</v>
      </c>
      <c r="Q22" t="s">
        <v>43</v>
      </c>
      <c r="R22">
        <v>4</v>
      </c>
      <c r="T22">
        <v>10184.159006418</v>
      </c>
      <c r="U22" t="s">
        <v>48</v>
      </c>
      <c r="V22">
        <v>3.4710170079833298</v>
      </c>
      <c r="W22">
        <v>17.355085039916599</v>
      </c>
      <c r="X22">
        <f t="shared" si="1"/>
        <v>199.99999999999943</v>
      </c>
      <c r="Y22">
        <v>3</v>
      </c>
      <c r="Z22" t="s">
        <v>49</v>
      </c>
    </row>
    <row r="23" spans="1:27">
      <c r="A23">
        <v>14</v>
      </c>
      <c r="C23" s="2">
        <v>945.66414929999996</v>
      </c>
      <c r="D23" s="1">
        <v>9.8449339215684297</v>
      </c>
      <c r="E23" s="1">
        <v>49.224669607842102</v>
      </c>
      <c r="F23" s="2">
        <f t="shared" ref="F23:F25" si="3">56.12*D23+0.3*E23</f>
        <v>567.26509256077281</v>
      </c>
      <c r="G23" s="2">
        <v>6</v>
      </c>
      <c r="H23" s="3" t="s">
        <v>44</v>
      </c>
      <c r="I23">
        <v>14</v>
      </c>
      <c r="J23" s="2">
        <v>92</v>
      </c>
      <c r="L23">
        <v>945.66415262398095</v>
      </c>
      <c r="M23">
        <v>9.8449339305836698</v>
      </c>
      <c r="N23">
        <v>49.224669652918301</v>
      </c>
      <c r="O23">
        <f t="shared" si="0"/>
        <v>567.26509308023105</v>
      </c>
      <c r="P23">
        <v>6</v>
      </c>
      <c r="Q23" t="s">
        <v>44</v>
      </c>
      <c r="R23">
        <v>14</v>
      </c>
      <c r="T23">
        <v>1777.6805259753701</v>
      </c>
      <c r="U23" t="s">
        <v>47</v>
      </c>
      <c r="V23">
        <v>9.6380667539126303</v>
      </c>
      <c r="W23">
        <v>48.190333769563097</v>
      </c>
      <c r="X23">
        <f t="shared" si="1"/>
        <v>555.34540636044574</v>
      </c>
      <c r="Y23">
        <v>5</v>
      </c>
      <c r="Z23" t="s">
        <v>46</v>
      </c>
    </row>
    <row r="24" spans="1:27">
      <c r="A24">
        <v>34</v>
      </c>
      <c r="C24" s="2">
        <v>1510.8245300000001</v>
      </c>
      <c r="D24" s="1">
        <v>3.4710170079833298</v>
      </c>
      <c r="E24" s="1">
        <v>17.355085039916599</v>
      </c>
      <c r="F24" s="2">
        <f t="shared" si="3"/>
        <v>199.99999999999943</v>
      </c>
      <c r="G24" s="2">
        <v>4</v>
      </c>
      <c r="H24" s="3" t="s">
        <v>43</v>
      </c>
      <c r="I24">
        <v>34</v>
      </c>
      <c r="J24" s="2">
        <v>61</v>
      </c>
      <c r="L24">
        <v>1510.8245305661401</v>
      </c>
      <c r="M24">
        <v>3.4710170079729301</v>
      </c>
      <c r="N24">
        <v>17.355085039864601</v>
      </c>
      <c r="O24">
        <f t="shared" si="0"/>
        <v>199.99999999940019</v>
      </c>
      <c r="P24">
        <v>4</v>
      </c>
      <c r="Q24" t="s">
        <v>43</v>
      </c>
      <c r="R24">
        <v>34</v>
      </c>
      <c r="T24">
        <v>10184.159013899</v>
      </c>
      <c r="U24" t="s">
        <v>48</v>
      </c>
      <c r="V24">
        <v>3.4710170079833298</v>
      </c>
      <c r="W24">
        <v>17.355085039916599</v>
      </c>
      <c r="X24">
        <f t="shared" si="1"/>
        <v>199.99999999999943</v>
      </c>
      <c r="Y24">
        <v>3</v>
      </c>
      <c r="Z24" t="s">
        <v>49</v>
      </c>
    </row>
    <row r="25" spans="1:27">
      <c r="A25">
        <v>134</v>
      </c>
      <c r="C25" s="2">
        <v>945.81166880000001</v>
      </c>
      <c r="D25" s="1">
        <v>9.8447480797617199</v>
      </c>
      <c r="E25" s="1">
        <v>49.223740398808602</v>
      </c>
      <c r="F25" s="2">
        <f t="shared" si="3"/>
        <v>567.25438435587034</v>
      </c>
      <c r="G25" s="2">
        <v>6</v>
      </c>
      <c r="H25" s="3" t="s">
        <v>44</v>
      </c>
      <c r="I25">
        <v>134</v>
      </c>
      <c r="J25" t="s">
        <v>45</v>
      </c>
      <c r="L25">
        <v>945.81167220728196</v>
      </c>
      <c r="M25">
        <v>9.8447480892539705</v>
      </c>
      <c r="N25">
        <v>49.223740446269801</v>
      </c>
      <c r="O25">
        <f t="shared" si="0"/>
        <v>567.25438490281374</v>
      </c>
      <c r="P25">
        <v>6</v>
      </c>
      <c r="Q25" t="s">
        <v>44</v>
      </c>
      <c r="R25">
        <v>134</v>
      </c>
      <c r="T25">
        <v>1777.9398501092801</v>
      </c>
      <c r="U25" t="s">
        <v>47</v>
      </c>
      <c r="V25">
        <v>9.6378777087532903</v>
      </c>
      <c r="W25">
        <v>48.189388543766398</v>
      </c>
      <c r="X25">
        <f t="shared" si="1"/>
        <v>555.33451357836452</v>
      </c>
      <c r="Y25">
        <v>5</v>
      </c>
      <c r="Z25" t="s">
        <v>46</v>
      </c>
    </row>
    <row r="26" spans="1:27">
      <c r="A26">
        <v>5</v>
      </c>
      <c r="B26">
        <v>1.4999999999999999E-2</v>
      </c>
      <c r="C26" s="2">
        <v>1093.4882829999999</v>
      </c>
      <c r="D26" s="1">
        <f>1.70751547224983+1.7635015357335</f>
        <v>3.4710170079833302</v>
      </c>
      <c r="E26" s="1">
        <v>0</v>
      </c>
      <c r="F26" s="2">
        <f>57.62*D26</f>
        <v>199.99999999999949</v>
      </c>
      <c r="G26" s="2">
        <v>2</v>
      </c>
      <c r="H26" s="3" t="s">
        <v>60</v>
      </c>
      <c r="I26">
        <v>5</v>
      </c>
      <c r="J26" s="2">
        <v>30</v>
      </c>
      <c r="K26">
        <v>1.4999999999999999E-2</v>
      </c>
      <c r="L26">
        <v>1093.4882853533099</v>
      </c>
      <c r="M26">
        <v>3.4710170079833298</v>
      </c>
      <c r="O26">
        <f>57.62*M26+0.3*N26</f>
        <v>199.99999999999946</v>
      </c>
      <c r="P26">
        <v>2</v>
      </c>
      <c r="Q26" t="s">
        <v>60</v>
      </c>
      <c r="R26">
        <v>5</v>
      </c>
      <c r="S26">
        <v>1.4999999999999999E-2</v>
      </c>
      <c r="T26">
        <v>8335.2396714246206</v>
      </c>
      <c r="U26" t="s">
        <v>65</v>
      </c>
      <c r="V26">
        <v>3.4710170079833298</v>
      </c>
      <c r="X26">
        <v>200</v>
      </c>
      <c r="Y26">
        <v>1</v>
      </c>
      <c r="Z26">
        <v>122</v>
      </c>
    </row>
    <row r="27" spans="1:27">
      <c r="A27">
        <v>5</v>
      </c>
      <c r="B27">
        <v>1.5E-3</v>
      </c>
      <c r="C27" s="2">
        <v>1097.7356179999999</v>
      </c>
      <c r="D27" s="1">
        <v>3.4710170079833298</v>
      </c>
      <c r="E27" s="1"/>
      <c r="F27" s="2">
        <v>200</v>
      </c>
      <c r="G27" s="2">
        <v>3</v>
      </c>
      <c r="H27" s="3" t="s">
        <v>66</v>
      </c>
      <c r="I27">
        <v>5</v>
      </c>
      <c r="J27" s="2">
        <v>44</v>
      </c>
      <c r="K27">
        <v>1.5E-3</v>
      </c>
      <c r="L27">
        <v>1097.73561998785</v>
      </c>
      <c r="M27">
        <v>3.4710170079833298</v>
      </c>
      <c r="O27">
        <v>200</v>
      </c>
      <c r="P27">
        <v>3</v>
      </c>
      <c r="Q27" t="s">
        <v>66</v>
      </c>
      <c r="R27" s="5">
        <v>5</v>
      </c>
      <c r="S27" s="5">
        <v>1.5E-3</v>
      </c>
      <c r="T27" s="5">
        <v>12580.023921903899</v>
      </c>
      <c r="U27" s="5" t="s">
        <v>68</v>
      </c>
      <c r="V27" s="5">
        <v>3.4710170079833298</v>
      </c>
      <c r="W27" s="5"/>
      <c r="X27" s="5">
        <v>200</v>
      </c>
      <c r="Y27" s="5">
        <v>3</v>
      </c>
      <c r="Z27" s="5" t="s">
        <v>69</v>
      </c>
      <c r="AA27" t="s">
        <v>67</v>
      </c>
    </row>
    <row r="28" spans="1:27">
      <c r="A28">
        <v>5</v>
      </c>
      <c r="B28">
        <v>1.4999999999999999E-4</v>
      </c>
      <c r="C28" s="2">
        <v>1098.12374</v>
      </c>
      <c r="D28" s="1">
        <v>3.4710170079833298</v>
      </c>
      <c r="F28" s="2">
        <f>57.62*D28</f>
        <v>199.99999999999946</v>
      </c>
      <c r="G28" s="2">
        <v>4</v>
      </c>
      <c r="H28" s="3" t="s">
        <v>61</v>
      </c>
      <c r="I28">
        <v>5</v>
      </c>
      <c r="J28" s="2">
        <v>54</v>
      </c>
      <c r="K28">
        <v>1.4999999999999999E-4</v>
      </c>
      <c r="L28">
        <v>1098.1237418764899</v>
      </c>
      <c r="M28">
        <v>3.4710170079833298</v>
      </c>
      <c r="O28">
        <v>200</v>
      </c>
      <c r="P28">
        <v>4</v>
      </c>
      <c r="Q28" t="s">
        <v>61</v>
      </c>
      <c r="R28">
        <v>5</v>
      </c>
      <c r="S28">
        <v>1.4999999999999999E-4</v>
      </c>
      <c r="T28">
        <v>8392.00013044773</v>
      </c>
      <c r="U28" t="s">
        <v>65</v>
      </c>
      <c r="V28">
        <v>3.4710170079833298</v>
      </c>
      <c r="X28">
        <v>200</v>
      </c>
      <c r="Y28">
        <v>1</v>
      </c>
      <c r="Z28">
        <v>122</v>
      </c>
    </row>
    <row r="29" spans="1:27">
      <c r="A29">
        <v>5</v>
      </c>
      <c r="B29">
        <v>1.5E-5</v>
      </c>
      <c r="C29" s="2">
        <v>1098.1479220000001</v>
      </c>
      <c r="D29" s="1">
        <v>3.4710170079833298</v>
      </c>
      <c r="E29" t="s">
        <v>62</v>
      </c>
      <c r="F29">
        <v>200</v>
      </c>
      <c r="G29" s="2">
        <v>4</v>
      </c>
      <c r="H29" s="3" t="s">
        <v>63</v>
      </c>
      <c r="I29" s="3">
        <v>5</v>
      </c>
      <c r="J29" s="3">
        <v>54</v>
      </c>
      <c r="K29" s="3">
        <v>1.5E-5</v>
      </c>
      <c r="L29">
        <v>1098.1479239344801</v>
      </c>
      <c r="M29">
        <v>3.4710170079833298</v>
      </c>
      <c r="O29">
        <v>200</v>
      </c>
      <c r="P29">
        <v>4</v>
      </c>
      <c r="Q29" s="4" t="s">
        <v>63</v>
      </c>
      <c r="R29">
        <v>5</v>
      </c>
      <c r="S29">
        <v>1.5E-5</v>
      </c>
      <c r="T29">
        <v>8392.5161464477897</v>
      </c>
      <c r="U29" t="s">
        <v>65</v>
      </c>
      <c r="V29">
        <v>3.4710170079833298</v>
      </c>
      <c r="X29">
        <v>200</v>
      </c>
      <c r="Y29">
        <v>1</v>
      </c>
      <c r="Z29">
        <v>122</v>
      </c>
    </row>
    <row r="30" spans="1:27">
      <c r="A30" t="s">
        <v>70</v>
      </c>
      <c r="B30">
        <v>1.4999999999999999E-2</v>
      </c>
      <c r="C30" s="1">
        <v>762.28652149923403</v>
      </c>
      <c r="D30" s="1">
        <v>8.7573915025822693</v>
      </c>
      <c r="F30">
        <f>57.62*D30</f>
        <v>504.60089837879036</v>
      </c>
      <c r="G30" s="2">
        <v>2</v>
      </c>
      <c r="H30" s="3" t="s">
        <v>60</v>
      </c>
      <c r="I30" s="3" t="s">
        <v>70</v>
      </c>
      <c r="J30" s="2">
        <v>49</v>
      </c>
      <c r="K30">
        <v>1.4999999999999999E-2</v>
      </c>
      <c r="L30">
        <v>762.28652266272104</v>
      </c>
      <c r="M30">
        <v>8.7573915211222495</v>
      </c>
      <c r="O30">
        <f>57.62*M30</f>
        <v>504.60089944706397</v>
      </c>
      <c r="P30">
        <v>2</v>
      </c>
      <c r="Q30" s="4" t="s">
        <v>60</v>
      </c>
      <c r="R30" t="s">
        <v>70</v>
      </c>
      <c r="S30">
        <v>1.4999999999999999E-2</v>
      </c>
      <c r="T30">
        <v>1022.0148144786</v>
      </c>
      <c r="U30" t="s">
        <v>65</v>
      </c>
      <c r="V30">
        <v>8.7555185502713098</v>
      </c>
      <c r="X30">
        <f>57.62*V30</f>
        <v>504.49297886663282</v>
      </c>
      <c r="Y30">
        <v>2</v>
      </c>
      <c r="Z30" t="s">
        <v>60</v>
      </c>
    </row>
    <row r="31" spans="1:27" s="5" customFormat="1">
      <c r="A31" s="5" t="s">
        <v>70</v>
      </c>
      <c r="B31" s="5">
        <v>1.5E-3</v>
      </c>
      <c r="C31" s="8">
        <v>767.68848083661703</v>
      </c>
      <c r="D31" s="8">
        <v>8.8467581385916993</v>
      </c>
      <c r="F31" s="5">
        <f t="shared" ref="F31:F42" si="4">57.62*D31</f>
        <v>509.75020394565371</v>
      </c>
      <c r="G31" s="9">
        <v>4</v>
      </c>
      <c r="H31" s="10" t="s">
        <v>71</v>
      </c>
      <c r="I31" s="10" t="s">
        <v>70</v>
      </c>
      <c r="J31" s="10">
        <v>47</v>
      </c>
      <c r="K31" s="5">
        <v>1.5E-3</v>
      </c>
      <c r="L31" s="5">
        <v>767.61831764795704</v>
      </c>
      <c r="M31" s="5">
        <v>8.8461772499445903</v>
      </c>
      <c r="O31" s="5">
        <f t="shared" ref="O31:O42" si="5">57.62*M31</f>
        <v>509.71673314180725</v>
      </c>
      <c r="P31" s="5">
        <v>4</v>
      </c>
      <c r="Q31" s="11" t="s">
        <v>71</v>
      </c>
      <c r="R31" s="5" t="s">
        <v>70</v>
      </c>
      <c r="S31" s="5">
        <v>1.5E-3</v>
      </c>
      <c r="T31" s="5">
        <v>1695.1851254482001</v>
      </c>
      <c r="U31" s="5" t="s">
        <v>68</v>
      </c>
      <c r="V31" s="5">
        <v>19.293689298888399</v>
      </c>
      <c r="X31" s="5">
        <f t="shared" ref="X31:X41" si="6">57.62*V31</f>
        <v>1111.7023774019494</v>
      </c>
      <c r="Y31" s="5">
        <v>14</v>
      </c>
      <c r="Z31" s="5" t="s">
        <v>74</v>
      </c>
    </row>
    <row r="32" spans="1:27">
      <c r="A32" t="s">
        <v>70</v>
      </c>
      <c r="B32">
        <v>1.4999999999999999E-4</v>
      </c>
      <c r="C32" s="1">
        <v>768.11263498313599</v>
      </c>
      <c r="D32" s="1">
        <v>8.8549304143982699</v>
      </c>
      <c r="F32">
        <f t="shared" si="4"/>
        <v>510.22109047762831</v>
      </c>
      <c r="G32" s="2">
        <v>4</v>
      </c>
      <c r="H32" s="3" t="s">
        <v>61</v>
      </c>
      <c r="I32" s="3" t="s">
        <v>70</v>
      </c>
      <c r="J32" s="2">
        <v>84</v>
      </c>
      <c r="K32">
        <v>1.4999999999999999E-4</v>
      </c>
      <c r="L32">
        <v>768.11263612163702</v>
      </c>
      <c r="M32">
        <v>8.85493043242721</v>
      </c>
      <c r="O32">
        <f t="shared" si="5"/>
        <v>510.22109151645583</v>
      </c>
      <c r="P32">
        <v>4</v>
      </c>
      <c r="Q32" s="4" t="s">
        <v>61</v>
      </c>
      <c r="R32" t="s">
        <v>70</v>
      </c>
      <c r="S32">
        <v>1.4999999999999999E-4</v>
      </c>
      <c r="T32">
        <v>1029.0683943010799</v>
      </c>
      <c r="U32" t="s">
        <v>65</v>
      </c>
      <c r="V32">
        <v>8.8547609782288994</v>
      </c>
      <c r="X32">
        <f t="shared" si="6"/>
        <v>510.21132756554914</v>
      </c>
      <c r="Y32">
        <v>2</v>
      </c>
      <c r="Z32" t="s">
        <v>60</v>
      </c>
    </row>
    <row r="33" spans="1:26">
      <c r="A33" t="s">
        <v>70</v>
      </c>
      <c r="B33">
        <v>1.5E-5</v>
      </c>
      <c r="C33" s="1">
        <v>768.15054213188603</v>
      </c>
      <c r="D33" s="1">
        <v>8.8557481460520204</v>
      </c>
      <c r="F33">
        <f t="shared" si="4"/>
        <v>510.26820817551737</v>
      </c>
      <c r="G33" s="2">
        <v>7</v>
      </c>
      <c r="H33" s="3" t="s">
        <v>72</v>
      </c>
      <c r="I33" s="3" t="s">
        <v>70</v>
      </c>
      <c r="J33" s="3">
        <v>99</v>
      </c>
      <c r="K33" s="3">
        <v>1.5E-5</v>
      </c>
      <c r="L33">
        <v>768.15054292455602</v>
      </c>
      <c r="M33">
        <v>8.8557481663249096</v>
      </c>
      <c r="O33">
        <f t="shared" si="5"/>
        <v>510.26820934364127</v>
      </c>
      <c r="P33">
        <v>7</v>
      </c>
      <c r="Q33" s="4" t="s">
        <v>72</v>
      </c>
      <c r="R33" t="s">
        <v>70</v>
      </c>
      <c r="S33" s="3">
        <v>1.5E-5</v>
      </c>
      <c r="T33">
        <v>1029.1333239778501</v>
      </c>
      <c r="U33" t="s">
        <v>65</v>
      </c>
      <c r="V33">
        <v>8.8556735425838102</v>
      </c>
      <c r="X33">
        <f t="shared" si="6"/>
        <v>510.2639095236791</v>
      </c>
      <c r="Y33">
        <v>2</v>
      </c>
      <c r="Z33" t="s">
        <v>60</v>
      </c>
    </row>
    <row r="34" spans="1:26">
      <c r="A34">
        <v>6</v>
      </c>
      <c r="B34">
        <v>1.4999999999999999E-2</v>
      </c>
      <c r="C34" s="1">
        <v>1093.63852701167</v>
      </c>
      <c r="D34" s="1">
        <v>3.4710170079833298</v>
      </c>
      <c r="F34">
        <f t="shared" si="4"/>
        <v>199.99999999999946</v>
      </c>
      <c r="G34" s="2">
        <v>2</v>
      </c>
      <c r="H34" s="3" t="s">
        <v>60</v>
      </c>
      <c r="I34">
        <v>6</v>
      </c>
      <c r="J34" s="3">
        <v>28</v>
      </c>
      <c r="K34">
        <v>1.4999999999999999E-2</v>
      </c>
      <c r="L34">
        <v>1093.6385291166</v>
      </c>
      <c r="M34">
        <v>3.4710170079833298</v>
      </c>
      <c r="O34">
        <f t="shared" si="5"/>
        <v>199.99999999999946</v>
      </c>
      <c r="P34">
        <v>2</v>
      </c>
      <c r="Q34" s="4" t="s">
        <v>60</v>
      </c>
      <c r="R34">
        <v>6</v>
      </c>
      <c r="S34">
        <v>1.4999999999999999E-2</v>
      </c>
      <c r="T34">
        <v>8335.6742847415499</v>
      </c>
      <c r="U34" t="s">
        <v>82</v>
      </c>
      <c r="V34">
        <v>3.4710170079833298</v>
      </c>
      <c r="X34">
        <f t="shared" si="6"/>
        <v>199.99999999999946</v>
      </c>
      <c r="Y34">
        <v>1</v>
      </c>
      <c r="Z34">
        <v>122</v>
      </c>
    </row>
    <row r="35" spans="1:26">
      <c r="A35">
        <v>6</v>
      </c>
      <c r="B35">
        <v>1.5E-3</v>
      </c>
      <c r="C35" s="2">
        <v>1097.7498290000001</v>
      </c>
      <c r="D35" s="1">
        <v>3.4710170079833298</v>
      </c>
      <c r="F35">
        <f t="shared" si="4"/>
        <v>199.99999999999946</v>
      </c>
      <c r="G35" s="2">
        <v>3</v>
      </c>
      <c r="H35" s="3" t="s">
        <v>66</v>
      </c>
      <c r="I35">
        <v>6</v>
      </c>
      <c r="J35" s="3">
        <v>40</v>
      </c>
      <c r="K35">
        <v>1.5E-3</v>
      </c>
      <c r="L35">
        <v>1097.7498309615301</v>
      </c>
      <c r="M35">
        <v>3.4710170079833298</v>
      </c>
      <c r="O35">
        <f>57.62*M35</f>
        <v>199.99999999999946</v>
      </c>
      <c r="P35">
        <v>3</v>
      </c>
      <c r="Q35" s="4" t="s">
        <v>66</v>
      </c>
      <c r="R35">
        <v>6</v>
      </c>
      <c r="S35">
        <v>1.5E-3</v>
      </c>
      <c r="T35">
        <v>8386.8835689222997</v>
      </c>
      <c r="U35" t="s">
        <v>48</v>
      </c>
      <c r="V35">
        <v>3.4710170079833298</v>
      </c>
      <c r="X35">
        <f t="shared" si="6"/>
        <v>199.99999999999946</v>
      </c>
      <c r="Y35">
        <v>1</v>
      </c>
      <c r="Z35">
        <v>122</v>
      </c>
    </row>
    <row r="36" spans="1:26">
      <c r="A36">
        <v>6</v>
      </c>
      <c r="B36">
        <v>1.4999999999999999E-4</v>
      </c>
      <c r="C36" s="8">
        <v>1136.95280162581</v>
      </c>
      <c r="D36" s="1">
        <v>3.4710170079833298</v>
      </c>
      <c r="F36">
        <f t="shared" si="4"/>
        <v>199.99999999999946</v>
      </c>
      <c r="G36" s="2">
        <v>3</v>
      </c>
      <c r="H36" s="3" t="s">
        <v>79</v>
      </c>
      <c r="I36">
        <v>6</v>
      </c>
      <c r="J36" s="3">
        <v>50</v>
      </c>
      <c r="K36">
        <v>1.4999999999999999E-4</v>
      </c>
      <c r="L36">
        <v>1098.1248086197199</v>
      </c>
      <c r="M36">
        <v>3.4710170079833298</v>
      </c>
      <c r="O36">
        <f>57.62*M36</f>
        <v>199.99999999999946</v>
      </c>
      <c r="P36">
        <v>3</v>
      </c>
      <c r="Q36" s="4" t="s">
        <v>79</v>
      </c>
      <c r="R36">
        <v>6</v>
      </c>
      <c r="S36">
        <v>1.4999999999999999E-4</v>
      </c>
      <c r="T36">
        <v>8392.0044940492899</v>
      </c>
      <c r="U36" t="s">
        <v>48</v>
      </c>
      <c r="V36">
        <v>3.4710170079833298</v>
      </c>
      <c r="X36">
        <f t="shared" si="6"/>
        <v>199.99999999999946</v>
      </c>
      <c r="Y36">
        <v>1</v>
      </c>
      <c r="Z36">
        <v>122</v>
      </c>
    </row>
    <row r="37" spans="1:26">
      <c r="A37">
        <v>6</v>
      </c>
      <c r="B37">
        <v>1.5E-5</v>
      </c>
      <c r="C37" s="2">
        <v>1098.1479750000001</v>
      </c>
      <c r="D37" s="1">
        <v>3.4710170079833298</v>
      </c>
      <c r="F37">
        <f t="shared" si="4"/>
        <v>199.99999999999946</v>
      </c>
      <c r="G37" s="2">
        <v>4</v>
      </c>
      <c r="H37" s="3" t="s">
        <v>63</v>
      </c>
      <c r="I37">
        <v>6</v>
      </c>
      <c r="J37" s="3">
        <v>63</v>
      </c>
      <c r="K37" s="3">
        <v>1.5E-5</v>
      </c>
      <c r="L37">
        <v>1098.1479770814301</v>
      </c>
      <c r="M37">
        <v>3.4710170079833298</v>
      </c>
      <c r="O37">
        <f t="shared" si="5"/>
        <v>199.99999999999946</v>
      </c>
      <c r="P37">
        <v>4</v>
      </c>
      <c r="Q37" s="4" t="s">
        <v>63</v>
      </c>
      <c r="R37">
        <v>6</v>
      </c>
      <c r="S37" s="3">
        <v>1.5E-5</v>
      </c>
      <c r="T37">
        <v>8392.51659283152</v>
      </c>
      <c r="U37" t="s">
        <v>48</v>
      </c>
      <c r="V37">
        <v>3.4710170079833298</v>
      </c>
      <c r="X37">
        <f t="shared" si="6"/>
        <v>199.99999999999946</v>
      </c>
      <c r="Y37">
        <v>1</v>
      </c>
      <c r="Z37">
        <v>122</v>
      </c>
    </row>
    <row r="38" spans="1:26">
      <c r="A38" t="s">
        <v>73</v>
      </c>
      <c r="B38">
        <v>1.4999999999999999E-2</v>
      </c>
      <c r="C38" s="1">
        <v>762.56864106796002</v>
      </c>
      <c r="D38" s="1">
        <v>8.7567619338934595</v>
      </c>
      <c r="F38">
        <f t="shared" si="4"/>
        <v>504.56462263094113</v>
      </c>
      <c r="G38" s="2">
        <v>2</v>
      </c>
      <c r="H38" s="3" t="s">
        <v>60</v>
      </c>
      <c r="I38" t="s">
        <v>73</v>
      </c>
      <c r="J38" s="3">
        <v>42</v>
      </c>
      <c r="K38">
        <v>1.4999999999999999E-2</v>
      </c>
      <c r="L38">
        <v>762.56864225024003</v>
      </c>
      <c r="M38">
        <v>8.7567619524455296</v>
      </c>
      <c r="O38">
        <f t="shared" si="5"/>
        <v>504.56462369991141</v>
      </c>
      <c r="P38">
        <v>2</v>
      </c>
      <c r="Q38" s="4" t="s">
        <v>60</v>
      </c>
      <c r="R38" t="s">
        <v>73</v>
      </c>
      <c r="S38">
        <v>1.4999999999999999E-2</v>
      </c>
      <c r="T38">
        <v>1023.36351014518</v>
      </c>
      <c r="U38" t="s">
        <v>48</v>
      </c>
      <c r="V38">
        <v>8.7555141179475307</v>
      </c>
      <c r="X38">
        <f t="shared" si="6"/>
        <v>504.49272347613669</v>
      </c>
      <c r="Y38">
        <v>2</v>
      </c>
      <c r="Z38" t="s">
        <v>60</v>
      </c>
    </row>
    <row r="39" spans="1:26">
      <c r="A39" t="s">
        <v>73</v>
      </c>
      <c r="B39">
        <v>1.5E-3</v>
      </c>
      <c r="C39" s="1">
        <v>767.64729439137398</v>
      </c>
      <c r="D39" s="1">
        <v>8.8462872860055199</v>
      </c>
      <c r="F39">
        <f t="shared" si="4"/>
        <v>509.72307341963801</v>
      </c>
      <c r="G39" s="2">
        <v>4</v>
      </c>
      <c r="H39" s="3" t="s">
        <v>71</v>
      </c>
      <c r="I39" t="s">
        <v>73</v>
      </c>
      <c r="J39" s="3">
        <v>67</v>
      </c>
      <c r="K39">
        <v>1.5E-3</v>
      </c>
      <c r="L39">
        <v>767.64729556564998</v>
      </c>
      <c r="M39">
        <v>8.8462873044530603</v>
      </c>
      <c r="O39">
        <f t="shared" si="5"/>
        <v>509.72307448258533</v>
      </c>
      <c r="P39">
        <v>4</v>
      </c>
      <c r="Q39" s="4" t="s">
        <v>71</v>
      </c>
      <c r="R39" t="s">
        <v>73</v>
      </c>
      <c r="S39">
        <v>1.5E-3</v>
      </c>
      <c r="T39">
        <v>1028.55688766191</v>
      </c>
      <c r="U39" t="s">
        <v>48</v>
      </c>
      <c r="V39">
        <v>8.8456456248798592</v>
      </c>
      <c r="X39">
        <f t="shared" si="6"/>
        <v>509.68610090557746</v>
      </c>
      <c r="Y39">
        <v>2</v>
      </c>
      <c r="Z39" t="s">
        <v>60</v>
      </c>
    </row>
    <row r="40" spans="1:26">
      <c r="A40" t="s">
        <v>73</v>
      </c>
      <c r="B40">
        <v>1.4999999999999999E-4</v>
      </c>
      <c r="C40" s="1">
        <v>768.11539073998495</v>
      </c>
      <c r="D40" s="1">
        <v>8.8549303676845206</v>
      </c>
      <c r="F40">
        <f t="shared" si="4"/>
        <v>510.22108778598204</v>
      </c>
      <c r="G40" s="2">
        <v>4</v>
      </c>
      <c r="H40" s="3" t="s">
        <v>61</v>
      </c>
      <c r="I40" t="s">
        <v>73</v>
      </c>
      <c r="J40" s="3">
        <v>80</v>
      </c>
      <c r="K40">
        <v>1.4999999999999999E-4</v>
      </c>
      <c r="L40">
        <v>768.11539188962399</v>
      </c>
      <c r="M40">
        <v>8.8549303857136596</v>
      </c>
      <c r="O40">
        <f t="shared" si="5"/>
        <v>510.22108882482104</v>
      </c>
      <c r="P40">
        <v>4</v>
      </c>
      <c r="Q40" s="4" t="s">
        <v>61</v>
      </c>
      <c r="R40" t="s">
        <v>73</v>
      </c>
      <c r="S40">
        <v>1.4999999999999999E-4</v>
      </c>
      <c r="T40">
        <v>1029.0821137749101</v>
      </c>
      <c r="U40" t="s">
        <v>48</v>
      </c>
      <c r="V40">
        <v>8.8547609710189299</v>
      </c>
      <c r="X40">
        <f t="shared" si="6"/>
        <v>510.21132715011072</v>
      </c>
      <c r="Y40">
        <v>2</v>
      </c>
      <c r="Z40" t="s">
        <v>60</v>
      </c>
    </row>
    <row r="41" spans="1:26">
      <c r="A41" t="s">
        <v>73</v>
      </c>
      <c r="B41">
        <v>1.5E-5</v>
      </c>
      <c r="C41" s="1">
        <v>768.15069400351103</v>
      </c>
      <c r="D41" s="1">
        <v>8.8557481468789891</v>
      </c>
      <c r="F41">
        <f t="shared" si="4"/>
        <v>510.26820822316733</v>
      </c>
      <c r="G41" s="2">
        <v>7</v>
      </c>
      <c r="H41" s="3" t="s">
        <v>72</v>
      </c>
      <c r="I41" t="s">
        <v>73</v>
      </c>
      <c r="J41" s="3">
        <v>96</v>
      </c>
      <c r="K41" s="3">
        <v>1.5E-5</v>
      </c>
      <c r="L41">
        <v>768.15069523390002</v>
      </c>
      <c r="M41">
        <v>8.8557481724882496</v>
      </c>
      <c r="O41">
        <f t="shared" si="5"/>
        <v>510.26820969877292</v>
      </c>
      <c r="P41">
        <v>7</v>
      </c>
      <c r="Q41" s="4" t="s">
        <v>72</v>
      </c>
      <c r="R41" t="s">
        <v>73</v>
      </c>
      <c r="S41" s="3">
        <v>1.5E-5</v>
      </c>
      <c r="T41">
        <v>1029.1346965238599</v>
      </c>
      <c r="U41" t="s">
        <v>48</v>
      </c>
      <c r="V41">
        <v>8.8556735483843294</v>
      </c>
      <c r="X41">
        <f t="shared" si="6"/>
        <v>510.26390985790505</v>
      </c>
      <c r="Z41" t="s">
        <v>60</v>
      </c>
    </row>
    <row r="42" spans="1:26">
      <c r="A42" t="s">
        <v>97</v>
      </c>
      <c r="C42" s="1">
        <v>768.21252070073206</v>
      </c>
      <c r="D42" s="1">
        <v>8.8557749353088706</v>
      </c>
      <c r="F42">
        <f t="shared" si="4"/>
        <v>510.2697517724971</v>
      </c>
      <c r="G42" s="2">
        <v>12</v>
      </c>
      <c r="H42" s="3" t="s">
        <v>99</v>
      </c>
      <c r="I42" t="s">
        <v>94</v>
      </c>
      <c r="J42" s="3">
        <v>96</v>
      </c>
      <c r="K42" s="3"/>
      <c r="L42">
        <v>768.21252167441196</v>
      </c>
      <c r="M42">
        <v>8.8557749502290903</v>
      </c>
      <c r="O42">
        <f t="shared" si="5"/>
        <v>510.26975263220015</v>
      </c>
      <c r="P42">
        <v>5</v>
      </c>
      <c r="Q42" s="4" t="s">
        <v>27</v>
      </c>
      <c r="R42" t="s">
        <v>94</v>
      </c>
      <c r="S42" s="3"/>
      <c r="T42">
        <v>1029.1898548823999</v>
      </c>
      <c r="U42" t="s">
        <v>48</v>
      </c>
      <c r="V42">
        <v>8.8557749505172705</v>
      </c>
      <c r="X42">
        <f>57.62*V42</f>
        <v>510.26975264880508</v>
      </c>
      <c r="Y42">
        <v>4</v>
      </c>
      <c r="Z42" t="s">
        <v>98</v>
      </c>
    </row>
    <row r="43" spans="1:26">
      <c r="C43" s="1"/>
      <c r="D43" s="1"/>
      <c r="G43" s="2"/>
      <c r="H43" s="3"/>
      <c r="I43" s="3"/>
      <c r="J43" s="3"/>
      <c r="K43" s="3"/>
      <c r="Q43" s="4"/>
      <c r="S43" s="3"/>
    </row>
    <row r="44" spans="1:26">
      <c r="C44" s="1"/>
      <c r="D44" s="1"/>
      <c r="G44" s="2"/>
      <c r="H44" s="3"/>
      <c r="I44" s="3"/>
      <c r="J44" s="3"/>
      <c r="K44" s="3"/>
      <c r="Q44" s="4"/>
      <c r="S44" s="3"/>
    </row>
    <row r="45" spans="1:26">
      <c r="C45" s="2"/>
      <c r="D45" s="1"/>
      <c r="G45" s="2"/>
      <c r="H45" s="3"/>
      <c r="I45" s="3"/>
      <c r="J45" s="3"/>
      <c r="K45" s="3"/>
      <c r="Q45" s="4"/>
    </row>
    <row r="46" spans="1:26">
      <c r="G46" t="s">
        <v>37</v>
      </c>
      <c r="H46" t="s">
        <v>50</v>
      </c>
      <c r="I46" t="s">
        <v>42</v>
      </c>
      <c r="Q46" t="s">
        <v>64</v>
      </c>
    </row>
    <row r="47" spans="1:26">
      <c r="C47">
        <f>0.3*5+56.12</f>
        <v>57.62</v>
      </c>
      <c r="G47">
        <v>1098.13918204629</v>
      </c>
      <c r="H47">
        <v>1098.15539756257</v>
      </c>
      <c r="I47">
        <v>1098.13917570438</v>
      </c>
    </row>
    <row r="48" spans="1:26">
      <c r="G48">
        <f>(G47-H47)/(H47-I47)</f>
        <v>-0.99960905157154001</v>
      </c>
    </row>
    <row r="49" spans="7:9">
      <c r="G49">
        <f>(G47-H47)/(I47-H47)</f>
        <v>0.99960905157154001</v>
      </c>
    </row>
    <row r="52" spans="7:9">
      <c r="H52">
        <f>0.01/I52+0.000001</f>
        <v>1.0106246823774435E-5</v>
      </c>
      <c r="I52">
        <v>1098.1472601744299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2C0B7-054E-4939-8685-35311F9A6415}">
  <dimension ref="A1:J36"/>
  <sheetViews>
    <sheetView tabSelected="1" topLeftCell="A4" workbookViewId="0">
      <selection activeCell="H7" sqref="H7:H8"/>
    </sheetView>
  </sheetViews>
  <sheetFormatPr defaultRowHeight="15"/>
  <cols>
    <col min="9" max="9" width="129.5703125" bestFit="1" customWidth="1"/>
  </cols>
  <sheetData>
    <row r="1" spans="1:10">
      <c r="A1" t="s">
        <v>115</v>
      </c>
      <c r="B1" t="s">
        <v>100</v>
      </c>
      <c r="C1" t="s">
        <v>101</v>
      </c>
      <c r="D1" t="s">
        <v>102</v>
      </c>
      <c r="E1" t="s">
        <v>7</v>
      </c>
      <c r="F1" t="s">
        <v>88</v>
      </c>
      <c r="G1" t="s">
        <v>106</v>
      </c>
      <c r="H1" t="s">
        <v>8</v>
      </c>
      <c r="I1" t="s">
        <v>107</v>
      </c>
      <c r="J1" t="s">
        <v>109</v>
      </c>
    </row>
    <row r="2" spans="1:10">
      <c r="A2">
        <v>1</v>
      </c>
      <c r="B2">
        <v>12</v>
      </c>
      <c r="C2">
        <v>1</v>
      </c>
      <c r="D2" t="s">
        <v>103</v>
      </c>
      <c r="E2">
        <v>2</v>
      </c>
      <c r="F2">
        <v>206.00038377973601</v>
      </c>
      <c r="G2">
        <v>0</v>
      </c>
      <c r="H2">
        <f>57.62*G2</f>
        <v>0</v>
      </c>
      <c r="I2" t="s">
        <v>108</v>
      </c>
    </row>
    <row r="3" spans="1:10">
      <c r="A3">
        <v>1</v>
      </c>
      <c r="B3">
        <v>12</v>
      </c>
      <c r="C3">
        <v>1</v>
      </c>
      <c r="D3" t="s">
        <v>104</v>
      </c>
      <c r="H3">
        <f t="shared" ref="H3:H8" si="0">57.62*G3</f>
        <v>0</v>
      </c>
    </row>
    <row r="4" spans="1:10">
      <c r="A4">
        <v>1</v>
      </c>
      <c r="B4">
        <v>12</v>
      </c>
      <c r="C4">
        <v>1</v>
      </c>
      <c r="D4" t="s">
        <v>105</v>
      </c>
      <c r="E4">
        <v>2</v>
      </c>
      <c r="F4">
        <v>326.04175098357001</v>
      </c>
      <c r="G4">
        <v>0</v>
      </c>
      <c r="H4">
        <f t="shared" si="0"/>
        <v>0</v>
      </c>
      <c r="I4" t="s">
        <v>108</v>
      </c>
      <c r="J4" t="s">
        <v>110</v>
      </c>
    </row>
    <row r="5" spans="1:10">
      <c r="A5">
        <v>1</v>
      </c>
      <c r="B5">
        <v>12</v>
      </c>
      <c r="C5">
        <v>0</v>
      </c>
      <c r="D5" t="s">
        <v>103</v>
      </c>
      <c r="E5">
        <v>100</v>
      </c>
      <c r="F5">
        <v>537.30741845209502</v>
      </c>
      <c r="G5">
        <v>4.4201843013256399</v>
      </c>
      <c r="H5">
        <f t="shared" si="0"/>
        <v>254.69101944238335</v>
      </c>
      <c r="I5" t="s">
        <v>111</v>
      </c>
    </row>
    <row r="6" spans="1:10">
      <c r="A6">
        <v>1</v>
      </c>
      <c r="B6">
        <v>12</v>
      </c>
      <c r="C6">
        <v>0</v>
      </c>
      <c r="D6" t="s">
        <v>104</v>
      </c>
      <c r="H6">
        <f t="shared" si="0"/>
        <v>0</v>
      </c>
    </row>
    <row r="7" spans="1:10">
      <c r="A7">
        <v>1</v>
      </c>
      <c r="B7">
        <v>12</v>
      </c>
      <c r="C7">
        <v>0</v>
      </c>
      <c r="D7" t="s">
        <v>105</v>
      </c>
      <c r="E7">
        <v>2</v>
      </c>
      <c r="F7">
        <v>719.46587471329099</v>
      </c>
      <c r="G7">
        <v>4.42018431550754</v>
      </c>
      <c r="H7">
        <f t="shared" si="0"/>
        <v>254.69102025954444</v>
      </c>
      <c r="I7" t="s">
        <v>112</v>
      </c>
      <c r="J7" t="s">
        <v>113</v>
      </c>
    </row>
    <row r="8" spans="1:10">
      <c r="A8">
        <v>1</v>
      </c>
      <c r="B8">
        <v>12</v>
      </c>
      <c r="C8">
        <v>0</v>
      </c>
      <c r="D8" t="s">
        <v>114</v>
      </c>
      <c r="E8">
        <v>2</v>
      </c>
      <c r="F8">
        <v>719.46587313777297</v>
      </c>
      <c r="G8">
        <v>4.4201842914554863</v>
      </c>
      <c r="H8">
        <f t="shared" si="0"/>
        <v>254.69101887366512</v>
      </c>
      <c r="I8" t="s">
        <v>116</v>
      </c>
      <c r="J8" t="s">
        <v>113</v>
      </c>
    </row>
    <row r="9" spans="1:10">
      <c r="A9">
        <v>2</v>
      </c>
      <c r="B9">
        <v>12</v>
      </c>
      <c r="C9">
        <v>1</v>
      </c>
      <c r="D9" t="s">
        <v>103</v>
      </c>
    </row>
    <row r="10" spans="1:10">
      <c r="A10">
        <v>2</v>
      </c>
      <c r="B10">
        <v>12</v>
      </c>
      <c r="C10">
        <v>1</v>
      </c>
      <c r="D10" t="s">
        <v>104</v>
      </c>
    </row>
    <row r="11" spans="1:10">
      <c r="A11">
        <v>2</v>
      </c>
      <c r="B11">
        <v>12</v>
      </c>
      <c r="C11">
        <v>1</v>
      </c>
      <c r="D11" t="s">
        <v>105</v>
      </c>
    </row>
    <row r="12" spans="1:10">
      <c r="A12">
        <v>2</v>
      </c>
      <c r="B12">
        <v>12</v>
      </c>
      <c r="C12">
        <v>0</v>
      </c>
      <c r="D12" t="s">
        <v>103</v>
      </c>
    </row>
    <row r="13" spans="1:10">
      <c r="A13">
        <v>2</v>
      </c>
      <c r="B13">
        <v>12</v>
      </c>
      <c r="C13">
        <v>0</v>
      </c>
      <c r="D13" t="s">
        <v>104</v>
      </c>
    </row>
    <row r="14" spans="1:10">
      <c r="A14">
        <v>2</v>
      </c>
      <c r="B14">
        <v>12</v>
      </c>
      <c r="C14">
        <v>0</v>
      </c>
      <c r="D14" t="s">
        <v>105</v>
      </c>
    </row>
    <row r="15" spans="1:10">
      <c r="A15">
        <v>2</v>
      </c>
      <c r="B15">
        <v>12</v>
      </c>
      <c r="C15">
        <v>0</v>
      </c>
      <c r="D15" t="s">
        <v>114</v>
      </c>
    </row>
    <row r="16" spans="1:10">
      <c r="A16">
        <v>3</v>
      </c>
      <c r="B16">
        <v>12</v>
      </c>
      <c r="C16">
        <v>1</v>
      </c>
      <c r="D16" t="s">
        <v>103</v>
      </c>
    </row>
    <row r="17" spans="1:4">
      <c r="A17">
        <v>3</v>
      </c>
      <c r="B17">
        <v>12</v>
      </c>
      <c r="C17">
        <v>1</v>
      </c>
      <c r="D17" t="s">
        <v>104</v>
      </c>
    </row>
    <row r="18" spans="1:4">
      <c r="A18">
        <v>3</v>
      </c>
      <c r="B18">
        <v>12</v>
      </c>
      <c r="C18">
        <v>1</v>
      </c>
      <c r="D18" t="s">
        <v>105</v>
      </c>
    </row>
    <row r="19" spans="1:4">
      <c r="A19">
        <v>3</v>
      </c>
      <c r="B19">
        <v>12</v>
      </c>
      <c r="C19">
        <v>0</v>
      </c>
      <c r="D19" t="s">
        <v>103</v>
      </c>
    </row>
    <row r="20" spans="1:4">
      <c r="A20">
        <v>3</v>
      </c>
      <c r="B20">
        <v>12</v>
      </c>
      <c r="C20">
        <v>0</v>
      </c>
      <c r="D20" t="s">
        <v>104</v>
      </c>
    </row>
    <row r="21" spans="1:4">
      <c r="A21">
        <v>3</v>
      </c>
      <c r="B21">
        <v>12</v>
      </c>
      <c r="C21">
        <v>0</v>
      </c>
      <c r="D21" t="s">
        <v>105</v>
      </c>
    </row>
    <row r="22" spans="1:4">
      <c r="A22">
        <v>3</v>
      </c>
      <c r="B22">
        <v>12</v>
      </c>
      <c r="C22">
        <v>0</v>
      </c>
      <c r="D22" t="s">
        <v>114</v>
      </c>
    </row>
    <row r="23" spans="1:4">
      <c r="A23">
        <v>4</v>
      </c>
      <c r="B23">
        <v>12</v>
      </c>
      <c r="C23">
        <v>1</v>
      </c>
      <c r="D23" t="s">
        <v>103</v>
      </c>
    </row>
    <row r="24" spans="1:4">
      <c r="A24">
        <v>4</v>
      </c>
      <c r="B24">
        <v>12</v>
      </c>
      <c r="C24">
        <v>1</v>
      </c>
      <c r="D24" t="s">
        <v>104</v>
      </c>
    </row>
    <row r="25" spans="1:4">
      <c r="A25">
        <v>4</v>
      </c>
      <c r="B25">
        <v>12</v>
      </c>
      <c r="C25">
        <v>1</v>
      </c>
      <c r="D25" t="s">
        <v>105</v>
      </c>
    </row>
    <row r="26" spans="1:4">
      <c r="A26">
        <v>4</v>
      </c>
      <c r="B26">
        <v>12</v>
      </c>
      <c r="C26">
        <v>0</v>
      </c>
      <c r="D26" t="s">
        <v>103</v>
      </c>
    </row>
    <row r="27" spans="1:4">
      <c r="A27">
        <v>4</v>
      </c>
      <c r="B27">
        <v>12</v>
      </c>
      <c r="C27">
        <v>0</v>
      </c>
      <c r="D27" t="s">
        <v>104</v>
      </c>
    </row>
    <row r="28" spans="1:4">
      <c r="A28">
        <v>4</v>
      </c>
      <c r="B28">
        <v>12</v>
      </c>
      <c r="C28">
        <v>0</v>
      </c>
      <c r="D28" t="s">
        <v>105</v>
      </c>
    </row>
    <row r="29" spans="1:4">
      <c r="A29">
        <v>4</v>
      </c>
      <c r="B29">
        <v>12</v>
      </c>
      <c r="C29">
        <v>0</v>
      </c>
      <c r="D29" t="s">
        <v>114</v>
      </c>
    </row>
    <row r="30" spans="1:4">
      <c r="A30">
        <v>5</v>
      </c>
      <c r="B30">
        <v>12</v>
      </c>
      <c r="C30">
        <v>1</v>
      </c>
      <c r="D30" t="s">
        <v>103</v>
      </c>
    </row>
    <row r="31" spans="1:4">
      <c r="A31">
        <v>5</v>
      </c>
      <c r="B31">
        <v>12</v>
      </c>
      <c r="C31">
        <v>1</v>
      </c>
      <c r="D31" t="s">
        <v>104</v>
      </c>
    </row>
    <row r="32" spans="1:4">
      <c r="A32">
        <v>5</v>
      </c>
      <c r="B32">
        <v>12</v>
      </c>
      <c r="C32">
        <v>1</v>
      </c>
      <c r="D32" t="s">
        <v>105</v>
      </c>
    </row>
    <row r="33" spans="1:4">
      <c r="A33">
        <v>5</v>
      </c>
      <c r="B33">
        <v>12</v>
      </c>
      <c r="C33">
        <v>0</v>
      </c>
      <c r="D33" t="s">
        <v>103</v>
      </c>
    </row>
    <row r="34" spans="1:4">
      <c r="A34">
        <v>5</v>
      </c>
      <c r="B34">
        <v>12</v>
      </c>
      <c r="C34">
        <v>0</v>
      </c>
      <c r="D34" t="s">
        <v>104</v>
      </c>
    </row>
    <row r="35" spans="1:4">
      <c r="A35">
        <v>5</v>
      </c>
      <c r="B35">
        <v>12</v>
      </c>
      <c r="C35">
        <v>0</v>
      </c>
      <c r="D35" t="s">
        <v>105</v>
      </c>
    </row>
    <row r="36" spans="1:4">
      <c r="A36">
        <v>5</v>
      </c>
      <c r="B36">
        <v>12</v>
      </c>
      <c r="C36">
        <v>0</v>
      </c>
      <c r="D36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670F-C95B-4168-9298-643F736FCC15}">
  <dimension ref="A1:AW40"/>
  <sheetViews>
    <sheetView topLeftCell="A16" workbookViewId="0">
      <selection activeCell="A30" sqref="A30"/>
    </sheetView>
  </sheetViews>
  <sheetFormatPr defaultRowHeight="15"/>
  <cols>
    <col min="1" max="1" width="13.7109375" bestFit="1" customWidth="1"/>
    <col min="3" max="3" width="12" bestFit="1" customWidth="1"/>
    <col min="4" max="4" width="12.7109375" bestFit="1" customWidth="1"/>
    <col min="5" max="5" width="10.5703125" bestFit="1" customWidth="1"/>
    <col min="6" max="6" width="10.42578125" bestFit="1" customWidth="1"/>
    <col min="7" max="7" width="14.7109375" bestFit="1" customWidth="1"/>
    <col min="8" max="8" width="14.7109375" customWidth="1"/>
  </cols>
  <sheetData>
    <row r="1" spans="1:18">
      <c r="A1" t="s">
        <v>0</v>
      </c>
      <c r="B1" t="s">
        <v>37</v>
      </c>
      <c r="C1" t="s">
        <v>38</v>
      </c>
      <c r="D1" t="s">
        <v>39</v>
      </c>
      <c r="E1" t="s">
        <v>2</v>
      </c>
      <c r="F1" t="s">
        <v>3</v>
      </c>
      <c r="G1" t="s">
        <v>42</v>
      </c>
      <c r="H1" t="s">
        <v>40</v>
      </c>
      <c r="I1" t="s">
        <v>41</v>
      </c>
      <c r="J1" t="s">
        <v>5</v>
      </c>
      <c r="K1" t="s">
        <v>6</v>
      </c>
      <c r="L1" t="s">
        <v>2</v>
      </c>
      <c r="M1" t="s">
        <v>3</v>
      </c>
      <c r="N1" t="s">
        <v>4</v>
      </c>
    </row>
    <row r="2" spans="1:18">
      <c r="A2">
        <v>0</v>
      </c>
      <c r="B2">
        <v>1098.14836326521</v>
      </c>
      <c r="C2" t="s">
        <v>51</v>
      </c>
      <c r="D2">
        <v>350</v>
      </c>
      <c r="E2">
        <v>3.4710170079833289</v>
      </c>
      <c r="F2">
        <v>17.355085039916698</v>
      </c>
      <c r="G2">
        <f t="shared" ref="G2:G3" si="0">56.12*E2+0.3*F2</f>
        <v>199.9999999999994</v>
      </c>
      <c r="H2">
        <v>5</v>
      </c>
      <c r="I2" t="s">
        <v>21</v>
      </c>
    </row>
    <row r="3" spans="1:18">
      <c r="A3">
        <v>1</v>
      </c>
      <c r="G3">
        <f t="shared" si="0"/>
        <v>0</v>
      </c>
    </row>
    <row r="4" spans="1:18">
      <c r="A4">
        <v>2</v>
      </c>
      <c r="B4">
        <v>1095.8457716323501</v>
      </c>
      <c r="C4">
        <v>130</v>
      </c>
      <c r="D4">
        <v>130</v>
      </c>
      <c r="E4">
        <v>3.5101027125339863</v>
      </c>
      <c r="F4">
        <v>17.550513562669909</v>
      </c>
      <c r="G4">
        <f>56.12*E4+0.3*F4</f>
        <v>202.25211829620827</v>
      </c>
      <c r="H4">
        <v>2</v>
      </c>
      <c r="I4" t="s">
        <v>16</v>
      </c>
    </row>
    <row r="5" spans="1:18">
      <c r="A5">
        <v>3</v>
      </c>
    </row>
    <row r="6" spans="1:18">
      <c r="A6">
        <v>12</v>
      </c>
    </row>
    <row r="7" spans="1:18">
      <c r="A7">
        <v>13</v>
      </c>
    </row>
    <row r="8" spans="1:18">
      <c r="A8">
        <v>23</v>
      </c>
    </row>
    <row r="9" spans="1:18">
      <c r="A9">
        <v>123</v>
      </c>
    </row>
    <row r="11" spans="1:18">
      <c r="A11" t="s">
        <v>52</v>
      </c>
      <c r="B11" t="s">
        <v>37</v>
      </c>
      <c r="C11" t="s">
        <v>53</v>
      </c>
      <c r="D11" t="s">
        <v>56</v>
      </c>
      <c r="E11" t="s">
        <v>57</v>
      </c>
      <c r="F11" t="s">
        <v>38</v>
      </c>
      <c r="G11" t="s">
        <v>39</v>
      </c>
      <c r="H11" t="s">
        <v>2</v>
      </c>
      <c r="I11" t="s">
        <v>3</v>
      </c>
      <c r="J11" t="s">
        <v>42</v>
      </c>
      <c r="K11" t="s">
        <v>54</v>
      </c>
      <c r="L11" t="s">
        <v>59</v>
      </c>
      <c r="M11" t="s">
        <v>76</v>
      </c>
      <c r="N11" t="s">
        <v>5</v>
      </c>
      <c r="O11" t="s">
        <v>6</v>
      </c>
      <c r="P11" t="s">
        <v>2</v>
      </c>
      <c r="Q11" t="s">
        <v>3</v>
      </c>
      <c r="R11" t="s">
        <v>4</v>
      </c>
    </row>
    <row r="12" spans="1:18">
      <c r="A12">
        <v>0</v>
      </c>
      <c r="B12">
        <v>1098.14836326521</v>
      </c>
      <c r="C12" s="7">
        <v>1.0000000000000001E-5</v>
      </c>
      <c r="D12" s="7">
        <f>(B12-sync!C2)/sync!C2</f>
        <v>1.0064817828572069E-6</v>
      </c>
      <c r="E12" s="3">
        <f>(B12-sync!C2)*1000000</f>
        <v>1105.2652100715932</v>
      </c>
      <c r="F12">
        <v>80</v>
      </c>
      <c r="G12">
        <v>80</v>
      </c>
      <c r="H12">
        <v>3.4710170079833333</v>
      </c>
      <c r="J12">
        <f>57.62*H12</f>
        <v>199.99999999999966</v>
      </c>
      <c r="L12">
        <v>19</v>
      </c>
    </row>
    <row r="13" spans="1:18">
      <c r="A13">
        <v>1</v>
      </c>
      <c r="B13">
        <v>768.16182766125701</v>
      </c>
      <c r="C13" s="7">
        <v>1.0000000000000001E-5</v>
      </c>
      <c r="D13" s="7">
        <f>(B13-sync!C3)/sync!C3</f>
        <v>1.3661189918293445E-5</v>
      </c>
      <c r="E13" s="3">
        <f>(B13-sync!C3)*1000000</f>
        <v>10493.861257032222</v>
      </c>
      <c r="F13" s="2">
        <v>6</v>
      </c>
      <c r="G13">
        <v>6</v>
      </c>
      <c r="J13">
        <f t="shared" ref="J13:J21" si="1">57.62*H13</f>
        <v>0</v>
      </c>
      <c r="K13">
        <v>23</v>
      </c>
      <c r="L13">
        <v>23</v>
      </c>
    </row>
    <row r="14" spans="1:18">
      <c r="A14">
        <v>1</v>
      </c>
      <c r="B14">
        <v>768.15795527197395</v>
      </c>
      <c r="C14" s="7">
        <v>9.9999999999999995E-7</v>
      </c>
      <c r="D14" s="7">
        <f>(B14-sync!C3)/sync!C3</f>
        <v>8.6200097332590126E-6</v>
      </c>
      <c r="E14" s="3">
        <f>(B14-sync!C3)*1000000</f>
        <v>6621.471973971893</v>
      </c>
      <c r="F14" s="2" t="s">
        <v>55</v>
      </c>
      <c r="G14" t="s">
        <v>55</v>
      </c>
      <c r="K14">
        <v>21</v>
      </c>
      <c r="L14">
        <v>21</v>
      </c>
    </row>
    <row r="15" spans="1:18">
      <c r="A15">
        <v>1</v>
      </c>
      <c r="B15">
        <v>768.15207147398996</v>
      </c>
      <c r="C15" s="7">
        <v>4.9999999999999998E-7</v>
      </c>
      <c r="D15" s="7">
        <f>(B15-sync!C3)/sync!C3</f>
        <v>9.6032377674724844E-7</v>
      </c>
      <c r="E15" s="3">
        <f>(B15-sync!C3)*1000000</f>
        <v>737.67398998825229</v>
      </c>
      <c r="F15" s="2" t="s">
        <v>58</v>
      </c>
      <c r="G15" t="s">
        <v>58</v>
      </c>
      <c r="K15">
        <v>8</v>
      </c>
      <c r="L15">
        <v>10</v>
      </c>
    </row>
    <row r="16" spans="1:18">
      <c r="A16">
        <v>2</v>
      </c>
      <c r="J16">
        <f t="shared" si="1"/>
        <v>0</v>
      </c>
    </row>
    <row r="17" spans="1:13">
      <c r="A17">
        <v>3</v>
      </c>
      <c r="J17">
        <f t="shared" si="1"/>
        <v>0</v>
      </c>
    </row>
    <row r="18" spans="1:13">
      <c r="A18">
        <v>12</v>
      </c>
      <c r="J18">
        <f t="shared" si="1"/>
        <v>0</v>
      </c>
    </row>
    <row r="19" spans="1:13">
      <c r="A19">
        <v>13</v>
      </c>
      <c r="J19">
        <f t="shared" si="1"/>
        <v>0</v>
      </c>
    </row>
    <row r="20" spans="1:13">
      <c r="A20">
        <v>23</v>
      </c>
      <c r="J20">
        <f t="shared" si="1"/>
        <v>0</v>
      </c>
    </row>
    <row r="21" spans="1:13">
      <c r="A21">
        <v>123</v>
      </c>
      <c r="J21">
        <f t="shared" si="1"/>
        <v>0</v>
      </c>
    </row>
    <row r="22" spans="1:13">
      <c r="A22" t="s">
        <v>87</v>
      </c>
      <c r="B22" t="s">
        <v>88</v>
      </c>
      <c r="C22" t="s">
        <v>53</v>
      </c>
      <c r="D22" t="s">
        <v>89</v>
      </c>
      <c r="E22" t="s">
        <v>90</v>
      </c>
      <c r="F22" t="s">
        <v>91</v>
      </c>
      <c r="G22" t="s">
        <v>92</v>
      </c>
    </row>
    <row r="23" spans="1:13">
      <c r="A23" t="s">
        <v>75</v>
      </c>
      <c r="B23" s="2">
        <v>1098.14982634388</v>
      </c>
      <c r="C23" s="7">
        <v>4.9999999999999998E-7</v>
      </c>
      <c r="D23" s="3">
        <f>(B23-sync!C29)/sync!C29</f>
        <v>1.734141495661319E-6</v>
      </c>
      <c r="E23">
        <f>(B23-sync!C29)*1000000</f>
        <v>1904.3438799144496</v>
      </c>
      <c r="F23">
        <v>118</v>
      </c>
      <c r="G23">
        <v>118</v>
      </c>
      <c r="H23">
        <v>3.4710170079833298</v>
      </c>
      <c r="J23">
        <v>200</v>
      </c>
      <c r="K23">
        <v>6</v>
      </c>
      <c r="L23">
        <v>7</v>
      </c>
      <c r="M23" t="s">
        <v>77</v>
      </c>
    </row>
    <row r="24" spans="1:13">
      <c r="A24" t="s">
        <v>78</v>
      </c>
      <c r="B24" s="2">
        <v>1098.1262513428601</v>
      </c>
      <c r="C24" t="s">
        <v>81</v>
      </c>
      <c r="D24">
        <f>-(sync!C28-async!B24)/sync!C28</f>
        <v>2.2869397761029339E-6</v>
      </c>
      <c r="E24">
        <f>(B24-sync!C28)*1000000</f>
        <v>2511.3428600889165</v>
      </c>
      <c r="F24">
        <v>134</v>
      </c>
      <c r="G24">
        <v>134</v>
      </c>
      <c r="H24">
        <v>3.4710170079833298</v>
      </c>
      <c r="I24" t="s">
        <v>80</v>
      </c>
      <c r="J24">
        <v>200</v>
      </c>
      <c r="K24">
        <v>4</v>
      </c>
      <c r="L24">
        <v>18</v>
      </c>
      <c r="M24" t="s">
        <v>61</v>
      </c>
    </row>
    <row r="25" spans="1:13">
      <c r="A25" t="s">
        <v>83</v>
      </c>
      <c r="B25" s="2">
        <v>1097.7358829657501</v>
      </c>
      <c r="C25" s="7">
        <v>4.9999999999999998E-7</v>
      </c>
      <c r="D25">
        <f>(B25-sync!C27)/sync!C27</f>
        <v>2.4137483179296286E-7</v>
      </c>
      <c r="E25">
        <f>(B25-sync!C27)*1000000</f>
        <v>264.96575014789414</v>
      </c>
      <c r="F25">
        <v>160</v>
      </c>
      <c r="G25">
        <v>160</v>
      </c>
      <c r="H25">
        <v>3.4710170079833298</v>
      </c>
      <c r="J25">
        <v>200</v>
      </c>
      <c r="K25">
        <v>4</v>
      </c>
      <c r="L25">
        <v>3</v>
      </c>
      <c r="M25" t="s">
        <v>66</v>
      </c>
    </row>
    <row r="26" spans="1:13">
      <c r="A26" t="s">
        <v>84</v>
      </c>
      <c r="B26">
        <v>767.62316908459502</v>
      </c>
      <c r="C26" s="7">
        <v>4.9999999999999998E-7</v>
      </c>
      <c r="D26">
        <f>(B26-sync!L31)/sync!L31</f>
        <v>6.3201157742599168E-6</v>
      </c>
      <c r="E26">
        <f>(B26-sync!L31)*1000000</f>
        <v>4851.436637977713</v>
      </c>
      <c r="F26">
        <v>91</v>
      </c>
      <c r="G26">
        <v>91</v>
      </c>
      <c r="H26">
        <v>8.8464173041684191</v>
      </c>
      <c r="J26">
        <f>57.62*H26</f>
        <v>509.73056506618428</v>
      </c>
      <c r="M26" t="s">
        <v>85</v>
      </c>
    </row>
    <row r="27" spans="1:13">
      <c r="A27" t="s">
        <v>86</v>
      </c>
      <c r="B27">
        <v>1093.6392765887299</v>
      </c>
      <c r="C27" s="7">
        <v>4.9999999999999998E-7</v>
      </c>
      <c r="F27">
        <v>67</v>
      </c>
      <c r="G27" t="s">
        <v>93</v>
      </c>
    </row>
    <row r="28" spans="1:13">
      <c r="A28" t="s">
        <v>95</v>
      </c>
      <c r="C28" s="7"/>
    </row>
    <row r="29" spans="1:13">
      <c r="A29" t="s">
        <v>96</v>
      </c>
      <c r="C29" s="7"/>
    </row>
    <row r="30" spans="1:13">
      <c r="A30" t="s">
        <v>94</v>
      </c>
      <c r="C30" s="7"/>
    </row>
    <row r="31" spans="1:13">
      <c r="C31" s="7"/>
    </row>
    <row r="32" spans="1:13">
      <c r="C32" s="7"/>
    </row>
    <row r="33" spans="1:49">
      <c r="C33" s="7"/>
    </row>
    <row r="34" spans="1:49">
      <c r="C34" s="7"/>
    </row>
    <row r="35" spans="1:49">
      <c r="C35" s="7"/>
    </row>
    <row r="36" spans="1:49">
      <c r="C36" s="7"/>
    </row>
    <row r="37" spans="1:49">
      <c r="A37">
        <v>1</v>
      </c>
      <c r="B37">
        <f>A37+1</f>
        <v>2</v>
      </c>
      <c r="C37">
        <f t="shared" ref="C37:AV37" si="2">B37+1</f>
        <v>3</v>
      </c>
      <c r="D37">
        <f t="shared" si="2"/>
        <v>4</v>
      </c>
      <c r="E37">
        <f t="shared" si="2"/>
        <v>5</v>
      </c>
      <c r="F37">
        <f t="shared" si="2"/>
        <v>6</v>
      </c>
      <c r="G37">
        <f t="shared" si="2"/>
        <v>7</v>
      </c>
      <c r="H37">
        <f t="shared" si="2"/>
        <v>8</v>
      </c>
      <c r="I37">
        <f t="shared" si="2"/>
        <v>9</v>
      </c>
      <c r="J37">
        <f t="shared" si="2"/>
        <v>10</v>
      </c>
      <c r="K37">
        <f t="shared" si="2"/>
        <v>11</v>
      </c>
      <c r="L37">
        <f t="shared" si="2"/>
        <v>12</v>
      </c>
      <c r="M37">
        <f t="shared" si="2"/>
        <v>13</v>
      </c>
      <c r="N37">
        <f t="shared" si="2"/>
        <v>14</v>
      </c>
      <c r="O37">
        <f t="shared" si="2"/>
        <v>15</v>
      </c>
      <c r="P37">
        <f t="shared" si="2"/>
        <v>16</v>
      </c>
      <c r="Q37">
        <f t="shared" si="2"/>
        <v>17</v>
      </c>
      <c r="R37">
        <f t="shared" si="2"/>
        <v>18</v>
      </c>
      <c r="S37">
        <f t="shared" si="2"/>
        <v>19</v>
      </c>
      <c r="T37">
        <f t="shared" si="2"/>
        <v>20</v>
      </c>
      <c r="U37">
        <f t="shared" si="2"/>
        <v>21</v>
      </c>
      <c r="V37">
        <f t="shared" si="2"/>
        <v>22</v>
      </c>
      <c r="W37">
        <f t="shared" si="2"/>
        <v>23</v>
      </c>
      <c r="X37">
        <f t="shared" si="2"/>
        <v>24</v>
      </c>
      <c r="Y37">
        <f t="shared" si="2"/>
        <v>25</v>
      </c>
      <c r="Z37">
        <f t="shared" si="2"/>
        <v>26</v>
      </c>
      <c r="AA37">
        <f t="shared" si="2"/>
        <v>27</v>
      </c>
      <c r="AB37">
        <f t="shared" si="2"/>
        <v>28</v>
      </c>
      <c r="AC37">
        <f t="shared" si="2"/>
        <v>29</v>
      </c>
      <c r="AD37">
        <f t="shared" si="2"/>
        <v>30</v>
      </c>
      <c r="AE37">
        <f t="shared" si="2"/>
        <v>31</v>
      </c>
      <c r="AF37">
        <f t="shared" si="2"/>
        <v>32</v>
      </c>
      <c r="AG37">
        <f t="shared" si="2"/>
        <v>33</v>
      </c>
      <c r="AH37">
        <f t="shared" si="2"/>
        <v>34</v>
      </c>
      <c r="AI37">
        <f t="shared" si="2"/>
        <v>35</v>
      </c>
      <c r="AJ37">
        <f t="shared" si="2"/>
        <v>36</v>
      </c>
      <c r="AK37">
        <f t="shared" si="2"/>
        <v>37</v>
      </c>
      <c r="AL37">
        <f t="shared" si="2"/>
        <v>38</v>
      </c>
      <c r="AM37">
        <f t="shared" si="2"/>
        <v>39</v>
      </c>
      <c r="AN37">
        <f t="shared" si="2"/>
        <v>40</v>
      </c>
      <c r="AO37">
        <f t="shared" si="2"/>
        <v>41</v>
      </c>
      <c r="AP37">
        <f t="shared" si="2"/>
        <v>42</v>
      </c>
      <c r="AQ37">
        <f t="shared" si="2"/>
        <v>43</v>
      </c>
      <c r="AR37">
        <f t="shared" si="2"/>
        <v>44</v>
      </c>
      <c r="AS37">
        <f t="shared" si="2"/>
        <v>45</v>
      </c>
      <c r="AT37">
        <f t="shared" si="2"/>
        <v>46</v>
      </c>
      <c r="AU37">
        <f t="shared" si="2"/>
        <v>47</v>
      </c>
      <c r="AV37">
        <f t="shared" si="2"/>
        <v>48</v>
      </c>
    </row>
    <row r="38" spans="1:49">
      <c r="A38">
        <f>MOD(A37,2)</f>
        <v>1</v>
      </c>
      <c r="B38">
        <f t="shared" ref="B38:AV38" si="3">MOD(B37,2)</f>
        <v>0</v>
      </c>
      <c r="C38">
        <f t="shared" si="3"/>
        <v>1</v>
      </c>
      <c r="D38">
        <f t="shared" si="3"/>
        <v>0</v>
      </c>
      <c r="E38">
        <f t="shared" si="3"/>
        <v>1</v>
      </c>
      <c r="F38">
        <f t="shared" si="3"/>
        <v>0</v>
      </c>
      <c r="G38">
        <f t="shared" si="3"/>
        <v>1</v>
      </c>
      <c r="H38">
        <f t="shared" si="3"/>
        <v>0</v>
      </c>
      <c r="I38">
        <f t="shared" si="3"/>
        <v>1</v>
      </c>
      <c r="J38">
        <f t="shared" si="3"/>
        <v>0</v>
      </c>
      <c r="K38">
        <f t="shared" si="3"/>
        <v>1</v>
      </c>
      <c r="L38">
        <f t="shared" si="3"/>
        <v>0</v>
      </c>
      <c r="M38">
        <f t="shared" si="3"/>
        <v>1</v>
      </c>
      <c r="N38">
        <f t="shared" si="3"/>
        <v>0</v>
      </c>
      <c r="O38">
        <f t="shared" si="3"/>
        <v>1</v>
      </c>
      <c r="P38">
        <f t="shared" si="3"/>
        <v>0</v>
      </c>
      <c r="Q38">
        <f t="shared" si="3"/>
        <v>1</v>
      </c>
      <c r="R38">
        <f t="shared" si="3"/>
        <v>0</v>
      </c>
      <c r="S38">
        <f t="shared" si="3"/>
        <v>1</v>
      </c>
      <c r="T38">
        <f t="shared" si="3"/>
        <v>0</v>
      </c>
      <c r="U38">
        <f t="shared" si="3"/>
        <v>1</v>
      </c>
      <c r="V38">
        <f t="shared" si="3"/>
        <v>0</v>
      </c>
      <c r="W38">
        <f t="shared" si="3"/>
        <v>1</v>
      </c>
      <c r="X38">
        <f t="shared" si="3"/>
        <v>0</v>
      </c>
      <c r="Y38">
        <f t="shared" si="3"/>
        <v>1</v>
      </c>
      <c r="Z38">
        <f t="shared" si="3"/>
        <v>0</v>
      </c>
      <c r="AA38">
        <f t="shared" si="3"/>
        <v>1</v>
      </c>
      <c r="AB38">
        <f t="shared" si="3"/>
        <v>0</v>
      </c>
      <c r="AC38">
        <f t="shared" si="3"/>
        <v>1</v>
      </c>
      <c r="AD38">
        <f t="shared" si="3"/>
        <v>0</v>
      </c>
      <c r="AE38">
        <f t="shared" si="3"/>
        <v>1</v>
      </c>
      <c r="AF38">
        <f t="shared" si="3"/>
        <v>0</v>
      </c>
      <c r="AG38">
        <f t="shared" si="3"/>
        <v>1</v>
      </c>
      <c r="AH38">
        <f t="shared" si="3"/>
        <v>0</v>
      </c>
      <c r="AI38">
        <f t="shared" si="3"/>
        <v>1</v>
      </c>
      <c r="AJ38">
        <f t="shared" si="3"/>
        <v>0</v>
      </c>
      <c r="AK38">
        <f t="shared" si="3"/>
        <v>1</v>
      </c>
      <c r="AL38">
        <f t="shared" si="3"/>
        <v>0</v>
      </c>
      <c r="AM38">
        <f t="shared" si="3"/>
        <v>1</v>
      </c>
      <c r="AN38">
        <f t="shared" si="3"/>
        <v>0</v>
      </c>
      <c r="AO38">
        <f t="shared" si="3"/>
        <v>1</v>
      </c>
      <c r="AP38">
        <f t="shared" si="3"/>
        <v>0</v>
      </c>
      <c r="AQ38">
        <f t="shared" si="3"/>
        <v>1</v>
      </c>
      <c r="AR38">
        <f t="shared" si="3"/>
        <v>0</v>
      </c>
      <c r="AS38">
        <f t="shared" si="3"/>
        <v>1</v>
      </c>
      <c r="AT38">
        <f t="shared" si="3"/>
        <v>0</v>
      </c>
      <c r="AU38">
        <f t="shared" si="3"/>
        <v>1</v>
      </c>
      <c r="AV38">
        <f t="shared" si="3"/>
        <v>0</v>
      </c>
    </row>
    <row r="39" spans="1:49">
      <c r="A39">
        <f>A38*A10</f>
        <v>0</v>
      </c>
      <c r="B39">
        <f>B38*B10</f>
        <v>0</v>
      </c>
      <c r="C39">
        <f t="shared" ref="C39:AV39" si="4">C38*C10</f>
        <v>0</v>
      </c>
      <c r="D39">
        <f t="shared" si="4"/>
        <v>0</v>
      </c>
      <c r="E39">
        <f t="shared" si="4"/>
        <v>0</v>
      </c>
      <c r="F39">
        <f t="shared" si="4"/>
        <v>0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4"/>
        <v>0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  <c r="V39">
        <f t="shared" si="4"/>
        <v>0</v>
      </c>
      <c r="W39">
        <f t="shared" si="4"/>
        <v>0</v>
      </c>
      <c r="X39">
        <f t="shared" si="4"/>
        <v>0</v>
      </c>
      <c r="Y39">
        <f t="shared" si="4"/>
        <v>0</v>
      </c>
      <c r="Z39">
        <f t="shared" si="4"/>
        <v>0</v>
      </c>
      <c r="AA39">
        <f t="shared" si="4"/>
        <v>0</v>
      </c>
      <c r="AB39">
        <f t="shared" si="4"/>
        <v>0</v>
      </c>
      <c r="AC39">
        <f t="shared" si="4"/>
        <v>0</v>
      </c>
      <c r="AD39">
        <f t="shared" si="4"/>
        <v>0</v>
      </c>
      <c r="AE39">
        <f t="shared" si="4"/>
        <v>0</v>
      </c>
      <c r="AF39">
        <f t="shared" si="4"/>
        <v>0</v>
      </c>
      <c r="AG39">
        <f t="shared" si="4"/>
        <v>0</v>
      </c>
      <c r="AH39">
        <f t="shared" si="4"/>
        <v>0</v>
      </c>
      <c r="AI39">
        <f t="shared" si="4"/>
        <v>0</v>
      </c>
      <c r="AJ39">
        <f t="shared" si="4"/>
        <v>0</v>
      </c>
      <c r="AK39">
        <f t="shared" si="4"/>
        <v>0</v>
      </c>
      <c r="AL39">
        <f t="shared" si="4"/>
        <v>0</v>
      </c>
      <c r="AM39">
        <f t="shared" si="4"/>
        <v>0</v>
      </c>
      <c r="AN39">
        <f t="shared" si="4"/>
        <v>0</v>
      </c>
      <c r="AO39">
        <f t="shared" si="4"/>
        <v>0</v>
      </c>
      <c r="AP39">
        <f t="shared" si="4"/>
        <v>0</v>
      </c>
      <c r="AQ39">
        <f t="shared" si="4"/>
        <v>0</v>
      </c>
      <c r="AR39">
        <f t="shared" si="4"/>
        <v>0</v>
      </c>
      <c r="AS39">
        <f t="shared" si="4"/>
        <v>0</v>
      </c>
      <c r="AT39">
        <f t="shared" si="4"/>
        <v>0</v>
      </c>
      <c r="AU39">
        <f t="shared" si="4"/>
        <v>0</v>
      </c>
      <c r="AV39">
        <f t="shared" si="4"/>
        <v>0</v>
      </c>
      <c r="AW39">
        <f>SUM(A39:AV39)</f>
        <v>0</v>
      </c>
    </row>
    <row r="40" spans="1:49">
      <c r="A40">
        <f>MOD(A38+1,2)*A10</f>
        <v>0</v>
      </c>
      <c r="B40">
        <f>MOD(B38+1,2)*B10</f>
        <v>0</v>
      </c>
      <c r="C40">
        <f t="shared" ref="C40:AV40" si="5">MOD(C38+1,2)*C10</f>
        <v>0</v>
      </c>
      <c r="D40">
        <f t="shared" si="5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5"/>
        <v>0</v>
      </c>
      <c r="S40">
        <f t="shared" si="5"/>
        <v>0</v>
      </c>
      <c r="T40">
        <f t="shared" si="5"/>
        <v>0</v>
      </c>
      <c r="U40">
        <f t="shared" si="5"/>
        <v>0</v>
      </c>
      <c r="V40">
        <f t="shared" si="5"/>
        <v>0</v>
      </c>
      <c r="W40">
        <f t="shared" si="5"/>
        <v>0</v>
      </c>
      <c r="X40">
        <f t="shared" si="5"/>
        <v>0</v>
      </c>
      <c r="Y40">
        <f t="shared" si="5"/>
        <v>0</v>
      </c>
      <c r="Z40">
        <f t="shared" si="5"/>
        <v>0</v>
      </c>
      <c r="AA40">
        <f t="shared" si="5"/>
        <v>0</v>
      </c>
      <c r="AB40">
        <f t="shared" si="5"/>
        <v>0</v>
      </c>
      <c r="AC40">
        <f t="shared" si="5"/>
        <v>0</v>
      </c>
      <c r="AD40">
        <f t="shared" si="5"/>
        <v>0</v>
      </c>
      <c r="AE40">
        <f t="shared" si="5"/>
        <v>0</v>
      </c>
      <c r="AF40">
        <f t="shared" si="5"/>
        <v>0</v>
      </c>
      <c r="AG40">
        <f t="shared" si="5"/>
        <v>0</v>
      </c>
      <c r="AH40">
        <f t="shared" si="5"/>
        <v>0</v>
      </c>
      <c r="AI40">
        <f t="shared" si="5"/>
        <v>0</v>
      </c>
      <c r="AJ40">
        <f t="shared" si="5"/>
        <v>0</v>
      </c>
      <c r="AK40">
        <f t="shared" si="5"/>
        <v>0</v>
      </c>
      <c r="AL40">
        <f t="shared" si="5"/>
        <v>0</v>
      </c>
      <c r="AM40">
        <f t="shared" si="5"/>
        <v>0</v>
      </c>
      <c r="AN40">
        <f t="shared" si="5"/>
        <v>0</v>
      </c>
      <c r="AO40">
        <f t="shared" si="5"/>
        <v>0</v>
      </c>
      <c r="AP40">
        <f t="shared" si="5"/>
        <v>0</v>
      </c>
      <c r="AQ40">
        <f t="shared" si="5"/>
        <v>0</v>
      </c>
      <c r="AR40">
        <f t="shared" si="5"/>
        <v>0</v>
      </c>
      <c r="AS40">
        <f t="shared" si="5"/>
        <v>0</v>
      </c>
      <c r="AT40">
        <f t="shared" si="5"/>
        <v>0</v>
      </c>
      <c r="AU40">
        <f t="shared" si="5"/>
        <v>0</v>
      </c>
      <c r="AV40">
        <f t="shared" si="5"/>
        <v>0</v>
      </c>
      <c r="AW40">
        <f>SUM(A40:AV40)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sync</vt:lpstr>
      <vt:lpstr>erctobenchmarks</vt:lpstr>
      <vt:lpstr>async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Kratochvil</dc:creator>
  <cp:lastModifiedBy>Michael Kratochvil</cp:lastModifiedBy>
  <dcterms:created xsi:type="dcterms:W3CDTF">2022-01-22T22:37:54Z</dcterms:created>
  <dcterms:modified xsi:type="dcterms:W3CDTF">2022-02-02T20:11:25Z</dcterms:modified>
</cp:coreProperties>
</file>