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1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1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drawings/drawing16.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drawings/drawing17.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5.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6.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2257ef62ffe7b95/Desktop/Data Analytics/Excel Files/Assignment Statistics/"/>
    </mc:Choice>
  </mc:AlternateContent>
  <xr:revisionPtr revIDLastSave="2451" documentId="8_{AA46ECB3-65C7-4E4B-97CB-AC90C559F95C}" xr6:coauthVersionLast="47" xr6:coauthVersionMax="47" xr10:uidLastSave="{69C8184E-EA70-453F-81E1-07D45914B95D}"/>
  <bookViews>
    <workbookView xWindow="-108" yWindow="-108" windowWidth="23256" windowHeight="12456" xr2:uid="{B3E44641-6ACB-4A87-8792-98C78B6321C5}"/>
  </bookViews>
  <sheets>
    <sheet name="Que - 1A" sheetId="34" r:id="rId1"/>
    <sheet name="Que - 2A" sheetId="33" r:id="rId2"/>
    <sheet name="Que - 3A" sheetId="35" r:id="rId3"/>
    <sheet name="Que - 1B" sheetId="1" r:id="rId4"/>
    <sheet name="Que - 2B" sheetId="2" r:id="rId5"/>
    <sheet name="Que - 3B" sheetId="3" r:id="rId6"/>
    <sheet name="Que - 4B" sheetId="4" r:id="rId7"/>
    <sheet name="Que - 5B" sheetId="5" r:id="rId8"/>
    <sheet name="Que - 6B" sheetId="6" r:id="rId9"/>
    <sheet name="Que - 7B" sheetId="9" r:id="rId10"/>
    <sheet name="Que - 1C" sheetId="11" r:id="rId11"/>
    <sheet name="Que - 2C" sheetId="12" r:id="rId12"/>
    <sheet name="Que - 3C" sheetId="13" r:id="rId13"/>
    <sheet name="Que - 4C" sheetId="14" r:id="rId14"/>
    <sheet name="Que - 5C" sheetId="15" r:id="rId15"/>
    <sheet name="Que - 6C" sheetId="16" r:id="rId16"/>
    <sheet name="Que - 7C" sheetId="17" r:id="rId17"/>
    <sheet name="Que - 1D" sheetId="18" r:id="rId18"/>
    <sheet name="Que - 2D" sheetId="19" r:id="rId19"/>
    <sheet name="Que - 3D" sheetId="20" r:id="rId20"/>
    <sheet name="Que - 4D" sheetId="21" r:id="rId21"/>
    <sheet name="Que - 5D" sheetId="22" r:id="rId22"/>
    <sheet name="Que - 1E" sheetId="23" r:id="rId23"/>
    <sheet name="Que - 2E" sheetId="24" r:id="rId24"/>
    <sheet name="Que - 3E" sheetId="25" r:id="rId25"/>
    <sheet name="Que - 4E" sheetId="26" r:id="rId26"/>
    <sheet name="Que - 5E" sheetId="27" r:id="rId27"/>
    <sheet name="Que - 1F" sheetId="28" r:id="rId28"/>
    <sheet name="Que - 2F" sheetId="29" r:id="rId29"/>
    <sheet name="Que - 3F" sheetId="32"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 i="35" l="1"/>
  <c r="N15" i="35"/>
  <c r="N12" i="35"/>
  <c r="N18" i="34"/>
  <c r="N21" i="34"/>
  <c r="N24" i="34"/>
  <c r="N34" i="33"/>
  <c r="N37" i="33"/>
  <c r="N40" i="33"/>
  <c r="E18" i="29"/>
  <c r="D17" i="29"/>
  <c r="E26" i="27" l="1"/>
  <c r="E25" i="27"/>
  <c r="E24" i="27"/>
  <c r="D19" i="27"/>
  <c r="D18" i="27"/>
  <c r="D17" i="27"/>
  <c r="D16" i="27"/>
  <c r="E16" i="27" s="1"/>
  <c r="E36" i="26"/>
  <c r="E35" i="26"/>
  <c r="E34" i="26"/>
  <c r="D19" i="26"/>
  <c r="D18" i="26"/>
  <c r="D17" i="26"/>
  <c r="D16" i="26"/>
  <c r="E16" i="26"/>
  <c r="E36" i="25"/>
  <c r="E35" i="25"/>
  <c r="E34" i="25"/>
  <c r="D19" i="25"/>
  <c r="D18" i="25"/>
  <c r="D17" i="25"/>
  <c r="D16" i="25"/>
  <c r="E16" i="25"/>
  <c r="E36" i="24"/>
  <c r="E35" i="24"/>
  <c r="E34" i="24"/>
  <c r="D19" i="24"/>
  <c r="D18" i="24"/>
  <c r="D17" i="24"/>
  <c r="D16" i="24"/>
  <c r="E16" i="24" s="1"/>
  <c r="E37" i="23"/>
  <c r="E36" i="23"/>
  <c r="E35" i="23"/>
  <c r="E34" i="23"/>
  <c r="E17" i="27" l="1"/>
  <c r="E18" i="27" s="1"/>
  <c r="E19" i="27" s="1"/>
  <c r="E17" i="26"/>
  <c r="E18" i="26" s="1"/>
  <c r="E19" i="26" s="1"/>
  <c r="E17" i="25"/>
  <c r="E18" i="25"/>
  <c r="E19" i="25"/>
  <c r="E17" i="24"/>
  <c r="E18" i="24" s="1"/>
  <c r="E19" i="24" s="1"/>
  <c r="E16" i="23" l="1"/>
  <c r="D19" i="23"/>
  <c r="D18" i="23"/>
  <c r="D17" i="23"/>
  <c r="E17" i="23" s="1"/>
  <c r="E18" i="23" s="1"/>
  <c r="E19" i="23" s="1"/>
  <c r="D16" i="23"/>
  <c r="N15" i="22"/>
  <c r="N12" i="22"/>
  <c r="N15" i="21"/>
  <c r="N12" i="21"/>
  <c r="N15" i="20"/>
  <c r="N12" i="20"/>
  <c r="N15" i="19"/>
  <c r="N12" i="19"/>
  <c r="N15" i="18"/>
  <c r="N12" i="18"/>
  <c r="E44" i="17"/>
  <c r="E43" i="17"/>
  <c r="E42" i="17"/>
  <c r="E37" i="17"/>
  <c r="E36" i="17"/>
  <c r="E35" i="17"/>
  <c r="D22" i="16" l="1"/>
  <c r="D21" i="16"/>
  <c r="D20" i="16"/>
  <c r="D19" i="16"/>
  <c r="D18" i="16"/>
  <c r="D17" i="16"/>
  <c r="D16" i="16"/>
  <c r="N32" i="16"/>
  <c r="N32" i="15"/>
  <c r="N32" i="14"/>
  <c r="D20" i="14"/>
  <c r="D19" i="14"/>
  <c r="D18" i="14"/>
  <c r="D17" i="14"/>
  <c r="D16" i="14"/>
  <c r="N30" i="12"/>
  <c r="E35" i="12"/>
  <c r="E36" i="12" s="1"/>
  <c r="E37" i="12" s="1"/>
  <c r="E34" i="12"/>
  <c r="D37" i="12"/>
  <c r="D36" i="12"/>
  <c r="D35" i="12"/>
  <c r="D34" i="12"/>
  <c r="N27" i="12"/>
  <c r="N24" i="12"/>
  <c r="N34" i="11" l="1"/>
  <c r="N31" i="11"/>
  <c r="N28" i="11"/>
  <c r="N18" i="6" l="1"/>
  <c r="N12" i="6"/>
  <c r="N15" i="6"/>
  <c r="N12" i="5" l="1"/>
  <c r="N15" i="5"/>
  <c r="N15" i="4"/>
  <c r="N12" i="4"/>
  <c r="N18" i="3"/>
  <c r="N15" i="3"/>
  <c r="N12" i="3"/>
  <c r="N30" i="1"/>
  <c r="N18" i="2"/>
  <c r="N15" i="2"/>
  <c r="N12" i="2"/>
  <c r="N27" i="1"/>
  <c r="N24" i="1"/>
</calcChain>
</file>

<file path=xl/sharedStrings.xml><?xml version="1.0" encoding="utf-8"?>
<sst xmlns="http://schemas.openxmlformats.org/spreadsheetml/2006/main" count="200" uniqueCount="92">
  <si>
    <t>Days</t>
  </si>
  <si>
    <t>Unit</t>
  </si>
  <si>
    <t>Sales in Dollars</t>
  </si>
  <si>
    <t>Delivery time</t>
  </si>
  <si>
    <t>Month</t>
  </si>
  <si>
    <t>Revenue</t>
  </si>
  <si>
    <t>Sample</t>
  </si>
  <si>
    <t>Rating</t>
  </si>
  <si>
    <t>Mean</t>
  </si>
  <si>
    <t>Standard Error</t>
  </si>
  <si>
    <t>Median</t>
  </si>
  <si>
    <t>Mode</t>
  </si>
  <si>
    <t>Standard Deviation</t>
  </si>
  <si>
    <t>Sample Variance</t>
  </si>
  <si>
    <t>Kurtosis</t>
  </si>
  <si>
    <t>Skewness</t>
  </si>
  <si>
    <t>Range</t>
  </si>
  <si>
    <t>Minimum</t>
  </si>
  <si>
    <t>Maximum</t>
  </si>
  <si>
    <t>Sum</t>
  </si>
  <si>
    <t>Count</t>
  </si>
  <si>
    <t>Wait time</t>
  </si>
  <si>
    <t>Customer</t>
  </si>
  <si>
    <t>Model A</t>
  </si>
  <si>
    <t>Model B</t>
  </si>
  <si>
    <t xml:space="preserve">Model C </t>
  </si>
  <si>
    <t xml:space="preserve">Model D </t>
  </si>
  <si>
    <t>Model E</t>
  </si>
  <si>
    <t>Model C</t>
  </si>
  <si>
    <t>Model D</t>
  </si>
  <si>
    <t>Employee</t>
  </si>
  <si>
    <t>Age</t>
  </si>
  <si>
    <t>Bin</t>
  </si>
  <si>
    <t>More</t>
  </si>
  <si>
    <t>Frequency</t>
  </si>
  <si>
    <t xml:space="preserve">Amount </t>
  </si>
  <si>
    <t>Measure</t>
  </si>
  <si>
    <t>Value</t>
  </si>
  <si>
    <t>Q1</t>
  </si>
  <si>
    <t>Q3</t>
  </si>
  <si>
    <t>Difference</t>
  </si>
  <si>
    <t>Defected type</t>
  </si>
  <si>
    <t>A</t>
  </si>
  <si>
    <t>B</t>
  </si>
  <si>
    <t>C</t>
  </si>
  <si>
    <t>D</t>
  </si>
  <si>
    <t>E</t>
  </si>
  <si>
    <t>F</t>
  </si>
  <si>
    <t>G</t>
  </si>
  <si>
    <t>Ratings</t>
  </si>
  <si>
    <t>Time</t>
  </si>
  <si>
    <t>115-120</t>
  </si>
  <si>
    <t>120-125</t>
  </si>
  <si>
    <t>125-130</t>
  </si>
  <si>
    <t>130-135</t>
  </si>
  <si>
    <t>135-140</t>
  </si>
  <si>
    <t>140-145</t>
  </si>
  <si>
    <t>145-150</t>
  </si>
  <si>
    <t>Region 1</t>
  </si>
  <si>
    <t>Region 2</t>
  </si>
  <si>
    <t>Region 3</t>
  </si>
  <si>
    <t>Return</t>
  </si>
  <si>
    <t>Incomes</t>
  </si>
  <si>
    <t>Price</t>
  </si>
  <si>
    <t>Salary</t>
  </si>
  <si>
    <t xml:space="preserve">Measure </t>
  </si>
  <si>
    <t xml:space="preserve">Value </t>
  </si>
  <si>
    <t>10th Percentile</t>
  </si>
  <si>
    <t>75th Percentile</t>
  </si>
  <si>
    <t>90th Percentile</t>
  </si>
  <si>
    <t>25th Percentile</t>
  </si>
  <si>
    <t>15th Percentile</t>
  </si>
  <si>
    <t>50th Percentile</t>
  </si>
  <si>
    <t>85th Percentile</t>
  </si>
  <si>
    <t>Weight</t>
  </si>
  <si>
    <t>Amount</t>
  </si>
  <si>
    <t>20th Percentile</t>
  </si>
  <si>
    <t>40th Percentile</t>
  </si>
  <si>
    <t>80th Percentile</t>
  </si>
  <si>
    <t>30th Percentile</t>
  </si>
  <si>
    <t>70th Percentile</t>
  </si>
  <si>
    <t>Minutes</t>
  </si>
  <si>
    <t>Advertising Expenditure</t>
  </si>
  <si>
    <t>Sales Revenue</t>
  </si>
  <si>
    <t>Company B</t>
  </si>
  <si>
    <t>Company A</t>
  </si>
  <si>
    <t>Hours Studying</t>
  </si>
  <si>
    <t>Exam Score</t>
  </si>
  <si>
    <t>Waiting time</t>
  </si>
  <si>
    <t>Sales(in units)</t>
  </si>
  <si>
    <t>Week</t>
  </si>
  <si>
    <t>Dureations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</si>
</sst>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4"/>
      <color theme="1"/>
      <name val="Times New Roman"/>
      <family val="1"/>
    </font>
    <font>
      <i/>
      <sz val="11"/>
      <color theme="1"/>
      <name val="Aptos Narrow"/>
      <family val="2"/>
      <scheme val="minor"/>
    </font>
    <font>
      <b/>
      <sz val="11"/>
      <color theme="1"/>
      <name val="Aptos Narrow"/>
      <family val="2"/>
      <scheme val="minor"/>
    </font>
    <font>
      <sz val="8"/>
      <name val="Aptos Narrow"/>
      <family val="2"/>
      <scheme val="minor"/>
    </font>
    <font>
      <sz val="11"/>
      <color rgb="FF000000"/>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1" xfId="0" applyBorder="1"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xf>
    <xf numFmtId="0" fontId="0" fillId="0" borderId="0" xfId="0" applyAlignment="1">
      <alignment horizontal="center"/>
    </xf>
    <xf numFmtId="2" fontId="1" fillId="0" borderId="0" xfId="0" applyNumberFormat="1" applyFont="1" applyAlignment="1">
      <alignment vertical="center"/>
    </xf>
    <xf numFmtId="0" fontId="0" fillId="0" borderId="2" xfId="0" applyBorder="1"/>
    <xf numFmtId="0" fontId="2" fillId="0" borderId="3" xfId="0" applyFont="1" applyBorder="1" applyAlignment="1">
      <alignment horizontal="center"/>
    </xf>
    <xf numFmtId="0" fontId="2" fillId="0" borderId="0" xfId="0" applyFont="1" applyAlignment="1">
      <alignment horizontal="centerContinuous"/>
    </xf>
    <xf numFmtId="0" fontId="1" fillId="0" borderId="0" xfId="0" applyFont="1" applyAlignment="1">
      <alignment vertical="center"/>
    </xf>
    <xf numFmtId="0" fontId="0" fillId="2" borderId="0" xfId="0" applyFill="1"/>
    <xf numFmtId="0" fontId="2" fillId="0" borderId="0" xfId="0" applyFont="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xf>
    <xf numFmtId="2"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6" fillId="0" borderId="1" xfId="0" applyFont="1" applyBorder="1" applyAlignment="1">
      <alignment horizontal="center" vertical="center"/>
    </xf>
    <xf numFmtId="0" fontId="6" fillId="0" borderId="1" xfId="0" applyFont="1" applyBorder="1"/>
    <xf numFmtId="0" fontId="7" fillId="0" borderId="1" xfId="0" applyFont="1" applyBorder="1" applyAlignment="1">
      <alignment horizontal="center" vertical="center"/>
    </xf>
    <xf numFmtId="0" fontId="7" fillId="0" borderId="1" xfId="0" applyFont="1" applyBorder="1"/>
    <xf numFmtId="10" fontId="0" fillId="0" borderId="0" xfId="0" applyNumberFormat="1"/>
    <xf numFmtId="0" fontId="7" fillId="0" borderId="0" xfId="0" applyFont="1"/>
    <xf numFmtId="0" fontId="1" fillId="2" borderId="1" xfId="0" applyFont="1" applyFill="1" applyBorder="1" applyAlignment="1">
      <alignment horizontal="center" vertical="center"/>
    </xf>
    <xf numFmtId="2" fontId="1" fillId="2" borderId="1" xfId="0" applyNumberFormat="1" applyFont="1" applyFill="1" applyBorder="1" applyAlignment="1">
      <alignment horizontal="center" vertical="center"/>
    </xf>
    <xf numFmtId="0" fontId="7" fillId="0" borderId="1" xfId="0" applyFont="1" applyBorder="1" applyAlignment="1">
      <alignment horizontal="center"/>
    </xf>
    <xf numFmtId="0" fontId="7" fillId="0" borderId="0" xfId="0" applyFont="1" applyAlignment="1">
      <alignment horizontal="center"/>
    </xf>
    <xf numFmtId="0" fontId="0" fillId="0" borderId="1"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0" xfId="0" applyFont="1" applyFill="1" applyBorder="1" applyAlignment="1">
      <alignment horizontal="center"/>
    </xf>
    <xf numFmtId="0" fontId="7" fillId="0" borderId="0" xfId="0" applyFont="1" applyBorder="1" applyAlignment="1">
      <alignment horizontal="center" vertical="center"/>
    </xf>
    <xf numFmtId="0" fontId="7" fillId="0" borderId="0" xfId="0" applyFont="1" applyBorder="1"/>
    <xf numFmtId="0" fontId="6" fillId="0" borderId="0" xfId="0" applyFont="1" applyBorder="1" applyAlignment="1">
      <alignment horizontal="center" vertical="center"/>
    </xf>
    <xf numFmtId="0" fontId="6" fillId="0" borderId="0" xfId="0" applyFont="1" applyBorder="1"/>
    <xf numFmtId="0" fontId="7" fillId="0" borderId="0" xfId="0" applyFont="1" applyBorder="1" applyAlignment="1">
      <alignment horizontal="center"/>
    </xf>
    <xf numFmtId="0" fontId="6"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val>
            <c:numRef>
              <c:f>'Que - 2C'!$E$34</c:f>
              <c:numCache>
                <c:formatCode>General</c:formatCode>
                <c:ptCount val="1"/>
                <c:pt idx="0">
                  <c:v>14</c:v>
                </c:pt>
              </c:numCache>
            </c:numRef>
          </c:val>
          <c:extLst>
            <c:ext xmlns:c16="http://schemas.microsoft.com/office/drawing/2014/chart" uri="{C3380CC4-5D6E-409C-BE32-E72D297353CC}">
              <c16:uniqueId val="{00000000-69E2-4091-B4B9-F4E49ED29488}"/>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Ref>
                <c:f>'Que - 2C'!$E$35</c:f>
                <c:numCache>
                  <c:formatCode>General</c:formatCode>
                  <c:ptCount val="1"/>
                  <c:pt idx="0">
                    <c:v>27.75</c:v>
                  </c:pt>
                </c:numCache>
              </c:numRef>
            </c:minus>
            <c:spPr>
              <a:noFill/>
              <a:ln w="9525" cap="flat" cmpd="sng" algn="ctr">
                <a:solidFill>
                  <a:schemeClr val="tx1">
                    <a:lumMod val="65000"/>
                    <a:lumOff val="35000"/>
                  </a:schemeClr>
                </a:solidFill>
                <a:round/>
              </a:ln>
              <a:effectLst/>
            </c:spPr>
          </c:errBars>
          <c:val>
            <c:numRef>
              <c:f>'Que - 2C'!$E$35</c:f>
              <c:numCache>
                <c:formatCode>General</c:formatCode>
                <c:ptCount val="1"/>
                <c:pt idx="0">
                  <c:v>27.75</c:v>
                </c:pt>
              </c:numCache>
            </c:numRef>
          </c:val>
          <c:extLst>
            <c:ext xmlns:c16="http://schemas.microsoft.com/office/drawing/2014/chart" uri="{C3380CC4-5D6E-409C-BE32-E72D297353CC}">
              <c16:uniqueId val="{00000001-69E2-4091-B4B9-F4E49ED29488}"/>
            </c:ext>
          </c:extLst>
        </c:ser>
        <c:ser>
          <c:idx val="2"/>
          <c:order val="2"/>
          <c:spPr>
            <a:solidFill>
              <a:schemeClr val="accent3"/>
            </a:solidFill>
            <a:ln>
              <a:noFill/>
            </a:ln>
            <a:effectLst/>
          </c:spPr>
          <c:invertIfNegative val="0"/>
          <c:val>
            <c:numRef>
              <c:f>'Que - 2C'!$E$36</c:f>
              <c:numCache>
                <c:formatCode>General</c:formatCode>
                <c:ptCount val="1"/>
                <c:pt idx="0">
                  <c:v>22.25</c:v>
                </c:pt>
              </c:numCache>
            </c:numRef>
          </c:val>
          <c:extLst>
            <c:ext xmlns:c16="http://schemas.microsoft.com/office/drawing/2014/chart" uri="{C3380CC4-5D6E-409C-BE32-E72D297353CC}">
              <c16:uniqueId val="{00000002-69E2-4091-B4B9-F4E49ED29488}"/>
            </c:ext>
          </c:extLst>
        </c:ser>
        <c:ser>
          <c:idx val="3"/>
          <c:order val="3"/>
          <c:spPr>
            <a:solidFill>
              <a:schemeClr val="accent4"/>
            </a:solidFill>
            <a:ln>
              <a:noFill/>
            </a:ln>
            <a:effectLst/>
          </c:spPr>
          <c:invertIfNegative val="0"/>
          <c:errBars>
            <c:errBarType val="plus"/>
            <c:errValType val="cust"/>
            <c:noEndCap val="0"/>
            <c:plus>
              <c:numRef>
                <c:f>'Que - 2C'!$E$37</c:f>
                <c:numCache>
                  <c:formatCode>General</c:formatCode>
                  <c:ptCount val="1"/>
                  <c:pt idx="0">
                    <c:v>36</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val>
            <c:numRef>
              <c:f>'Que - 2C'!$E$37</c:f>
              <c:numCache>
                <c:formatCode>General</c:formatCode>
                <c:ptCount val="1"/>
                <c:pt idx="0">
                  <c:v>36</c:v>
                </c:pt>
              </c:numCache>
            </c:numRef>
          </c:val>
          <c:extLst>
            <c:ext xmlns:c16="http://schemas.microsoft.com/office/drawing/2014/chart" uri="{C3380CC4-5D6E-409C-BE32-E72D297353CC}">
              <c16:uniqueId val="{00000003-69E2-4091-B4B9-F4E49ED29488}"/>
            </c:ext>
          </c:extLst>
        </c:ser>
        <c:dLbls>
          <c:showLegendKey val="0"/>
          <c:showVal val="0"/>
          <c:showCatName val="0"/>
          <c:showSerName val="0"/>
          <c:showPercent val="0"/>
          <c:showBubbleSize val="0"/>
        </c:dLbls>
        <c:gapWidth val="150"/>
        <c:overlap val="100"/>
        <c:axId val="1558311679"/>
        <c:axId val="1558308319"/>
      </c:barChart>
      <c:catAx>
        <c:axId val="155831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08319"/>
        <c:crosses val="autoZero"/>
        <c:auto val="1"/>
        <c:lblAlgn val="ctr"/>
        <c:lblOffset val="100"/>
        <c:noMultiLvlLbl val="0"/>
      </c:catAx>
      <c:valAx>
        <c:axId val="1558308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1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- 7C'!$U$9</c:f>
              <c:strCache>
                <c:ptCount val="1"/>
                <c:pt idx="0">
                  <c:v>Region 1</c:v>
                </c:pt>
              </c:strCache>
            </c:strRef>
          </c:tx>
          <c:spPr>
            <a:solidFill>
              <a:schemeClr val="accent1"/>
            </a:solidFill>
            <a:ln>
              <a:noFill/>
            </a:ln>
            <a:effectLst/>
          </c:spPr>
          <c:invertIfNegative val="0"/>
          <c:val>
            <c:numRef>
              <c:f>'Que - 7C'!$U$10:$U$19</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6CAB-4FD6-8B01-C72BD70AF13E}"/>
            </c:ext>
          </c:extLst>
        </c:ser>
        <c:ser>
          <c:idx val="1"/>
          <c:order val="1"/>
          <c:tx>
            <c:strRef>
              <c:f>'Que - 7C'!$V$9</c:f>
              <c:strCache>
                <c:ptCount val="1"/>
                <c:pt idx="0">
                  <c:v>Region 2</c:v>
                </c:pt>
              </c:strCache>
            </c:strRef>
          </c:tx>
          <c:spPr>
            <a:solidFill>
              <a:schemeClr val="accent2"/>
            </a:solidFill>
            <a:ln>
              <a:noFill/>
            </a:ln>
            <a:effectLst/>
          </c:spPr>
          <c:invertIfNegative val="0"/>
          <c:val>
            <c:numRef>
              <c:f>'Que - 7C'!$V$10:$V$19</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6CAB-4FD6-8B01-C72BD70AF13E}"/>
            </c:ext>
          </c:extLst>
        </c:ser>
        <c:ser>
          <c:idx val="2"/>
          <c:order val="2"/>
          <c:tx>
            <c:strRef>
              <c:f>'Que - 7C'!$W$9</c:f>
              <c:strCache>
                <c:ptCount val="1"/>
                <c:pt idx="0">
                  <c:v>Region 3</c:v>
                </c:pt>
              </c:strCache>
            </c:strRef>
          </c:tx>
          <c:spPr>
            <a:solidFill>
              <a:schemeClr val="accent3"/>
            </a:solidFill>
            <a:ln>
              <a:noFill/>
            </a:ln>
            <a:effectLst/>
          </c:spPr>
          <c:invertIfNegative val="0"/>
          <c:val>
            <c:numRef>
              <c:f>'Que - 7C'!$W$10:$W$19</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6CAB-4FD6-8B01-C72BD70AF13E}"/>
            </c:ext>
          </c:extLst>
        </c:ser>
        <c:dLbls>
          <c:showLegendKey val="0"/>
          <c:showVal val="0"/>
          <c:showCatName val="0"/>
          <c:showSerName val="0"/>
          <c:showPercent val="0"/>
          <c:showBubbleSize val="0"/>
        </c:dLbls>
        <c:gapWidth val="182"/>
        <c:axId val="369672064"/>
        <c:axId val="369673024"/>
      </c:barChart>
      <c:catAx>
        <c:axId val="3696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3024"/>
        <c:crosses val="autoZero"/>
        <c:auto val="1"/>
        <c:lblAlgn val="ctr"/>
        <c:lblOffset val="100"/>
        <c:noMultiLvlLbl val="0"/>
      </c:catAx>
      <c:valAx>
        <c:axId val="36967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7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Box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4-B9F9-475B-BF34-782DA3C375A2}"/>
              </c:ext>
            </c:extLst>
          </c:dPt>
          <c:cat>
            <c:strRef>
              <c:f>'Que - 1E'!$E$15</c:f>
              <c:strCache>
                <c:ptCount val="1"/>
                <c:pt idx="0">
                  <c:v>Difference</c:v>
                </c:pt>
              </c:strCache>
            </c:strRef>
          </c:cat>
          <c:val>
            <c:numRef>
              <c:f>'Que - 1E'!$E$16</c:f>
              <c:numCache>
                <c:formatCode>General</c:formatCode>
                <c:ptCount val="1"/>
                <c:pt idx="0">
                  <c:v>40</c:v>
                </c:pt>
              </c:numCache>
            </c:numRef>
          </c:val>
          <c:extLst>
            <c:ext xmlns:c16="http://schemas.microsoft.com/office/drawing/2014/chart" uri="{C3380CC4-5D6E-409C-BE32-E72D297353CC}">
              <c16:uniqueId val="{00000000-B9F9-475B-BF34-782DA3C375A2}"/>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Lit>
                <c:formatCode>General</c:formatCode>
                <c:ptCount val="1"/>
                <c:pt idx="0">
                  <c:v>86.25</c:v>
                </c:pt>
              </c:numLit>
            </c:minus>
            <c:spPr>
              <a:noFill/>
              <a:ln w="9525" cap="flat" cmpd="sng" algn="ctr">
                <a:solidFill>
                  <a:schemeClr val="tx1">
                    <a:lumMod val="65000"/>
                    <a:lumOff val="35000"/>
                  </a:schemeClr>
                </a:solidFill>
                <a:round/>
              </a:ln>
              <a:effectLst/>
            </c:spPr>
          </c:errBars>
          <c:cat>
            <c:strRef>
              <c:f>'Que - 1E'!$E$15</c:f>
              <c:strCache>
                <c:ptCount val="1"/>
                <c:pt idx="0">
                  <c:v>Difference</c:v>
                </c:pt>
              </c:strCache>
            </c:strRef>
          </c:cat>
          <c:val>
            <c:numRef>
              <c:f>'Que - 1E'!$E$17</c:f>
              <c:numCache>
                <c:formatCode>General</c:formatCode>
                <c:ptCount val="1"/>
                <c:pt idx="0">
                  <c:v>86.25</c:v>
                </c:pt>
              </c:numCache>
            </c:numRef>
          </c:val>
          <c:extLst>
            <c:ext xmlns:c16="http://schemas.microsoft.com/office/drawing/2014/chart" uri="{C3380CC4-5D6E-409C-BE32-E72D297353CC}">
              <c16:uniqueId val="{00000001-B9F9-475B-BF34-782DA3C375A2}"/>
            </c:ext>
          </c:extLst>
        </c:ser>
        <c:ser>
          <c:idx val="2"/>
          <c:order val="2"/>
          <c:spPr>
            <a:solidFill>
              <a:schemeClr val="accent3"/>
            </a:solidFill>
            <a:ln>
              <a:noFill/>
            </a:ln>
            <a:effectLst/>
          </c:spPr>
          <c:invertIfNegative val="0"/>
          <c:cat>
            <c:strRef>
              <c:f>'Que - 1E'!$E$15</c:f>
              <c:strCache>
                <c:ptCount val="1"/>
                <c:pt idx="0">
                  <c:v>Difference</c:v>
                </c:pt>
              </c:strCache>
            </c:strRef>
          </c:cat>
          <c:val>
            <c:numRef>
              <c:f>'Que - 1E'!$E$18</c:f>
              <c:numCache>
                <c:formatCode>General</c:formatCode>
                <c:ptCount val="1"/>
                <c:pt idx="0">
                  <c:v>166.25</c:v>
                </c:pt>
              </c:numCache>
            </c:numRef>
          </c:val>
          <c:extLst>
            <c:ext xmlns:c16="http://schemas.microsoft.com/office/drawing/2014/chart" uri="{C3380CC4-5D6E-409C-BE32-E72D297353CC}">
              <c16:uniqueId val="{00000002-B9F9-475B-BF34-782DA3C375A2}"/>
            </c:ext>
          </c:extLst>
        </c:ser>
        <c:ser>
          <c:idx val="3"/>
          <c:order val="3"/>
          <c:spPr>
            <a:solidFill>
              <a:schemeClr val="accent4"/>
            </a:solidFill>
            <a:ln>
              <a:noFill/>
            </a:ln>
            <a:effectLst/>
          </c:spPr>
          <c:invertIfNegative val="0"/>
          <c:errBars>
            <c:errBarType val="plus"/>
            <c:errValType val="cust"/>
            <c:noEndCap val="0"/>
            <c:plus>
              <c:numLit>
                <c:formatCode>General</c:formatCode>
                <c:ptCount val="1"/>
                <c:pt idx="0">
                  <c:v>212.5</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'Que - 1E'!$E$15</c:f>
              <c:strCache>
                <c:ptCount val="1"/>
                <c:pt idx="0">
                  <c:v>Difference</c:v>
                </c:pt>
              </c:strCache>
            </c:strRef>
          </c:cat>
          <c:val>
            <c:numRef>
              <c:f>'Que - 1E'!$E$19</c:f>
              <c:numCache>
                <c:formatCode>General</c:formatCode>
                <c:ptCount val="1"/>
                <c:pt idx="0">
                  <c:v>212.5</c:v>
                </c:pt>
              </c:numCache>
            </c:numRef>
          </c:val>
          <c:extLst>
            <c:ext xmlns:c16="http://schemas.microsoft.com/office/drawing/2014/chart" uri="{C3380CC4-5D6E-409C-BE32-E72D297353CC}">
              <c16:uniqueId val="{00000003-B9F9-475B-BF34-782DA3C375A2}"/>
            </c:ext>
          </c:extLst>
        </c:ser>
        <c:dLbls>
          <c:showLegendKey val="0"/>
          <c:showVal val="0"/>
          <c:showCatName val="0"/>
          <c:showSerName val="0"/>
          <c:showPercent val="0"/>
          <c:showBubbleSize val="0"/>
        </c:dLbls>
        <c:gapWidth val="150"/>
        <c:overlap val="100"/>
        <c:axId val="146244063"/>
        <c:axId val="146242623"/>
      </c:barChart>
      <c:catAx>
        <c:axId val="1462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2623"/>
        <c:crosses val="autoZero"/>
        <c:auto val="1"/>
        <c:lblAlgn val="ctr"/>
        <c:lblOffset val="100"/>
        <c:noMultiLvlLbl val="0"/>
      </c:catAx>
      <c:valAx>
        <c:axId val="146242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Box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2D60-432A-B995-F433E3869988}"/>
              </c:ext>
            </c:extLst>
          </c:dPt>
          <c:cat>
            <c:strRef>
              <c:f>'Que - 2E'!$E$15</c:f>
              <c:strCache>
                <c:ptCount val="1"/>
                <c:pt idx="0">
                  <c:v>Difference</c:v>
                </c:pt>
              </c:strCache>
            </c:strRef>
          </c:cat>
          <c:val>
            <c:numRef>
              <c:f>'Que - 2E'!$E$16</c:f>
              <c:numCache>
                <c:formatCode>General</c:formatCode>
                <c:ptCount val="1"/>
                <c:pt idx="0">
                  <c:v>55</c:v>
                </c:pt>
              </c:numCache>
            </c:numRef>
          </c:val>
          <c:extLst>
            <c:ext xmlns:c16="http://schemas.microsoft.com/office/drawing/2014/chart" uri="{C3380CC4-5D6E-409C-BE32-E72D297353CC}">
              <c16:uniqueId val="{00000002-2D60-432A-B995-F433E3869988}"/>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Lit>
                <c:formatCode>General</c:formatCode>
                <c:ptCount val="1"/>
                <c:pt idx="0">
                  <c:v>86.25</c:v>
                </c:pt>
              </c:numLit>
            </c:minus>
            <c:spPr>
              <a:noFill/>
              <a:ln w="9525" cap="flat" cmpd="sng" algn="ctr">
                <a:solidFill>
                  <a:schemeClr val="tx1">
                    <a:lumMod val="65000"/>
                    <a:lumOff val="35000"/>
                  </a:schemeClr>
                </a:solidFill>
                <a:round/>
              </a:ln>
              <a:effectLst/>
            </c:spPr>
          </c:errBars>
          <c:cat>
            <c:strRef>
              <c:f>'Que - 2E'!$E$15</c:f>
              <c:strCache>
                <c:ptCount val="1"/>
                <c:pt idx="0">
                  <c:v>Difference</c:v>
                </c:pt>
              </c:strCache>
            </c:strRef>
          </c:cat>
          <c:val>
            <c:numRef>
              <c:f>'Que - 2E'!$E$17</c:f>
              <c:numCache>
                <c:formatCode>General</c:formatCode>
                <c:ptCount val="1"/>
                <c:pt idx="0">
                  <c:v>86.25</c:v>
                </c:pt>
              </c:numCache>
            </c:numRef>
          </c:val>
          <c:extLst>
            <c:ext xmlns:c16="http://schemas.microsoft.com/office/drawing/2014/chart" uri="{C3380CC4-5D6E-409C-BE32-E72D297353CC}">
              <c16:uniqueId val="{00000003-2D60-432A-B995-F433E3869988}"/>
            </c:ext>
          </c:extLst>
        </c:ser>
        <c:ser>
          <c:idx val="2"/>
          <c:order val="2"/>
          <c:spPr>
            <a:solidFill>
              <a:schemeClr val="accent3"/>
            </a:solidFill>
            <a:ln>
              <a:noFill/>
            </a:ln>
            <a:effectLst/>
          </c:spPr>
          <c:invertIfNegative val="0"/>
          <c:cat>
            <c:strRef>
              <c:f>'Que - 2E'!$E$15</c:f>
              <c:strCache>
                <c:ptCount val="1"/>
                <c:pt idx="0">
                  <c:v>Difference</c:v>
                </c:pt>
              </c:strCache>
            </c:strRef>
          </c:cat>
          <c:val>
            <c:numRef>
              <c:f>'Que - 2E'!$E$18</c:f>
              <c:numCache>
                <c:formatCode>General</c:formatCode>
                <c:ptCount val="1"/>
                <c:pt idx="0">
                  <c:v>181.25</c:v>
                </c:pt>
              </c:numCache>
            </c:numRef>
          </c:val>
          <c:extLst>
            <c:ext xmlns:c16="http://schemas.microsoft.com/office/drawing/2014/chart" uri="{C3380CC4-5D6E-409C-BE32-E72D297353CC}">
              <c16:uniqueId val="{00000004-2D60-432A-B995-F433E3869988}"/>
            </c:ext>
          </c:extLst>
        </c:ser>
        <c:ser>
          <c:idx val="3"/>
          <c:order val="3"/>
          <c:spPr>
            <a:solidFill>
              <a:schemeClr val="accent4"/>
            </a:solidFill>
            <a:ln>
              <a:noFill/>
            </a:ln>
            <a:effectLst/>
          </c:spPr>
          <c:invertIfNegative val="0"/>
          <c:errBars>
            <c:errBarType val="plus"/>
            <c:errValType val="cust"/>
            <c:noEndCap val="0"/>
            <c:plus>
              <c:numLit>
                <c:formatCode>General</c:formatCode>
                <c:ptCount val="1"/>
                <c:pt idx="0">
                  <c:v>212.5</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'Que - 2E'!$E$15</c:f>
              <c:strCache>
                <c:ptCount val="1"/>
                <c:pt idx="0">
                  <c:v>Difference</c:v>
                </c:pt>
              </c:strCache>
            </c:strRef>
          </c:cat>
          <c:val>
            <c:numRef>
              <c:f>'Que - 2E'!$E$19</c:f>
              <c:numCache>
                <c:formatCode>General</c:formatCode>
                <c:ptCount val="1"/>
                <c:pt idx="0">
                  <c:v>212.5</c:v>
                </c:pt>
              </c:numCache>
            </c:numRef>
          </c:val>
          <c:extLst>
            <c:ext xmlns:c16="http://schemas.microsoft.com/office/drawing/2014/chart" uri="{C3380CC4-5D6E-409C-BE32-E72D297353CC}">
              <c16:uniqueId val="{00000005-2D60-432A-B995-F433E3869988}"/>
            </c:ext>
          </c:extLst>
        </c:ser>
        <c:dLbls>
          <c:showLegendKey val="0"/>
          <c:showVal val="0"/>
          <c:showCatName val="0"/>
          <c:showSerName val="0"/>
          <c:showPercent val="0"/>
          <c:showBubbleSize val="0"/>
        </c:dLbls>
        <c:gapWidth val="150"/>
        <c:overlap val="100"/>
        <c:axId val="146244063"/>
        <c:axId val="146242623"/>
      </c:barChart>
      <c:catAx>
        <c:axId val="1462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2623"/>
        <c:crosses val="autoZero"/>
        <c:auto val="1"/>
        <c:lblAlgn val="ctr"/>
        <c:lblOffset val="100"/>
        <c:noMultiLvlLbl val="0"/>
      </c:catAx>
      <c:valAx>
        <c:axId val="146242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Box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71E1-4F71-8EBF-87E73FCB475A}"/>
              </c:ext>
            </c:extLst>
          </c:dPt>
          <c:cat>
            <c:strRef>
              <c:f>'Que - 3E'!$E$15</c:f>
              <c:strCache>
                <c:ptCount val="1"/>
                <c:pt idx="0">
                  <c:v>Difference</c:v>
                </c:pt>
              </c:strCache>
            </c:strRef>
          </c:cat>
          <c:val>
            <c:numRef>
              <c:f>'Que - 3E'!$E$16</c:f>
              <c:numCache>
                <c:formatCode>General</c:formatCode>
                <c:ptCount val="1"/>
                <c:pt idx="0">
                  <c:v>20</c:v>
                </c:pt>
              </c:numCache>
            </c:numRef>
          </c:val>
          <c:extLst>
            <c:ext xmlns:c16="http://schemas.microsoft.com/office/drawing/2014/chart" uri="{C3380CC4-5D6E-409C-BE32-E72D297353CC}">
              <c16:uniqueId val="{00000002-71E1-4F71-8EBF-87E73FCB475A}"/>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Lit>
                <c:formatCode>General</c:formatCode>
                <c:ptCount val="1"/>
                <c:pt idx="0">
                  <c:v>86.25</c:v>
                </c:pt>
              </c:numLit>
            </c:minus>
            <c:spPr>
              <a:noFill/>
              <a:ln w="9525" cap="flat" cmpd="sng" algn="ctr">
                <a:solidFill>
                  <a:schemeClr val="tx1">
                    <a:lumMod val="65000"/>
                    <a:lumOff val="35000"/>
                  </a:schemeClr>
                </a:solidFill>
                <a:round/>
              </a:ln>
              <a:effectLst/>
            </c:spPr>
          </c:errBars>
          <c:cat>
            <c:strRef>
              <c:f>'Que - 3E'!$E$15</c:f>
              <c:strCache>
                <c:ptCount val="1"/>
                <c:pt idx="0">
                  <c:v>Difference</c:v>
                </c:pt>
              </c:strCache>
            </c:strRef>
          </c:cat>
          <c:val>
            <c:numRef>
              <c:f>'Que - 3E'!$E$17</c:f>
              <c:numCache>
                <c:formatCode>General</c:formatCode>
                <c:ptCount val="1"/>
                <c:pt idx="0">
                  <c:v>133.75</c:v>
                </c:pt>
              </c:numCache>
            </c:numRef>
          </c:val>
          <c:extLst>
            <c:ext xmlns:c16="http://schemas.microsoft.com/office/drawing/2014/chart" uri="{C3380CC4-5D6E-409C-BE32-E72D297353CC}">
              <c16:uniqueId val="{00000003-71E1-4F71-8EBF-87E73FCB475A}"/>
            </c:ext>
          </c:extLst>
        </c:ser>
        <c:ser>
          <c:idx val="2"/>
          <c:order val="2"/>
          <c:spPr>
            <a:solidFill>
              <a:schemeClr val="accent3"/>
            </a:solidFill>
            <a:ln>
              <a:noFill/>
            </a:ln>
            <a:effectLst/>
          </c:spPr>
          <c:invertIfNegative val="0"/>
          <c:cat>
            <c:strRef>
              <c:f>'Que - 3E'!$E$15</c:f>
              <c:strCache>
                <c:ptCount val="1"/>
                <c:pt idx="0">
                  <c:v>Difference</c:v>
                </c:pt>
              </c:strCache>
            </c:strRef>
          </c:cat>
          <c:val>
            <c:numRef>
              <c:f>'Que - 3E'!$E$18</c:f>
              <c:numCache>
                <c:formatCode>General</c:formatCode>
                <c:ptCount val="1"/>
                <c:pt idx="0">
                  <c:v>158.75</c:v>
                </c:pt>
              </c:numCache>
            </c:numRef>
          </c:val>
          <c:extLst>
            <c:ext xmlns:c16="http://schemas.microsoft.com/office/drawing/2014/chart" uri="{C3380CC4-5D6E-409C-BE32-E72D297353CC}">
              <c16:uniqueId val="{00000004-71E1-4F71-8EBF-87E73FCB475A}"/>
            </c:ext>
          </c:extLst>
        </c:ser>
        <c:ser>
          <c:idx val="3"/>
          <c:order val="3"/>
          <c:spPr>
            <a:solidFill>
              <a:schemeClr val="accent4"/>
            </a:solidFill>
            <a:ln>
              <a:noFill/>
            </a:ln>
            <a:effectLst/>
          </c:spPr>
          <c:invertIfNegative val="0"/>
          <c:errBars>
            <c:errBarType val="plus"/>
            <c:errValType val="cust"/>
            <c:noEndCap val="0"/>
            <c:plus>
              <c:numLit>
                <c:formatCode>General</c:formatCode>
                <c:ptCount val="1"/>
                <c:pt idx="0">
                  <c:v>212.5</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'Que - 3E'!$E$15</c:f>
              <c:strCache>
                <c:ptCount val="1"/>
                <c:pt idx="0">
                  <c:v>Difference</c:v>
                </c:pt>
              </c:strCache>
            </c:strRef>
          </c:cat>
          <c:val>
            <c:numRef>
              <c:f>'Que - 3E'!$E$19</c:f>
              <c:numCache>
                <c:formatCode>General</c:formatCode>
                <c:ptCount val="1"/>
                <c:pt idx="0">
                  <c:v>272.5</c:v>
                </c:pt>
              </c:numCache>
            </c:numRef>
          </c:val>
          <c:extLst>
            <c:ext xmlns:c16="http://schemas.microsoft.com/office/drawing/2014/chart" uri="{C3380CC4-5D6E-409C-BE32-E72D297353CC}">
              <c16:uniqueId val="{00000005-71E1-4F71-8EBF-87E73FCB475A}"/>
            </c:ext>
          </c:extLst>
        </c:ser>
        <c:dLbls>
          <c:showLegendKey val="0"/>
          <c:showVal val="0"/>
          <c:showCatName val="0"/>
          <c:showSerName val="0"/>
          <c:showPercent val="0"/>
          <c:showBubbleSize val="0"/>
        </c:dLbls>
        <c:gapWidth val="150"/>
        <c:overlap val="100"/>
        <c:axId val="146244063"/>
        <c:axId val="146242623"/>
      </c:barChart>
      <c:catAx>
        <c:axId val="1462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2623"/>
        <c:crosses val="autoZero"/>
        <c:auto val="1"/>
        <c:lblAlgn val="ctr"/>
        <c:lblOffset val="100"/>
        <c:noMultiLvlLbl val="0"/>
      </c:catAx>
      <c:valAx>
        <c:axId val="146242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Box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E170-414C-AABA-6BA7FE3863E0}"/>
              </c:ext>
            </c:extLst>
          </c:dPt>
          <c:cat>
            <c:strRef>
              <c:f>'Que - 4E'!$E$15</c:f>
              <c:strCache>
                <c:ptCount val="1"/>
                <c:pt idx="0">
                  <c:v>Difference</c:v>
                </c:pt>
              </c:strCache>
            </c:strRef>
          </c:cat>
          <c:val>
            <c:numRef>
              <c:f>'Que - 4E'!$E$16</c:f>
              <c:numCache>
                <c:formatCode>General</c:formatCode>
                <c:ptCount val="1"/>
                <c:pt idx="0">
                  <c:v>15</c:v>
                </c:pt>
              </c:numCache>
            </c:numRef>
          </c:val>
          <c:extLst>
            <c:ext xmlns:c16="http://schemas.microsoft.com/office/drawing/2014/chart" uri="{C3380CC4-5D6E-409C-BE32-E72D297353CC}">
              <c16:uniqueId val="{00000002-E170-414C-AABA-6BA7FE3863E0}"/>
            </c:ext>
          </c:extLst>
        </c:ser>
        <c:ser>
          <c:idx val="1"/>
          <c:order val="1"/>
          <c:spPr>
            <a:noFill/>
            <a:ln>
              <a:noFill/>
            </a:ln>
            <a:effectLst/>
          </c:spPr>
          <c:invertIfNegative val="0"/>
          <c:errBars>
            <c:errBarType val="minus"/>
            <c:errValType val="cust"/>
            <c:noEndCap val="0"/>
            <c:plus>
              <c:numLit>
                <c:formatCode>General</c:formatCode>
                <c:ptCount val="1"/>
                <c:pt idx="0">
                  <c:v>1</c:v>
                </c:pt>
              </c:numLit>
            </c:plus>
            <c:minus>
              <c:numLit>
                <c:formatCode>General</c:formatCode>
                <c:ptCount val="1"/>
                <c:pt idx="0">
                  <c:v>86.25</c:v>
                </c:pt>
              </c:numLit>
            </c:minus>
            <c:spPr>
              <a:noFill/>
              <a:ln w="9525" cap="flat" cmpd="sng" algn="ctr">
                <a:solidFill>
                  <a:schemeClr val="tx1">
                    <a:lumMod val="65000"/>
                    <a:lumOff val="35000"/>
                  </a:schemeClr>
                </a:solidFill>
                <a:round/>
              </a:ln>
              <a:effectLst/>
            </c:spPr>
          </c:errBars>
          <c:cat>
            <c:strRef>
              <c:f>'Que - 4E'!$E$15</c:f>
              <c:strCache>
                <c:ptCount val="1"/>
                <c:pt idx="0">
                  <c:v>Difference</c:v>
                </c:pt>
              </c:strCache>
            </c:strRef>
          </c:cat>
          <c:val>
            <c:numRef>
              <c:f>'Que - 4E'!$E$17</c:f>
              <c:numCache>
                <c:formatCode>General</c:formatCode>
                <c:ptCount val="1"/>
                <c:pt idx="0">
                  <c:v>153.75</c:v>
                </c:pt>
              </c:numCache>
            </c:numRef>
          </c:val>
          <c:extLst>
            <c:ext xmlns:c16="http://schemas.microsoft.com/office/drawing/2014/chart" uri="{C3380CC4-5D6E-409C-BE32-E72D297353CC}">
              <c16:uniqueId val="{00000003-E170-414C-AABA-6BA7FE3863E0}"/>
            </c:ext>
          </c:extLst>
        </c:ser>
        <c:ser>
          <c:idx val="2"/>
          <c:order val="2"/>
          <c:spPr>
            <a:solidFill>
              <a:schemeClr val="accent3"/>
            </a:solidFill>
            <a:ln>
              <a:noFill/>
            </a:ln>
            <a:effectLst/>
          </c:spPr>
          <c:invertIfNegative val="0"/>
          <c:cat>
            <c:strRef>
              <c:f>'Que - 4E'!$E$15</c:f>
              <c:strCache>
                <c:ptCount val="1"/>
                <c:pt idx="0">
                  <c:v>Difference</c:v>
                </c:pt>
              </c:strCache>
            </c:strRef>
          </c:cat>
          <c:val>
            <c:numRef>
              <c:f>'Que - 4E'!$E$18</c:f>
              <c:numCache>
                <c:formatCode>General</c:formatCode>
                <c:ptCount val="1"/>
                <c:pt idx="0">
                  <c:v>171.25</c:v>
                </c:pt>
              </c:numCache>
            </c:numRef>
          </c:val>
          <c:extLst>
            <c:ext xmlns:c16="http://schemas.microsoft.com/office/drawing/2014/chart" uri="{C3380CC4-5D6E-409C-BE32-E72D297353CC}">
              <c16:uniqueId val="{00000004-E170-414C-AABA-6BA7FE3863E0}"/>
            </c:ext>
          </c:extLst>
        </c:ser>
        <c:ser>
          <c:idx val="3"/>
          <c:order val="3"/>
          <c:spPr>
            <a:solidFill>
              <a:schemeClr val="accent4"/>
            </a:solidFill>
            <a:ln>
              <a:noFill/>
            </a:ln>
            <a:effectLst/>
          </c:spPr>
          <c:invertIfNegative val="0"/>
          <c:errBars>
            <c:errBarType val="plus"/>
            <c:errValType val="cust"/>
            <c:noEndCap val="0"/>
            <c:plus>
              <c:numLit>
                <c:formatCode>General</c:formatCode>
                <c:ptCount val="1"/>
                <c:pt idx="0">
                  <c:v>212.5</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'Que - 4E'!$E$15</c:f>
              <c:strCache>
                <c:ptCount val="1"/>
                <c:pt idx="0">
                  <c:v>Difference</c:v>
                </c:pt>
              </c:strCache>
            </c:strRef>
          </c:cat>
          <c:val>
            <c:numRef>
              <c:f>'Que - 4E'!$E$19</c:f>
              <c:numCache>
                <c:formatCode>General</c:formatCode>
                <c:ptCount val="1"/>
                <c:pt idx="0">
                  <c:v>310</c:v>
                </c:pt>
              </c:numCache>
            </c:numRef>
          </c:val>
          <c:extLst>
            <c:ext xmlns:c16="http://schemas.microsoft.com/office/drawing/2014/chart" uri="{C3380CC4-5D6E-409C-BE32-E72D297353CC}">
              <c16:uniqueId val="{00000005-E170-414C-AABA-6BA7FE3863E0}"/>
            </c:ext>
          </c:extLst>
        </c:ser>
        <c:dLbls>
          <c:showLegendKey val="0"/>
          <c:showVal val="0"/>
          <c:showCatName val="0"/>
          <c:showSerName val="0"/>
          <c:showPercent val="0"/>
          <c:showBubbleSize val="0"/>
        </c:dLbls>
        <c:gapWidth val="150"/>
        <c:overlap val="100"/>
        <c:axId val="146244063"/>
        <c:axId val="146242623"/>
      </c:barChart>
      <c:catAx>
        <c:axId val="1462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2623"/>
        <c:crosses val="autoZero"/>
        <c:auto val="1"/>
        <c:lblAlgn val="ctr"/>
        <c:lblOffset val="100"/>
        <c:noMultiLvlLbl val="0"/>
      </c:catAx>
      <c:valAx>
        <c:axId val="146242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- 3C'!$T$10</c:f>
              <c:strCache>
                <c:ptCount val="1"/>
                <c:pt idx="0">
                  <c:v>A</c:v>
                </c:pt>
              </c:strCache>
            </c:strRef>
          </c:tx>
          <c:spPr>
            <a:solidFill>
              <a:schemeClr val="accent1"/>
            </a:solidFill>
            <a:ln>
              <a:noFill/>
            </a:ln>
            <a:effectLst/>
          </c:spPr>
          <c:invertIfNegative val="0"/>
          <c:cat>
            <c:strRef>
              <c:f>'Que - 3C'!$U$9</c:f>
              <c:strCache>
                <c:ptCount val="1"/>
                <c:pt idx="0">
                  <c:v>Frequency</c:v>
                </c:pt>
              </c:strCache>
            </c:strRef>
          </c:cat>
          <c:val>
            <c:numRef>
              <c:f>'Que - 3C'!$U$10</c:f>
              <c:numCache>
                <c:formatCode>General</c:formatCode>
                <c:ptCount val="1"/>
                <c:pt idx="0">
                  <c:v>30</c:v>
                </c:pt>
              </c:numCache>
            </c:numRef>
          </c:val>
          <c:extLst>
            <c:ext xmlns:c16="http://schemas.microsoft.com/office/drawing/2014/chart" uri="{C3380CC4-5D6E-409C-BE32-E72D297353CC}">
              <c16:uniqueId val="{00000000-15B1-4C28-9A52-78D4FF0CAFC6}"/>
            </c:ext>
          </c:extLst>
        </c:ser>
        <c:ser>
          <c:idx val="1"/>
          <c:order val="1"/>
          <c:tx>
            <c:strRef>
              <c:f>'Que - 3C'!$T$11</c:f>
              <c:strCache>
                <c:ptCount val="1"/>
                <c:pt idx="0">
                  <c:v>B</c:v>
                </c:pt>
              </c:strCache>
            </c:strRef>
          </c:tx>
          <c:spPr>
            <a:solidFill>
              <a:schemeClr val="accent2"/>
            </a:solidFill>
            <a:ln>
              <a:noFill/>
            </a:ln>
            <a:effectLst/>
          </c:spPr>
          <c:invertIfNegative val="0"/>
          <c:cat>
            <c:strRef>
              <c:f>'Que - 3C'!$U$9</c:f>
              <c:strCache>
                <c:ptCount val="1"/>
                <c:pt idx="0">
                  <c:v>Frequency</c:v>
                </c:pt>
              </c:strCache>
            </c:strRef>
          </c:cat>
          <c:val>
            <c:numRef>
              <c:f>'Que - 3C'!$U$11</c:f>
              <c:numCache>
                <c:formatCode>General</c:formatCode>
                <c:ptCount val="1"/>
                <c:pt idx="0">
                  <c:v>40</c:v>
                </c:pt>
              </c:numCache>
            </c:numRef>
          </c:val>
          <c:extLst>
            <c:ext xmlns:c16="http://schemas.microsoft.com/office/drawing/2014/chart" uri="{C3380CC4-5D6E-409C-BE32-E72D297353CC}">
              <c16:uniqueId val="{00000001-15B1-4C28-9A52-78D4FF0CAFC6}"/>
            </c:ext>
          </c:extLst>
        </c:ser>
        <c:ser>
          <c:idx val="2"/>
          <c:order val="2"/>
          <c:tx>
            <c:strRef>
              <c:f>'Que - 3C'!$T$12</c:f>
              <c:strCache>
                <c:ptCount val="1"/>
                <c:pt idx="0">
                  <c:v>C</c:v>
                </c:pt>
              </c:strCache>
            </c:strRef>
          </c:tx>
          <c:spPr>
            <a:solidFill>
              <a:schemeClr val="accent3"/>
            </a:solidFill>
            <a:ln>
              <a:noFill/>
            </a:ln>
            <a:effectLst/>
          </c:spPr>
          <c:invertIfNegative val="0"/>
          <c:cat>
            <c:strRef>
              <c:f>'Que - 3C'!$U$9</c:f>
              <c:strCache>
                <c:ptCount val="1"/>
                <c:pt idx="0">
                  <c:v>Frequency</c:v>
                </c:pt>
              </c:strCache>
            </c:strRef>
          </c:cat>
          <c:val>
            <c:numRef>
              <c:f>'Que - 3C'!$U$12</c:f>
              <c:numCache>
                <c:formatCode>General</c:formatCode>
                <c:ptCount val="1"/>
                <c:pt idx="0">
                  <c:v>20</c:v>
                </c:pt>
              </c:numCache>
            </c:numRef>
          </c:val>
          <c:extLst>
            <c:ext xmlns:c16="http://schemas.microsoft.com/office/drawing/2014/chart" uri="{C3380CC4-5D6E-409C-BE32-E72D297353CC}">
              <c16:uniqueId val="{00000002-15B1-4C28-9A52-78D4FF0CAFC6}"/>
            </c:ext>
          </c:extLst>
        </c:ser>
        <c:ser>
          <c:idx val="3"/>
          <c:order val="3"/>
          <c:tx>
            <c:strRef>
              <c:f>'Que - 3C'!$T$13</c:f>
              <c:strCache>
                <c:ptCount val="1"/>
                <c:pt idx="0">
                  <c:v>D</c:v>
                </c:pt>
              </c:strCache>
            </c:strRef>
          </c:tx>
          <c:spPr>
            <a:solidFill>
              <a:schemeClr val="accent4"/>
            </a:solidFill>
            <a:ln>
              <a:noFill/>
            </a:ln>
            <a:effectLst/>
          </c:spPr>
          <c:invertIfNegative val="0"/>
          <c:cat>
            <c:strRef>
              <c:f>'Que - 3C'!$U$9</c:f>
              <c:strCache>
                <c:ptCount val="1"/>
                <c:pt idx="0">
                  <c:v>Frequency</c:v>
                </c:pt>
              </c:strCache>
            </c:strRef>
          </c:cat>
          <c:val>
            <c:numRef>
              <c:f>'Que - 3C'!$U$13</c:f>
              <c:numCache>
                <c:formatCode>General</c:formatCode>
                <c:ptCount val="1"/>
                <c:pt idx="0">
                  <c:v>10</c:v>
                </c:pt>
              </c:numCache>
            </c:numRef>
          </c:val>
          <c:extLst>
            <c:ext xmlns:c16="http://schemas.microsoft.com/office/drawing/2014/chart" uri="{C3380CC4-5D6E-409C-BE32-E72D297353CC}">
              <c16:uniqueId val="{00000003-15B1-4C28-9A52-78D4FF0CAFC6}"/>
            </c:ext>
          </c:extLst>
        </c:ser>
        <c:ser>
          <c:idx val="4"/>
          <c:order val="4"/>
          <c:tx>
            <c:strRef>
              <c:f>'Que - 3C'!$T$14</c:f>
              <c:strCache>
                <c:ptCount val="1"/>
                <c:pt idx="0">
                  <c:v>E</c:v>
                </c:pt>
              </c:strCache>
            </c:strRef>
          </c:tx>
          <c:spPr>
            <a:solidFill>
              <a:schemeClr val="accent5"/>
            </a:solidFill>
            <a:ln>
              <a:noFill/>
            </a:ln>
            <a:effectLst/>
          </c:spPr>
          <c:invertIfNegative val="0"/>
          <c:cat>
            <c:strRef>
              <c:f>'Que - 3C'!$U$9</c:f>
              <c:strCache>
                <c:ptCount val="1"/>
                <c:pt idx="0">
                  <c:v>Frequency</c:v>
                </c:pt>
              </c:strCache>
            </c:strRef>
          </c:cat>
          <c:val>
            <c:numRef>
              <c:f>'Que - 3C'!$U$14</c:f>
              <c:numCache>
                <c:formatCode>General</c:formatCode>
                <c:ptCount val="1"/>
                <c:pt idx="0">
                  <c:v>45</c:v>
                </c:pt>
              </c:numCache>
            </c:numRef>
          </c:val>
          <c:extLst>
            <c:ext xmlns:c16="http://schemas.microsoft.com/office/drawing/2014/chart" uri="{C3380CC4-5D6E-409C-BE32-E72D297353CC}">
              <c16:uniqueId val="{00000004-15B1-4C28-9A52-78D4FF0CAFC6}"/>
            </c:ext>
          </c:extLst>
        </c:ser>
        <c:ser>
          <c:idx val="5"/>
          <c:order val="5"/>
          <c:tx>
            <c:strRef>
              <c:f>'Que - 3C'!$T$15</c:f>
              <c:strCache>
                <c:ptCount val="1"/>
                <c:pt idx="0">
                  <c:v>F</c:v>
                </c:pt>
              </c:strCache>
            </c:strRef>
          </c:tx>
          <c:spPr>
            <a:solidFill>
              <a:schemeClr val="accent6"/>
            </a:solidFill>
            <a:ln>
              <a:noFill/>
            </a:ln>
            <a:effectLst/>
          </c:spPr>
          <c:invertIfNegative val="0"/>
          <c:cat>
            <c:strRef>
              <c:f>'Que - 3C'!$U$9</c:f>
              <c:strCache>
                <c:ptCount val="1"/>
                <c:pt idx="0">
                  <c:v>Frequency</c:v>
                </c:pt>
              </c:strCache>
            </c:strRef>
          </c:cat>
          <c:val>
            <c:numRef>
              <c:f>'Que - 3C'!$U$15</c:f>
              <c:numCache>
                <c:formatCode>General</c:formatCode>
                <c:ptCount val="1"/>
                <c:pt idx="0">
                  <c:v>25</c:v>
                </c:pt>
              </c:numCache>
            </c:numRef>
          </c:val>
          <c:extLst>
            <c:ext xmlns:c16="http://schemas.microsoft.com/office/drawing/2014/chart" uri="{C3380CC4-5D6E-409C-BE32-E72D297353CC}">
              <c16:uniqueId val="{00000005-15B1-4C28-9A52-78D4FF0CAFC6}"/>
            </c:ext>
          </c:extLst>
        </c:ser>
        <c:ser>
          <c:idx val="6"/>
          <c:order val="6"/>
          <c:tx>
            <c:strRef>
              <c:f>'Que - 3C'!$T$16</c:f>
              <c:strCache>
                <c:ptCount val="1"/>
                <c:pt idx="0">
                  <c:v>G</c:v>
                </c:pt>
              </c:strCache>
            </c:strRef>
          </c:tx>
          <c:spPr>
            <a:solidFill>
              <a:schemeClr val="accent1">
                <a:lumMod val="60000"/>
              </a:schemeClr>
            </a:solidFill>
            <a:ln>
              <a:noFill/>
            </a:ln>
            <a:effectLst/>
          </c:spPr>
          <c:invertIfNegative val="0"/>
          <c:cat>
            <c:strRef>
              <c:f>'Que - 3C'!$U$9</c:f>
              <c:strCache>
                <c:ptCount val="1"/>
                <c:pt idx="0">
                  <c:v>Frequency</c:v>
                </c:pt>
              </c:strCache>
            </c:strRef>
          </c:cat>
          <c:val>
            <c:numRef>
              <c:f>'Que - 3C'!$U$16</c:f>
              <c:numCache>
                <c:formatCode>General</c:formatCode>
                <c:ptCount val="1"/>
                <c:pt idx="0">
                  <c:v>30</c:v>
                </c:pt>
              </c:numCache>
            </c:numRef>
          </c:val>
          <c:extLst>
            <c:ext xmlns:c16="http://schemas.microsoft.com/office/drawing/2014/chart" uri="{C3380CC4-5D6E-409C-BE32-E72D297353CC}">
              <c16:uniqueId val="{00000006-15B1-4C28-9A52-78D4FF0CAFC6}"/>
            </c:ext>
          </c:extLst>
        </c:ser>
        <c:dLbls>
          <c:showLegendKey val="0"/>
          <c:showVal val="0"/>
          <c:showCatName val="0"/>
          <c:showSerName val="0"/>
          <c:showPercent val="0"/>
          <c:showBubbleSize val="0"/>
        </c:dLbls>
        <c:gapWidth val="182"/>
        <c:axId val="1209881776"/>
        <c:axId val="1209882256"/>
      </c:barChart>
      <c:catAx>
        <c:axId val="120988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82256"/>
        <c:crosses val="autoZero"/>
        <c:auto val="1"/>
        <c:lblAlgn val="ctr"/>
        <c:lblOffset val="100"/>
        <c:noMultiLvlLbl val="0"/>
      </c:catAx>
      <c:valAx>
        <c:axId val="120988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8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numRef>
              <c:f>'Que - 3C'!$T$20:$T$22</c:f>
              <c:numCache>
                <c:formatCode>General</c:formatCode>
                <c:ptCount val="3"/>
              </c:numCache>
            </c:numRef>
          </c:cat>
          <c:val>
            <c:numRef>
              <c:f>'Que - 3C'!$U$20:$U$22</c:f>
              <c:numCache>
                <c:formatCode>General</c:formatCode>
                <c:ptCount val="3"/>
              </c:numCache>
            </c:numRef>
          </c:val>
          <c:extLst>
            <c:ext xmlns:c16="http://schemas.microsoft.com/office/drawing/2014/chart" uri="{C3380CC4-5D6E-409C-BE32-E72D297353CC}">
              <c16:uniqueId val="{00000001-D5C3-4743-B649-1DF62F2C979F}"/>
            </c:ext>
          </c:extLst>
        </c:ser>
        <c:dLbls>
          <c:showLegendKey val="0"/>
          <c:showVal val="0"/>
          <c:showCatName val="0"/>
          <c:showSerName val="0"/>
          <c:showPercent val="0"/>
          <c:showBubbleSize val="0"/>
        </c:dLbls>
        <c:gapWidth val="150"/>
        <c:axId val="1211226688"/>
        <c:axId val="1211227168"/>
      </c:barChart>
      <c:catAx>
        <c:axId val="121122668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11227168"/>
        <c:crosses val="autoZero"/>
        <c:auto val="1"/>
        <c:lblAlgn val="ctr"/>
        <c:lblOffset val="100"/>
        <c:noMultiLvlLbl val="0"/>
      </c:catAx>
      <c:valAx>
        <c:axId val="12112271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11226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- 4C'!$D$15</c:f>
              <c:strCache>
                <c:ptCount val="1"/>
                <c:pt idx="0">
                  <c:v>Frequency</c:v>
                </c:pt>
              </c:strCache>
            </c:strRef>
          </c:tx>
          <c:spPr>
            <a:solidFill>
              <a:schemeClr val="accent1"/>
            </a:solidFill>
            <a:ln>
              <a:noFill/>
            </a:ln>
            <a:effectLst/>
          </c:spPr>
          <c:invertIfNegative val="0"/>
          <c:cat>
            <c:numRef>
              <c:f>'Que - 4C'!$C$16:$C$20</c:f>
              <c:numCache>
                <c:formatCode>General</c:formatCode>
                <c:ptCount val="5"/>
                <c:pt idx="0">
                  <c:v>1</c:v>
                </c:pt>
                <c:pt idx="1">
                  <c:v>2</c:v>
                </c:pt>
                <c:pt idx="2">
                  <c:v>3</c:v>
                </c:pt>
                <c:pt idx="3">
                  <c:v>4</c:v>
                </c:pt>
                <c:pt idx="4">
                  <c:v>5</c:v>
                </c:pt>
              </c:numCache>
            </c:numRef>
          </c:cat>
          <c:val>
            <c:numRef>
              <c:f>'Que - 4C'!$D$16:$D$20</c:f>
              <c:numCache>
                <c:formatCode>General</c:formatCode>
                <c:ptCount val="5"/>
                <c:pt idx="0">
                  <c:v>0</c:v>
                </c:pt>
                <c:pt idx="1">
                  <c:v>26</c:v>
                </c:pt>
                <c:pt idx="2">
                  <c:v>17</c:v>
                </c:pt>
                <c:pt idx="3">
                  <c:v>27</c:v>
                </c:pt>
                <c:pt idx="4">
                  <c:v>30</c:v>
                </c:pt>
              </c:numCache>
            </c:numRef>
          </c:val>
          <c:extLst>
            <c:ext xmlns:c16="http://schemas.microsoft.com/office/drawing/2014/chart" uri="{C3380CC4-5D6E-409C-BE32-E72D297353CC}">
              <c16:uniqueId val="{00000000-E712-4A29-BA50-D87FE22A3648}"/>
            </c:ext>
          </c:extLst>
        </c:ser>
        <c:dLbls>
          <c:showLegendKey val="0"/>
          <c:showVal val="0"/>
          <c:showCatName val="0"/>
          <c:showSerName val="0"/>
          <c:showPercent val="0"/>
          <c:showBubbleSize val="0"/>
        </c:dLbls>
        <c:gapWidth val="182"/>
        <c:axId val="1097870224"/>
        <c:axId val="1169723808"/>
      </c:barChart>
      <c:catAx>
        <c:axId val="10978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723808"/>
        <c:crosses val="autoZero"/>
        <c:auto val="1"/>
        <c:lblAlgn val="ctr"/>
        <c:lblOffset val="100"/>
        <c:noMultiLvlLbl val="0"/>
      </c:catAx>
      <c:valAx>
        <c:axId val="116972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strRef>
              <c:f>'Que - 4C'!$D$38</c:f>
              <c:strCache>
                <c:ptCount val="1"/>
                <c:pt idx="0">
                  <c:v>Frequency</c:v>
                </c:pt>
              </c:strCache>
            </c:strRef>
          </c:tx>
          <c:invertIfNegative val="0"/>
          <c:cat>
            <c:strRef>
              <c:f>'Que - 4C'!$C$39:$C$42</c:f>
              <c:strCache>
                <c:ptCount val="4"/>
                <c:pt idx="0">
                  <c:v>2</c:v>
                </c:pt>
                <c:pt idx="1">
                  <c:v>3.2</c:v>
                </c:pt>
                <c:pt idx="2">
                  <c:v>4.1</c:v>
                </c:pt>
                <c:pt idx="3">
                  <c:v>More</c:v>
                </c:pt>
              </c:strCache>
            </c:strRef>
          </c:cat>
          <c:val>
            <c:numRef>
              <c:f>'Que - 4C'!$D$39:$D$42</c:f>
              <c:numCache>
                <c:formatCode>General</c:formatCode>
                <c:ptCount val="4"/>
                <c:pt idx="0">
                  <c:v>26</c:v>
                </c:pt>
                <c:pt idx="1">
                  <c:v>17</c:v>
                </c:pt>
                <c:pt idx="2">
                  <c:v>27</c:v>
                </c:pt>
                <c:pt idx="3">
                  <c:v>30</c:v>
                </c:pt>
              </c:numCache>
            </c:numRef>
          </c:val>
          <c:extLst>
            <c:ext xmlns:c16="http://schemas.microsoft.com/office/drawing/2014/chart" uri="{C3380CC4-5D6E-409C-BE32-E72D297353CC}">
              <c16:uniqueId val="{00000002-D1B7-4944-BD9A-4EB3BAD0EAC6}"/>
            </c:ext>
          </c:extLst>
        </c:ser>
        <c:dLbls>
          <c:showLegendKey val="0"/>
          <c:showVal val="0"/>
          <c:showCatName val="0"/>
          <c:showSerName val="0"/>
          <c:showPercent val="0"/>
          <c:showBubbleSize val="0"/>
        </c:dLbls>
        <c:gapWidth val="150"/>
        <c:axId val="1282227856"/>
        <c:axId val="1282228336"/>
      </c:barChart>
      <c:catAx>
        <c:axId val="1282227856"/>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82228336"/>
        <c:crosses val="autoZero"/>
        <c:auto val="1"/>
        <c:lblAlgn val="ctr"/>
        <c:lblOffset val="100"/>
        <c:noMultiLvlLbl val="0"/>
      </c:catAx>
      <c:valAx>
        <c:axId val="12822283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822278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- 5C'!$D$15</c:f>
              <c:strCache>
                <c:ptCount val="1"/>
                <c:pt idx="0">
                  <c:v>Frequency</c:v>
                </c:pt>
              </c:strCache>
            </c:strRef>
          </c:tx>
          <c:spPr>
            <a:solidFill>
              <a:schemeClr val="accent1"/>
            </a:solidFill>
            <a:ln>
              <a:noFill/>
            </a:ln>
            <a:effectLst/>
          </c:spPr>
          <c:invertIfNegative val="0"/>
          <c:cat>
            <c:strRef>
              <c:f>'Que - 5C'!$C$16:$C$23</c:f>
              <c:strCache>
                <c:ptCount val="8"/>
                <c:pt idx="0">
                  <c:v>28</c:v>
                </c:pt>
                <c:pt idx="1">
                  <c:v>30</c:v>
                </c:pt>
                <c:pt idx="2">
                  <c:v>33</c:v>
                </c:pt>
                <c:pt idx="3">
                  <c:v>36</c:v>
                </c:pt>
                <c:pt idx="4">
                  <c:v>38</c:v>
                </c:pt>
                <c:pt idx="5">
                  <c:v>41</c:v>
                </c:pt>
                <c:pt idx="6">
                  <c:v>44</c:v>
                </c:pt>
                <c:pt idx="7">
                  <c:v>More</c:v>
                </c:pt>
              </c:strCache>
            </c:strRef>
          </c:cat>
          <c:val>
            <c:numRef>
              <c:f>'Que - 5C'!$D$16:$D$23</c:f>
              <c:numCache>
                <c:formatCode>General</c:formatCode>
                <c:ptCount val="8"/>
                <c:pt idx="0">
                  <c:v>4</c:v>
                </c:pt>
                <c:pt idx="1">
                  <c:v>6</c:v>
                </c:pt>
                <c:pt idx="2">
                  <c:v>8</c:v>
                </c:pt>
                <c:pt idx="3">
                  <c:v>8</c:v>
                </c:pt>
                <c:pt idx="4">
                  <c:v>6</c:v>
                </c:pt>
                <c:pt idx="5">
                  <c:v>8</c:v>
                </c:pt>
                <c:pt idx="6">
                  <c:v>6</c:v>
                </c:pt>
                <c:pt idx="7">
                  <c:v>4</c:v>
                </c:pt>
              </c:numCache>
            </c:numRef>
          </c:val>
          <c:extLst>
            <c:ext xmlns:c16="http://schemas.microsoft.com/office/drawing/2014/chart" uri="{C3380CC4-5D6E-409C-BE32-E72D297353CC}">
              <c16:uniqueId val="{00000000-8D8B-45E4-9467-EBBC2E47A2D3}"/>
            </c:ext>
          </c:extLst>
        </c:ser>
        <c:dLbls>
          <c:showLegendKey val="0"/>
          <c:showVal val="0"/>
          <c:showCatName val="0"/>
          <c:showSerName val="0"/>
          <c:showPercent val="0"/>
          <c:showBubbleSize val="0"/>
        </c:dLbls>
        <c:gapWidth val="182"/>
        <c:axId val="1097870224"/>
        <c:axId val="1169723808"/>
      </c:barChart>
      <c:catAx>
        <c:axId val="10978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723808"/>
        <c:crosses val="autoZero"/>
        <c:auto val="1"/>
        <c:lblAlgn val="ctr"/>
        <c:lblOffset val="100"/>
        <c:noMultiLvlLbl val="0"/>
      </c:catAx>
      <c:valAx>
        <c:axId val="116972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strRef>
              <c:f>'Que - 5C'!$D$38</c:f>
              <c:strCache>
                <c:ptCount val="1"/>
                <c:pt idx="0">
                  <c:v>Frequency</c:v>
                </c:pt>
              </c:strCache>
            </c:strRef>
          </c:tx>
          <c:invertIfNegative val="0"/>
          <c:cat>
            <c:strRef>
              <c:f>'Que - 5C'!$C$39:$C$46</c:f>
              <c:strCache>
                <c:ptCount val="8"/>
                <c:pt idx="0">
                  <c:v>28</c:v>
                </c:pt>
                <c:pt idx="1">
                  <c:v>30</c:v>
                </c:pt>
                <c:pt idx="2">
                  <c:v>33</c:v>
                </c:pt>
                <c:pt idx="3">
                  <c:v>36</c:v>
                </c:pt>
                <c:pt idx="4">
                  <c:v>38</c:v>
                </c:pt>
                <c:pt idx="5">
                  <c:v>41</c:v>
                </c:pt>
                <c:pt idx="6">
                  <c:v>44</c:v>
                </c:pt>
                <c:pt idx="7">
                  <c:v>More</c:v>
                </c:pt>
              </c:strCache>
            </c:strRef>
          </c:cat>
          <c:val>
            <c:numRef>
              <c:f>'Que - 5C'!$D$39:$D$46</c:f>
              <c:numCache>
                <c:formatCode>General</c:formatCode>
                <c:ptCount val="8"/>
                <c:pt idx="0">
                  <c:v>4</c:v>
                </c:pt>
                <c:pt idx="1">
                  <c:v>6</c:v>
                </c:pt>
                <c:pt idx="2">
                  <c:v>8</c:v>
                </c:pt>
                <c:pt idx="3">
                  <c:v>8</c:v>
                </c:pt>
                <c:pt idx="4">
                  <c:v>6</c:v>
                </c:pt>
                <c:pt idx="5">
                  <c:v>8</c:v>
                </c:pt>
                <c:pt idx="6">
                  <c:v>6</c:v>
                </c:pt>
                <c:pt idx="7">
                  <c:v>4</c:v>
                </c:pt>
              </c:numCache>
            </c:numRef>
          </c:val>
          <c:extLst>
            <c:ext xmlns:c16="http://schemas.microsoft.com/office/drawing/2014/chart" uri="{C3380CC4-5D6E-409C-BE32-E72D297353CC}">
              <c16:uniqueId val="{00000000-485F-4240-ADD5-37153F6861B6}"/>
            </c:ext>
          </c:extLst>
        </c:ser>
        <c:dLbls>
          <c:showLegendKey val="0"/>
          <c:showVal val="0"/>
          <c:showCatName val="0"/>
          <c:showSerName val="0"/>
          <c:showPercent val="0"/>
          <c:showBubbleSize val="0"/>
        </c:dLbls>
        <c:gapWidth val="150"/>
        <c:axId val="1282227856"/>
        <c:axId val="1282228336"/>
      </c:barChart>
      <c:catAx>
        <c:axId val="1282227856"/>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82228336"/>
        <c:crosses val="autoZero"/>
        <c:auto val="1"/>
        <c:lblAlgn val="ctr"/>
        <c:lblOffset val="100"/>
        <c:noMultiLvlLbl val="0"/>
      </c:catAx>
      <c:valAx>
        <c:axId val="12822283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822278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- 6C'!$D$15</c:f>
              <c:strCache>
                <c:ptCount val="1"/>
                <c:pt idx="0">
                  <c:v>Frequency</c:v>
                </c:pt>
              </c:strCache>
            </c:strRef>
          </c:tx>
          <c:spPr>
            <a:solidFill>
              <a:schemeClr val="accent1"/>
            </a:solidFill>
            <a:ln>
              <a:noFill/>
            </a:ln>
            <a:effectLst/>
          </c:spPr>
          <c:invertIfNegative val="0"/>
          <c:cat>
            <c:strRef>
              <c:f>'Que - 6C'!$C$16:$C$23</c:f>
              <c:strCache>
                <c:ptCount val="7"/>
                <c:pt idx="0">
                  <c:v>115-120</c:v>
                </c:pt>
                <c:pt idx="1">
                  <c:v>120-125</c:v>
                </c:pt>
                <c:pt idx="2">
                  <c:v>125-130</c:v>
                </c:pt>
                <c:pt idx="3">
                  <c:v>130-135</c:v>
                </c:pt>
                <c:pt idx="4">
                  <c:v>135-140</c:v>
                </c:pt>
                <c:pt idx="5">
                  <c:v>140-145</c:v>
                </c:pt>
                <c:pt idx="6">
                  <c:v>145-150</c:v>
                </c:pt>
              </c:strCache>
            </c:strRef>
          </c:cat>
          <c:val>
            <c:numRef>
              <c:f>'Que - 6C'!$D$16:$D$23</c:f>
              <c:numCache>
                <c:formatCode>General</c:formatCode>
                <c:ptCount val="8"/>
                <c:pt idx="0">
                  <c:v>13</c:v>
                </c:pt>
                <c:pt idx="1">
                  <c:v>38</c:v>
                </c:pt>
                <c:pt idx="2">
                  <c:v>32</c:v>
                </c:pt>
                <c:pt idx="3">
                  <c:v>34</c:v>
                </c:pt>
                <c:pt idx="4">
                  <c:v>36</c:v>
                </c:pt>
                <c:pt idx="5">
                  <c:v>30</c:v>
                </c:pt>
                <c:pt idx="6">
                  <c:v>17</c:v>
                </c:pt>
              </c:numCache>
            </c:numRef>
          </c:val>
          <c:extLst>
            <c:ext xmlns:c16="http://schemas.microsoft.com/office/drawing/2014/chart" uri="{C3380CC4-5D6E-409C-BE32-E72D297353CC}">
              <c16:uniqueId val="{00000000-731E-4B70-AEEE-A48C884AFA28}"/>
            </c:ext>
          </c:extLst>
        </c:ser>
        <c:dLbls>
          <c:showLegendKey val="0"/>
          <c:showVal val="0"/>
          <c:showCatName val="0"/>
          <c:showSerName val="0"/>
          <c:showPercent val="0"/>
          <c:showBubbleSize val="0"/>
        </c:dLbls>
        <c:gapWidth val="182"/>
        <c:axId val="1097870224"/>
        <c:axId val="1169723808"/>
      </c:barChart>
      <c:catAx>
        <c:axId val="10978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723808"/>
        <c:crosses val="autoZero"/>
        <c:auto val="1"/>
        <c:lblAlgn val="ctr"/>
        <c:lblOffset val="100"/>
        <c:noMultiLvlLbl val="0"/>
      </c:catAx>
      <c:valAx>
        <c:axId val="116972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7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strRef>
              <c:f>'Que - 6C'!$D$38</c:f>
              <c:strCache>
                <c:ptCount val="1"/>
                <c:pt idx="0">
                  <c:v>Frequency</c:v>
                </c:pt>
              </c:strCache>
            </c:strRef>
          </c:tx>
          <c:invertIfNegative val="0"/>
          <c:cat>
            <c:strRef>
              <c:f>'Que - 6C'!$C$39:$C$53</c:f>
              <c:strCache>
                <c:ptCount val="15"/>
                <c:pt idx="0">
                  <c:v>118</c:v>
                </c:pt>
                <c:pt idx="1">
                  <c:v>120.1428571</c:v>
                </c:pt>
                <c:pt idx="2">
                  <c:v>122.2857143</c:v>
                </c:pt>
                <c:pt idx="3">
                  <c:v>124.4285714</c:v>
                </c:pt>
                <c:pt idx="4">
                  <c:v>126.5714286</c:v>
                </c:pt>
                <c:pt idx="5">
                  <c:v>128.7142857</c:v>
                </c:pt>
                <c:pt idx="6">
                  <c:v>130.8571429</c:v>
                </c:pt>
                <c:pt idx="7">
                  <c:v>133</c:v>
                </c:pt>
                <c:pt idx="8">
                  <c:v>135.1428571</c:v>
                </c:pt>
                <c:pt idx="9">
                  <c:v>137.2857143</c:v>
                </c:pt>
                <c:pt idx="10">
                  <c:v>139.4285714</c:v>
                </c:pt>
                <c:pt idx="11">
                  <c:v>141.5714286</c:v>
                </c:pt>
                <c:pt idx="12">
                  <c:v>143.7142857</c:v>
                </c:pt>
                <c:pt idx="13">
                  <c:v>145.8571429</c:v>
                </c:pt>
                <c:pt idx="14">
                  <c:v>More</c:v>
                </c:pt>
              </c:strCache>
            </c:strRef>
          </c:cat>
          <c:val>
            <c:numRef>
              <c:f>'Que - 6C'!$D$39:$D$53</c:f>
              <c:numCache>
                <c:formatCode>General</c:formatCode>
                <c:ptCount val="15"/>
                <c:pt idx="0">
                  <c:v>6</c:v>
                </c:pt>
                <c:pt idx="1">
                  <c:v>10</c:v>
                </c:pt>
                <c:pt idx="2">
                  <c:v>22</c:v>
                </c:pt>
                <c:pt idx="3">
                  <c:v>13</c:v>
                </c:pt>
                <c:pt idx="4">
                  <c:v>18</c:v>
                </c:pt>
                <c:pt idx="5">
                  <c:v>9</c:v>
                </c:pt>
                <c:pt idx="6">
                  <c:v>12</c:v>
                </c:pt>
                <c:pt idx="7">
                  <c:v>20</c:v>
                </c:pt>
                <c:pt idx="8">
                  <c:v>16</c:v>
                </c:pt>
                <c:pt idx="9">
                  <c:v>11</c:v>
                </c:pt>
                <c:pt idx="10">
                  <c:v>16</c:v>
                </c:pt>
                <c:pt idx="11">
                  <c:v>16</c:v>
                </c:pt>
                <c:pt idx="12">
                  <c:v>11</c:v>
                </c:pt>
                <c:pt idx="13">
                  <c:v>8</c:v>
                </c:pt>
                <c:pt idx="14">
                  <c:v>12</c:v>
                </c:pt>
              </c:numCache>
            </c:numRef>
          </c:val>
          <c:extLst>
            <c:ext xmlns:c16="http://schemas.microsoft.com/office/drawing/2014/chart" uri="{C3380CC4-5D6E-409C-BE32-E72D297353CC}">
              <c16:uniqueId val="{00000000-5ADA-4059-95F0-D0EC8A43E91F}"/>
            </c:ext>
          </c:extLst>
        </c:ser>
        <c:dLbls>
          <c:showLegendKey val="0"/>
          <c:showVal val="0"/>
          <c:showCatName val="0"/>
          <c:showSerName val="0"/>
          <c:showPercent val="0"/>
          <c:showBubbleSize val="0"/>
        </c:dLbls>
        <c:gapWidth val="150"/>
        <c:axId val="1282227856"/>
        <c:axId val="1282228336"/>
      </c:barChart>
      <c:catAx>
        <c:axId val="1282227856"/>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82228336"/>
        <c:crosses val="autoZero"/>
        <c:auto val="1"/>
        <c:lblAlgn val="ctr"/>
        <c:lblOffset val="100"/>
        <c:noMultiLvlLbl val="0"/>
      </c:catAx>
      <c:valAx>
        <c:axId val="12822283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822278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175260</xdr:rowOff>
    </xdr:from>
    <xdr:to>
      <xdr:col>16</xdr:col>
      <xdr:colOff>594360</xdr:colOff>
      <xdr:row>3</xdr:row>
      <xdr:rowOff>0</xdr:rowOff>
    </xdr:to>
    <xdr:sp macro="" textlink="">
      <xdr:nvSpPr>
        <xdr:cNvPr id="2" name="Rectangle 1">
          <a:extLst>
            <a:ext uri="{FF2B5EF4-FFF2-40B4-BE49-F238E27FC236}">
              <a16:creationId xmlns:a16="http://schemas.microsoft.com/office/drawing/2014/main" id="{95E85F10-D22E-46BE-AEC7-4507FDFD1745}"/>
            </a:ext>
          </a:extLst>
        </xdr:cNvPr>
        <xdr:cNvSpPr/>
      </xdr:nvSpPr>
      <xdr:spPr>
        <a:xfrm>
          <a:off x="609600" y="175260"/>
          <a:ext cx="9738360" cy="373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A: Questions on measure of central tendency</a:t>
          </a:r>
        </a:p>
      </xdr:txBody>
    </xdr:sp>
    <xdr:clientData/>
  </xdr:twoCellAnchor>
  <xdr:twoCellAnchor>
    <xdr:from>
      <xdr:col>1</xdr:col>
      <xdr:colOff>7620</xdr:colOff>
      <xdr:row>4</xdr:row>
      <xdr:rowOff>15240</xdr:rowOff>
    </xdr:from>
    <xdr:to>
      <xdr:col>16</xdr:col>
      <xdr:colOff>601980</xdr:colOff>
      <xdr:row>7</xdr:row>
      <xdr:rowOff>0</xdr:rowOff>
    </xdr:to>
    <xdr:sp macro="" textlink="">
      <xdr:nvSpPr>
        <xdr:cNvPr id="3" name="Rectangle 2">
          <a:extLst>
            <a:ext uri="{FF2B5EF4-FFF2-40B4-BE49-F238E27FC236}">
              <a16:creationId xmlns:a16="http://schemas.microsoft.com/office/drawing/2014/main" id="{DA9B3E0E-FAAF-4DD0-8F06-D8FC1AB475B3}"/>
            </a:ext>
          </a:extLst>
        </xdr:cNvPr>
        <xdr:cNvSpPr/>
      </xdr:nvSpPr>
      <xdr:spPr>
        <a:xfrm>
          <a:off x="617220" y="746760"/>
          <a:ext cx="9738360" cy="533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1) Business Problem: A retail store wants to analyze the sales data of a particular product category to understand the typical sales performance and make strategic decisions.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4117</xdr:colOff>
      <xdr:row>4</xdr:row>
      <xdr:rowOff>11036</xdr:rowOff>
    </xdr:from>
    <xdr:to>
      <xdr:col>16</xdr:col>
      <xdr:colOff>598477</xdr:colOff>
      <xdr:row>6</xdr:row>
      <xdr:rowOff>179727</xdr:rowOff>
    </xdr:to>
    <xdr:sp macro="" textlink="">
      <xdr:nvSpPr>
        <xdr:cNvPr id="4" name="Rectangle 3">
          <a:extLst>
            <a:ext uri="{FF2B5EF4-FFF2-40B4-BE49-F238E27FC236}">
              <a16:creationId xmlns:a16="http://schemas.microsoft.com/office/drawing/2014/main" id="{4C193783-917C-47FE-8A26-4C2DCCB892EC}"/>
            </a:ext>
          </a:extLst>
        </xdr:cNvPr>
        <xdr:cNvSpPr/>
      </xdr:nvSpPr>
      <xdr:spPr>
        <a:xfrm>
          <a:off x="613717" y="742556"/>
          <a:ext cx="9738360" cy="53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1) Business Problem: A retail store wants to analyze the sales data of a particular product category to understand the typical sales performance and make strategic decisions.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6306</xdr:colOff>
      <xdr:row>4</xdr:row>
      <xdr:rowOff>11036</xdr:rowOff>
    </xdr:from>
    <xdr:to>
      <xdr:col>16</xdr:col>
      <xdr:colOff>600666</xdr:colOff>
      <xdr:row>6</xdr:row>
      <xdr:rowOff>179727</xdr:rowOff>
    </xdr:to>
    <xdr:sp macro="" textlink="">
      <xdr:nvSpPr>
        <xdr:cNvPr id="5" name="Rectangle 4">
          <a:extLst>
            <a:ext uri="{FF2B5EF4-FFF2-40B4-BE49-F238E27FC236}">
              <a16:creationId xmlns:a16="http://schemas.microsoft.com/office/drawing/2014/main" id="{C5D04C41-BD62-4974-9F81-91EC1BAE266F}"/>
            </a:ext>
          </a:extLst>
        </xdr:cNvPr>
        <xdr:cNvSpPr/>
      </xdr:nvSpPr>
      <xdr:spPr>
        <a:xfrm>
          <a:off x="615906" y="742556"/>
          <a:ext cx="9738360" cy="53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 Business Problem: A retail store wants to analyze the sales data of a particular product category to understand the typical sales performance and make strategic decisions.</a:t>
          </a:r>
        </a:p>
      </xdr:txBody>
    </xdr:sp>
    <xdr:clientData/>
  </xdr:twoCellAnchor>
  <xdr:twoCellAnchor>
    <xdr:from>
      <xdr:col>1</xdr:col>
      <xdr:colOff>7619</xdr:colOff>
      <xdr:row>14</xdr:row>
      <xdr:rowOff>5783</xdr:rowOff>
    </xdr:from>
    <xdr:to>
      <xdr:col>16</xdr:col>
      <xdr:colOff>601979</xdr:colOff>
      <xdr:row>16</xdr:row>
      <xdr:rowOff>6570</xdr:rowOff>
    </xdr:to>
    <xdr:sp macro="" textlink="">
      <xdr:nvSpPr>
        <xdr:cNvPr id="6" name="Rectangle 5">
          <a:extLst>
            <a:ext uri="{FF2B5EF4-FFF2-40B4-BE49-F238E27FC236}">
              <a16:creationId xmlns:a16="http://schemas.microsoft.com/office/drawing/2014/main" id="{43B7D9E5-F764-4037-9B37-950B4226D503}"/>
            </a:ext>
          </a:extLst>
        </xdr:cNvPr>
        <xdr:cNvSpPr/>
      </xdr:nvSpPr>
      <xdr:spPr>
        <a:xfrm>
          <a:off x="617219" y="2566103"/>
          <a:ext cx="9738360" cy="36654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15502</xdr:colOff>
      <xdr:row>17</xdr:row>
      <xdr:rowOff>13665</xdr:rowOff>
    </xdr:from>
    <xdr:to>
      <xdr:col>11</xdr:col>
      <xdr:colOff>604344</xdr:colOff>
      <xdr:row>19</xdr:row>
      <xdr:rowOff>14453</xdr:rowOff>
    </xdr:to>
    <xdr:sp macro="" textlink="">
      <xdr:nvSpPr>
        <xdr:cNvPr id="7" name="Rectangle 6">
          <a:extLst>
            <a:ext uri="{FF2B5EF4-FFF2-40B4-BE49-F238E27FC236}">
              <a16:creationId xmlns:a16="http://schemas.microsoft.com/office/drawing/2014/main" id="{6E338A65-F390-4467-AC64-F9824701576E}"/>
            </a:ext>
          </a:extLst>
        </xdr:cNvPr>
        <xdr:cNvSpPr/>
      </xdr:nvSpPr>
      <xdr:spPr>
        <a:xfrm>
          <a:off x="625102" y="3122625"/>
          <a:ext cx="6684842" cy="3665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a:t>
          </a:r>
          <a:r>
            <a:rPr lang="en-IN" sz="1400" baseline="0">
              <a:solidFill>
                <a:schemeClr val="lt1"/>
              </a:solidFill>
              <a:effectLst/>
              <a:latin typeface="Times New Roman" panose="02020603050405020304" pitchFamily="18" charset="0"/>
              <a:ea typeface="+mn-ea"/>
              <a:cs typeface="Times New Roman" panose="02020603050405020304" pitchFamily="18" charset="0"/>
            </a:rPr>
            <a:t> </a:t>
          </a:r>
          <a:r>
            <a:rPr lang="en-IN" sz="1400">
              <a:solidFill>
                <a:schemeClr val="lt1"/>
              </a:solidFill>
              <a:effectLst/>
              <a:latin typeface="Times New Roman" panose="02020603050405020304" pitchFamily="18" charset="0"/>
              <a:ea typeface="+mn-ea"/>
              <a:cs typeface="Times New Roman" panose="02020603050405020304" pitchFamily="18" charset="0"/>
            </a:rPr>
            <a:t>What is the average weekly sales of the product category?</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10246</xdr:colOff>
      <xdr:row>20</xdr:row>
      <xdr:rowOff>8410</xdr:rowOff>
    </xdr:from>
    <xdr:to>
      <xdr:col>11</xdr:col>
      <xdr:colOff>604344</xdr:colOff>
      <xdr:row>22</xdr:row>
      <xdr:rowOff>9198</xdr:rowOff>
    </xdr:to>
    <xdr:sp macro="" textlink="">
      <xdr:nvSpPr>
        <xdr:cNvPr id="8" name="Rectangle 7">
          <a:extLst>
            <a:ext uri="{FF2B5EF4-FFF2-40B4-BE49-F238E27FC236}">
              <a16:creationId xmlns:a16="http://schemas.microsoft.com/office/drawing/2014/main" id="{209B264A-3561-4BEF-BFE8-DEF51ED039DF}"/>
            </a:ext>
          </a:extLst>
        </xdr:cNvPr>
        <xdr:cNvSpPr/>
      </xdr:nvSpPr>
      <xdr:spPr>
        <a:xfrm>
          <a:off x="619846" y="3666010"/>
          <a:ext cx="6690098" cy="3665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typical or central sales value for the product category?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11557</xdr:colOff>
      <xdr:row>23</xdr:row>
      <xdr:rowOff>9724</xdr:rowOff>
    </xdr:from>
    <xdr:to>
      <xdr:col>12</xdr:col>
      <xdr:colOff>0</xdr:colOff>
      <xdr:row>25</xdr:row>
      <xdr:rowOff>10512</xdr:rowOff>
    </xdr:to>
    <xdr:sp macro="" textlink="">
      <xdr:nvSpPr>
        <xdr:cNvPr id="9" name="Rectangle 8">
          <a:extLst>
            <a:ext uri="{FF2B5EF4-FFF2-40B4-BE49-F238E27FC236}">
              <a16:creationId xmlns:a16="http://schemas.microsoft.com/office/drawing/2014/main" id="{862C81F2-40FE-4012-ABFF-B45E03848850}"/>
            </a:ext>
          </a:extLst>
        </xdr:cNvPr>
        <xdr:cNvSpPr/>
      </xdr:nvSpPr>
      <xdr:spPr>
        <a:xfrm>
          <a:off x="621157" y="4215964"/>
          <a:ext cx="6694043" cy="3665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Are there any recurring or most frequently occurring sales figures for the product category?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15501</xdr:colOff>
      <xdr:row>26</xdr:row>
      <xdr:rowOff>13665</xdr:rowOff>
    </xdr:from>
    <xdr:to>
      <xdr:col>16</xdr:col>
      <xdr:colOff>609861</xdr:colOff>
      <xdr:row>35</xdr:row>
      <xdr:rowOff>151086</xdr:rowOff>
    </xdr:to>
    <xdr:sp macro="" textlink="">
      <xdr:nvSpPr>
        <xdr:cNvPr id="10" name="Rectangle 9">
          <a:extLst>
            <a:ext uri="{FF2B5EF4-FFF2-40B4-BE49-F238E27FC236}">
              <a16:creationId xmlns:a16="http://schemas.microsoft.com/office/drawing/2014/main" id="{53BFA957-1D07-4F3B-AD03-1F3F1DD467C9}"/>
            </a:ext>
          </a:extLst>
        </xdr:cNvPr>
        <xdr:cNvSpPr/>
      </xdr:nvSpPr>
      <xdr:spPr>
        <a:xfrm>
          <a:off x="625101" y="4768545"/>
          <a:ext cx="9738360" cy="17833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0"/>
            <a:t>Insights and Strategic Decisions</a:t>
          </a:r>
        </a:p>
        <a:p>
          <a:pPr lvl="1"/>
          <a:r>
            <a:rPr lang="en-IN" sz="1400" b="0"/>
            <a:t>Stock Management: The mean sales value of 58.75 units suggests that, on average, about 59 units are sold per week. This can help the retail store in planning inventory levels to meet the average demand.</a:t>
          </a:r>
        </a:p>
        <a:p>
          <a:pPr lvl="1"/>
          <a:r>
            <a:rPr lang="en-IN" sz="1400" b="0"/>
            <a:t>Marketing Strategies: Understanding that the median sales value is 57.5 units indicates that typical weekly sales hover around this value, ensuring that marketing efforts aim to maintain or boost this typical performance.</a:t>
          </a:r>
        </a:p>
        <a:p>
          <a:pPr lvl="1"/>
          <a:r>
            <a:rPr lang="en-IN" sz="1400" b="0"/>
            <a:t>Product Placement: Since there is no mode, it implies that sales figures do not frequently repeat, indicating a consistent variation in weekly sales. This could mean the store needs to focus on ensuring that stock levels are adaptable to handle fluctuations in demand.</a:t>
          </a:r>
        </a:p>
        <a:p>
          <a:pPr algn="l"/>
          <a:endParaRPr lang="en-IN" sz="1400" b="0">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293050</xdr:colOff>
      <xdr:row>2</xdr:row>
      <xdr:rowOff>180917</xdr:rowOff>
    </xdr:to>
    <xdr:sp macro="" textlink="">
      <xdr:nvSpPr>
        <xdr:cNvPr id="2" name="Rectangle 1">
          <a:extLst>
            <a:ext uri="{FF2B5EF4-FFF2-40B4-BE49-F238E27FC236}">
              <a16:creationId xmlns:a16="http://schemas.microsoft.com/office/drawing/2014/main" id="{4D5218A5-D994-4DA2-AC53-4D93AB6819F6}"/>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180543</xdr:rowOff>
    </xdr:from>
    <xdr:to>
      <xdr:col>13</xdr:col>
      <xdr:colOff>293050</xdr:colOff>
      <xdr:row>6</xdr:row>
      <xdr:rowOff>156127</xdr:rowOff>
    </xdr:to>
    <xdr:sp macro="" textlink="">
      <xdr:nvSpPr>
        <xdr:cNvPr id="3" name="Rectangle 2">
          <a:extLst>
            <a:ext uri="{FF2B5EF4-FFF2-40B4-BE49-F238E27FC236}">
              <a16:creationId xmlns:a16="http://schemas.microsoft.com/office/drawing/2014/main" id="{125BE04F-9B80-4FD6-A005-5BCB59A5E602}"/>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7) Problem : A transportation company wants to analyze the fuel efficiency of its vehicle fleet to identify any variations across different vehicle models.</a:t>
          </a:r>
        </a:p>
      </xdr:txBody>
    </xdr:sp>
    <xdr:clientData/>
  </xdr:twoCellAnchor>
  <xdr:twoCellAnchor>
    <xdr:from>
      <xdr:col>1</xdr:col>
      <xdr:colOff>0</xdr:colOff>
      <xdr:row>8</xdr:row>
      <xdr:rowOff>0</xdr:rowOff>
    </xdr:from>
    <xdr:to>
      <xdr:col>13</xdr:col>
      <xdr:colOff>293050</xdr:colOff>
      <xdr:row>9</xdr:row>
      <xdr:rowOff>173993</xdr:rowOff>
    </xdr:to>
    <xdr:sp macro="" textlink="">
      <xdr:nvSpPr>
        <xdr:cNvPr id="4" name="Rectangle 3">
          <a:extLst>
            <a:ext uri="{FF2B5EF4-FFF2-40B4-BE49-F238E27FC236}">
              <a16:creationId xmlns:a16="http://schemas.microsoft.com/office/drawing/2014/main" id="{5E7706A5-43C2-4D65-8652-502BAF4BF9C0}"/>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8</xdr:col>
      <xdr:colOff>302936</xdr:colOff>
      <xdr:row>12</xdr:row>
      <xdr:rowOff>170544</xdr:rowOff>
    </xdr:to>
    <xdr:sp macro="" textlink="">
      <xdr:nvSpPr>
        <xdr:cNvPr id="5" name="Rectangle 4">
          <a:extLst>
            <a:ext uri="{FF2B5EF4-FFF2-40B4-BE49-F238E27FC236}">
              <a16:creationId xmlns:a16="http://schemas.microsoft.com/office/drawing/2014/main" id="{B4F37C6A-46AA-48A6-A7A1-06201F8C6AD5}"/>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average fuel efficiency for each vehicle model?</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8</xdr:col>
      <xdr:colOff>302936</xdr:colOff>
      <xdr:row>15</xdr:row>
      <xdr:rowOff>181974</xdr:rowOff>
    </xdr:to>
    <xdr:sp macro="" textlink="">
      <xdr:nvSpPr>
        <xdr:cNvPr id="6" name="Rectangle 5">
          <a:extLst>
            <a:ext uri="{FF2B5EF4-FFF2-40B4-BE49-F238E27FC236}">
              <a16:creationId xmlns:a16="http://schemas.microsoft.com/office/drawing/2014/main" id="{900D69FD-ED8C-4541-A9F7-F64CF4FE760C}"/>
            </a:ext>
          </a:extLst>
        </xdr:cNvPr>
        <xdr:cNvSpPr/>
      </xdr:nvSpPr>
      <xdr:spPr>
        <a:xfrm>
          <a:off x="609600" y="257365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range of fuel efficiency for each vehicle model?</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17145</xdr:rowOff>
    </xdr:from>
    <xdr:to>
      <xdr:col>8</xdr:col>
      <xdr:colOff>302936</xdr:colOff>
      <xdr:row>19</xdr:row>
      <xdr:rowOff>10524</xdr:rowOff>
    </xdr:to>
    <xdr:sp macro="" textlink="">
      <xdr:nvSpPr>
        <xdr:cNvPr id="7" name="Rectangle 6">
          <a:extLst>
            <a:ext uri="{FF2B5EF4-FFF2-40B4-BE49-F238E27FC236}">
              <a16:creationId xmlns:a16="http://schemas.microsoft.com/office/drawing/2014/main" id="{59F0B73A-0229-42D2-9E88-96C7746A17D6}"/>
            </a:ext>
          </a:extLst>
        </xdr:cNvPr>
        <xdr:cNvSpPr/>
      </xdr:nvSpPr>
      <xdr:spPr>
        <a:xfrm>
          <a:off x="609600" y="312610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variance of the fuel efficiency for each vehicle model?</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16565</xdr:colOff>
      <xdr:row>37</xdr:row>
      <xdr:rowOff>169875</xdr:rowOff>
    </xdr:from>
    <xdr:to>
      <xdr:col>13</xdr:col>
      <xdr:colOff>309615</xdr:colOff>
      <xdr:row>42</xdr:row>
      <xdr:rowOff>35442</xdr:rowOff>
    </xdr:to>
    <xdr:sp macro="" textlink="">
      <xdr:nvSpPr>
        <xdr:cNvPr id="8" name="Rectangle 7">
          <a:extLst>
            <a:ext uri="{FF2B5EF4-FFF2-40B4-BE49-F238E27FC236}">
              <a16:creationId xmlns:a16="http://schemas.microsoft.com/office/drawing/2014/main" id="{9E0E14CD-511D-4993-87C7-A9B9BA369F87}"/>
            </a:ext>
          </a:extLst>
        </xdr:cNvPr>
        <xdr:cNvSpPr/>
      </xdr:nvSpPr>
      <xdr:spPr>
        <a:xfrm>
          <a:off x="627937" y="7072177"/>
          <a:ext cx="8834538" cy="7959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These measures provide valuable insights into the fuel efficiency of different vehicle models, helping the transportation company in fleet management, vehicle selection, and fuel consumption optimization.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F59B1156-97A4-4EE0-B3FB-486ADD3E1DC3}"/>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18933C56-5982-4391-95A3-A098CB1DA0BD}"/>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8) Problem : A company wants to analyze the ages of its employees to understand the age distribution and demographics within the organization.</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18EA0435-5540-4723-AE1B-77DCFC23E39C}"/>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017BD9B8-B331-4494-A6DF-51ABCA8586E9}"/>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frequency distribution table for the ages of the employees.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7537</xdr:colOff>
      <xdr:row>37</xdr:row>
      <xdr:rowOff>17529</xdr:rowOff>
    </xdr:from>
    <xdr:to>
      <xdr:col>17</xdr:col>
      <xdr:colOff>300587</xdr:colOff>
      <xdr:row>40</xdr:row>
      <xdr:rowOff>175847</xdr:rowOff>
    </xdr:to>
    <xdr:sp macro="" textlink="">
      <xdr:nvSpPr>
        <xdr:cNvPr id="8" name="Rectangle 7">
          <a:extLst>
            <a:ext uri="{FF2B5EF4-FFF2-40B4-BE49-F238E27FC236}">
              <a16:creationId xmlns:a16="http://schemas.microsoft.com/office/drawing/2014/main" id="{3B56865E-7B81-4769-B3B3-33D23C8FF6D0}"/>
            </a:ext>
          </a:extLst>
        </xdr:cNvPr>
        <xdr:cNvSpPr/>
      </xdr:nvSpPr>
      <xdr:spPr>
        <a:xfrm>
          <a:off x="618812" y="6850408"/>
          <a:ext cx="10165555" cy="7109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These results provide the company with valuable insights into the age distribution of its workforce, helping in workforce planning, diversity initiatives, and understanding generational dynamics within the organization.</a:t>
          </a:r>
        </a:p>
      </xdr:txBody>
    </xdr:sp>
    <xdr:clientData/>
  </xdr:twoCellAnchor>
  <xdr:twoCellAnchor>
    <xdr:from>
      <xdr:col>1</xdr:col>
      <xdr:colOff>0</xdr:colOff>
      <xdr:row>33</xdr:row>
      <xdr:rowOff>0</xdr:rowOff>
    </xdr:from>
    <xdr:to>
      <xdr:col>12</xdr:col>
      <xdr:colOff>302936</xdr:colOff>
      <xdr:row>34</xdr:row>
      <xdr:rowOff>178437</xdr:rowOff>
    </xdr:to>
    <xdr:sp macro="" textlink="">
      <xdr:nvSpPr>
        <xdr:cNvPr id="10" name="Rectangle 9">
          <a:extLst>
            <a:ext uri="{FF2B5EF4-FFF2-40B4-BE49-F238E27FC236}">
              <a16:creationId xmlns:a16="http://schemas.microsoft.com/office/drawing/2014/main" id="{976BAF74-98D9-4C3C-B272-D61C9FCEE3D7}"/>
            </a:ext>
          </a:extLst>
        </xdr:cNvPr>
        <xdr:cNvSpPr/>
      </xdr:nvSpPr>
      <xdr:spPr>
        <a:xfrm>
          <a:off x="609600" y="6128657"/>
          <a:ext cx="7008536" cy="3634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4. What is the range of ages among the employees?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30</xdr:row>
      <xdr:rowOff>0</xdr:rowOff>
    </xdr:from>
    <xdr:to>
      <xdr:col>12</xdr:col>
      <xdr:colOff>302936</xdr:colOff>
      <xdr:row>31</xdr:row>
      <xdr:rowOff>178436</xdr:rowOff>
    </xdr:to>
    <xdr:sp macro="" textlink="">
      <xdr:nvSpPr>
        <xdr:cNvPr id="11" name="Rectangle 10">
          <a:extLst>
            <a:ext uri="{FF2B5EF4-FFF2-40B4-BE49-F238E27FC236}">
              <a16:creationId xmlns:a16="http://schemas.microsoft.com/office/drawing/2014/main" id="{CD3FE8F6-0190-412D-B276-3DBB3D4BB9FF}"/>
            </a:ext>
          </a:extLst>
        </xdr:cNvPr>
        <xdr:cNvSpPr/>
      </xdr:nvSpPr>
      <xdr:spPr>
        <a:xfrm>
          <a:off x="609600" y="5573486"/>
          <a:ext cx="7008536" cy="3634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median age of the employees?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27</xdr:row>
      <xdr:rowOff>0</xdr:rowOff>
    </xdr:from>
    <xdr:to>
      <xdr:col>12</xdr:col>
      <xdr:colOff>302936</xdr:colOff>
      <xdr:row>28</xdr:row>
      <xdr:rowOff>176260</xdr:rowOff>
    </xdr:to>
    <xdr:sp macro="" textlink="">
      <xdr:nvSpPr>
        <xdr:cNvPr id="12" name="Rectangle 11">
          <a:extLst>
            <a:ext uri="{FF2B5EF4-FFF2-40B4-BE49-F238E27FC236}">
              <a16:creationId xmlns:a16="http://schemas.microsoft.com/office/drawing/2014/main" id="{147EDD5C-B28C-4599-ADCC-C8C7EF71974C}"/>
            </a:ext>
          </a:extLst>
        </xdr:cNvPr>
        <xdr:cNvSpPr/>
      </xdr:nvSpPr>
      <xdr:spPr>
        <a:xfrm>
          <a:off x="609600" y="5018314"/>
          <a:ext cx="7008536" cy="361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mode (most common age) among the employees?</a:t>
          </a:r>
          <a:endParaRPr lang="en-IN" sz="14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1000495D-DFFE-4257-B99D-38651FA4D0B1}"/>
            </a:ext>
          </a:extLst>
        </xdr:cNvPr>
        <xdr:cNvSpPr/>
      </xdr:nvSpPr>
      <xdr:spPr>
        <a:xfrm>
          <a:off x="609600" y="182880"/>
          <a:ext cx="1013809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E9AAC536-3B60-4DDA-89AC-462FD7CAC585}"/>
            </a:ext>
          </a:extLst>
        </xdr:cNvPr>
        <xdr:cNvSpPr/>
      </xdr:nvSpPr>
      <xdr:spPr>
        <a:xfrm>
          <a:off x="609600" y="729183"/>
          <a:ext cx="1013809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9) Problem :A retail store wants to analyze the purchase amounts made by customers to understand their spending habits.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C8D5BC37-E612-4DFF-BCE0-FF4223A1E343}"/>
            </a:ext>
          </a:extLst>
        </xdr:cNvPr>
        <xdr:cNvSpPr/>
      </xdr:nvSpPr>
      <xdr:spPr>
        <a:xfrm>
          <a:off x="609600" y="1463040"/>
          <a:ext cx="1013809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82B19027-9CBA-49A2-AE92-E4DC3B7A299D}"/>
            </a:ext>
          </a:extLst>
        </xdr:cNvPr>
        <xdr:cNvSpPr/>
      </xdr:nvSpPr>
      <xdr:spPr>
        <a:xfrm>
          <a:off x="609600" y="2005965"/>
          <a:ext cx="7099976" cy="3667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frequency distribution table for the purchase amounts.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15910</xdr:colOff>
      <xdr:row>45</xdr:row>
      <xdr:rowOff>17529</xdr:rowOff>
    </xdr:from>
    <xdr:to>
      <xdr:col>17</xdr:col>
      <xdr:colOff>308960</xdr:colOff>
      <xdr:row>48</xdr:row>
      <xdr:rowOff>175846</xdr:rowOff>
    </xdr:to>
    <xdr:sp macro="" textlink="">
      <xdr:nvSpPr>
        <xdr:cNvPr id="6" name="Rectangle 5">
          <a:extLst>
            <a:ext uri="{FF2B5EF4-FFF2-40B4-BE49-F238E27FC236}">
              <a16:creationId xmlns:a16="http://schemas.microsoft.com/office/drawing/2014/main" id="{1B1B7344-D8D0-40DD-8D1B-228241531581}"/>
            </a:ext>
          </a:extLst>
        </xdr:cNvPr>
        <xdr:cNvSpPr/>
      </xdr:nvSpPr>
      <xdr:spPr>
        <a:xfrm>
          <a:off x="627185" y="8324166"/>
          <a:ext cx="10165555" cy="7109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These insights help the retail store understand customer spending patterns, optimize inventory, and tailor marketing strategies.</a:t>
          </a:r>
        </a:p>
      </xdr:txBody>
    </xdr:sp>
    <xdr:clientData/>
  </xdr:twoCellAnchor>
  <xdr:twoCellAnchor>
    <xdr:from>
      <xdr:col>1</xdr:col>
      <xdr:colOff>0</xdr:colOff>
      <xdr:row>23</xdr:row>
      <xdr:rowOff>0</xdr:rowOff>
    </xdr:from>
    <xdr:to>
      <xdr:col>12</xdr:col>
      <xdr:colOff>302936</xdr:colOff>
      <xdr:row>24</xdr:row>
      <xdr:rowOff>176260</xdr:rowOff>
    </xdr:to>
    <xdr:sp macro="" textlink="">
      <xdr:nvSpPr>
        <xdr:cNvPr id="10" name="Rectangle 9">
          <a:extLst>
            <a:ext uri="{FF2B5EF4-FFF2-40B4-BE49-F238E27FC236}">
              <a16:creationId xmlns:a16="http://schemas.microsoft.com/office/drawing/2014/main" id="{A27E3E5B-46B6-43D9-A398-5880D4FFDBBD}"/>
            </a:ext>
          </a:extLst>
        </xdr:cNvPr>
        <xdr:cNvSpPr/>
      </xdr:nvSpPr>
      <xdr:spPr>
        <a:xfrm>
          <a:off x="611275" y="4253802"/>
          <a:ext cx="7119068" cy="3604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mode (most common purchase amount) among the customers?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0</xdr:rowOff>
    </xdr:from>
    <xdr:to>
      <xdr:col>12</xdr:col>
      <xdr:colOff>302936</xdr:colOff>
      <xdr:row>27</xdr:row>
      <xdr:rowOff>178437</xdr:rowOff>
    </xdr:to>
    <xdr:sp macro="" textlink="">
      <xdr:nvSpPr>
        <xdr:cNvPr id="11" name="Rectangle 10">
          <a:extLst>
            <a:ext uri="{FF2B5EF4-FFF2-40B4-BE49-F238E27FC236}">
              <a16:creationId xmlns:a16="http://schemas.microsoft.com/office/drawing/2014/main" id="{385860C8-E9D7-4AFB-8E28-2811C0C4255C}"/>
            </a:ext>
          </a:extLst>
        </xdr:cNvPr>
        <xdr:cNvSpPr/>
      </xdr:nvSpPr>
      <xdr:spPr>
        <a:xfrm>
          <a:off x="611275" y="4806462"/>
          <a:ext cx="7119068" cy="36265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median purchase amount among the customers?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29</xdr:row>
      <xdr:rowOff>0</xdr:rowOff>
    </xdr:from>
    <xdr:to>
      <xdr:col>12</xdr:col>
      <xdr:colOff>302936</xdr:colOff>
      <xdr:row>30</xdr:row>
      <xdr:rowOff>170063</xdr:rowOff>
    </xdr:to>
    <xdr:sp macro="" textlink="">
      <xdr:nvSpPr>
        <xdr:cNvPr id="12" name="Rectangle 11">
          <a:extLst>
            <a:ext uri="{FF2B5EF4-FFF2-40B4-BE49-F238E27FC236}">
              <a16:creationId xmlns:a16="http://schemas.microsoft.com/office/drawing/2014/main" id="{83D9B699-FE9D-4155-A627-154A90D89890}"/>
            </a:ext>
          </a:extLst>
        </xdr:cNvPr>
        <xdr:cNvSpPr/>
      </xdr:nvSpPr>
      <xdr:spPr>
        <a:xfrm>
          <a:off x="611275" y="5359121"/>
          <a:ext cx="7119068" cy="36265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4. What is the interquartile range of the purchase amounts?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7</xdr:col>
      <xdr:colOff>3538</xdr:colOff>
      <xdr:row>32</xdr:row>
      <xdr:rowOff>6668</xdr:rowOff>
    </xdr:from>
    <xdr:to>
      <xdr:col>13</xdr:col>
      <xdr:colOff>0</xdr:colOff>
      <xdr:row>43</xdr:row>
      <xdr:rowOff>175260</xdr:rowOff>
    </xdr:to>
    <xdr:graphicFrame macro="">
      <xdr:nvGraphicFramePr>
        <xdr:cNvPr id="15" name="Chart 14">
          <a:extLst>
            <a:ext uri="{FF2B5EF4-FFF2-40B4-BE49-F238E27FC236}">
              <a16:creationId xmlns:a16="http://schemas.microsoft.com/office/drawing/2014/main" id="{EDF829D8-A3E2-C87F-6A2C-F68DDA3CC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921C32D5-924D-4F82-9F87-2E761FFE5861}"/>
            </a:ext>
          </a:extLst>
        </xdr:cNvPr>
        <xdr:cNvSpPr/>
      </xdr:nvSpPr>
      <xdr:spPr>
        <a:xfrm>
          <a:off x="609600" y="182880"/>
          <a:ext cx="1013809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0DACF4BF-427E-4E93-8296-FECBC232BCF7}"/>
            </a:ext>
          </a:extLst>
        </xdr:cNvPr>
        <xdr:cNvSpPr/>
      </xdr:nvSpPr>
      <xdr:spPr>
        <a:xfrm>
          <a:off x="609600" y="729183"/>
          <a:ext cx="1013809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10) Problem : A manufacturing company wants to analyze the defect rates of its production line to identify the frequency of different types of defects.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480F407A-48B1-4790-AAD2-73559AC14062}"/>
            </a:ext>
          </a:extLst>
        </xdr:cNvPr>
        <xdr:cNvSpPr/>
      </xdr:nvSpPr>
      <xdr:spPr>
        <a:xfrm>
          <a:off x="609600" y="1463040"/>
          <a:ext cx="1013809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58D0BAAC-617F-454B-928A-4F02EE408FC5}"/>
            </a:ext>
          </a:extLst>
        </xdr:cNvPr>
        <xdr:cNvSpPr/>
      </xdr:nvSpPr>
      <xdr:spPr>
        <a:xfrm>
          <a:off x="609600" y="2005965"/>
          <a:ext cx="7099976" cy="3667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bar chart to visualize the frequency of different defect types.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15910</xdr:colOff>
      <xdr:row>48</xdr:row>
      <xdr:rowOff>17529</xdr:rowOff>
    </xdr:from>
    <xdr:to>
      <xdr:col>17</xdr:col>
      <xdr:colOff>308960</xdr:colOff>
      <xdr:row>56</xdr:row>
      <xdr:rowOff>36723</xdr:rowOff>
    </xdr:to>
    <xdr:sp macro="" textlink="">
      <xdr:nvSpPr>
        <xdr:cNvPr id="6" name="Rectangle 5">
          <a:extLst>
            <a:ext uri="{FF2B5EF4-FFF2-40B4-BE49-F238E27FC236}">
              <a16:creationId xmlns:a16="http://schemas.microsoft.com/office/drawing/2014/main" id="{E046DA50-82CA-415D-BD67-92A986778CE7}"/>
            </a:ext>
          </a:extLst>
        </xdr:cNvPr>
        <xdr:cNvSpPr/>
      </xdr:nvSpPr>
      <xdr:spPr>
        <a:xfrm>
          <a:off x="621838" y="8867746"/>
          <a:ext cx="10171508" cy="14881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t>Prioritize Quality Control Efforts: </a:t>
          </a:r>
          <a:r>
            <a:rPr lang="en-IN" sz="1400"/>
            <a:t>Focus on reducing </a:t>
          </a:r>
          <a:r>
            <a:rPr lang="en-IN" sz="1400" b="1"/>
            <a:t>Defect Type E</a:t>
          </a:r>
          <a:r>
            <a:rPr lang="en-IN" sz="1400"/>
            <a:t>, as it is the most common issue.</a:t>
          </a:r>
        </a:p>
        <a:p>
          <a:pPr lvl="1" algn="l"/>
          <a:r>
            <a:rPr lang="en-IN" sz="1400" b="0"/>
            <a:t>Targeted Training and Process Improvement: </a:t>
          </a:r>
          <a:r>
            <a:rPr lang="en-IN" sz="1400"/>
            <a:t>Implement training programs and process improvements to address the causes of the most frequent defects.</a:t>
          </a:r>
        </a:p>
        <a:p>
          <a:pPr lvl="1" algn="l"/>
          <a:r>
            <a:rPr lang="en-IN" sz="1400" b="0"/>
            <a:t>Monitor and Review:</a:t>
          </a:r>
          <a:r>
            <a:rPr lang="en-IN" sz="1400"/>
            <a:t> Regularly review defect frequencies and adjust quality control strategies accordingly to ensure continuous improvement.</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2</xdr:col>
      <xdr:colOff>2268</xdr:colOff>
      <xdr:row>13</xdr:row>
      <xdr:rowOff>191864</xdr:rowOff>
    </xdr:from>
    <xdr:to>
      <xdr:col>9</xdr:col>
      <xdr:colOff>18362</xdr:colOff>
      <xdr:row>29</xdr:row>
      <xdr:rowOff>183614</xdr:rowOff>
    </xdr:to>
    <xdr:graphicFrame macro="">
      <xdr:nvGraphicFramePr>
        <xdr:cNvPr id="11" name="Chart 10">
          <a:extLst>
            <a:ext uri="{FF2B5EF4-FFF2-40B4-BE49-F238E27FC236}">
              <a16:creationId xmlns:a16="http://schemas.microsoft.com/office/drawing/2014/main" id="{0CE0C21A-B5F1-CBBF-E679-30BC9A140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0</xdr:rowOff>
    </xdr:from>
    <xdr:to>
      <xdr:col>12</xdr:col>
      <xdr:colOff>302936</xdr:colOff>
      <xdr:row>32</xdr:row>
      <xdr:rowOff>176261</xdr:rowOff>
    </xdr:to>
    <xdr:sp macro="" textlink="">
      <xdr:nvSpPr>
        <xdr:cNvPr id="12" name="Rectangle 11">
          <a:extLst>
            <a:ext uri="{FF2B5EF4-FFF2-40B4-BE49-F238E27FC236}">
              <a16:creationId xmlns:a16="http://schemas.microsoft.com/office/drawing/2014/main" id="{8425F348-4843-4002-8A96-FEED7ADD5344}"/>
            </a:ext>
          </a:extLst>
        </xdr:cNvPr>
        <xdr:cNvSpPr/>
      </xdr:nvSpPr>
      <xdr:spPr>
        <a:xfrm>
          <a:off x="605928" y="5710410"/>
          <a:ext cx="7059948" cy="359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Which defect type has the highest frequency?</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34</xdr:row>
      <xdr:rowOff>0</xdr:rowOff>
    </xdr:from>
    <xdr:to>
      <xdr:col>12</xdr:col>
      <xdr:colOff>302936</xdr:colOff>
      <xdr:row>35</xdr:row>
      <xdr:rowOff>178437</xdr:rowOff>
    </xdr:to>
    <xdr:sp macro="" textlink="">
      <xdr:nvSpPr>
        <xdr:cNvPr id="13" name="Rectangle 12">
          <a:extLst>
            <a:ext uri="{FF2B5EF4-FFF2-40B4-BE49-F238E27FC236}">
              <a16:creationId xmlns:a16="http://schemas.microsoft.com/office/drawing/2014/main" id="{3B84F583-F928-4DDA-913B-DDCB400420C7}"/>
            </a:ext>
          </a:extLst>
        </xdr:cNvPr>
        <xdr:cNvSpPr/>
      </xdr:nvSpPr>
      <xdr:spPr>
        <a:xfrm>
          <a:off x="605928" y="6261253"/>
          <a:ext cx="7059948" cy="3620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Create a histogram to represent the defect frequencies.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4</xdr:col>
      <xdr:colOff>688555</xdr:colOff>
      <xdr:row>37</xdr:row>
      <xdr:rowOff>14689</xdr:rowOff>
    </xdr:from>
    <xdr:to>
      <xdr:col>11</xdr:col>
      <xdr:colOff>461423</xdr:colOff>
      <xdr:row>47</xdr:row>
      <xdr:rowOff>25431</xdr:rowOff>
    </xdr:to>
    <xdr:graphicFrame macro="">
      <xdr:nvGraphicFramePr>
        <xdr:cNvPr id="14" name="Chart 13">
          <a:extLst>
            <a:ext uri="{FF2B5EF4-FFF2-40B4-BE49-F238E27FC236}">
              <a16:creationId xmlns:a16="http://schemas.microsoft.com/office/drawing/2014/main" id="{B3DE931C-502E-FBA1-37E9-59C0B0EE2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D5A541BD-B5C0-4199-A216-CE64C4C70751}"/>
            </a:ext>
          </a:extLst>
        </xdr:cNvPr>
        <xdr:cNvSpPr/>
      </xdr:nvSpPr>
      <xdr:spPr>
        <a:xfrm>
          <a:off x="609600" y="182880"/>
          <a:ext cx="1022191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6DD54A8F-A3B4-4653-BC8A-2284E70C552A}"/>
            </a:ext>
          </a:extLst>
        </xdr:cNvPr>
        <xdr:cNvSpPr/>
      </xdr:nvSpPr>
      <xdr:spPr>
        <a:xfrm>
          <a:off x="609600" y="729183"/>
          <a:ext cx="1022191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11) Problem : A survey was conducted to gather feedback from customers about their satisfaction levels with a specific service on a scale of 1 to 5.</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634EEAC0-85AC-4392-AAC7-91C64B5BB03D}"/>
            </a:ext>
          </a:extLst>
        </xdr:cNvPr>
        <xdr:cNvSpPr/>
      </xdr:nvSpPr>
      <xdr:spPr>
        <a:xfrm>
          <a:off x="609600" y="1463040"/>
          <a:ext cx="1022191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77959270-DC49-4FEB-B79F-05A90B959814}"/>
            </a:ext>
          </a:extLst>
        </xdr:cNvPr>
        <xdr:cNvSpPr/>
      </xdr:nvSpPr>
      <xdr:spPr>
        <a:xfrm>
          <a:off x="609600" y="2005965"/>
          <a:ext cx="7183796" cy="3667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bar chart to display the frequency of each satisfaction rating.</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15910</xdr:colOff>
      <xdr:row>48</xdr:row>
      <xdr:rowOff>17529</xdr:rowOff>
    </xdr:from>
    <xdr:to>
      <xdr:col>17</xdr:col>
      <xdr:colOff>308960</xdr:colOff>
      <xdr:row>57</xdr:row>
      <xdr:rowOff>65049</xdr:rowOff>
    </xdr:to>
    <xdr:sp macro="" textlink="">
      <xdr:nvSpPr>
        <xdr:cNvPr id="6" name="Rectangle 5">
          <a:extLst>
            <a:ext uri="{FF2B5EF4-FFF2-40B4-BE49-F238E27FC236}">
              <a16:creationId xmlns:a16="http://schemas.microsoft.com/office/drawing/2014/main" id="{1CFB4602-473E-4663-AAC1-361075135EB3}"/>
            </a:ext>
          </a:extLst>
        </xdr:cNvPr>
        <xdr:cNvSpPr/>
      </xdr:nvSpPr>
      <xdr:spPr>
        <a:xfrm>
          <a:off x="629227" y="8975675"/>
          <a:ext cx="10273392" cy="172020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t>Customer Satisfaction Focus: Since the most common rating is 5, the company should maintain the factors contributing to this high satisfaction level.</a:t>
          </a:r>
        </a:p>
        <a:p>
          <a:pPr lvl="1" algn="l"/>
          <a:r>
            <a:rPr lang="en-IN" sz="1400" b="0"/>
            <a:t>Address Lower Ratings: Investigate the reasons behind lower ratings (2s and 3s) to identify areas for improvement and enhance overall customer satisfaction.</a:t>
          </a:r>
        </a:p>
        <a:p>
          <a:pPr lvl="1" algn="l"/>
          <a:r>
            <a:rPr lang="en-IN" sz="1400" b="0"/>
            <a:t>Feedback Analysis: Use the feedback data to understand specific customer concerns and address them to ensure a better customer experience in the future.</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12</xdr:col>
      <xdr:colOff>302936</xdr:colOff>
      <xdr:row>32</xdr:row>
      <xdr:rowOff>176261</xdr:rowOff>
    </xdr:to>
    <xdr:sp macro="" textlink="">
      <xdr:nvSpPr>
        <xdr:cNvPr id="8" name="Rectangle 7">
          <a:extLst>
            <a:ext uri="{FF2B5EF4-FFF2-40B4-BE49-F238E27FC236}">
              <a16:creationId xmlns:a16="http://schemas.microsoft.com/office/drawing/2014/main" id="{20525B26-4D7C-4743-9EA0-5EF04A81177B}"/>
            </a:ext>
          </a:extLst>
        </xdr:cNvPr>
        <xdr:cNvSpPr/>
      </xdr:nvSpPr>
      <xdr:spPr>
        <a:xfrm>
          <a:off x="609600" y="5684520"/>
          <a:ext cx="7183796" cy="3591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Which satisfaction rating has the highest frequency?</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34</xdr:row>
      <xdr:rowOff>0</xdr:rowOff>
    </xdr:from>
    <xdr:to>
      <xdr:col>12</xdr:col>
      <xdr:colOff>302936</xdr:colOff>
      <xdr:row>35</xdr:row>
      <xdr:rowOff>178437</xdr:rowOff>
    </xdr:to>
    <xdr:sp macro="" textlink="">
      <xdr:nvSpPr>
        <xdr:cNvPr id="9" name="Rectangle 8">
          <a:extLst>
            <a:ext uri="{FF2B5EF4-FFF2-40B4-BE49-F238E27FC236}">
              <a16:creationId xmlns:a16="http://schemas.microsoft.com/office/drawing/2014/main" id="{32E5E499-914B-4F86-8868-58CA2B6B3BFD}"/>
            </a:ext>
          </a:extLst>
        </xdr:cNvPr>
        <xdr:cNvSpPr/>
      </xdr:nvSpPr>
      <xdr:spPr>
        <a:xfrm>
          <a:off x="609600" y="6233160"/>
          <a:ext cx="7183796" cy="361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Create a histogram to visualize the distribution of satisfaction ratings.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5</xdr:col>
      <xdr:colOff>9408</xdr:colOff>
      <xdr:row>13</xdr:row>
      <xdr:rowOff>185326</xdr:rowOff>
    </xdr:from>
    <xdr:to>
      <xdr:col>12</xdr:col>
      <xdr:colOff>301037</xdr:colOff>
      <xdr:row>29</xdr:row>
      <xdr:rowOff>178741</xdr:rowOff>
    </xdr:to>
    <xdr:graphicFrame macro="">
      <xdr:nvGraphicFramePr>
        <xdr:cNvPr id="12" name="Chart 11">
          <a:extLst>
            <a:ext uri="{FF2B5EF4-FFF2-40B4-BE49-F238E27FC236}">
              <a16:creationId xmlns:a16="http://schemas.microsoft.com/office/drawing/2014/main" id="{127ED356-D666-EBCF-2055-1DF6EAE08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18435</xdr:colOff>
      <xdr:row>37</xdr:row>
      <xdr:rowOff>9585</xdr:rowOff>
    </xdr:from>
    <xdr:to>
      <xdr:col>11</xdr:col>
      <xdr:colOff>596081</xdr:colOff>
      <xdr:row>47</xdr:row>
      <xdr:rowOff>9586</xdr:rowOff>
    </xdr:to>
    <xdr:graphicFrame macro="">
      <xdr:nvGraphicFramePr>
        <xdr:cNvPr id="13" name="Chart 12">
          <a:extLst>
            <a:ext uri="{FF2B5EF4-FFF2-40B4-BE49-F238E27FC236}">
              <a16:creationId xmlns:a16="http://schemas.microsoft.com/office/drawing/2014/main" id="{748511E5-D664-C59C-4A58-445AC6332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0716505D-4E86-4931-9409-888448ED1FFA}"/>
            </a:ext>
          </a:extLst>
        </xdr:cNvPr>
        <xdr:cNvSpPr/>
      </xdr:nvSpPr>
      <xdr:spPr>
        <a:xfrm>
          <a:off x="609600" y="182880"/>
          <a:ext cx="1022191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B3B69F90-2632-4078-9B34-1B0BF494BC77}"/>
            </a:ext>
          </a:extLst>
        </xdr:cNvPr>
        <xdr:cNvSpPr/>
      </xdr:nvSpPr>
      <xdr:spPr>
        <a:xfrm>
          <a:off x="609600" y="729183"/>
          <a:ext cx="1022191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12) Problem : A company wants to analyze the monthly sales figures of its products to understand the sales distribution across different price ranges.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F923A648-063E-4536-A1D7-06F2E4665166}"/>
            </a:ext>
          </a:extLst>
        </xdr:cNvPr>
        <xdr:cNvSpPr/>
      </xdr:nvSpPr>
      <xdr:spPr>
        <a:xfrm>
          <a:off x="609600" y="1463040"/>
          <a:ext cx="1022191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468F37EA-9FF9-42F6-8913-F8AFA68D737E}"/>
            </a:ext>
          </a:extLst>
        </xdr:cNvPr>
        <xdr:cNvSpPr/>
      </xdr:nvSpPr>
      <xdr:spPr>
        <a:xfrm>
          <a:off x="609600" y="2005965"/>
          <a:ext cx="7183796" cy="3667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bar chart to display the frequency of sales in different price ranges.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15910</xdr:colOff>
      <xdr:row>48</xdr:row>
      <xdr:rowOff>17528</xdr:rowOff>
    </xdr:from>
    <xdr:to>
      <xdr:col>17</xdr:col>
      <xdr:colOff>308960</xdr:colOff>
      <xdr:row>59</xdr:row>
      <xdr:rowOff>8466</xdr:rowOff>
    </xdr:to>
    <xdr:sp macro="" textlink="">
      <xdr:nvSpPr>
        <xdr:cNvPr id="6" name="Rectangle 5">
          <a:extLst>
            <a:ext uri="{FF2B5EF4-FFF2-40B4-BE49-F238E27FC236}">
              <a16:creationId xmlns:a16="http://schemas.microsoft.com/office/drawing/2014/main" id="{3BBD14E1-83B7-463E-9786-A07E1D261D43}"/>
            </a:ext>
          </a:extLst>
        </xdr:cNvPr>
        <xdr:cNvSpPr/>
      </xdr:nvSpPr>
      <xdr:spPr>
        <a:xfrm>
          <a:off x="625510" y="9000661"/>
          <a:ext cx="10224450" cy="20398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t>Sales Concentration: Determine which price ranges have the highest sales frequency to focus marketing and production efforts on those ranges.</a:t>
          </a:r>
        </a:p>
        <a:p>
          <a:pPr lvl="1" algn="l"/>
          <a:r>
            <a:rPr lang="en-IN" sz="1400" b="0"/>
            <a:t>Performance Benchmarking: Use the average sales figure as a benchmark to assess individual product performance and set realistic sales targets.</a:t>
          </a:r>
        </a:p>
        <a:p>
          <a:pPr lvl="1" algn="l"/>
          <a:r>
            <a:rPr lang="en-IN" sz="1400" b="0"/>
            <a:t>Identify Gaps: Identify underperforming price ranges and investigate potential reasons for lower sales in those ranges to strategize improvements.</a:t>
          </a:r>
        </a:p>
        <a:p>
          <a:pPr lvl="1" algn="l"/>
          <a:r>
            <a:rPr lang="en-IN" sz="1400" b="0"/>
            <a:t>Resource Allocation: Allocate resources efficiently by focusing on the most common price ranges and ensuring product availability and promotion in those segments.</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12</xdr:col>
      <xdr:colOff>302936</xdr:colOff>
      <xdr:row>32</xdr:row>
      <xdr:rowOff>176261</xdr:rowOff>
    </xdr:to>
    <xdr:sp macro="" textlink="">
      <xdr:nvSpPr>
        <xdr:cNvPr id="7" name="Rectangle 6">
          <a:extLst>
            <a:ext uri="{FF2B5EF4-FFF2-40B4-BE49-F238E27FC236}">
              <a16:creationId xmlns:a16="http://schemas.microsoft.com/office/drawing/2014/main" id="{3E42AFCB-69DF-4254-BD7F-488E87B268F3}"/>
            </a:ext>
          </a:extLst>
        </xdr:cNvPr>
        <xdr:cNvSpPr/>
      </xdr:nvSpPr>
      <xdr:spPr>
        <a:xfrm>
          <a:off x="609600" y="5684520"/>
          <a:ext cx="7183796" cy="3591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average monthly sales figure?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34</xdr:row>
      <xdr:rowOff>0</xdr:rowOff>
    </xdr:from>
    <xdr:to>
      <xdr:col>12</xdr:col>
      <xdr:colOff>302936</xdr:colOff>
      <xdr:row>35</xdr:row>
      <xdr:rowOff>178437</xdr:rowOff>
    </xdr:to>
    <xdr:sp macro="" textlink="">
      <xdr:nvSpPr>
        <xdr:cNvPr id="8" name="Rectangle 7">
          <a:extLst>
            <a:ext uri="{FF2B5EF4-FFF2-40B4-BE49-F238E27FC236}">
              <a16:creationId xmlns:a16="http://schemas.microsoft.com/office/drawing/2014/main" id="{92B28E0D-E54F-436A-8876-CF78E448F131}"/>
            </a:ext>
          </a:extLst>
        </xdr:cNvPr>
        <xdr:cNvSpPr/>
      </xdr:nvSpPr>
      <xdr:spPr>
        <a:xfrm>
          <a:off x="609600" y="6233160"/>
          <a:ext cx="7183796" cy="361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Create a histogram to visualize the sales distribution across different price ranges.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5</xdr:col>
      <xdr:colOff>9408</xdr:colOff>
      <xdr:row>13</xdr:row>
      <xdr:rowOff>185326</xdr:rowOff>
    </xdr:from>
    <xdr:to>
      <xdr:col>12</xdr:col>
      <xdr:colOff>301037</xdr:colOff>
      <xdr:row>29</xdr:row>
      <xdr:rowOff>178741</xdr:rowOff>
    </xdr:to>
    <xdr:graphicFrame macro="">
      <xdr:nvGraphicFramePr>
        <xdr:cNvPr id="9" name="Chart 8">
          <a:extLst>
            <a:ext uri="{FF2B5EF4-FFF2-40B4-BE49-F238E27FC236}">
              <a16:creationId xmlns:a16="http://schemas.microsoft.com/office/drawing/2014/main" id="{F8BE2EE5-557A-4EB3-95F5-7BCEC95F1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18435</xdr:colOff>
      <xdr:row>37</xdr:row>
      <xdr:rowOff>9585</xdr:rowOff>
    </xdr:from>
    <xdr:to>
      <xdr:col>11</xdr:col>
      <xdr:colOff>596081</xdr:colOff>
      <xdr:row>47</xdr:row>
      <xdr:rowOff>9586</xdr:rowOff>
    </xdr:to>
    <xdr:graphicFrame macro="">
      <xdr:nvGraphicFramePr>
        <xdr:cNvPr id="10" name="Chart 9">
          <a:extLst>
            <a:ext uri="{FF2B5EF4-FFF2-40B4-BE49-F238E27FC236}">
              <a16:creationId xmlns:a16="http://schemas.microsoft.com/office/drawing/2014/main" id="{8D46ABDA-3721-4ED1-8728-A4D8BA40D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BB6290A8-5A8A-4562-A094-7658654C3066}"/>
            </a:ext>
          </a:extLst>
        </xdr:cNvPr>
        <xdr:cNvSpPr/>
      </xdr:nvSpPr>
      <xdr:spPr>
        <a:xfrm>
          <a:off x="609600" y="182880"/>
          <a:ext cx="1022191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15B2A1E0-6129-4168-B46E-9794625EE85E}"/>
            </a:ext>
          </a:extLst>
        </xdr:cNvPr>
        <xdr:cNvSpPr/>
      </xdr:nvSpPr>
      <xdr:spPr>
        <a:xfrm>
          <a:off x="609600" y="729183"/>
          <a:ext cx="1022191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13) Problem : A study was conducted to analyze the response times of a website for different user locations.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EB5A48B2-5DA5-4B85-9570-0FB2170C6ABB}"/>
            </a:ext>
          </a:extLst>
        </xdr:cNvPr>
        <xdr:cNvSpPr/>
      </xdr:nvSpPr>
      <xdr:spPr>
        <a:xfrm>
          <a:off x="609600" y="1463040"/>
          <a:ext cx="1022191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21FE08F7-3C65-4F81-AAB0-610A83CF2E64}"/>
            </a:ext>
          </a:extLst>
        </xdr:cNvPr>
        <xdr:cNvSpPr/>
      </xdr:nvSpPr>
      <xdr:spPr>
        <a:xfrm>
          <a:off x="609600" y="2005965"/>
          <a:ext cx="7183796" cy="3667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bar chart to display the frequency of response times within different ranges.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15910</xdr:colOff>
      <xdr:row>54</xdr:row>
      <xdr:rowOff>137272</xdr:rowOff>
    </xdr:from>
    <xdr:to>
      <xdr:col>17</xdr:col>
      <xdr:colOff>308960</xdr:colOff>
      <xdr:row>65</xdr:row>
      <xdr:rowOff>139095</xdr:rowOff>
    </xdr:to>
    <xdr:sp macro="" textlink="">
      <xdr:nvSpPr>
        <xdr:cNvPr id="6" name="Rectangle 5">
          <a:extLst>
            <a:ext uri="{FF2B5EF4-FFF2-40B4-BE49-F238E27FC236}">
              <a16:creationId xmlns:a16="http://schemas.microsoft.com/office/drawing/2014/main" id="{BBF0D384-5C11-4618-8207-B54C7D166CCB}"/>
            </a:ext>
          </a:extLst>
        </xdr:cNvPr>
        <xdr:cNvSpPr/>
      </xdr:nvSpPr>
      <xdr:spPr>
        <a:xfrm>
          <a:off x="625510" y="10184786"/>
          <a:ext cx="10220821" cy="203745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t>Customer Experience: The median response time reflects the typical user experience, helping to assess overall website performance.</a:t>
          </a:r>
        </a:p>
        <a:p>
          <a:pPr lvl="1" algn="l"/>
          <a:r>
            <a:rPr lang="en-IN" sz="1400" b="0"/>
            <a:t>Variability in Response Times: The histogram reveals the distribution of response times, indicating consistency or variability in performance.</a:t>
          </a:r>
        </a:p>
        <a:p>
          <a:pPr lvl="1" algn="l"/>
          <a:r>
            <a:rPr lang="en-IN" sz="1400" b="0"/>
            <a:t>Performance Optimization: Analyzing frequency ranges helps identify performance bottlenecks and target specific areas for improvement.</a:t>
          </a:r>
        </a:p>
        <a:p>
          <a:pPr lvl="1" algn="l"/>
          <a:r>
            <a:rPr lang="en-IN" sz="1400" b="0"/>
            <a:t>Strategic Improvements: Establishing benchmarks based on response time data guides resource allocation and performance enhancement efforts.</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12</xdr:col>
      <xdr:colOff>302936</xdr:colOff>
      <xdr:row>32</xdr:row>
      <xdr:rowOff>176261</xdr:rowOff>
    </xdr:to>
    <xdr:sp macro="" textlink="">
      <xdr:nvSpPr>
        <xdr:cNvPr id="7" name="Rectangle 6">
          <a:extLst>
            <a:ext uri="{FF2B5EF4-FFF2-40B4-BE49-F238E27FC236}">
              <a16:creationId xmlns:a16="http://schemas.microsoft.com/office/drawing/2014/main" id="{785332F8-2069-4E41-89DA-84B2452D3BBD}"/>
            </a:ext>
          </a:extLst>
        </xdr:cNvPr>
        <xdr:cNvSpPr/>
      </xdr:nvSpPr>
      <xdr:spPr>
        <a:xfrm>
          <a:off x="609600" y="5692140"/>
          <a:ext cx="7183796" cy="3591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median response time?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34</xdr:row>
      <xdr:rowOff>0</xdr:rowOff>
    </xdr:from>
    <xdr:to>
      <xdr:col>12</xdr:col>
      <xdr:colOff>302936</xdr:colOff>
      <xdr:row>35</xdr:row>
      <xdr:rowOff>178437</xdr:rowOff>
    </xdr:to>
    <xdr:sp macro="" textlink="">
      <xdr:nvSpPr>
        <xdr:cNvPr id="8" name="Rectangle 7">
          <a:extLst>
            <a:ext uri="{FF2B5EF4-FFF2-40B4-BE49-F238E27FC236}">
              <a16:creationId xmlns:a16="http://schemas.microsoft.com/office/drawing/2014/main" id="{A7DCC3CC-74E5-4CD8-B882-F6F95CBF8777}"/>
            </a:ext>
          </a:extLst>
        </xdr:cNvPr>
        <xdr:cNvSpPr/>
      </xdr:nvSpPr>
      <xdr:spPr>
        <a:xfrm>
          <a:off x="609600" y="6240780"/>
          <a:ext cx="7183796" cy="361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Create a histogram to visualize the distribution of response times.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5</xdr:col>
      <xdr:colOff>9408</xdr:colOff>
      <xdr:row>13</xdr:row>
      <xdr:rowOff>185326</xdr:rowOff>
    </xdr:from>
    <xdr:to>
      <xdr:col>12</xdr:col>
      <xdr:colOff>301037</xdr:colOff>
      <xdr:row>29</xdr:row>
      <xdr:rowOff>178741</xdr:rowOff>
    </xdr:to>
    <xdr:graphicFrame macro="">
      <xdr:nvGraphicFramePr>
        <xdr:cNvPr id="9" name="Chart 8">
          <a:extLst>
            <a:ext uri="{FF2B5EF4-FFF2-40B4-BE49-F238E27FC236}">
              <a16:creationId xmlns:a16="http://schemas.microsoft.com/office/drawing/2014/main" id="{B26451AF-F50E-4600-9228-018A79A8C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18434</xdr:colOff>
      <xdr:row>37</xdr:row>
      <xdr:rowOff>9585</xdr:rowOff>
    </xdr:from>
    <xdr:to>
      <xdr:col>13</xdr:col>
      <xdr:colOff>32657</xdr:colOff>
      <xdr:row>53</xdr:row>
      <xdr:rowOff>10886</xdr:rowOff>
    </xdr:to>
    <xdr:graphicFrame macro="">
      <xdr:nvGraphicFramePr>
        <xdr:cNvPr id="10" name="Chart 9">
          <a:extLst>
            <a:ext uri="{FF2B5EF4-FFF2-40B4-BE49-F238E27FC236}">
              <a16:creationId xmlns:a16="http://schemas.microsoft.com/office/drawing/2014/main" id="{0AE3FCE3-BF9B-4118-BF79-B77EDC33E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A0A194A5-0CA2-4DE5-BF95-E90A9990123F}"/>
            </a:ext>
          </a:extLst>
        </xdr:cNvPr>
        <xdr:cNvSpPr/>
      </xdr:nvSpPr>
      <xdr:spPr>
        <a:xfrm>
          <a:off x="609600" y="182880"/>
          <a:ext cx="1022191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C: More Statistics Questions</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1BECC247-269F-4006-809E-0FC58689ACEE}"/>
            </a:ext>
          </a:extLst>
        </xdr:cNvPr>
        <xdr:cNvSpPr/>
      </xdr:nvSpPr>
      <xdr:spPr>
        <a:xfrm>
          <a:off x="609600" y="729183"/>
          <a:ext cx="1022191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14) Problem : A company wants to analyze the sales performance of its products across different regions.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9AA9E4AE-73EA-40C0-85A5-179FD8F202E7}"/>
            </a:ext>
          </a:extLst>
        </xdr:cNvPr>
        <xdr:cNvSpPr/>
      </xdr:nvSpPr>
      <xdr:spPr>
        <a:xfrm>
          <a:off x="609600" y="1463040"/>
          <a:ext cx="1022191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306700C5-8499-4C07-935D-6D528B8AE812}"/>
            </a:ext>
          </a:extLst>
        </xdr:cNvPr>
        <xdr:cNvSpPr/>
      </xdr:nvSpPr>
      <xdr:spPr>
        <a:xfrm>
          <a:off x="609600" y="2027736"/>
          <a:ext cx="7182707" cy="3743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Create a bar chart to compare the sales figures across the three regions.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12</xdr:col>
      <xdr:colOff>302936</xdr:colOff>
      <xdr:row>32</xdr:row>
      <xdr:rowOff>176261</xdr:rowOff>
    </xdr:to>
    <xdr:sp macro="" textlink="">
      <xdr:nvSpPr>
        <xdr:cNvPr id="7" name="Rectangle 6">
          <a:extLst>
            <a:ext uri="{FF2B5EF4-FFF2-40B4-BE49-F238E27FC236}">
              <a16:creationId xmlns:a16="http://schemas.microsoft.com/office/drawing/2014/main" id="{303F1F79-AA83-472D-9C1F-752078A27478}"/>
            </a:ext>
          </a:extLst>
        </xdr:cNvPr>
        <xdr:cNvSpPr/>
      </xdr:nvSpPr>
      <xdr:spPr>
        <a:xfrm>
          <a:off x="609600" y="5684520"/>
          <a:ext cx="7183796" cy="3591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average sales figure for each region?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3</xdr:col>
      <xdr:colOff>2365</xdr:colOff>
      <xdr:row>14</xdr:row>
      <xdr:rowOff>8044</xdr:rowOff>
    </xdr:from>
    <xdr:to>
      <xdr:col>11</xdr:col>
      <xdr:colOff>13251</xdr:colOff>
      <xdr:row>29</xdr:row>
      <xdr:rowOff>182216</xdr:rowOff>
    </xdr:to>
    <xdr:graphicFrame macro="">
      <xdr:nvGraphicFramePr>
        <xdr:cNvPr id="11" name="Chart 10">
          <a:extLst>
            <a:ext uri="{FF2B5EF4-FFF2-40B4-BE49-F238E27FC236}">
              <a16:creationId xmlns:a16="http://schemas.microsoft.com/office/drawing/2014/main" id="{6253C08D-BA85-E215-E0D8-30C3C8A3C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0</xdr:rowOff>
    </xdr:from>
    <xdr:to>
      <xdr:col>12</xdr:col>
      <xdr:colOff>302936</xdr:colOff>
      <xdr:row>39</xdr:row>
      <xdr:rowOff>178437</xdr:rowOff>
    </xdr:to>
    <xdr:sp macro="" textlink="">
      <xdr:nvSpPr>
        <xdr:cNvPr id="12" name="Rectangle 11">
          <a:extLst>
            <a:ext uri="{FF2B5EF4-FFF2-40B4-BE49-F238E27FC236}">
              <a16:creationId xmlns:a16="http://schemas.microsoft.com/office/drawing/2014/main" id="{0AB51860-05FA-42F3-8A44-6D83641ECD51}"/>
            </a:ext>
          </a:extLst>
        </xdr:cNvPr>
        <xdr:cNvSpPr/>
      </xdr:nvSpPr>
      <xdr:spPr>
        <a:xfrm>
          <a:off x="612913" y="7089913"/>
          <a:ext cx="7475675" cy="3606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range of sales figures in each region?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45</xdr:row>
      <xdr:rowOff>0</xdr:rowOff>
    </xdr:from>
    <xdr:to>
      <xdr:col>17</xdr:col>
      <xdr:colOff>293050</xdr:colOff>
      <xdr:row>56</xdr:row>
      <xdr:rowOff>77603</xdr:rowOff>
    </xdr:to>
    <xdr:sp macro="" textlink="">
      <xdr:nvSpPr>
        <xdr:cNvPr id="13" name="Rectangle 12">
          <a:extLst>
            <a:ext uri="{FF2B5EF4-FFF2-40B4-BE49-F238E27FC236}">
              <a16:creationId xmlns:a16="http://schemas.microsoft.com/office/drawing/2014/main" id="{63FED9FD-3F7C-4753-8027-317D81B407D7}"/>
            </a:ext>
          </a:extLst>
        </xdr:cNvPr>
        <xdr:cNvSpPr/>
      </xdr:nvSpPr>
      <xdr:spPr>
        <a:xfrm>
          <a:off x="612913" y="8514522"/>
          <a:ext cx="10530354" cy="20819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t>Regional Sales Comparison: A bar chart comparing sales figures across regions highlights regional performance differences, helping identify strong and weak markets.</a:t>
          </a:r>
        </a:p>
        <a:p>
          <a:pPr lvl="1" algn="l"/>
          <a:r>
            <a:rPr lang="en-IN" sz="1400" b="0"/>
            <a:t>Average Sales Figure: Calculating the average sales figure for each region provides a benchmark for evaluating regional performance and setting sales targets.</a:t>
          </a:r>
        </a:p>
        <a:p>
          <a:pPr lvl="1" algn="l"/>
          <a:r>
            <a:rPr lang="en-IN" sz="1400" b="0"/>
            <a:t>Sales Variability: Understanding the range of sales figures within each region reveals the variability in performance, indicating the consistency of sales efforts.</a:t>
          </a:r>
        </a:p>
        <a:p>
          <a:pPr lvl="1" algn="l"/>
          <a:r>
            <a:rPr lang="en-IN" sz="1400" b="0"/>
            <a:t>Strategic Resource Allocation: Insights into regional performance and sales variability guide resource allocation and targeted strategies to enhance sales in underperforming regions.</a:t>
          </a:r>
          <a:endParaRPr lang="en-IN" sz="14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E1BD6C69-D771-4069-A2CB-79CD3102CB91}"/>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D:</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Skewness and Kurtosis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8F535523-AEE8-4537-A111-829C5D45CAA5}"/>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 Question : A company wants to analyze the monthly returns of its investment portfolio to understand the distribution and risk associated with the returns.</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9" name="Rectangle 8">
          <a:extLst>
            <a:ext uri="{FF2B5EF4-FFF2-40B4-BE49-F238E27FC236}">
              <a16:creationId xmlns:a16="http://schemas.microsoft.com/office/drawing/2014/main" id="{02A2E540-14F8-4429-8460-513C53D96ED7}"/>
            </a:ext>
          </a:extLst>
        </xdr:cNvPr>
        <xdr:cNvSpPr/>
      </xdr:nvSpPr>
      <xdr:spPr>
        <a:xfrm>
          <a:off x="606490" y="1492898"/>
          <a:ext cx="9996887" cy="3625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302936</xdr:colOff>
      <xdr:row>12</xdr:row>
      <xdr:rowOff>178164</xdr:rowOff>
    </xdr:to>
    <xdr:sp macro="" textlink="">
      <xdr:nvSpPr>
        <xdr:cNvPr id="10" name="Rectangle 9">
          <a:extLst>
            <a:ext uri="{FF2B5EF4-FFF2-40B4-BE49-F238E27FC236}">
              <a16:creationId xmlns:a16="http://schemas.microsoft.com/office/drawing/2014/main" id="{A9983B4C-18DC-4EAE-A8DA-A90343DCE1DF}"/>
            </a:ext>
          </a:extLst>
        </xdr:cNvPr>
        <xdr:cNvSpPr/>
      </xdr:nvSpPr>
      <xdr:spPr>
        <a:xfrm>
          <a:off x="606490" y="2052735"/>
          <a:ext cx="6974324" cy="3647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skewness of the monthly returns.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302936</xdr:colOff>
      <xdr:row>15</xdr:row>
      <xdr:rowOff>178163</xdr:rowOff>
    </xdr:to>
    <xdr:sp macro="" textlink="">
      <xdr:nvSpPr>
        <xdr:cNvPr id="11" name="Rectangle 10">
          <a:extLst>
            <a:ext uri="{FF2B5EF4-FFF2-40B4-BE49-F238E27FC236}">
              <a16:creationId xmlns:a16="http://schemas.microsoft.com/office/drawing/2014/main" id="{335CAB7D-10AF-4089-BC4A-C590BE4C0A28}"/>
            </a:ext>
          </a:extLst>
        </xdr:cNvPr>
        <xdr:cNvSpPr/>
      </xdr:nvSpPr>
      <xdr:spPr>
        <a:xfrm>
          <a:off x="606490" y="2612571"/>
          <a:ext cx="6974324" cy="3647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kurtosis of the monthly returns.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8481</xdr:rowOff>
    </xdr:from>
    <xdr:to>
      <xdr:col>12</xdr:col>
      <xdr:colOff>302936</xdr:colOff>
      <xdr:row>26</xdr:row>
      <xdr:rowOff>9896</xdr:rowOff>
    </xdr:to>
    <xdr:sp macro="" textlink="">
      <xdr:nvSpPr>
        <xdr:cNvPr id="12" name="Rectangle 11">
          <a:extLst>
            <a:ext uri="{FF2B5EF4-FFF2-40B4-BE49-F238E27FC236}">
              <a16:creationId xmlns:a16="http://schemas.microsoft.com/office/drawing/2014/main" id="{7D4408CC-59F5-4391-B07A-C5F905575958}"/>
            </a:ext>
          </a:extLst>
        </xdr:cNvPr>
        <xdr:cNvSpPr/>
      </xdr:nvSpPr>
      <xdr:spPr>
        <a:xfrm>
          <a:off x="613558" y="3036689"/>
          <a:ext cx="7052079" cy="165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skewness and kurtosis values, what can be said about the distribution of returns?</a:t>
          </a:r>
        </a:p>
        <a:p>
          <a:pPr algn="l"/>
          <a:r>
            <a:rPr lang="en-IN" sz="1400" b="0">
              <a:latin typeface="Times New Roman" panose="02020603050405020304" pitchFamily="18" charset="0"/>
              <a:cs typeface="Times New Roman" panose="02020603050405020304" pitchFamily="18" charset="0"/>
            </a:rPr>
            <a:t>Skewness:</a:t>
          </a:r>
        </a:p>
        <a:p>
          <a:pPr algn="l"/>
          <a:r>
            <a:rPr lang="en-IN" sz="1400" b="0">
              <a:latin typeface="Times New Roman" panose="02020603050405020304" pitchFamily="18" charset="0"/>
              <a:cs typeface="Times New Roman" panose="02020603050405020304" pitchFamily="18" charset="0"/>
            </a:rPr>
            <a:t>	A positive skewness indicates that the distribution of returns has a longer tail on the right side. This suggests that there are more extreme positive returns than negative returns.</a:t>
          </a:r>
        </a:p>
        <a:p>
          <a:pPr algn="l"/>
          <a:r>
            <a:rPr lang="en-IN" sz="1400" b="0">
              <a:latin typeface="Times New Roman" panose="02020603050405020304" pitchFamily="18" charset="0"/>
              <a:cs typeface="Times New Roman" panose="02020603050405020304" pitchFamily="18" charset="0"/>
            </a:rPr>
            <a:t>Kurtosis:</a:t>
          </a:r>
        </a:p>
        <a:p>
          <a:pPr algn="l"/>
          <a:r>
            <a:rPr lang="en-IN" sz="1400" b="0">
              <a:latin typeface="Times New Roman" panose="02020603050405020304" pitchFamily="18" charset="0"/>
              <a:cs typeface="Times New Roman" panose="02020603050405020304" pitchFamily="18" charset="0"/>
            </a:rPr>
            <a:t>	This indicates that the distribution of your data is platykurtic. A platykurtic distribution has lighter tails and a flatter peak compared to a normal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28</xdr:row>
      <xdr:rowOff>0</xdr:rowOff>
    </xdr:from>
    <xdr:to>
      <xdr:col>17</xdr:col>
      <xdr:colOff>293050</xdr:colOff>
      <xdr:row>39</xdr:row>
      <xdr:rowOff>7669</xdr:rowOff>
    </xdr:to>
    <xdr:sp macro="" textlink="">
      <xdr:nvSpPr>
        <xdr:cNvPr id="14" name="Rectangle 13">
          <a:extLst>
            <a:ext uri="{FF2B5EF4-FFF2-40B4-BE49-F238E27FC236}">
              <a16:creationId xmlns:a16="http://schemas.microsoft.com/office/drawing/2014/main" id="{DB409C6C-E98D-4F60-A2B2-65E81FDAB9D0}"/>
            </a:ext>
          </a:extLst>
        </xdr:cNvPr>
        <xdr:cNvSpPr/>
      </xdr:nvSpPr>
      <xdr:spPr>
        <a:xfrm>
          <a:off x="613558" y="5037117"/>
          <a:ext cx="10109986" cy="20165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Risk Assessment: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Since the data distribution is less prone to extreme values, the investment portfolio might experience fewer extreme returns. This could suggest lower risk in terms of extreme losses or gains.</a:t>
          </a:r>
        </a:p>
        <a:p>
          <a:pPr lvl="1" algn="l"/>
          <a:r>
            <a:rPr lang="en-IN" sz="1400">
              <a:latin typeface="Times New Roman" panose="02020603050405020304" pitchFamily="18" charset="0"/>
              <a:cs typeface="Times New Roman" panose="02020603050405020304" pitchFamily="18" charset="0"/>
            </a:rPr>
            <a:t>Portfolio Management: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Given the lower likelihood of outliers, the portfolio might be considered more stable. This stability can be a favorable characteristic for risk-averse investors.</a:t>
          </a:r>
        </a:p>
        <a:p>
          <a:pPr lvl="1" algn="l"/>
          <a:r>
            <a:rPr lang="en-IN" sz="1400">
              <a:latin typeface="Times New Roman" panose="02020603050405020304" pitchFamily="18" charset="0"/>
              <a:cs typeface="Times New Roman" panose="02020603050405020304" pitchFamily="18" charset="0"/>
            </a:rPr>
            <a:t>Performance Consistency:</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The more even spread of returns implies consistent performance without significant deviations. This can help in making more predictable and reliable investment decisions.</a:t>
          </a:r>
        </a:p>
        <a:p>
          <a:pPr lvl="1" algn="l"/>
          <a:r>
            <a:rPr lang="en-IN" sz="1400">
              <a:latin typeface="Times New Roman" panose="02020603050405020304" pitchFamily="18" charset="0"/>
              <a:cs typeface="Times New Roman" panose="02020603050405020304" pitchFamily="18" charset="0"/>
            </a:rPr>
            <a:t>Expectation Management: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Stakeholders and investors should be informed about the expected consistency and lower variability in returns. This helps in setting realistic performance expectations and aligning investment strategies accordingly.</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446DD2F1-9610-4063-9981-A21B76958F6F}"/>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D:</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Skewness and Kurtosis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2EA21A2A-B679-4FF6-870C-337BC8ED9D2B}"/>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2) Question : A research study wants to analyze the income distribution of a population to understand the level of income inequality.</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9F6F5D73-C139-4A8E-A8AC-63C572736C36}"/>
            </a:ext>
          </a:extLst>
        </xdr:cNvPr>
        <xdr:cNvSpPr/>
      </xdr:nvSpPr>
      <xdr:spPr>
        <a:xfrm>
          <a:off x="609600" y="1463040"/>
          <a:ext cx="1004665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302936</xdr:colOff>
      <xdr:row>12</xdr:row>
      <xdr:rowOff>178164</xdr:rowOff>
    </xdr:to>
    <xdr:sp macro="" textlink="">
      <xdr:nvSpPr>
        <xdr:cNvPr id="5" name="Rectangle 4">
          <a:extLst>
            <a:ext uri="{FF2B5EF4-FFF2-40B4-BE49-F238E27FC236}">
              <a16:creationId xmlns:a16="http://schemas.microsoft.com/office/drawing/2014/main" id="{37873AA7-FD02-4DBE-BBF6-E9876DE66450}"/>
            </a:ext>
          </a:extLst>
        </xdr:cNvPr>
        <xdr:cNvSpPr/>
      </xdr:nvSpPr>
      <xdr:spPr>
        <a:xfrm>
          <a:off x="609600" y="2011680"/>
          <a:ext cx="7008536"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skewness of the income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302936</xdr:colOff>
      <xdr:row>15</xdr:row>
      <xdr:rowOff>178163</xdr:rowOff>
    </xdr:to>
    <xdr:sp macro="" textlink="">
      <xdr:nvSpPr>
        <xdr:cNvPr id="6" name="Rectangle 5">
          <a:extLst>
            <a:ext uri="{FF2B5EF4-FFF2-40B4-BE49-F238E27FC236}">
              <a16:creationId xmlns:a16="http://schemas.microsoft.com/office/drawing/2014/main" id="{CBA640D5-2752-4160-8E6E-5056EDEF810E}"/>
            </a:ext>
          </a:extLst>
        </xdr:cNvPr>
        <xdr:cNvSpPr/>
      </xdr:nvSpPr>
      <xdr:spPr>
        <a:xfrm>
          <a:off x="609600" y="2560320"/>
          <a:ext cx="7008536" cy="3610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kurtosis of the income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8481</xdr:rowOff>
    </xdr:from>
    <xdr:to>
      <xdr:col>12</xdr:col>
      <xdr:colOff>302936</xdr:colOff>
      <xdr:row>27</xdr:row>
      <xdr:rowOff>9896</xdr:rowOff>
    </xdr:to>
    <xdr:sp macro="" textlink="">
      <xdr:nvSpPr>
        <xdr:cNvPr id="7" name="Rectangle 6">
          <a:extLst>
            <a:ext uri="{FF2B5EF4-FFF2-40B4-BE49-F238E27FC236}">
              <a16:creationId xmlns:a16="http://schemas.microsoft.com/office/drawing/2014/main" id="{DBAA4673-EA19-4D19-AF2E-6558A0247B94}"/>
            </a:ext>
          </a:extLst>
        </xdr:cNvPr>
        <xdr:cNvSpPr/>
      </xdr:nvSpPr>
      <xdr:spPr>
        <a:xfrm>
          <a:off x="613558" y="3036689"/>
          <a:ext cx="7052079" cy="18321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skewness and kurtosis values, what can be inferred about the income inequality?</a:t>
          </a:r>
        </a:p>
        <a:p>
          <a:pPr algn="l"/>
          <a:r>
            <a:rPr lang="en-IN" sz="1400" b="0">
              <a:latin typeface="Times New Roman" panose="02020603050405020304" pitchFamily="18" charset="0"/>
              <a:cs typeface="Times New Roman" panose="02020603050405020304" pitchFamily="18" charset="0"/>
            </a:rPr>
            <a:t>Skewness:</a:t>
          </a:r>
        </a:p>
        <a:p>
          <a:pPr algn="l"/>
          <a:r>
            <a:rPr lang="en-IN" sz="1400" b="0">
              <a:latin typeface="Times New Roman" panose="02020603050405020304" pitchFamily="18" charset="0"/>
              <a:cs typeface="Times New Roman" panose="02020603050405020304" pitchFamily="18" charset="0"/>
            </a:rPr>
            <a:t>	Positive Skewness: A slightly positive skewness value suggests a minor skew to the right. This implies that the right tail of the distribution is slightly longer or fatter than the left. However, given that 0.2228 is close to zero, the distribution is almost symmetrical.</a:t>
          </a:r>
        </a:p>
        <a:p>
          <a:pPr algn="l"/>
          <a:r>
            <a:rPr lang="en-IN" sz="1400" b="0">
              <a:latin typeface="Times New Roman" panose="02020603050405020304" pitchFamily="18" charset="0"/>
              <a:cs typeface="Times New Roman" panose="02020603050405020304" pitchFamily="18" charset="0"/>
            </a:rPr>
            <a:t>Kurtosis:</a:t>
          </a:r>
        </a:p>
        <a:p>
          <a:pPr algn="l"/>
          <a:r>
            <a:rPr lang="en-IN" sz="1400" b="0">
              <a:latin typeface="Times New Roman" panose="02020603050405020304" pitchFamily="18" charset="0"/>
              <a:cs typeface="Times New Roman" panose="02020603050405020304" pitchFamily="18" charset="0"/>
            </a:rPr>
            <a:t>	A negative kurtosis value indicates a platykurtic distribution, meaning that the distribution has lighter tails and a flatter peak compared to a normal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28</xdr:row>
      <xdr:rowOff>0</xdr:rowOff>
    </xdr:from>
    <xdr:to>
      <xdr:col>17</xdr:col>
      <xdr:colOff>293050</xdr:colOff>
      <xdr:row>37</xdr:row>
      <xdr:rowOff>9896</xdr:rowOff>
    </xdr:to>
    <xdr:sp macro="" textlink="">
      <xdr:nvSpPr>
        <xdr:cNvPr id="9" name="Rectangle 8">
          <a:extLst>
            <a:ext uri="{FF2B5EF4-FFF2-40B4-BE49-F238E27FC236}">
              <a16:creationId xmlns:a16="http://schemas.microsoft.com/office/drawing/2014/main" id="{9D70B49E-1B52-431D-A93A-13D7AE6FD67B}"/>
            </a:ext>
          </a:extLst>
        </xdr:cNvPr>
        <xdr:cNvSpPr/>
      </xdr:nvSpPr>
      <xdr:spPr>
        <a:xfrm>
          <a:off x="613558" y="5037117"/>
          <a:ext cx="10109986" cy="16625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Symmetry: The income distribution is almost symmetrical, indicating no significant skew towards higher or lower incomes.</a:t>
          </a:r>
        </a:p>
        <a:p>
          <a:pPr lvl="1" algn="l"/>
          <a:r>
            <a:rPr lang="en-IN" sz="1400">
              <a:latin typeface="Times New Roman" panose="02020603050405020304" pitchFamily="18" charset="0"/>
              <a:cs typeface="Times New Roman" panose="02020603050405020304" pitchFamily="18" charset="0"/>
            </a:rPr>
            <a:t>Outliers: The flatter peak and thinner tails suggest fewer extreme income values, indicating lower levels of extreme income inequality.</a:t>
          </a:r>
        </a:p>
        <a:p>
          <a:pPr lvl="1" algn="l"/>
          <a:r>
            <a:rPr lang="en-IN" sz="1400">
              <a:latin typeface="Times New Roman" panose="02020603050405020304" pitchFamily="18" charset="0"/>
              <a:cs typeface="Times New Roman" panose="02020603050405020304" pitchFamily="18" charset="0"/>
            </a:rPr>
            <a:t>Policy and Decision Making: Given the almost symmetrical distribution and lack of extreme outliers, policies aimed at addressing income disparities may not need to account for significant skewness or extreme values. Instead, efforts can focus on general income support and leveling within the existing range.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184331</xdr:colOff>
      <xdr:row>3</xdr:row>
      <xdr:rowOff>3266</xdr:rowOff>
    </xdr:to>
    <xdr:sp macro="" textlink="">
      <xdr:nvSpPr>
        <xdr:cNvPr id="2" name="Rectangle 1">
          <a:extLst>
            <a:ext uri="{FF2B5EF4-FFF2-40B4-BE49-F238E27FC236}">
              <a16:creationId xmlns:a16="http://schemas.microsoft.com/office/drawing/2014/main" id="{983CCA48-E81D-4B7E-B4D4-FFA6FFB7C764}"/>
            </a:ext>
          </a:extLst>
        </xdr:cNvPr>
        <xdr:cNvSpPr/>
      </xdr:nvSpPr>
      <xdr:spPr>
        <a:xfrm>
          <a:off x="609600" y="182880"/>
          <a:ext cx="9937931" cy="3690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A: Questions on measure of central tendency</a:t>
          </a:r>
        </a:p>
      </xdr:txBody>
    </xdr:sp>
    <xdr:clientData/>
  </xdr:twoCellAnchor>
  <xdr:twoCellAnchor>
    <xdr:from>
      <xdr:col>1</xdr:col>
      <xdr:colOff>0</xdr:colOff>
      <xdr:row>4</xdr:row>
      <xdr:rowOff>0</xdr:rowOff>
    </xdr:from>
    <xdr:to>
      <xdr:col>17</xdr:col>
      <xdr:colOff>184331</xdr:colOff>
      <xdr:row>6</xdr:row>
      <xdr:rowOff>165788</xdr:rowOff>
    </xdr:to>
    <xdr:sp macro="" textlink="">
      <xdr:nvSpPr>
        <xdr:cNvPr id="3" name="Rectangle 2">
          <a:extLst>
            <a:ext uri="{FF2B5EF4-FFF2-40B4-BE49-F238E27FC236}">
              <a16:creationId xmlns:a16="http://schemas.microsoft.com/office/drawing/2014/main" id="{BE6B21E3-430B-468A-88E7-C0A98D78EECF}"/>
            </a:ext>
          </a:extLst>
        </xdr:cNvPr>
        <xdr:cNvSpPr/>
      </xdr:nvSpPr>
      <xdr:spPr>
        <a:xfrm>
          <a:off x="609600" y="731520"/>
          <a:ext cx="9937931" cy="5315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2) Business Problem: A restaurant wants to analyze the waiting times of its customers to understand the typical waiting experience and improve service efficiency.</a:t>
          </a:r>
        </a:p>
      </xdr:txBody>
    </xdr:sp>
    <xdr:clientData/>
  </xdr:twoCellAnchor>
  <xdr:twoCellAnchor>
    <xdr:from>
      <xdr:col>1</xdr:col>
      <xdr:colOff>0</xdr:colOff>
      <xdr:row>30</xdr:row>
      <xdr:rowOff>0</xdr:rowOff>
    </xdr:from>
    <xdr:to>
      <xdr:col>17</xdr:col>
      <xdr:colOff>47171</xdr:colOff>
      <xdr:row>31</xdr:row>
      <xdr:rowOff>180764</xdr:rowOff>
    </xdr:to>
    <xdr:sp macro="" textlink="">
      <xdr:nvSpPr>
        <xdr:cNvPr id="4" name="Rectangle 3">
          <a:extLst>
            <a:ext uri="{FF2B5EF4-FFF2-40B4-BE49-F238E27FC236}">
              <a16:creationId xmlns:a16="http://schemas.microsoft.com/office/drawing/2014/main" id="{78B15694-22E4-4F3A-B3AA-64A2113DCB64}"/>
            </a:ext>
          </a:extLst>
        </xdr:cNvPr>
        <xdr:cNvSpPr/>
      </xdr:nvSpPr>
      <xdr:spPr>
        <a:xfrm>
          <a:off x="609600" y="5486400"/>
          <a:ext cx="9800771" cy="363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33</xdr:row>
      <xdr:rowOff>0</xdr:rowOff>
    </xdr:from>
    <xdr:to>
      <xdr:col>12</xdr:col>
      <xdr:colOff>50725</xdr:colOff>
      <xdr:row>34</xdr:row>
      <xdr:rowOff>180765</xdr:rowOff>
    </xdr:to>
    <xdr:sp macro="" textlink="">
      <xdr:nvSpPr>
        <xdr:cNvPr id="5" name="Rectangle 4">
          <a:extLst>
            <a:ext uri="{FF2B5EF4-FFF2-40B4-BE49-F238E27FC236}">
              <a16:creationId xmlns:a16="http://schemas.microsoft.com/office/drawing/2014/main" id="{E9305810-4ABD-4FB0-953F-BC4B3A378042}"/>
            </a:ext>
          </a:extLst>
        </xdr:cNvPr>
        <xdr:cNvSpPr/>
      </xdr:nvSpPr>
      <xdr:spPr>
        <a:xfrm>
          <a:off x="609600" y="6035040"/>
          <a:ext cx="6756325" cy="3636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a:t>
          </a:r>
          <a:r>
            <a:rPr lang="en-IN" sz="1400" baseline="0">
              <a:solidFill>
                <a:schemeClr val="lt1"/>
              </a:solidFill>
              <a:effectLst/>
              <a:latin typeface="Times New Roman" panose="02020603050405020304" pitchFamily="18" charset="0"/>
              <a:ea typeface="+mn-ea"/>
              <a:cs typeface="Times New Roman" panose="02020603050405020304" pitchFamily="18" charset="0"/>
            </a:rPr>
            <a:t> </a:t>
          </a:r>
          <a:r>
            <a:rPr lang="en-IN" sz="1400">
              <a:solidFill>
                <a:schemeClr val="lt1"/>
              </a:solidFill>
              <a:effectLst/>
              <a:latin typeface="Times New Roman" panose="02020603050405020304" pitchFamily="18" charset="0"/>
              <a:ea typeface="+mn-ea"/>
              <a:cs typeface="Times New Roman" panose="02020603050405020304" pitchFamily="18" charset="0"/>
            </a:rPr>
            <a:t>What is the average waiting time for customers at the restaurant?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36</xdr:row>
      <xdr:rowOff>0</xdr:rowOff>
    </xdr:from>
    <xdr:to>
      <xdr:col>12</xdr:col>
      <xdr:colOff>55981</xdr:colOff>
      <xdr:row>37</xdr:row>
      <xdr:rowOff>180766</xdr:rowOff>
    </xdr:to>
    <xdr:sp macro="" textlink="">
      <xdr:nvSpPr>
        <xdr:cNvPr id="6" name="Rectangle 5">
          <a:extLst>
            <a:ext uri="{FF2B5EF4-FFF2-40B4-BE49-F238E27FC236}">
              <a16:creationId xmlns:a16="http://schemas.microsoft.com/office/drawing/2014/main" id="{E62383F7-3D33-451E-9FEA-F96463CE37AE}"/>
            </a:ext>
          </a:extLst>
        </xdr:cNvPr>
        <xdr:cNvSpPr/>
      </xdr:nvSpPr>
      <xdr:spPr>
        <a:xfrm>
          <a:off x="609600" y="6583680"/>
          <a:ext cx="6761581" cy="3636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typical or central waiting time experienced by customers?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39</xdr:row>
      <xdr:rowOff>0</xdr:rowOff>
    </xdr:from>
    <xdr:to>
      <xdr:col>12</xdr:col>
      <xdr:colOff>59926</xdr:colOff>
      <xdr:row>40</xdr:row>
      <xdr:rowOff>180765</xdr:rowOff>
    </xdr:to>
    <xdr:sp macro="" textlink="">
      <xdr:nvSpPr>
        <xdr:cNvPr id="7" name="Rectangle 6">
          <a:extLst>
            <a:ext uri="{FF2B5EF4-FFF2-40B4-BE49-F238E27FC236}">
              <a16:creationId xmlns:a16="http://schemas.microsoft.com/office/drawing/2014/main" id="{FE44D94A-8763-4781-861C-87B721E64184}"/>
            </a:ext>
          </a:extLst>
        </xdr:cNvPr>
        <xdr:cNvSpPr/>
      </xdr:nvSpPr>
      <xdr:spPr>
        <a:xfrm>
          <a:off x="609600" y="7132320"/>
          <a:ext cx="6765526" cy="3636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Are there any recurring or most frequently occurring waiting times for customers?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42</xdr:row>
      <xdr:rowOff>0</xdr:rowOff>
    </xdr:from>
    <xdr:to>
      <xdr:col>17</xdr:col>
      <xdr:colOff>47171</xdr:colOff>
      <xdr:row>52</xdr:row>
      <xdr:rowOff>92166</xdr:rowOff>
    </xdr:to>
    <xdr:sp macro="" textlink="">
      <xdr:nvSpPr>
        <xdr:cNvPr id="8" name="Rectangle 7">
          <a:extLst>
            <a:ext uri="{FF2B5EF4-FFF2-40B4-BE49-F238E27FC236}">
              <a16:creationId xmlns:a16="http://schemas.microsoft.com/office/drawing/2014/main" id="{632826BB-5F83-414C-8980-98E9F88EE86A}"/>
            </a:ext>
          </a:extLst>
        </xdr:cNvPr>
        <xdr:cNvSpPr/>
      </xdr:nvSpPr>
      <xdr:spPr>
        <a:xfrm>
          <a:off x="609600" y="7680960"/>
          <a:ext cx="9800771" cy="19209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0"/>
            <a:t>Insights and Strategic Decisions</a:t>
          </a:r>
        </a:p>
        <a:p>
          <a:pPr lvl="1"/>
          <a:r>
            <a:rPr lang="en-IN" sz="1400" b="0"/>
            <a:t>Staffing Levels: The average waiting time of 17 minutes can help the restaurant plan staffing levels to ensure they meet the average demand and reduce overall waiting times.</a:t>
          </a:r>
        </a:p>
        <a:p>
          <a:pPr lvl="1"/>
          <a:r>
            <a:rPr lang="en-IN" sz="1400" b="0"/>
            <a:t>Streamlining Operations: With the median waiting time being 15 minutes, the restaurant knows that at least half of its customers wait 15 minutes or less. Efforts can be made to streamline operations to bring this median down further.</a:t>
          </a:r>
        </a:p>
        <a:p>
          <a:pPr lvl="1"/>
          <a:r>
            <a:rPr lang="en-IN" sz="1400" b="0"/>
            <a:t>Peak Periods and Common Wait Times: The mode of 10 minutes indicates that the most common waiting time experienced by customers is 10 minutes. This frequent wait time could be targeted specifically with operational improvements to further reduce wait times during peak periods.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3599DBAB-6A69-470B-9AAE-9BB9FE7178B4}"/>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D:</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Skewness and Kurtosis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A846AAD8-3848-487C-B432-B0E43FEA6174}"/>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3) Question : A survey was conducted to analyze the satisfaction ratings of customers on a scale of 1 to 5 for a specific product.</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17FF85F7-40D8-4711-BB3B-68CB1EA6BF57}"/>
            </a:ext>
          </a:extLst>
        </xdr:cNvPr>
        <xdr:cNvSpPr/>
      </xdr:nvSpPr>
      <xdr:spPr>
        <a:xfrm>
          <a:off x="609600" y="1463040"/>
          <a:ext cx="1004665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302936</xdr:colOff>
      <xdr:row>12</xdr:row>
      <xdr:rowOff>178164</xdr:rowOff>
    </xdr:to>
    <xdr:sp macro="" textlink="">
      <xdr:nvSpPr>
        <xdr:cNvPr id="5" name="Rectangle 4">
          <a:extLst>
            <a:ext uri="{FF2B5EF4-FFF2-40B4-BE49-F238E27FC236}">
              <a16:creationId xmlns:a16="http://schemas.microsoft.com/office/drawing/2014/main" id="{D39D16A9-72A9-4F3B-8C5E-E79364657B75}"/>
            </a:ext>
          </a:extLst>
        </xdr:cNvPr>
        <xdr:cNvSpPr/>
      </xdr:nvSpPr>
      <xdr:spPr>
        <a:xfrm>
          <a:off x="609600" y="2011680"/>
          <a:ext cx="7008536"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skewness of the satisfaction ratings.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302936</xdr:colOff>
      <xdr:row>15</xdr:row>
      <xdr:rowOff>178163</xdr:rowOff>
    </xdr:to>
    <xdr:sp macro="" textlink="">
      <xdr:nvSpPr>
        <xdr:cNvPr id="6" name="Rectangle 5">
          <a:extLst>
            <a:ext uri="{FF2B5EF4-FFF2-40B4-BE49-F238E27FC236}">
              <a16:creationId xmlns:a16="http://schemas.microsoft.com/office/drawing/2014/main" id="{6EF7B108-C273-48B8-BD66-BD28D28957E4}"/>
            </a:ext>
          </a:extLst>
        </xdr:cNvPr>
        <xdr:cNvSpPr/>
      </xdr:nvSpPr>
      <xdr:spPr>
        <a:xfrm>
          <a:off x="609600" y="2560320"/>
          <a:ext cx="7008536" cy="3610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a:t>
          </a:r>
          <a:r>
            <a:rPr lang="en-IN" sz="1400"/>
            <a:t>Calculate the kurtosis of the satisfaction ratings.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8481</xdr:rowOff>
    </xdr:from>
    <xdr:to>
      <xdr:col>12</xdr:col>
      <xdr:colOff>302936</xdr:colOff>
      <xdr:row>29</xdr:row>
      <xdr:rowOff>168234</xdr:rowOff>
    </xdr:to>
    <xdr:sp macro="" textlink="">
      <xdr:nvSpPr>
        <xdr:cNvPr id="7" name="Rectangle 6">
          <a:extLst>
            <a:ext uri="{FF2B5EF4-FFF2-40B4-BE49-F238E27FC236}">
              <a16:creationId xmlns:a16="http://schemas.microsoft.com/office/drawing/2014/main" id="{F8D1106B-0004-4145-90A1-A23A207DF909}"/>
            </a:ext>
          </a:extLst>
        </xdr:cNvPr>
        <xdr:cNvSpPr/>
      </xdr:nvSpPr>
      <xdr:spPr>
        <a:xfrm>
          <a:off x="613558" y="3036689"/>
          <a:ext cx="7052079" cy="23962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skewness and kurtosis values, what can be inferred about the satisfaction ratings distribution?</a:t>
          </a:r>
        </a:p>
        <a:p>
          <a:pPr algn="l"/>
          <a:r>
            <a:rPr lang="en-IN" sz="1400" b="0">
              <a:latin typeface="Times New Roman" panose="02020603050405020304" pitchFamily="18" charset="0"/>
              <a:cs typeface="Times New Roman" panose="02020603050405020304" pitchFamily="18" charset="0"/>
            </a:rPr>
            <a:t>Skewness:</a:t>
          </a:r>
        </a:p>
        <a:p>
          <a:pPr algn="l"/>
          <a:r>
            <a:rPr lang="en-IN" sz="1400" b="0">
              <a:latin typeface="Times New Roman" panose="02020603050405020304" pitchFamily="18" charset="0"/>
              <a:cs typeface="Times New Roman" panose="02020603050405020304" pitchFamily="18" charset="0"/>
            </a:rPr>
            <a:t>	A skewness value of 0.2639 indicates a slight positive skew in the distribution. This means that the distribution has a small tail on the right side, suggesting that there are a few customers who gave higher satisfaction ratings. However, since the value is close to zero, the distribution is nearly symmetrical.</a:t>
          </a:r>
        </a:p>
        <a:p>
          <a:pPr algn="l"/>
          <a:r>
            <a:rPr lang="en-IN" sz="1400" b="0">
              <a:latin typeface="Times New Roman" panose="02020603050405020304" pitchFamily="18" charset="0"/>
              <a:cs typeface="Times New Roman" panose="02020603050405020304" pitchFamily="18" charset="0"/>
            </a:rPr>
            <a:t>Kurtosis:</a:t>
          </a:r>
        </a:p>
        <a:p>
          <a:pPr algn="l"/>
          <a:r>
            <a:rPr lang="en-IN" sz="1400" b="0">
              <a:latin typeface="Times New Roman" panose="02020603050405020304" pitchFamily="18" charset="0"/>
              <a:cs typeface="Times New Roman" panose="02020603050405020304" pitchFamily="18" charset="0"/>
            </a:rPr>
            <a:t>	A kurtosis value of -1.25 indicates a platykurtic distribution. This means the distribution has lighter tails and a flatter peak compared to a normal distribution. The data has fewer extreme values or outliers, implying that most customers' ratings are closer to the average.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17</xdr:col>
      <xdr:colOff>293050</xdr:colOff>
      <xdr:row>36</xdr:row>
      <xdr:rowOff>118753</xdr:rowOff>
    </xdr:to>
    <xdr:sp macro="" textlink="">
      <xdr:nvSpPr>
        <xdr:cNvPr id="9" name="Rectangle 8">
          <a:extLst>
            <a:ext uri="{FF2B5EF4-FFF2-40B4-BE49-F238E27FC236}">
              <a16:creationId xmlns:a16="http://schemas.microsoft.com/office/drawing/2014/main" id="{6FCF5586-BE97-45E4-A75C-0397BBC04B48}"/>
            </a:ext>
          </a:extLst>
        </xdr:cNvPr>
        <xdr:cNvSpPr/>
      </xdr:nvSpPr>
      <xdr:spPr>
        <a:xfrm>
          <a:off x="613558" y="5620987"/>
          <a:ext cx="10109986" cy="10094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The satisfaction ratings are slightly positively skewed, indicating a tendency towards higher ratings.</a:t>
          </a:r>
        </a:p>
        <a:p>
          <a:pPr lvl="1" algn="l"/>
          <a:r>
            <a:rPr lang="en-IN" sz="1400">
              <a:latin typeface="Times New Roman" panose="02020603050405020304" pitchFamily="18" charset="0"/>
              <a:cs typeface="Times New Roman" panose="02020603050405020304" pitchFamily="18" charset="0"/>
            </a:rPr>
            <a:t>The distribution is platykurtic, suggesting fewer outliers and a flatter peak.</a:t>
          </a:r>
        </a:p>
        <a:p>
          <a:pPr lvl="1" algn="l"/>
          <a:r>
            <a:rPr lang="en-IN" sz="1400">
              <a:latin typeface="Times New Roman" panose="02020603050405020304" pitchFamily="18" charset="0"/>
              <a:cs typeface="Times New Roman" panose="02020603050405020304" pitchFamily="18" charset="0"/>
            </a:rPr>
            <a:t>Overall, customers' satisfaction levels are quite uniform, with most ratings clustering around the central values.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94582F39-B3BC-4483-9F41-61EB355F621F}"/>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D:</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Skewness and Kurtosis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77C80BAC-6AAA-4AFB-9894-FB39D033E120}"/>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4) Question : A study wants to analyze the distribution of house prices in a specific city to understand the market trends.</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FF8F05F4-AB5B-4A49-AA69-3F225453753C}"/>
            </a:ext>
          </a:extLst>
        </xdr:cNvPr>
        <xdr:cNvSpPr/>
      </xdr:nvSpPr>
      <xdr:spPr>
        <a:xfrm>
          <a:off x="609600" y="1463040"/>
          <a:ext cx="1004665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302936</xdr:colOff>
      <xdr:row>12</xdr:row>
      <xdr:rowOff>178164</xdr:rowOff>
    </xdr:to>
    <xdr:sp macro="" textlink="">
      <xdr:nvSpPr>
        <xdr:cNvPr id="5" name="Rectangle 4">
          <a:extLst>
            <a:ext uri="{FF2B5EF4-FFF2-40B4-BE49-F238E27FC236}">
              <a16:creationId xmlns:a16="http://schemas.microsoft.com/office/drawing/2014/main" id="{537C7144-E1ED-420D-B194-7AFE8340C38E}"/>
            </a:ext>
          </a:extLst>
        </xdr:cNvPr>
        <xdr:cNvSpPr/>
      </xdr:nvSpPr>
      <xdr:spPr>
        <a:xfrm>
          <a:off x="609600" y="2011680"/>
          <a:ext cx="7008536"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skewness of the house price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302936</xdr:colOff>
      <xdr:row>15</xdr:row>
      <xdr:rowOff>178163</xdr:rowOff>
    </xdr:to>
    <xdr:sp macro="" textlink="">
      <xdr:nvSpPr>
        <xdr:cNvPr id="6" name="Rectangle 5">
          <a:extLst>
            <a:ext uri="{FF2B5EF4-FFF2-40B4-BE49-F238E27FC236}">
              <a16:creationId xmlns:a16="http://schemas.microsoft.com/office/drawing/2014/main" id="{253BD04F-EC06-4FA0-BB7A-CC057BCD655F}"/>
            </a:ext>
          </a:extLst>
        </xdr:cNvPr>
        <xdr:cNvSpPr/>
      </xdr:nvSpPr>
      <xdr:spPr>
        <a:xfrm>
          <a:off x="609600" y="2560320"/>
          <a:ext cx="7008536" cy="3610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a:t>
          </a:r>
          <a:r>
            <a:rPr lang="en-IN" sz="1400">
              <a:latin typeface="Times New Roman" panose="02020603050405020304" pitchFamily="18" charset="0"/>
              <a:cs typeface="Times New Roman" panose="02020603050405020304" pitchFamily="18" charset="0"/>
            </a:rPr>
            <a:t>Calculate the kurtosis of the house price distribution.</a:t>
          </a:r>
        </a:p>
      </xdr:txBody>
    </xdr:sp>
    <xdr:clientData/>
  </xdr:twoCellAnchor>
  <xdr:twoCellAnchor>
    <xdr:from>
      <xdr:col>1</xdr:col>
      <xdr:colOff>0</xdr:colOff>
      <xdr:row>17</xdr:row>
      <xdr:rowOff>8481</xdr:rowOff>
    </xdr:from>
    <xdr:to>
      <xdr:col>12</xdr:col>
      <xdr:colOff>302936</xdr:colOff>
      <xdr:row>29</xdr:row>
      <xdr:rowOff>168234</xdr:rowOff>
    </xdr:to>
    <xdr:sp macro="" textlink="">
      <xdr:nvSpPr>
        <xdr:cNvPr id="7" name="Rectangle 6">
          <a:extLst>
            <a:ext uri="{FF2B5EF4-FFF2-40B4-BE49-F238E27FC236}">
              <a16:creationId xmlns:a16="http://schemas.microsoft.com/office/drawing/2014/main" id="{2A100EFC-BAE7-45CD-92B8-6376B6A6D9D8}"/>
            </a:ext>
          </a:extLst>
        </xdr:cNvPr>
        <xdr:cNvSpPr/>
      </xdr:nvSpPr>
      <xdr:spPr>
        <a:xfrm>
          <a:off x="609600" y="3117441"/>
          <a:ext cx="7008536" cy="24457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skewness and kurtosis values, what can be inferred about the distribution of house prices?</a:t>
          </a:r>
        </a:p>
        <a:p>
          <a:pPr algn="l"/>
          <a:r>
            <a:rPr lang="en-IN" sz="1400" b="0">
              <a:latin typeface="Times New Roman" panose="02020603050405020304" pitchFamily="18" charset="0"/>
              <a:cs typeface="Times New Roman" panose="02020603050405020304" pitchFamily="18" charset="0"/>
            </a:rPr>
            <a:t>Skewness:</a:t>
          </a:r>
        </a:p>
        <a:p>
          <a:pPr algn="l"/>
          <a:r>
            <a:rPr lang="en-IN" sz="1400" b="0">
              <a:latin typeface="Times New Roman" panose="02020603050405020304" pitchFamily="18" charset="0"/>
              <a:cs typeface="Times New Roman" panose="02020603050405020304" pitchFamily="18" charset="0"/>
            </a:rPr>
            <a:t>	A skewness value of 0.1885 indicates a slight positive skew in the distribution. This means that the distribution has a small tail on the right side, suggesting that there are a few houses with higher prices. However, since the value is close to zero, the distribution is nearly symmetrical.</a:t>
          </a:r>
        </a:p>
        <a:p>
          <a:pPr algn="l"/>
          <a:r>
            <a:rPr lang="en-IN" sz="1400" b="0">
              <a:latin typeface="Times New Roman" panose="02020603050405020304" pitchFamily="18" charset="0"/>
              <a:cs typeface="Times New Roman" panose="02020603050405020304" pitchFamily="18" charset="0"/>
            </a:rPr>
            <a:t>Kurtosis:</a:t>
          </a:r>
        </a:p>
        <a:p>
          <a:pPr algn="l"/>
          <a:r>
            <a:rPr lang="en-IN" sz="1400" b="0">
              <a:latin typeface="Times New Roman" panose="02020603050405020304" pitchFamily="18" charset="0"/>
              <a:cs typeface="Times New Roman" panose="02020603050405020304" pitchFamily="18" charset="0"/>
            </a:rPr>
            <a:t>	A kurtosis value of -1.08 indicates a platykurtic distribution. This means the distribution has lighter tails and a flatter peak compared to a normal distribution. The data has fewer extreme values or outliers, implying that most house prices are closer to the average.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17</xdr:col>
      <xdr:colOff>293050</xdr:colOff>
      <xdr:row>36</xdr:row>
      <xdr:rowOff>118753</xdr:rowOff>
    </xdr:to>
    <xdr:sp macro="" textlink="">
      <xdr:nvSpPr>
        <xdr:cNvPr id="8" name="Rectangle 7">
          <a:extLst>
            <a:ext uri="{FF2B5EF4-FFF2-40B4-BE49-F238E27FC236}">
              <a16:creationId xmlns:a16="http://schemas.microsoft.com/office/drawing/2014/main" id="{18C8C01D-B205-4C45-8C1C-EE969C7EFE17}"/>
            </a:ext>
          </a:extLst>
        </xdr:cNvPr>
        <xdr:cNvSpPr/>
      </xdr:nvSpPr>
      <xdr:spPr>
        <a:xfrm>
          <a:off x="609600" y="5760720"/>
          <a:ext cx="10046650" cy="10331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The house price distribution is slightly positively skewed, indicating a tendency towards higher prices.</a:t>
          </a:r>
        </a:p>
        <a:p>
          <a:pPr lvl="1" algn="l"/>
          <a:r>
            <a:rPr lang="en-IN" sz="1400">
              <a:latin typeface="Times New Roman" panose="02020603050405020304" pitchFamily="18" charset="0"/>
              <a:cs typeface="Times New Roman" panose="02020603050405020304" pitchFamily="18" charset="0"/>
            </a:rPr>
            <a:t>The distribution is platykurtic, suggesting fewer outliers and a flatter peak.</a:t>
          </a:r>
        </a:p>
        <a:p>
          <a:pPr lvl="1" algn="l"/>
          <a:r>
            <a:rPr lang="en-IN" sz="1400">
              <a:latin typeface="Times New Roman" panose="02020603050405020304" pitchFamily="18" charset="0"/>
              <a:cs typeface="Times New Roman" panose="02020603050405020304" pitchFamily="18" charset="0"/>
            </a:rPr>
            <a:t>Overall, house prices are quite uniform, with most prices clustering around the central values.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DC4A7B6C-A49C-4A01-AC2F-F8715AC894C2}"/>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D:</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Skewness and Kurtosis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44F20A77-4D09-450E-8EA5-782DD688699B}"/>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5) Question : A company wants to analyze the waiting times of customers at a service center to improve operational efficiency.</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62DCD3AA-EDC0-476D-BFE4-CE61558E4755}"/>
            </a:ext>
          </a:extLst>
        </xdr:cNvPr>
        <xdr:cNvSpPr/>
      </xdr:nvSpPr>
      <xdr:spPr>
        <a:xfrm>
          <a:off x="609600" y="1463040"/>
          <a:ext cx="1004665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302936</xdr:colOff>
      <xdr:row>12</xdr:row>
      <xdr:rowOff>178164</xdr:rowOff>
    </xdr:to>
    <xdr:sp macro="" textlink="">
      <xdr:nvSpPr>
        <xdr:cNvPr id="5" name="Rectangle 4">
          <a:extLst>
            <a:ext uri="{FF2B5EF4-FFF2-40B4-BE49-F238E27FC236}">
              <a16:creationId xmlns:a16="http://schemas.microsoft.com/office/drawing/2014/main" id="{64DE58B4-249C-4035-B579-55C4E93A6116}"/>
            </a:ext>
          </a:extLst>
        </xdr:cNvPr>
        <xdr:cNvSpPr/>
      </xdr:nvSpPr>
      <xdr:spPr>
        <a:xfrm>
          <a:off x="609600" y="2011680"/>
          <a:ext cx="7008536"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skewness of the waiting time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302936</xdr:colOff>
      <xdr:row>15</xdr:row>
      <xdr:rowOff>178163</xdr:rowOff>
    </xdr:to>
    <xdr:sp macro="" textlink="">
      <xdr:nvSpPr>
        <xdr:cNvPr id="6" name="Rectangle 5">
          <a:extLst>
            <a:ext uri="{FF2B5EF4-FFF2-40B4-BE49-F238E27FC236}">
              <a16:creationId xmlns:a16="http://schemas.microsoft.com/office/drawing/2014/main" id="{5B768B8C-9C8E-41A2-AC4C-0AB82F690CB7}"/>
            </a:ext>
          </a:extLst>
        </xdr:cNvPr>
        <xdr:cNvSpPr/>
      </xdr:nvSpPr>
      <xdr:spPr>
        <a:xfrm>
          <a:off x="609600" y="2560320"/>
          <a:ext cx="7008536" cy="3610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a:t>
          </a:r>
          <a:r>
            <a:rPr lang="en-IN" sz="1400">
              <a:latin typeface="Times New Roman" panose="02020603050405020304" pitchFamily="18" charset="0"/>
              <a:cs typeface="Times New Roman" panose="02020603050405020304" pitchFamily="18" charset="0"/>
            </a:rPr>
            <a:t>Calculate the kurtosis of the waiting time distribution.</a:t>
          </a:r>
        </a:p>
      </xdr:txBody>
    </xdr:sp>
    <xdr:clientData/>
  </xdr:twoCellAnchor>
  <xdr:twoCellAnchor>
    <xdr:from>
      <xdr:col>1</xdr:col>
      <xdr:colOff>0</xdr:colOff>
      <xdr:row>17</xdr:row>
      <xdr:rowOff>8481</xdr:rowOff>
    </xdr:from>
    <xdr:to>
      <xdr:col>12</xdr:col>
      <xdr:colOff>302936</xdr:colOff>
      <xdr:row>29</xdr:row>
      <xdr:rowOff>168234</xdr:rowOff>
    </xdr:to>
    <xdr:sp macro="" textlink="">
      <xdr:nvSpPr>
        <xdr:cNvPr id="7" name="Rectangle 6">
          <a:extLst>
            <a:ext uri="{FF2B5EF4-FFF2-40B4-BE49-F238E27FC236}">
              <a16:creationId xmlns:a16="http://schemas.microsoft.com/office/drawing/2014/main" id="{F5C2CC77-AD9A-4F9C-9057-FD8001F9D4A5}"/>
            </a:ext>
          </a:extLst>
        </xdr:cNvPr>
        <xdr:cNvSpPr/>
      </xdr:nvSpPr>
      <xdr:spPr>
        <a:xfrm>
          <a:off x="609600" y="3117441"/>
          <a:ext cx="7008536" cy="24152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skewness and kurtosis values, what can be inferred about the waiting time distribution?</a:t>
          </a:r>
        </a:p>
        <a:p>
          <a:pPr algn="l"/>
          <a:r>
            <a:rPr lang="en-IN" sz="1400" b="0">
              <a:latin typeface="Times New Roman" panose="02020603050405020304" pitchFamily="18" charset="0"/>
              <a:cs typeface="Times New Roman" panose="02020603050405020304" pitchFamily="18" charset="0"/>
            </a:rPr>
            <a:t>Skewness:</a:t>
          </a:r>
        </a:p>
        <a:p>
          <a:pPr algn="l"/>
          <a:r>
            <a:rPr lang="en-IN" sz="1400" b="0">
              <a:latin typeface="Times New Roman" panose="02020603050405020304" pitchFamily="18" charset="0"/>
              <a:cs typeface="Times New Roman" panose="02020603050405020304" pitchFamily="18" charset="0"/>
            </a:rPr>
            <a:t>	A skewness value of -0.335 indicates a slight negative skew in the distribution. This means that the distribution has a small tail on the left side, suggesting that there are a few instances of shorter waiting times. However, since the value is close to zero, the distribution is nearly symmetrical.</a:t>
          </a:r>
        </a:p>
        <a:p>
          <a:pPr algn="l"/>
          <a:r>
            <a:rPr lang="en-IN" sz="1400" b="0">
              <a:latin typeface="Times New Roman" panose="02020603050405020304" pitchFamily="18" charset="0"/>
              <a:cs typeface="Times New Roman" panose="02020603050405020304" pitchFamily="18" charset="0"/>
            </a:rPr>
            <a:t>Kurtosis:</a:t>
          </a:r>
        </a:p>
        <a:p>
          <a:pPr algn="l"/>
          <a:r>
            <a:rPr lang="en-IN" sz="1400" b="0">
              <a:latin typeface="Times New Roman" panose="02020603050405020304" pitchFamily="18" charset="0"/>
              <a:cs typeface="Times New Roman" panose="02020603050405020304" pitchFamily="18" charset="0"/>
            </a:rPr>
            <a:t>	A kurtosis value of -0.88 indicates a platykurtic distribution. This means the distribution has lighter tails and a flatter peak compared to a normal distribution. The data has fewer extreme values or outliers, implying that most waiting times are closer to the average.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31</xdr:row>
      <xdr:rowOff>0</xdr:rowOff>
    </xdr:from>
    <xdr:to>
      <xdr:col>17</xdr:col>
      <xdr:colOff>293050</xdr:colOff>
      <xdr:row>36</xdr:row>
      <xdr:rowOff>118753</xdr:rowOff>
    </xdr:to>
    <xdr:sp macro="" textlink="">
      <xdr:nvSpPr>
        <xdr:cNvPr id="8" name="Rectangle 7">
          <a:extLst>
            <a:ext uri="{FF2B5EF4-FFF2-40B4-BE49-F238E27FC236}">
              <a16:creationId xmlns:a16="http://schemas.microsoft.com/office/drawing/2014/main" id="{ED84DCA7-9E39-4BA7-B0A7-BB2B31268D03}"/>
            </a:ext>
          </a:extLst>
        </xdr:cNvPr>
        <xdr:cNvSpPr/>
      </xdr:nvSpPr>
      <xdr:spPr>
        <a:xfrm>
          <a:off x="609600" y="5730240"/>
          <a:ext cx="10046650" cy="10331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The waiting time distribution is slightly negatively skewed, indicating a tendency towards shorter waiting times.</a:t>
          </a:r>
        </a:p>
        <a:p>
          <a:pPr lvl="1" algn="l"/>
          <a:r>
            <a:rPr lang="en-IN" sz="1400">
              <a:latin typeface="Times New Roman" panose="02020603050405020304" pitchFamily="18" charset="0"/>
              <a:cs typeface="Times New Roman" panose="02020603050405020304" pitchFamily="18" charset="0"/>
            </a:rPr>
            <a:t>The distribution is platykurtic, suggesting fewer outliers and a flatter peak.</a:t>
          </a:r>
        </a:p>
        <a:p>
          <a:pPr lvl="1" algn="l"/>
          <a:r>
            <a:rPr lang="en-IN" sz="1400">
              <a:latin typeface="Times New Roman" panose="02020603050405020304" pitchFamily="18" charset="0"/>
              <a:cs typeface="Times New Roman" panose="02020603050405020304" pitchFamily="18" charset="0"/>
            </a:rPr>
            <a:t>Overall, waiting times are quite uniform, with most times clustering around the central values.</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0B2631D4-7F82-4B2B-9311-3F09918375D3}"/>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E:</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Percentile and Quartiles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C1C2D7D8-68B4-4112-AB60-7AE98F1DE5AA}"/>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 Question : A company wants to analyze the salary distribution of its employees to determine the income levels at different percentiles.</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58C4D68F-2FF9-4308-BC7A-DDE34042B70B}"/>
            </a:ext>
          </a:extLst>
        </xdr:cNvPr>
        <xdr:cNvSpPr/>
      </xdr:nvSpPr>
      <xdr:spPr>
        <a:xfrm>
          <a:off x="609600" y="1463040"/>
          <a:ext cx="1004665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13</xdr:col>
      <xdr:colOff>525886</xdr:colOff>
      <xdr:row>12</xdr:row>
      <xdr:rowOff>178164</xdr:rowOff>
    </xdr:to>
    <xdr:sp macro="" textlink="">
      <xdr:nvSpPr>
        <xdr:cNvPr id="5" name="Rectangle 4">
          <a:extLst>
            <a:ext uri="{FF2B5EF4-FFF2-40B4-BE49-F238E27FC236}">
              <a16:creationId xmlns:a16="http://schemas.microsoft.com/office/drawing/2014/main" id="{0AB7DB64-C881-46CC-AB83-2925B0BCD65B}"/>
            </a:ext>
          </a:extLst>
        </xdr:cNvPr>
        <xdr:cNvSpPr/>
      </xdr:nvSpPr>
      <xdr:spPr>
        <a:xfrm>
          <a:off x="611745" y="2006958"/>
          <a:ext cx="7974169" cy="3606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first quartile (Q1), median (Q2), and third quartile (Q3) of the salary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555575</xdr:colOff>
      <xdr:row>53</xdr:row>
      <xdr:rowOff>154296</xdr:rowOff>
    </xdr:from>
    <xdr:to>
      <xdr:col>17</xdr:col>
      <xdr:colOff>236879</xdr:colOff>
      <xdr:row>62</xdr:row>
      <xdr:rowOff>160986</xdr:rowOff>
    </xdr:to>
    <xdr:sp macro="" textlink="">
      <xdr:nvSpPr>
        <xdr:cNvPr id="8" name="Rectangle 7">
          <a:extLst>
            <a:ext uri="{FF2B5EF4-FFF2-40B4-BE49-F238E27FC236}">
              <a16:creationId xmlns:a16="http://schemas.microsoft.com/office/drawing/2014/main" id="{921AD0CF-2B6C-413E-A3BE-7C4DE70898D3}"/>
            </a:ext>
          </a:extLst>
        </xdr:cNvPr>
        <xdr:cNvSpPr/>
      </xdr:nvSpPr>
      <xdr:spPr>
        <a:xfrm>
          <a:off x="555575" y="9931507"/>
          <a:ext cx="10188318" cy="164874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Income Distribution: The majority of employees earn between the 25th and 75th percentiles. If the spread between Q1 and Q3 is large, it indicates high variability in salaries.</a:t>
          </a:r>
        </a:p>
        <a:p>
          <a:pPr lvl="1" algn="l"/>
          <a:r>
            <a:rPr lang="en-IN" sz="1400">
              <a:latin typeface="Times New Roman" panose="02020603050405020304" pitchFamily="18" charset="0"/>
              <a:cs typeface="Times New Roman" panose="02020603050405020304" pitchFamily="18" charset="0"/>
            </a:rPr>
            <a:t>Salary Structures: Understanding the median salary helps in determining the typical income of an employee. Comparing Q1 and Q3 helps in understanding the spread of the middle 50% of the salaries.</a:t>
          </a:r>
        </a:p>
        <a:p>
          <a:pPr lvl="1" algn="l"/>
          <a:r>
            <a:rPr lang="en-IN" sz="1400">
              <a:latin typeface="Times New Roman" panose="02020603050405020304" pitchFamily="18" charset="0"/>
              <a:cs typeface="Times New Roman" panose="02020603050405020304" pitchFamily="18" charset="0"/>
            </a:rPr>
            <a:t>Compensation Policies: By analyzing the percentiles, the company can set competitive and fair compensation policies. For example, if the 90th percentile is significantly higher than the median, it may indicate a few high earners are pulling the average up.</a:t>
          </a:r>
        </a:p>
      </xdr:txBody>
    </xdr:sp>
    <xdr:clientData/>
  </xdr:twoCellAnchor>
  <xdr:twoCellAnchor>
    <xdr:from>
      <xdr:col>6</xdr:col>
      <xdr:colOff>8502</xdr:colOff>
      <xdr:row>14</xdr:row>
      <xdr:rowOff>11206</xdr:rowOff>
    </xdr:from>
    <xdr:to>
      <xdr:col>13</xdr:col>
      <xdr:colOff>283782</xdr:colOff>
      <xdr:row>29</xdr:row>
      <xdr:rowOff>4265</xdr:rowOff>
    </xdr:to>
    <xdr:graphicFrame macro="">
      <xdr:nvGraphicFramePr>
        <xdr:cNvPr id="9" name="Chart 8">
          <a:extLst>
            <a:ext uri="{FF2B5EF4-FFF2-40B4-BE49-F238E27FC236}">
              <a16:creationId xmlns:a16="http://schemas.microsoft.com/office/drawing/2014/main" id="{35E8BEAF-61A8-38D1-8677-3FCD25490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13</xdr:col>
      <xdr:colOff>547352</xdr:colOff>
      <xdr:row>31</xdr:row>
      <xdr:rowOff>173424</xdr:rowOff>
    </xdr:to>
    <xdr:sp macro="" textlink="">
      <xdr:nvSpPr>
        <xdr:cNvPr id="10" name="Rectangle 9">
          <a:extLst>
            <a:ext uri="{FF2B5EF4-FFF2-40B4-BE49-F238E27FC236}">
              <a16:creationId xmlns:a16="http://schemas.microsoft.com/office/drawing/2014/main" id="{290335E5-FBFF-4D0B-89B2-18D21418C23E}"/>
            </a:ext>
          </a:extLst>
        </xdr:cNvPr>
        <xdr:cNvSpPr/>
      </xdr:nvSpPr>
      <xdr:spPr>
        <a:xfrm>
          <a:off x="611746" y="5537915"/>
          <a:ext cx="7995634" cy="355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a:t>
          </a:r>
          <a:r>
            <a:rPr lang="en-IN" sz="1400">
              <a:latin typeface="Times New Roman" panose="02020603050405020304" pitchFamily="18" charset="0"/>
              <a:cs typeface="Times New Roman" panose="02020603050405020304" pitchFamily="18" charset="0"/>
            </a:rPr>
            <a:t>Calculate the 10th percentile, 25th percentile, 75th percentile, and 90th percentile of the salary distribution.</a:t>
          </a:r>
        </a:p>
      </xdr:txBody>
    </xdr:sp>
    <xdr:clientData/>
  </xdr:twoCellAnchor>
  <xdr:twoCellAnchor>
    <xdr:from>
      <xdr:col>0</xdr:col>
      <xdr:colOff>611745</xdr:colOff>
      <xdr:row>38</xdr:row>
      <xdr:rowOff>0</xdr:rowOff>
    </xdr:from>
    <xdr:to>
      <xdr:col>13</xdr:col>
      <xdr:colOff>525887</xdr:colOff>
      <xdr:row>52</xdr:row>
      <xdr:rowOff>96591</xdr:rowOff>
    </xdr:to>
    <xdr:sp macro="" textlink="">
      <xdr:nvSpPr>
        <xdr:cNvPr id="11" name="Rectangle 10">
          <a:extLst>
            <a:ext uri="{FF2B5EF4-FFF2-40B4-BE49-F238E27FC236}">
              <a16:creationId xmlns:a16="http://schemas.microsoft.com/office/drawing/2014/main" id="{1B1A2149-87C3-4A19-B42E-FC1D6B890EB3}"/>
            </a:ext>
          </a:extLst>
        </xdr:cNvPr>
        <xdr:cNvSpPr/>
      </xdr:nvSpPr>
      <xdr:spPr>
        <a:xfrm>
          <a:off x="611745" y="7040451"/>
          <a:ext cx="7974170" cy="26509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quartiles and percentiles, what can be inferred about the income distribution of the employees?</a:t>
          </a:r>
        </a:p>
        <a:p>
          <a:pPr algn="l"/>
          <a:r>
            <a:rPr lang="en-IN" sz="1400" b="0">
              <a:latin typeface="Times New Roman" panose="02020603050405020304" pitchFamily="18" charset="0"/>
              <a:cs typeface="Times New Roman" panose="02020603050405020304" pitchFamily="18" charset="0"/>
            </a:rPr>
            <a:t>Quartiles:</a:t>
          </a:r>
        </a:p>
        <a:p>
          <a:pPr lvl="1" algn="l"/>
          <a:r>
            <a:rPr lang="en-IN" sz="1400" b="0">
              <a:latin typeface="Times New Roman" panose="02020603050405020304" pitchFamily="18" charset="0"/>
              <a:cs typeface="Times New Roman" panose="02020603050405020304" pitchFamily="18" charset="0"/>
            </a:rPr>
            <a:t>Q1 (25th percentile): The salary below which 25% of the employees earn.	</a:t>
          </a:r>
        </a:p>
        <a:p>
          <a:pPr lvl="1" algn="l"/>
          <a:r>
            <a:rPr lang="en-IN" sz="1400" b="0">
              <a:latin typeface="Times New Roman" panose="02020603050405020304" pitchFamily="18" charset="0"/>
              <a:cs typeface="Times New Roman" panose="02020603050405020304" pitchFamily="18" charset="0"/>
            </a:rPr>
            <a:t>Q2 (50th percentile, median): The middle salary when all salaries are arranged in ascending order. Half of the employees earn less than this amount, and half earn more.</a:t>
          </a:r>
        </a:p>
        <a:p>
          <a:pPr lvl="1" algn="l"/>
          <a:r>
            <a:rPr lang="en-IN" sz="1400" b="0">
              <a:latin typeface="Times New Roman" panose="02020603050405020304" pitchFamily="18" charset="0"/>
              <a:cs typeface="Times New Roman" panose="02020603050405020304" pitchFamily="18" charset="0"/>
            </a:rPr>
            <a:t>Q3 (75th percentile): The salary below which 75% of the employees earn.</a:t>
          </a:r>
        </a:p>
        <a:p>
          <a:pPr algn="l"/>
          <a:r>
            <a:rPr lang="en-IN" sz="1400" b="0">
              <a:latin typeface="Times New Roman" panose="02020603050405020304" pitchFamily="18" charset="0"/>
              <a:cs typeface="Times New Roman" panose="02020603050405020304" pitchFamily="18" charset="0"/>
            </a:rPr>
            <a:t>Percentiles:</a:t>
          </a:r>
        </a:p>
        <a:p>
          <a:pPr lvl="1" algn="l"/>
          <a:r>
            <a:rPr lang="en-IN" sz="1400" b="0">
              <a:latin typeface="Times New Roman" panose="02020603050405020304" pitchFamily="18" charset="0"/>
              <a:cs typeface="Times New Roman" panose="02020603050405020304" pitchFamily="18" charset="0"/>
            </a:rPr>
            <a:t>10th percentile (P10): The salary below which 10% of the employees earn.</a:t>
          </a:r>
        </a:p>
        <a:p>
          <a:pPr lvl="1" algn="l"/>
          <a:r>
            <a:rPr lang="en-IN" sz="1400" b="0">
              <a:latin typeface="Times New Roman" panose="02020603050405020304" pitchFamily="18" charset="0"/>
              <a:cs typeface="Times New Roman" panose="02020603050405020304" pitchFamily="18" charset="0"/>
            </a:rPr>
            <a:t>25th percentile (P25): This is the same as Q1.</a:t>
          </a:r>
        </a:p>
        <a:p>
          <a:pPr lvl="1" algn="l"/>
          <a:r>
            <a:rPr lang="en-IN" sz="1400" b="0">
              <a:latin typeface="Times New Roman" panose="02020603050405020304" pitchFamily="18" charset="0"/>
              <a:cs typeface="Times New Roman" panose="02020603050405020304" pitchFamily="18" charset="0"/>
            </a:rPr>
            <a:t>75th percentile (P75): This is the same as Q3.</a:t>
          </a:r>
        </a:p>
        <a:p>
          <a:pPr lvl="1" algn="l"/>
          <a:r>
            <a:rPr lang="en-IN" sz="1400" b="0">
              <a:latin typeface="Times New Roman" panose="02020603050405020304" pitchFamily="18" charset="0"/>
              <a:cs typeface="Times New Roman" panose="02020603050405020304" pitchFamily="18" charset="0"/>
            </a:rPr>
            <a:t>90th percentile (P90): The salary below which 90% of the employees earn.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B2A7E40E-77A1-4AC7-828C-5006CA846424}"/>
            </a:ext>
          </a:extLst>
        </xdr:cNvPr>
        <xdr:cNvSpPr/>
      </xdr:nvSpPr>
      <xdr:spPr>
        <a:xfrm>
          <a:off x="609600" y="182880"/>
          <a:ext cx="1015333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E:</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Percentile and Quartiles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CA15A3FE-92B6-48C8-B615-96D50886A8A8}"/>
            </a:ext>
          </a:extLst>
        </xdr:cNvPr>
        <xdr:cNvSpPr/>
      </xdr:nvSpPr>
      <xdr:spPr>
        <a:xfrm>
          <a:off x="609600" y="732993"/>
          <a:ext cx="1015333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2) Question : A research study wants to analyze the weight distribution of a sample of individuals to assess their health and body composition.</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81BF9580-7670-4DA5-A3C8-C1E1514FE820}"/>
            </a:ext>
          </a:extLst>
        </xdr:cNvPr>
        <xdr:cNvSpPr/>
      </xdr:nvSpPr>
      <xdr:spPr>
        <a:xfrm>
          <a:off x="609600" y="1463040"/>
          <a:ext cx="1015333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12</xdr:col>
      <xdr:colOff>354169</xdr:colOff>
      <xdr:row>12</xdr:row>
      <xdr:rowOff>178164</xdr:rowOff>
    </xdr:to>
    <xdr:sp macro="" textlink="">
      <xdr:nvSpPr>
        <xdr:cNvPr id="5" name="Rectangle 4">
          <a:extLst>
            <a:ext uri="{FF2B5EF4-FFF2-40B4-BE49-F238E27FC236}">
              <a16:creationId xmlns:a16="http://schemas.microsoft.com/office/drawing/2014/main" id="{EDC9689D-B783-440D-AFCA-5B5F654CBD36}"/>
            </a:ext>
          </a:extLst>
        </xdr:cNvPr>
        <xdr:cNvSpPr/>
      </xdr:nvSpPr>
      <xdr:spPr>
        <a:xfrm>
          <a:off x="611745" y="2006958"/>
          <a:ext cx="7190706" cy="3606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first quartile (Q1), median (Q2), and third quartile (Q3) of the weight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6</xdr:col>
      <xdr:colOff>8502</xdr:colOff>
      <xdr:row>14</xdr:row>
      <xdr:rowOff>11206</xdr:rowOff>
    </xdr:from>
    <xdr:to>
      <xdr:col>13</xdr:col>
      <xdr:colOff>283782</xdr:colOff>
      <xdr:row>29</xdr:row>
      <xdr:rowOff>4265</xdr:rowOff>
    </xdr:to>
    <xdr:graphicFrame macro="">
      <xdr:nvGraphicFramePr>
        <xdr:cNvPr id="7" name="Chart 6">
          <a:extLst>
            <a:ext uri="{FF2B5EF4-FFF2-40B4-BE49-F238E27FC236}">
              <a16:creationId xmlns:a16="http://schemas.microsoft.com/office/drawing/2014/main" id="{5EB10F79-EF18-4C5C-8598-ADFDC6D65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12</xdr:col>
      <xdr:colOff>332704</xdr:colOff>
      <xdr:row>31</xdr:row>
      <xdr:rowOff>173424</xdr:rowOff>
    </xdr:to>
    <xdr:sp macro="" textlink="">
      <xdr:nvSpPr>
        <xdr:cNvPr id="8" name="Rectangle 7">
          <a:extLst>
            <a:ext uri="{FF2B5EF4-FFF2-40B4-BE49-F238E27FC236}">
              <a16:creationId xmlns:a16="http://schemas.microsoft.com/office/drawing/2014/main" id="{E265D2B3-D49F-4D15-993E-75F0E41C0CB2}"/>
            </a:ext>
          </a:extLst>
        </xdr:cNvPr>
        <xdr:cNvSpPr/>
      </xdr:nvSpPr>
      <xdr:spPr>
        <a:xfrm>
          <a:off x="611746" y="5537915"/>
          <a:ext cx="7169240" cy="355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15th percentile, 50th percentile, and 85th percentile of the weight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38</xdr:row>
      <xdr:rowOff>0</xdr:rowOff>
    </xdr:from>
    <xdr:to>
      <xdr:col>12</xdr:col>
      <xdr:colOff>386366</xdr:colOff>
      <xdr:row>60</xdr:row>
      <xdr:rowOff>160986</xdr:rowOff>
    </xdr:to>
    <xdr:sp macro="" textlink="">
      <xdr:nvSpPr>
        <xdr:cNvPr id="9" name="Rectangle 8">
          <a:extLst>
            <a:ext uri="{FF2B5EF4-FFF2-40B4-BE49-F238E27FC236}">
              <a16:creationId xmlns:a16="http://schemas.microsoft.com/office/drawing/2014/main" id="{9B1B75A9-F7AB-4A6D-8000-1D0B210907E9}"/>
            </a:ext>
          </a:extLst>
        </xdr:cNvPr>
        <xdr:cNvSpPr/>
      </xdr:nvSpPr>
      <xdr:spPr>
        <a:xfrm>
          <a:off x="611746" y="7040451"/>
          <a:ext cx="7222902" cy="41749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quartiles and percentiles, what can be inferred about the weight distribution of the individuals?</a:t>
          </a:r>
        </a:p>
        <a:p>
          <a:pPr algn="l"/>
          <a:r>
            <a:rPr lang="en-IN" sz="1400" b="0">
              <a:latin typeface="Times New Roman" panose="02020603050405020304" pitchFamily="18" charset="0"/>
              <a:cs typeface="Times New Roman" panose="02020603050405020304" pitchFamily="18" charset="0"/>
            </a:rPr>
            <a:t>Quartiles:</a:t>
          </a:r>
        </a:p>
        <a:p>
          <a:pPr lvl="1" algn="l"/>
          <a:r>
            <a:rPr lang="en-IN" sz="1400" b="0">
              <a:latin typeface="Times New Roman" panose="02020603050405020304" pitchFamily="18" charset="0"/>
              <a:cs typeface="Times New Roman" panose="02020603050405020304" pitchFamily="18" charset="0"/>
            </a:rPr>
            <a:t>Q1 (25th percentile): 25% of the individuals have a weight below 141.25 kg. This indicates the lower end of the weight spectrum within the sample.	</a:t>
          </a:r>
        </a:p>
        <a:p>
          <a:pPr lvl="1" algn="l"/>
          <a:r>
            <a:rPr lang="en-IN" sz="1400" b="0">
              <a:latin typeface="Times New Roman" panose="02020603050405020304" pitchFamily="18" charset="0"/>
              <a:cs typeface="Times New Roman" panose="02020603050405020304" pitchFamily="18" charset="0"/>
            </a:rPr>
            <a:t>Q2 (50th percentile, median): 50% of the individuals have a weight below 267.5 kg. The median represents the midpoint of the data, indicating that half of the sample weighs less than 267.5 kg and the other half weighs more.</a:t>
          </a:r>
        </a:p>
        <a:p>
          <a:pPr lvl="1" algn="l"/>
          <a:r>
            <a:rPr lang="en-IN" sz="1400" b="0">
              <a:latin typeface="Times New Roman" panose="02020603050405020304" pitchFamily="18" charset="0"/>
              <a:cs typeface="Times New Roman" panose="02020603050405020304" pitchFamily="18" charset="0"/>
            </a:rPr>
            <a:t>Q3 (75th percentile): 75% of the individuals have a weight below 393.75 kg. This indicates the higher end of the weight spectrum within the sample.</a:t>
          </a:r>
        </a:p>
        <a:p>
          <a:pPr lvl="0" algn="l"/>
          <a:r>
            <a:rPr lang="en-IN" sz="1400" b="0">
              <a:latin typeface="Times New Roman" panose="02020603050405020304" pitchFamily="18" charset="0"/>
              <a:cs typeface="Times New Roman" panose="02020603050405020304" pitchFamily="18" charset="0"/>
            </a:rPr>
            <a:t>Percentiles:</a:t>
          </a:r>
        </a:p>
        <a:p>
          <a:pPr lvl="1" algn="l"/>
          <a:r>
            <a:rPr lang="en-IN" sz="1400" b="0">
              <a:latin typeface="Times New Roman" panose="02020603050405020304" pitchFamily="18" charset="0"/>
              <a:cs typeface="Times New Roman" panose="02020603050405020304" pitchFamily="18" charset="0"/>
            </a:rPr>
            <a:t>15th percentile (P15): 15% of the individuals have a weight below 92.45 kg. This percentile helps to identify those individuals who are at the lower end of the weight distribution, potentially indicating underweight individuals.</a:t>
          </a:r>
        </a:p>
        <a:p>
          <a:pPr lvl="1" algn="l"/>
          <a:r>
            <a:rPr lang="en-IN" sz="1400" b="0">
              <a:latin typeface="Times New Roman" panose="02020603050405020304" pitchFamily="18" charset="0"/>
              <a:cs typeface="Times New Roman" panose="02020603050405020304" pitchFamily="18" charset="0"/>
            </a:rPr>
            <a:t>50th percentile (P50): As noted in the quartile section, the median weight is 267.5 kg, indicating the central tendency of the weight distribution.</a:t>
          </a:r>
        </a:p>
        <a:p>
          <a:pPr lvl="1" algn="l"/>
          <a:r>
            <a:rPr lang="en-IN" sz="1400" b="0">
              <a:latin typeface="Times New Roman" panose="02020603050405020304" pitchFamily="18" charset="0"/>
              <a:cs typeface="Times New Roman" panose="02020603050405020304" pitchFamily="18" charset="0"/>
            </a:rPr>
            <a:t>85th percentile (P85): 85% of the individuals have a weight below 444.25 kg. This percentile helps to identify those individuals who are at the higher end of the weight distribution, potentially indicating overweight or obese individuals.</a:t>
          </a:r>
        </a:p>
      </xdr:txBody>
    </xdr:sp>
    <xdr:clientData/>
  </xdr:twoCellAnchor>
  <xdr:twoCellAnchor>
    <xdr:from>
      <xdr:col>1</xdr:col>
      <xdr:colOff>0</xdr:colOff>
      <xdr:row>62</xdr:row>
      <xdr:rowOff>0</xdr:rowOff>
    </xdr:from>
    <xdr:to>
      <xdr:col>17</xdr:col>
      <xdr:colOff>293050</xdr:colOff>
      <xdr:row>74</xdr:row>
      <xdr:rowOff>28155</xdr:rowOff>
    </xdr:to>
    <xdr:sp macro="" textlink="">
      <xdr:nvSpPr>
        <xdr:cNvPr id="10" name="Rectangle 9">
          <a:extLst>
            <a:ext uri="{FF2B5EF4-FFF2-40B4-BE49-F238E27FC236}">
              <a16:creationId xmlns:a16="http://schemas.microsoft.com/office/drawing/2014/main" id="{32725502-FA63-4555-BA04-2F3BC4B2DDB9}"/>
            </a:ext>
          </a:extLst>
        </xdr:cNvPr>
        <xdr:cNvSpPr/>
      </xdr:nvSpPr>
      <xdr:spPr>
        <a:xfrm>
          <a:off x="611746" y="11419268"/>
          <a:ext cx="10188318" cy="221756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Health Risk Evaluation:</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Individuals below the 15th percentile (92.45 kg) may be considered underweight and might require nutritional and health interventions.</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Individuals above the 85th percentile (444.25 kg) may be considered overweight or obese, potentially at higher risk for health issues related to excessive weight.</a:t>
          </a:r>
        </a:p>
        <a:p>
          <a:pPr lvl="1" algn="l"/>
          <a:r>
            <a:rPr lang="en-IN" sz="1400">
              <a:latin typeface="Times New Roman" panose="02020603050405020304" pitchFamily="18" charset="0"/>
              <a:cs typeface="Times New Roman" panose="02020603050405020304" pitchFamily="18" charset="0"/>
            </a:rPr>
            <a:t>Designing Interventions:</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Targeted interventions can be designed for different segments of the population based on their weight percentiles. For example, weight gain programs for underweight individuals and weight loss programs for overweight individuals.</a:t>
          </a:r>
        </a:p>
        <a:p>
          <a:pPr lvl="1" algn="l"/>
          <a:r>
            <a:rPr lang="en-IN" sz="1400">
              <a:latin typeface="Times New Roman" panose="02020603050405020304" pitchFamily="18" charset="0"/>
              <a:cs typeface="Times New Roman" panose="02020603050405020304" pitchFamily="18" charset="0"/>
            </a:rPr>
            <a:t>Personalized Recommendations:</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The data can be used to provide personalized health and fitness recommendations to individuals based on their position within the weight distribution.</a:t>
          </a:r>
        </a:p>
        <a:p>
          <a:pPr lvl="1" algn="l"/>
          <a:r>
            <a:rPr lang="en-IN" sz="1400">
              <a:latin typeface="Times New Roman" panose="02020603050405020304" pitchFamily="18" charset="0"/>
              <a:cs typeface="Times New Roman" panose="02020603050405020304" pitchFamily="18" charset="0"/>
            </a:rPr>
            <a:t>Public Health Planning:</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This analysis can inform public health strategies and resource allocation to address the needs of underweight and overweight individuals in the population.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329C5895-A95D-4A9B-9194-474DE1460EBE}"/>
            </a:ext>
          </a:extLst>
        </xdr:cNvPr>
        <xdr:cNvSpPr/>
      </xdr:nvSpPr>
      <xdr:spPr>
        <a:xfrm>
          <a:off x="609600" y="182880"/>
          <a:ext cx="1015333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E:</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Percentile and Quartiles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80BD9683-04A8-49FE-B158-C50E7AEB03E0}"/>
            </a:ext>
          </a:extLst>
        </xdr:cNvPr>
        <xdr:cNvSpPr/>
      </xdr:nvSpPr>
      <xdr:spPr>
        <a:xfrm>
          <a:off x="609600" y="732993"/>
          <a:ext cx="1015333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3) Question : A retail store wants to analyze the distribution of customer purchase amounts to identify their spending patterns.</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7784C2CD-BC20-4106-A0AE-09B12D8B163E}"/>
            </a:ext>
          </a:extLst>
        </xdr:cNvPr>
        <xdr:cNvSpPr/>
      </xdr:nvSpPr>
      <xdr:spPr>
        <a:xfrm>
          <a:off x="609600" y="1463040"/>
          <a:ext cx="1015333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13</xdr:col>
      <xdr:colOff>472227</xdr:colOff>
      <xdr:row>12</xdr:row>
      <xdr:rowOff>178164</xdr:rowOff>
    </xdr:to>
    <xdr:sp macro="" textlink="">
      <xdr:nvSpPr>
        <xdr:cNvPr id="5" name="Rectangle 4">
          <a:extLst>
            <a:ext uri="{FF2B5EF4-FFF2-40B4-BE49-F238E27FC236}">
              <a16:creationId xmlns:a16="http://schemas.microsoft.com/office/drawing/2014/main" id="{42CECDD9-622A-4855-8BA0-DA3ADF96BA6E}"/>
            </a:ext>
          </a:extLst>
        </xdr:cNvPr>
        <xdr:cNvSpPr/>
      </xdr:nvSpPr>
      <xdr:spPr>
        <a:xfrm>
          <a:off x="611745" y="2006958"/>
          <a:ext cx="7920510" cy="3606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first quartile (Q1), median (Q2), and third quartile (Q3) of the purchase amount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6</xdr:col>
      <xdr:colOff>8502</xdr:colOff>
      <xdr:row>14</xdr:row>
      <xdr:rowOff>11206</xdr:rowOff>
    </xdr:from>
    <xdr:to>
      <xdr:col>13</xdr:col>
      <xdr:colOff>283782</xdr:colOff>
      <xdr:row>29</xdr:row>
      <xdr:rowOff>4265</xdr:rowOff>
    </xdr:to>
    <xdr:graphicFrame macro="">
      <xdr:nvGraphicFramePr>
        <xdr:cNvPr id="6" name="Chart 5">
          <a:extLst>
            <a:ext uri="{FF2B5EF4-FFF2-40B4-BE49-F238E27FC236}">
              <a16:creationId xmlns:a16="http://schemas.microsoft.com/office/drawing/2014/main" id="{6D1ACB5C-E99F-4670-AD57-C87C231D5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13</xdr:col>
      <xdr:colOff>472226</xdr:colOff>
      <xdr:row>31</xdr:row>
      <xdr:rowOff>173424</xdr:rowOff>
    </xdr:to>
    <xdr:sp macro="" textlink="">
      <xdr:nvSpPr>
        <xdr:cNvPr id="7" name="Rectangle 6">
          <a:extLst>
            <a:ext uri="{FF2B5EF4-FFF2-40B4-BE49-F238E27FC236}">
              <a16:creationId xmlns:a16="http://schemas.microsoft.com/office/drawing/2014/main" id="{5B966F3C-EC27-4ABE-85CA-9EF56738E97B}"/>
            </a:ext>
          </a:extLst>
        </xdr:cNvPr>
        <xdr:cNvSpPr/>
      </xdr:nvSpPr>
      <xdr:spPr>
        <a:xfrm>
          <a:off x="611746" y="5537915"/>
          <a:ext cx="7920508" cy="355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20th percentile, 40th percentile, and 80th percentile of the purchase amount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38</xdr:row>
      <xdr:rowOff>0</xdr:rowOff>
    </xdr:from>
    <xdr:to>
      <xdr:col>12</xdr:col>
      <xdr:colOff>386366</xdr:colOff>
      <xdr:row>59</xdr:row>
      <xdr:rowOff>64395</xdr:rowOff>
    </xdr:to>
    <xdr:sp macro="" textlink="">
      <xdr:nvSpPr>
        <xdr:cNvPr id="8" name="Rectangle 7">
          <a:extLst>
            <a:ext uri="{FF2B5EF4-FFF2-40B4-BE49-F238E27FC236}">
              <a16:creationId xmlns:a16="http://schemas.microsoft.com/office/drawing/2014/main" id="{D75E82BC-D2A5-43A2-A44C-C7439EE77B0E}"/>
            </a:ext>
          </a:extLst>
        </xdr:cNvPr>
        <xdr:cNvSpPr/>
      </xdr:nvSpPr>
      <xdr:spPr>
        <a:xfrm>
          <a:off x="611746" y="7040451"/>
          <a:ext cx="7222902" cy="38958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quartiles and percentiles, what can be inferred about the spending patterns of the customers?</a:t>
          </a:r>
        </a:p>
        <a:p>
          <a:pPr algn="l"/>
          <a:r>
            <a:rPr lang="en-IN" sz="1400" b="0">
              <a:latin typeface="Times New Roman" panose="02020603050405020304" pitchFamily="18" charset="0"/>
              <a:cs typeface="Times New Roman" panose="02020603050405020304" pitchFamily="18" charset="0"/>
            </a:rPr>
            <a:t>Quartiles:</a:t>
          </a:r>
        </a:p>
        <a:p>
          <a:pPr lvl="1" algn="l"/>
          <a:r>
            <a:rPr lang="en-IN" sz="1400" b="0">
              <a:latin typeface="Times New Roman" panose="02020603050405020304" pitchFamily="18" charset="0"/>
              <a:cs typeface="Times New Roman" panose="02020603050405020304" pitchFamily="18" charset="0"/>
            </a:rPr>
            <a:t>First Quartile (Q1): The first quartile (Q1) represents the 25th percentile, indicating that 25% of the customers spent below this amount. It gives us an idea of the spending habits of the lower 25% of customers.Median (Q2): The median represents the 50th percentile, dividing the data set into two equal halves. It gives us an understanding of the central tendency of spending among customers.Third Quartile (Q3): The third quartile (Q3) represents the 75th percentile, indicating that 75% of the customers spent below this amount. It gives us insights into the spending habits of the upper 25% of customers.</a:t>
          </a:r>
        </a:p>
        <a:p>
          <a:pPr lvl="0" algn="l"/>
          <a:r>
            <a:rPr lang="en-IN" sz="1400" b="0">
              <a:latin typeface="Times New Roman" panose="02020603050405020304" pitchFamily="18" charset="0"/>
              <a:cs typeface="Times New Roman" panose="02020603050405020304" pitchFamily="18" charset="0"/>
            </a:rPr>
            <a:t>Percentiles:</a:t>
          </a:r>
        </a:p>
        <a:p>
          <a:pPr lvl="1" algn="l"/>
          <a:r>
            <a:rPr lang="en-IN" sz="1400" b="0">
              <a:latin typeface="Times New Roman" panose="02020603050405020304" pitchFamily="18" charset="0"/>
              <a:cs typeface="Times New Roman" panose="02020603050405020304" pitchFamily="18" charset="0"/>
            </a:rPr>
            <a:t>20th Percentile: This indicates the spending amount below which 20% of customers fall. It helps identify the spending habits of a specific lower segment of customers.</a:t>
          </a:r>
        </a:p>
        <a:p>
          <a:pPr lvl="1" algn="l"/>
          <a:r>
            <a:rPr lang="en-IN" sz="1400" b="0">
              <a:latin typeface="Times New Roman" panose="02020603050405020304" pitchFamily="18" charset="0"/>
              <a:cs typeface="Times New Roman" panose="02020603050405020304" pitchFamily="18" charset="0"/>
            </a:rPr>
            <a:t>40th Percentile: This indicates the spending amount below which 40% of customers fall. It provides additional insight into the spending behavior of a broader segment of customers.</a:t>
          </a:r>
        </a:p>
        <a:p>
          <a:pPr lvl="1" algn="l"/>
          <a:r>
            <a:rPr lang="en-IN" sz="1400" b="0">
              <a:latin typeface="Times New Roman" panose="02020603050405020304" pitchFamily="18" charset="0"/>
              <a:cs typeface="Times New Roman" panose="02020603050405020304" pitchFamily="18" charset="0"/>
            </a:rPr>
            <a:t>80th Percentile: This indicates the spending amount below which 80% of customers fall. It gives us an idea of the spending habits of a significant portion of customers, excluding the top 20% spenders.</a:t>
          </a:r>
        </a:p>
      </xdr:txBody>
    </xdr:sp>
    <xdr:clientData/>
  </xdr:twoCellAnchor>
  <xdr:twoCellAnchor>
    <xdr:from>
      <xdr:col>1</xdr:col>
      <xdr:colOff>0</xdr:colOff>
      <xdr:row>61</xdr:row>
      <xdr:rowOff>21466</xdr:rowOff>
    </xdr:from>
    <xdr:to>
      <xdr:col>17</xdr:col>
      <xdr:colOff>293050</xdr:colOff>
      <xdr:row>72</xdr:row>
      <xdr:rowOff>96592</xdr:rowOff>
    </xdr:to>
    <xdr:sp macro="" textlink="">
      <xdr:nvSpPr>
        <xdr:cNvPr id="9" name="Rectangle 8">
          <a:extLst>
            <a:ext uri="{FF2B5EF4-FFF2-40B4-BE49-F238E27FC236}">
              <a16:creationId xmlns:a16="http://schemas.microsoft.com/office/drawing/2014/main" id="{3DF5F171-2EEC-48FA-B45D-9E06B43E4972}"/>
            </a:ext>
          </a:extLst>
        </xdr:cNvPr>
        <xdr:cNvSpPr/>
      </xdr:nvSpPr>
      <xdr:spPr>
        <a:xfrm>
          <a:off x="611746" y="11258283"/>
          <a:ext cx="10188318" cy="20820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The quartiles and percentiles help identify spending patterns across different segments of customers, from low spenders to high spenders.</a:t>
          </a:r>
        </a:p>
        <a:p>
          <a:pPr lvl="1" algn="l"/>
          <a:r>
            <a:rPr lang="en-IN" sz="1400">
              <a:latin typeface="Times New Roman" panose="02020603050405020304" pitchFamily="18" charset="0"/>
              <a:cs typeface="Times New Roman" panose="02020603050405020304" pitchFamily="18" charset="0"/>
            </a:rPr>
            <a:t>Understanding these percentiles can guide the retail store in segmenting its customer base and tailoring marketing strategies to target specific spending ranges.</a:t>
          </a:r>
        </a:p>
        <a:p>
          <a:pPr lvl="1" algn="l"/>
          <a:r>
            <a:rPr lang="en-IN" sz="1400">
              <a:latin typeface="Times New Roman" panose="02020603050405020304" pitchFamily="18" charset="0"/>
              <a:cs typeface="Times New Roman" panose="02020603050405020304" pitchFamily="18" charset="0"/>
            </a:rPr>
            <a:t>It also provides insights into the distribution of spending amounts, allowing the store to optimize pricing strategies and promotional efforts for different customer segments.</a:t>
          </a:r>
        </a:p>
        <a:p>
          <a:pPr lvl="1" algn="l"/>
          <a:r>
            <a:rPr lang="en-IN" sz="1400">
              <a:latin typeface="Times New Roman" panose="02020603050405020304" pitchFamily="18" charset="0"/>
              <a:cs typeface="Times New Roman" panose="02020603050405020304" pitchFamily="18" charset="0"/>
            </a:rPr>
            <a:t>Overall, by analyzing quartiles and percentiles, the retail store can gain valuable insights into customer spending behavior and make informed decisions to enhance customer satisfaction and drive sales.</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A4F5C83D-D7FB-4B23-9CC0-98F0EA009A6D}"/>
            </a:ext>
          </a:extLst>
        </xdr:cNvPr>
        <xdr:cNvSpPr/>
      </xdr:nvSpPr>
      <xdr:spPr>
        <a:xfrm>
          <a:off x="609600" y="182880"/>
          <a:ext cx="1015333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E:</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Percentile and Quartiles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993BA820-80EB-4541-899C-CA5A3C15CFC3}"/>
            </a:ext>
          </a:extLst>
        </xdr:cNvPr>
        <xdr:cNvSpPr/>
      </xdr:nvSpPr>
      <xdr:spPr>
        <a:xfrm>
          <a:off x="609600" y="732993"/>
          <a:ext cx="1015333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4) Question : A study wants to analyze the distribution of commute times of employees to determine the average time spent traveling to work.</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1885DAAF-F409-4049-9CEB-330C28BB5741}"/>
            </a:ext>
          </a:extLst>
        </xdr:cNvPr>
        <xdr:cNvSpPr/>
      </xdr:nvSpPr>
      <xdr:spPr>
        <a:xfrm>
          <a:off x="609600" y="1463040"/>
          <a:ext cx="1015333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13</xdr:col>
      <xdr:colOff>472227</xdr:colOff>
      <xdr:row>12</xdr:row>
      <xdr:rowOff>178164</xdr:rowOff>
    </xdr:to>
    <xdr:sp macro="" textlink="">
      <xdr:nvSpPr>
        <xdr:cNvPr id="5" name="Rectangle 4">
          <a:extLst>
            <a:ext uri="{FF2B5EF4-FFF2-40B4-BE49-F238E27FC236}">
              <a16:creationId xmlns:a16="http://schemas.microsoft.com/office/drawing/2014/main" id="{FE06403C-B2AE-4B8A-A2C3-F60E3CE92907}"/>
            </a:ext>
          </a:extLst>
        </xdr:cNvPr>
        <xdr:cNvSpPr/>
      </xdr:nvSpPr>
      <xdr:spPr>
        <a:xfrm>
          <a:off x="611745" y="2011680"/>
          <a:ext cx="7891962"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first quartile (Q1), median (Q2), and third quartile (Q3) of the commute time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6</xdr:col>
      <xdr:colOff>8502</xdr:colOff>
      <xdr:row>14</xdr:row>
      <xdr:rowOff>11206</xdr:rowOff>
    </xdr:from>
    <xdr:to>
      <xdr:col>13</xdr:col>
      <xdr:colOff>283782</xdr:colOff>
      <xdr:row>29</xdr:row>
      <xdr:rowOff>4265</xdr:rowOff>
    </xdr:to>
    <xdr:graphicFrame macro="">
      <xdr:nvGraphicFramePr>
        <xdr:cNvPr id="6" name="Chart 5">
          <a:extLst>
            <a:ext uri="{FF2B5EF4-FFF2-40B4-BE49-F238E27FC236}">
              <a16:creationId xmlns:a16="http://schemas.microsoft.com/office/drawing/2014/main" id="{E94F94B9-AB2D-4EEB-8B30-18097C950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13</xdr:col>
      <xdr:colOff>472226</xdr:colOff>
      <xdr:row>31</xdr:row>
      <xdr:rowOff>173424</xdr:rowOff>
    </xdr:to>
    <xdr:sp macro="" textlink="">
      <xdr:nvSpPr>
        <xdr:cNvPr id="7" name="Rectangle 6">
          <a:extLst>
            <a:ext uri="{FF2B5EF4-FFF2-40B4-BE49-F238E27FC236}">
              <a16:creationId xmlns:a16="http://schemas.microsoft.com/office/drawing/2014/main" id="{5B584093-3A44-4BF8-9A3C-12CE1AF9FE2A}"/>
            </a:ext>
          </a:extLst>
        </xdr:cNvPr>
        <xdr:cNvSpPr/>
      </xdr:nvSpPr>
      <xdr:spPr>
        <a:xfrm>
          <a:off x="609600" y="5562600"/>
          <a:ext cx="7894106" cy="3563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30th percentile, 50th percentile, and 70th percentile of the commute time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38</xdr:row>
      <xdr:rowOff>0</xdr:rowOff>
    </xdr:from>
    <xdr:to>
      <xdr:col>12</xdr:col>
      <xdr:colOff>386366</xdr:colOff>
      <xdr:row>64</xdr:row>
      <xdr:rowOff>171718</xdr:rowOff>
    </xdr:to>
    <xdr:sp macro="" textlink="">
      <xdr:nvSpPr>
        <xdr:cNvPr id="8" name="Rectangle 7">
          <a:extLst>
            <a:ext uri="{FF2B5EF4-FFF2-40B4-BE49-F238E27FC236}">
              <a16:creationId xmlns:a16="http://schemas.microsoft.com/office/drawing/2014/main" id="{31EBBAB0-D0C7-48A7-84A8-12F79CB03063}"/>
            </a:ext>
          </a:extLst>
        </xdr:cNvPr>
        <xdr:cNvSpPr/>
      </xdr:nvSpPr>
      <xdr:spPr>
        <a:xfrm>
          <a:off x="611746" y="7040451"/>
          <a:ext cx="7222902" cy="491543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quartiles and percentiles, what can be inferred about the average commute time of the employees?</a:t>
          </a:r>
        </a:p>
        <a:p>
          <a:pPr algn="l"/>
          <a:r>
            <a:rPr lang="en-IN" sz="1400" b="0">
              <a:latin typeface="Times New Roman" panose="02020603050405020304" pitchFamily="18" charset="0"/>
              <a:cs typeface="Times New Roman" panose="02020603050405020304" pitchFamily="18" charset="0"/>
            </a:rPr>
            <a:t>Quartiles:</a:t>
          </a:r>
        </a:p>
        <a:p>
          <a:pPr lvl="1" algn="l"/>
          <a:r>
            <a:rPr lang="en-IN" sz="1400" b="0">
              <a:latin typeface="Times New Roman" panose="02020603050405020304" pitchFamily="18" charset="0"/>
              <a:cs typeface="Times New Roman" panose="02020603050405020304" pitchFamily="18" charset="0"/>
            </a:rPr>
            <a:t>First Quartile (Q1): The first quartile (Q1) represents the 25th percentile, indicating that 25% of the employees have a commute time below this amount (163.75 minutes). It gives us an idea of the commute times of the lower 25% of employees.Median (Q2): The median represents the 50th percentile, dividing the data set into two equal halves. It gives us an understanding of the central tendency of commute times among employees. In this case, the median commute time is 312.5 minutes.Third Quartile (Q3): The third quartile (Q3) represents the 75th percentile, indicating that 75% of the employees have a commute time below this amount (461.25 minutes). It gives us insights into the commute times of the upper 25% of employees.</a:t>
          </a:r>
        </a:p>
        <a:p>
          <a:pPr lvl="0" algn="l"/>
          <a:r>
            <a:rPr lang="en-IN" sz="1400" b="0">
              <a:latin typeface="Times New Roman" panose="02020603050405020304" pitchFamily="18" charset="0"/>
              <a:cs typeface="Times New Roman" panose="02020603050405020304" pitchFamily="18" charset="0"/>
            </a:rPr>
            <a:t>Percentiles:</a:t>
          </a:r>
        </a:p>
        <a:p>
          <a:pPr lvl="1" algn="l"/>
          <a:r>
            <a:rPr lang="en-IN" sz="1400" b="0">
              <a:latin typeface="Times New Roman" panose="02020603050405020304" pitchFamily="18" charset="0"/>
              <a:cs typeface="Times New Roman" panose="02020603050405020304" pitchFamily="18" charset="0"/>
            </a:rPr>
            <a:t>30th Percentile: This indicates the commute time below which 30% of employees fall. It helps identify the commute times of a specific lower segment of employees. In this case, 30% of employees have a commute time below 200 minutes.</a:t>
          </a:r>
        </a:p>
        <a:p>
          <a:pPr lvl="1" algn="l"/>
          <a:r>
            <a:rPr lang="en-IN" sz="1400" b="0">
              <a:latin typeface="Times New Roman" panose="02020603050405020304" pitchFamily="18" charset="0"/>
              <a:cs typeface="Times New Roman" panose="02020603050405020304" pitchFamily="18" charset="0"/>
            </a:rPr>
            <a:t>50th Percentile: This is the same as the median, indicating the commute time below which 50% of employees fall. It provides a central measure of commute times, which is 325 minutes.</a:t>
          </a:r>
        </a:p>
        <a:p>
          <a:pPr lvl="1" algn="l"/>
          <a:r>
            <a:rPr lang="en-IN" sz="1400" b="0">
              <a:latin typeface="Times New Roman" panose="02020603050405020304" pitchFamily="18" charset="0"/>
              <a:cs typeface="Times New Roman" panose="02020603050405020304" pitchFamily="18" charset="0"/>
            </a:rPr>
            <a:t>70th Percentile: This indicates the commute time below which 70% of employees fall. It gives us an idea of the commute times of a significant portion of employees, excluding the top 30% with longer commute times. In this case, 70% of employees have a commute time below 450 minutes.</a:t>
          </a:r>
        </a:p>
      </xdr:txBody>
    </xdr:sp>
    <xdr:clientData/>
  </xdr:twoCellAnchor>
  <xdr:twoCellAnchor>
    <xdr:from>
      <xdr:col>1</xdr:col>
      <xdr:colOff>21465</xdr:colOff>
      <xdr:row>67</xdr:row>
      <xdr:rowOff>32198</xdr:rowOff>
    </xdr:from>
    <xdr:to>
      <xdr:col>17</xdr:col>
      <xdr:colOff>314515</xdr:colOff>
      <xdr:row>75</xdr:row>
      <xdr:rowOff>160985</xdr:rowOff>
    </xdr:to>
    <xdr:sp macro="" textlink="">
      <xdr:nvSpPr>
        <xdr:cNvPr id="9" name="Rectangle 8">
          <a:extLst>
            <a:ext uri="{FF2B5EF4-FFF2-40B4-BE49-F238E27FC236}">
              <a16:creationId xmlns:a16="http://schemas.microsoft.com/office/drawing/2014/main" id="{B8215C34-E422-40EC-A4A0-DC5AE3806C1F}"/>
            </a:ext>
          </a:extLst>
        </xdr:cNvPr>
        <xdr:cNvSpPr/>
      </xdr:nvSpPr>
      <xdr:spPr>
        <a:xfrm>
          <a:off x="633211" y="12363719"/>
          <a:ext cx="10188318" cy="15883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The high median and large spread suggest that many employees spend a significant amount of time commuting. This could have implications for employee productivity, satisfaction, and well-being.</a:t>
          </a:r>
        </a:p>
        <a:p>
          <a:pPr lvl="1" algn="l"/>
          <a:r>
            <a:rPr lang="en-IN" sz="1400">
              <a:latin typeface="Times New Roman" panose="02020603050405020304" pitchFamily="18" charset="0"/>
              <a:cs typeface="Times New Roman" panose="02020603050405020304" pitchFamily="18" charset="0"/>
            </a:rPr>
            <a:t>Organizations may need to consider flexible working hours, remote work options, or transportation assistance to help employees with longer commute times.</a:t>
          </a:r>
        </a:p>
        <a:p>
          <a:pPr lvl="1" algn="l"/>
          <a:r>
            <a:rPr lang="en-IN" sz="1400">
              <a:latin typeface="Times New Roman" panose="02020603050405020304" pitchFamily="18" charset="0"/>
              <a:cs typeface="Times New Roman" panose="02020603050405020304" pitchFamily="18" charset="0"/>
            </a:rPr>
            <a:t>Understanding these commute times can also help in planning better transportation facilities and schedules to accommodate the needs of the employees.</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A56DBCDA-88F5-4D6B-8C5B-C79C6B66DB6D}"/>
            </a:ext>
          </a:extLst>
        </xdr:cNvPr>
        <xdr:cNvSpPr/>
      </xdr:nvSpPr>
      <xdr:spPr>
        <a:xfrm>
          <a:off x="609600" y="182880"/>
          <a:ext cx="1015333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E:</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Percentile and Quartiles</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FEE7EBCE-8856-4DB8-A658-EE3DE62E4D76}"/>
            </a:ext>
          </a:extLst>
        </xdr:cNvPr>
        <xdr:cNvSpPr/>
      </xdr:nvSpPr>
      <xdr:spPr>
        <a:xfrm>
          <a:off x="609600" y="732993"/>
          <a:ext cx="1015333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5) Question : A manufacturing company wants to analyze the defect rates in its production process to evaluate product quality.</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015A8CAD-F054-4D63-B75C-591A8758B6FD}"/>
            </a:ext>
          </a:extLst>
        </xdr:cNvPr>
        <xdr:cNvSpPr/>
      </xdr:nvSpPr>
      <xdr:spPr>
        <a:xfrm>
          <a:off x="609600" y="1463040"/>
          <a:ext cx="1015333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13</xdr:col>
      <xdr:colOff>472227</xdr:colOff>
      <xdr:row>12</xdr:row>
      <xdr:rowOff>178164</xdr:rowOff>
    </xdr:to>
    <xdr:sp macro="" textlink="">
      <xdr:nvSpPr>
        <xdr:cNvPr id="5" name="Rectangle 4">
          <a:extLst>
            <a:ext uri="{FF2B5EF4-FFF2-40B4-BE49-F238E27FC236}">
              <a16:creationId xmlns:a16="http://schemas.microsoft.com/office/drawing/2014/main" id="{ED556589-D946-48E1-B1B0-793031B9177F}"/>
            </a:ext>
          </a:extLst>
        </xdr:cNvPr>
        <xdr:cNvSpPr/>
      </xdr:nvSpPr>
      <xdr:spPr>
        <a:xfrm>
          <a:off x="611745" y="2011680"/>
          <a:ext cx="7891962"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first quartile (Q1), median (Q2), and third quartile (Q3) of the defect rate distribution. </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20</xdr:row>
      <xdr:rowOff>0</xdr:rowOff>
    </xdr:from>
    <xdr:to>
      <xdr:col>13</xdr:col>
      <xdr:colOff>472226</xdr:colOff>
      <xdr:row>21</xdr:row>
      <xdr:rowOff>173424</xdr:rowOff>
    </xdr:to>
    <xdr:sp macro="" textlink="">
      <xdr:nvSpPr>
        <xdr:cNvPr id="10" name="Rectangle 9">
          <a:extLst>
            <a:ext uri="{FF2B5EF4-FFF2-40B4-BE49-F238E27FC236}">
              <a16:creationId xmlns:a16="http://schemas.microsoft.com/office/drawing/2014/main" id="{D4D273E2-93FB-4B11-AB06-50C081AE2A26}"/>
            </a:ext>
          </a:extLst>
        </xdr:cNvPr>
        <xdr:cNvSpPr/>
      </xdr:nvSpPr>
      <xdr:spPr>
        <a:xfrm>
          <a:off x="604345" y="3691759"/>
          <a:ext cx="7842605" cy="3573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Calculate the 25th percentile, 50th percentile, and 75th percentile of the defect rate distribution.</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xdr:colOff>
      <xdr:row>28</xdr:row>
      <xdr:rowOff>0</xdr:rowOff>
    </xdr:from>
    <xdr:to>
      <xdr:col>13</xdr:col>
      <xdr:colOff>420413</xdr:colOff>
      <xdr:row>51</xdr:row>
      <xdr:rowOff>26276</xdr:rowOff>
    </xdr:to>
    <xdr:sp macro="" textlink="">
      <xdr:nvSpPr>
        <xdr:cNvPr id="11" name="Rectangle 10">
          <a:extLst>
            <a:ext uri="{FF2B5EF4-FFF2-40B4-BE49-F238E27FC236}">
              <a16:creationId xmlns:a16="http://schemas.microsoft.com/office/drawing/2014/main" id="{594E10ED-47A5-4A2B-906E-FE9D932BA884}"/>
            </a:ext>
          </a:extLst>
        </xdr:cNvPr>
        <xdr:cNvSpPr/>
      </xdr:nvSpPr>
      <xdr:spPr>
        <a:xfrm>
          <a:off x="604344" y="5202621"/>
          <a:ext cx="7790793" cy="43092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Based on the quartiles and percentiles, what can be inferred about the quality of the products?</a:t>
          </a:r>
        </a:p>
        <a:p>
          <a:pPr algn="l"/>
          <a:r>
            <a:rPr lang="en-IN" sz="1400" b="0">
              <a:latin typeface="Times New Roman" panose="02020603050405020304" pitchFamily="18" charset="0"/>
              <a:cs typeface="Times New Roman" panose="02020603050405020304" pitchFamily="18" charset="0"/>
            </a:rPr>
            <a:t>Quartiles:</a:t>
          </a:r>
        </a:p>
        <a:p>
          <a:pPr lvl="1" algn="l"/>
          <a:r>
            <a:rPr lang="en-IN" sz="1400" b="0">
              <a:latin typeface="Times New Roman" panose="02020603050405020304" pitchFamily="18" charset="0"/>
              <a:cs typeface="Times New Roman" panose="02020603050405020304" pitchFamily="18" charset="0"/>
            </a:rPr>
            <a:t>First Quartile (Q1): The first quartile (Q1) represents the 25th percentile, indicating that 25% of the products have a defect rate below this amount (0.4%). It gives us an idea of the defect rates of the lower 25% of products.</a:t>
          </a:r>
        </a:p>
        <a:p>
          <a:pPr lvl="1" algn="l"/>
          <a:r>
            <a:rPr lang="en-IN" sz="1400" b="0">
              <a:latin typeface="Times New Roman" panose="02020603050405020304" pitchFamily="18" charset="0"/>
              <a:cs typeface="Times New Roman" panose="02020603050405020304" pitchFamily="18" charset="0"/>
            </a:rPr>
            <a:t>Median (Q2): The median represents the 50th percentile, dividing the data set into two equal halves. It gives us an understanding of the central tendency of defect rates among products. In this case, the median defect rate is 0.7%.</a:t>
          </a:r>
        </a:p>
        <a:p>
          <a:pPr lvl="1" algn="l"/>
          <a:r>
            <a:rPr lang="en-IN" sz="1400" b="0">
              <a:latin typeface="Times New Roman" panose="02020603050405020304" pitchFamily="18" charset="0"/>
              <a:cs typeface="Times New Roman" panose="02020603050405020304" pitchFamily="18" charset="0"/>
            </a:rPr>
            <a:t>Third Quartile (Q3): The third quartile (Q3) represents the 75th percentile, indicating that 75% of the products have a defect rate below this amount (0.9%). It gives us insights into the defect rates of the upper 25% of products.</a:t>
          </a:r>
        </a:p>
        <a:p>
          <a:pPr lvl="0" algn="l"/>
          <a:r>
            <a:rPr lang="en-IN" sz="1400" b="0">
              <a:latin typeface="Times New Roman" panose="02020603050405020304" pitchFamily="18" charset="0"/>
              <a:cs typeface="Times New Roman" panose="02020603050405020304" pitchFamily="18" charset="0"/>
            </a:rPr>
            <a:t>Percentiles:</a:t>
          </a:r>
        </a:p>
        <a:p>
          <a:pPr lvl="1" algn="l"/>
          <a:r>
            <a:rPr lang="en-IN" sz="1400" b="0">
              <a:latin typeface="Times New Roman" panose="02020603050405020304" pitchFamily="18" charset="0"/>
              <a:cs typeface="Times New Roman" panose="02020603050405020304" pitchFamily="18" charset="0"/>
            </a:rPr>
            <a:t>25th Percentile (P25): This indicates the defect rate below which 25% of products fall. It helps identify the defect rates of a specific lower segment of products. In this case, 25% of products have a defect rate below 0.4%.</a:t>
          </a:r>
        </a:p>
        <a:p>
          <a:pPr lvl="1" algn="l"/>
          <a:r>
            <a:rPr lang="en-IN" sz="1400" b="0">
              <a:latin typeface="Times New Roman" panose="02020603050405020304" pitchFamily="18" charset="0"/>
              <a:cs typeface="Times New Roman" panose="02020603050405020304" pitchFamily="18" charset="0"/>
            </a:rPr>
            <a:t>50th Percentile (P50): This is the same as the median, indicating the defect rate below which 50% of products fall. It provides a central measure of defect rates, which is 0.7%.</a:t>
          </a:r>
        </a:p>
        <a:p>
          <a:pPr lvl="1" algn="l"/>
          <a:r>
            <a:rPr lang="en-IN" sz="1400" b="0">
              <a:latin typeface="Times New Roman" panose="02020603050405020304" pitchFamily="18" charset="0"/>
              <a:cs typeface="Times New Roman" panose="02020603050405020304" pitchFamily="18" charset="0"/>
            </a:rPr>
            <a:t>75th Percentile (P75): This indicates the defect rate below which 75% of products fall. It gives us an idea of the defect rates of a significant portion of products, excluding the top 25% with higher defect rates. In this case, 75% of products have a defect rate below 0.9%.</a:t>
          </a:r>
        </a:p>
      </xdr:txBody>
    </xdr:sp>
    <xdr:clientData/>
  </xdr:twoCellAnchor>
  <xdr:twoCellAnchor>
    <xdr:from>
      <xdr:col>1</xdr:col>
      <xdr:colOff>0</xdr:colOff>
      <xdr:row>53</xdr:row>
      <xdr:rowOff>0</xdr:rowOff>
    </xdr:from>
    <xdr:to>
      <xdr:col>17</xdr:col>
      <xdr:colOff>293050</xdr:colOff>
      <xdr:row>64</xdr:row>
      <xdr:rowOff>0</xdr:rowOff>
    </xdr:to>
    <xdr:sp macro="" textlink="">
      <xdr:nvSpPr>
        <xdr:cNvPr id="13" name="Rectangle 12">
          <a:extLst>
            <a:ext uri="{FF2B5EF4-FFF2-40B4-BE49-F238E27FC236}">
              <a16:creationId xmlns:a16="http://schemas.microsoft.com/office/drawing/2014/main" id="{7AB445FE-9FFB-413D-9958-B83D39EB397E}"/>
            </a:ext>
          </a:extLst>
        </xdr:cNvPr>
        <xdr:cNvSpPr/>
      </xdr:nvSpPr>
      <xdr:spPr>
        <a:xfrm>
          <a:off x="604345" y="9853448"/>
          <a:ext cx="10080808" cy="202324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Central Tendency: The median defect rate is 0.7%, indicating that half of the products have a defect rate below this value. This suggests that the typical defect rate is relatively low.</a:t>
          </a:r>
        </a:p>
        <a:p>
          <a:pPr lvl="1" algn="l"/>
          <a:r>
            <a:rPr lang="en-IN" sz="1400">
              <a:latin typeface="Times New Roman" panose="02020603050405020304" pitchFamily="18" charset="0"/>
              <a:cs typeface="Times New Roman" panose="02020603050405020304" pitchFamily="18" charset="0"/>
            </a:rPr>
            <a:t>Spread of Defect Rates: The first quartile (0.4%) and third quartile (0.9%) indicate that the middle 50% of defect rates lie between these values, showing a relatively narrow spread.</a:t>
          </a:r>
        </a:p>
        <a:p>
          <a:pPr lvl="1" algn="l"/>
          <a:r>
            <a:rPr lang="en-IN" sz="1400">
              <a:latin typeface="Times New Roman" panose="02020603050405020304" pitchFamily="18" charset="0"/>
              <a:cs typeface="Times New Roman" panose="02020603050405020304" pitchFamily="18" charset="0"/>
            </a:rPr>
            <a:t>Quality of Products: Based on the quartiles and percentiles, it can be inferred that the majority of products have low defect rates, with 75% of products having a defect rate of 0.9% or less. This suggests a generally high level of product quality, although a small percentage of products have higher defect rates that may need to be addressed.</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1C67F50D-9723-4417-A86F-F009135158DE}"/>
            </a:ext>
          </a:extLst>
        </xdr:cNvPr>
        <xdr:cNvSpPr/>
      </xdr:nvSpPr>
      <xdr:spPr>
        <a:xfrm>
          <a:off x="609600" y="182880"/>
          <a:ext cx="1015333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F: Questions on Correlation and Covariance</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0A4254A5-7578-46B8-A81B-B19757813E2E}"/>
            </a:ext>
          </a:extLst>
        </xdr:cNvPr>
        <xdr:cNvSpPr/>
      </xdr:nvSpPr>
      <xdr:spPr>
        <a:xfrm>
          <a:off x="609600" y="732993"/>
          <a:ext cx="1015333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 Question : A marketing department wants to understand the relationship between advertising expenditure and sales revenue to assess the effectiveness of their advertising campaigns.</a:t>
          </a:r>
        </a:p>
      </xdr:txBody>
    </xdr:sp>
    <xdr:clientData/>
  </xdr:twoCellAnchor>
  <xdr:twoCellAnchor>
    <xdr:from>
      <xdr:col>1</xdr:col>
      <xdr:colOff>0</xdr:colOff>
      <xdr:row>8</xdr:row>
      <xdr:rowOff>0</xdr:rowOff>
    </xdr:from>
    <xdr:to>
      <xdr:col>17</xdr:col>
      <xdr:colOff>293050</xdr:colOff>
      <xdr:row>9</xdr:row>
      <xdr:rowOff>175898</xdr:rowOff>
    </xdr:to>
    <xdr:sp macro="" textlink="">
      <xdr:nvSpPr>
        <xdr:cNvPr id="4" name="Rectangle 3">
          <a:extLst>
            <a:ext uri="{FF2B5EF4-FFF2-40B4-BE49-F238E27FC236}">
              <a16:creationId xmlns:a16="http://schemas.microsoft.com/office/drawing/2014/main" id="{504300ED-D52B-4CB8-924D-8AAAD4B011CA}"/>
            </a:ext>
          </a:extLst>
        </xdr:cNvPr>
        <xdr:cNvSpPr/>
      </xdr:nvSpPr>
      <xdr:spPr>
        <a:xfrm>
          <a:off x="609600" y="1463040"/>
          <a:ext cx="10153330" cy="3587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0</xdr:col>
      <xdr:colOff>611745</xdr:colOff>
      <xdr:row>11</xdr:row>
      <xdr:rowOff>0</xdr:rowOff>
    </xdr:from>
    <xdr:to>
      <xdr:col>13</xdr:col>
      <xdr:colOff>472227</xdr:colOff>
      <xdr:row>12</xdr:row>
      <xdr:rowOff>178164</xdr:rowOff>
    </xdr:to>
    <xdr:sp macro="" textlink="">
      <xdr:nvSpPr>
        <xdr:cNvPr id="5" name="Rectangle 4">
          <a:extLst>
            <a:ext uri="{FF2B5EF4-FFF2-40B4-BE49-F238E27FC236}">
              <a16:creationId xmlns:a16="http://schemas.microsoft.com/office/drawing/2014/main" id="{0D15A5B8-8DE1-41CF-81AC-1581C264797D}"/>
            </a:ext>
          </a:extLst>
        </xdr:cNvPr>
        <xdr:cNvSpPr/>
      </xdr:nvSpPr>
      <xdr:spPr>
        <a:xfrm>
          <a:off x="611745" y="2011680"/>
          <a:ext cx="7891962"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correlation coefficient between advertising expenditure and sales revenue.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18</xdr:row>
      <xdr:rowOff>0</xdr:rowOff>
    </xdr:from>
    <xdr:to>
      <xdr:col>13</xdr:col>
      <xdr:colOff>472226</xdr:colOff>
      <xdr:row>28</xdr:row>
      <xdr:rowOff>114300</xdr:rowOff>
    </xdr:to>
    <xdr:sp macro="" textlink="">
      <xdr:nvSpPr>
        <xdr:cNvPr id="9" name="Rectangle 8">
          <a:extLst>
            <a:ext uri="{FF2B5EF4-FFF2-40B4-BE49-F238E27FC236}">
              <a16:creationId xmlns:a16="http://schemas.microsoft.com/office/drawing/2014/main" id="{7FCCD015-F571-4AA1-9740-09A754CD3521}"/>
            </a:ext>
          </a:extLst>
        </xdr:cNvPr>
        <xdr:cNvSpPr/>
      </xdr:nvSpPr>
      <xdr:spPr>
        <a:xfrm>
          <a:off x="609600" y="3276600"/>
          <a:ext cx="9873401" cy="198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Interpret the value of the correlation coefficient and explain the nature of the relationship between advertising expenditure and sales revenue.</a:t>
          </a:r>
        </a:p>
        <a:p>
          <a:pPr lvl="1" algn="l"/>
          <a:r>
            <a:rPr lang="en-IN" sz="1400">
              <a:latin typeface="Times New Roman" panose="02020603050405020304" pitchFamily="18" charset="0"/>
              <a:cs typeface="Times New Roman" panose="02020603050405020304" pitchFamily="18" charset="0"/>
            </a:rPr>
            <a:t>The correlation coefficient between advertising expenditure and sales revenue is approximately 0.999.</a:t>
          </a:r>
        </a:p>
        <a:p>
          <a:pPr lvl="1" algn="l"/>
          <a:r>
            <a:rPr lang="en-IN" sz="1400">
              <a:latin typeface="Times New Roman" panose="02020603050405020304" pitchFamily="18" charset="0"/>
              <a:cs typeface="Times New Roman" panose="02020603050405020304" pitchFamily="18" charset="0"/>
            </a:rPr>
            <a:t>Strength and Direction: A correlation coefficient of 0.999 indicates a very strong positive linear relationship between advertising expenditure and sales revenue. This means that as the advertising expenditure increases, the sales revenue also increases in a nearly perfect linear fashion.</a:t>
          </a:r>
        </a:p>
        <a:p>
          <a:pPr lvl="1" algn="l"/>
          <a:r>
            <a:rPr lang="en-IN" sz="1400">
              <a:latin typeface="Times New Roman" panose="02020603050405020304" pitchFamily="18" charset="0"/>
              <a:cs typeface="Times New Roman" panose="02020603050405020304" pitchFamily="18" charset="0"/>
            </a:rPr>
            <a:t>Nature of the Relationship: The very high positive correlation suggests that the advertising campaigns are highly effective in driving sales revenue. The marketing department can infer that increasing the advertising budget is likely to result in higher sales revenue.</a:t>
          </a:r>
        </a:p>
      </xdr:txBody>
    </xdr:sp>
    <xdr:clientData/>
  </xdr:twoCellAnchor>
  <xdr:twoCellAnchor>
    <xdr:from>
      <xdr:col>1</xdr:col>
      <xdr:colOff>0</xdr:colOff>
      <xdr:row>30</xdr:row>
      <xdr:rowOff>0</xdr:rowOff>
    </xdr:from>
    <xdr:to>
      <xdr:col>17</xdr:col>
      <xdr:colOff>293050</xdr:colOff>
      <xdr:row>39</xdr:row>
      <xdr:rowOff>0</xdr:rowOff>
    </xdr:to>
    <xdr:sp macro="" textlink="">
      <xdr:nvSpPr>
        <xdr:cNvPr id="10" name="Rectangle 9">
          <a:extLst>
            <a:ext uri="{FF2B5EF4-FFF2-40B4-BE49-F238E27FC236}">
              <a16:creationId xmlns:a16="http://schemas.microsoft.com/office/drawing/2014/main" id="{14BF5906-4958-4121-B413-4671C87074E9}"/>
            </a:ext>
          </a:extLst>
        </xdr:cNvPr>
        <xdr:cNvSpPr/>
      </xdr:nvSpPr>
      <xdr:spPr>
        <a:xfrm>
          <a:off x="609600" y="5553075"/>
          <a:ext cx="12132625" cy="1647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Budget Allocation: Given the strong positive relationship, the marketing department can confidently allocate more funds to advertising, expecting that it will result in increased sales revenue.</a:t>
          </a:r>
        </a:p>
        <a:p>
          <a:pPr lvl="1" algn="l"/>
          <a:r>
            <a:rPr lang="en-IN" sz="1400">
              <a:latin typeface="Times New Roman" panose="02020603050405020304" pitchFamily="18" charset="0"/>
              <a:cs typeface="Times New Roman" panose="02020603050405020304" pitchFamily="18" charset="0"/>
            </a:rPr>
            <a:t>Optimizing Strategies: The close to perfect correlation suggests that current advertising strategies are highly effective. The department should continue with similar strategies, perhaps scaling up the campaigns to maximize revenue gains.</a:t>
          </a:r>
        </a:p>
        <a:p>
          <a:pPr lvl="1" algn="l"/>
          <a:r>
            <a:rPr lang="en-IN" sz="1400">
              <a:latin typeface="Times New Roman" panose="02020603050405020304" pitchFamily="18" charset="0"/>
              <a:cs typeface="Times New Roman" panose="02020603050405020304" pitchFamily="18" charset="0"/>
            </a:rPr>
            <a:t>Monitoring and Adjustments: While the current correlation is very high, continuous monitoring is essential to ensure that the effectiveness of advertising remains strong. Any changes in market conditions, consumer behavior, or competitive actions could alter this relationship.</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AD5C3DDC-B5F7-4A8D-9732-04337499AE77}"/>
            </a:ext>
          </a:extLst>
        </xdr:cNvPr>
        <xdr:cNvSpPr/>
      </xdr:nvSpPr>
      <xdr:spPr>
        <a:xfrm>
          <a:off x="609600" y="182880"/>
          <a:ext cx="1212691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F: Questions on Correlation and Covariance</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9173659F-559A-4200-9E8D-6140BAFF7F85}"/>
            </a:ext>
          </a:extLst>
        </xdr:cNvPr>
        <xdr:cNvSpPr/>
      </xdr:nvSpPr>
      <xdr:spPr>
        <a:xfrm>
          <a:off x="609600" y="732993"/>
          <a:ext cx="1212691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2) Question : An investment analyst wants to assess the relationship between the stock prices of two companies to identify potential investment opportunities.</a:t>
          </a:r>
        </a:p>
      </xdr:txBody>
    </xdr:sp>
    <xdr:clientData/>
  </xdr:twoCellAnchor>
  <xdr:twoCellAnchor>
    <xdr:from>
      <xdr:col>1</xdr:col>
      <xdr:colOff>0</xdr:colOff>
      <xdr:row>8</xdr:row>
      <xdr:rowOff>0</xdr:rowOff>
    </xdr:from>
    <xdr:to>
      <xdr:col>17</xdr:col>
      <xdr:colOff>293050</xdr:colOff>
      <xdr:row>10</xdr:row>
      <xdr:rowOff>9525</xdr:rowOff>
    </xdr:to>
    <xdr:sp macro="" textlink="">
      <xdr:nvSpPr>
        <xdr:cNvPr id="4" name="Rectangle 3">
          <a:extLst>
            <a:ext uri="{FF2B5EF4-FFF2-40B4-BE49-F238E27FC236}">
              <a16:creationId xmlns:a16="http://schemas.microsoft.com/office/drawing/2014/main" id="{76A411C7-01A3-4171-85A5-B5C52995614C}"/>
            </a:ext>
          </a:extLst>
        </xdr:cNvPr>
        <xdr:cNvSpPr/>
      </xdr:nvSpPr>
      <xdr:spPr>
        <a:xfrm>
          <a:off x="609600" y="1447800"/>
          <a:ext cx="12132625" cy="3714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19</xdr:row>
      <xdr:rowOff>0</xdr:rowOff>
    </xdr:from>
    <xdr:to>
      <xdr:col>13</xdr:col>
      <xdr:colOff>472226</xdr:colOff>
      <xdr:row>26</xdr:row>
      <xdr:rowOff>66675</xdr:rowOff>
    </xdr:to>
    <xdr:sp macro="" textlink="">
      <xdr:nvSpPr>
        <xdr:cNvPr id="6" name="Rectangle 5">
          <a:extLst>
            <a:ext uri="{FF2B5EF4-FFF2-40B4-BE49-F238E27FC236}">
              <a16:creationId xmlns:a16="http://schemas.microsoft.com/office/drawing/2014/main" id="{54191D8C-5B4B-4F89-9707-55A9283345BA}"/>
            </a:ext>
          </a:extLst>
        </xdr:cNvPr>
        <xdr:cNvSpPr/>
      </xdr:nvSpPr>
      <xdr:spPr>
        <a:xfrm>
          <a:off x="609600" y="3457575"/>
          <a:ext cx="8263676" cy="1371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Interpret the value of the covariance and explain the nature of the relationship between the two stocks.</a:t>
          </a:r>
        </a:p>
        <a:p>
          <a:pPr lvl="1" algn="l"/>
          <a:r>
            <a:rPr lang="en-IN" sz="1400">
              <a:latin typeface="Times New Roman" panose="02020603050405020304" pitchFamily="18" charset="0"/>
              <a:cs typeface="Times New Roman" panose="02020603050405020304" pitchFamily="18" charset="0"/>
            </a:rPr>
            <a:t>The covariance between the stock prices of Company A and Company B</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is 92.65.</a:t>
          </a:r>
        </a:p>
        <a:p>
          <a:pPr lvl="1" algn="l"/>
          <a:r>
            <a:rPr lang="en-IN" sz="1400">
              <a:latin typeface="Times New Roman" panose="02020603050405020304" pitchFamily="18" charset="0"/>
              <a:cs typeface="Times New Roman" panose="02020603050405020304" pitchFamily="18" charset="0"/>
            </a:rPr>
            <a:t>Positive Covariance: A positive covariance indicates that the stock prices of Company A and Company B move together. When the price of one stock increases, the price of the other stock also tends to increase. Conversely, when the price of one stock decreases, the price of the other stock also tends to decrease. This suggests that the two stocks have a similar reaction to market conditions or other influencing factors.</a:t>
          </a:r>
        </a:p>
      </xdr:txBody>
    </xdr:sp>
    <xdr:clientData/>
  </xdr:twoCellAnchor>
  <xdr:twoCellAnchor>
    <xdr:from>
      <xdr:col>1</xdr:col>
      <xdr:colOff>0</xdr:colOff>
      <xdr:row>11</xdr:row>
      <xdr:rowOff>0</xdr:rowOff>
    </xdr:from>
    <xdr:to>
      <xdr:col>13</xdr:col>
      <xdr:colOff>470082</xdr:colOff>
      <xdr:row>12</xdr:row>
      <xdr:rowOff>178164</xdr:rowOff>
    </xdr:to>
    <xdr:sp macro="" textlink="">
      <xdr:nvSpPr>
        <xdr:cNvPr id="8" name="Rectangle 7">
          <a:extLst>
            <a:ext uri="{FF2B5EF4-FFF2-40B4-BE49-F238E27FC236}">
              <a16:creationId xmlns:a16="http://schemas.microsoft.com/office/drawing/2014/main" id="{946B50C0-4CE7-4EF7-8E92-88D830C5DC2D}"/>
            </a:ext>
          </a:extLst>
        </xdr:cNvPr>
        <xdr:cNvSpPr/>
      </xdr:nvSpPr>
      <xdr:spPr>
        <a:xfrm>
          <a:off x="609600" y="1990725"/>
          <a:ext cx="9871257"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covariance between the stock prices of Company A and Company B.</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28</xdr:row>
      <xdr:rowOff>0</xdr:rowOff>
    </xdr:from>
    <xdr:to>
      <xdr:col>17</xdr:col>
      <xdr:colOff>293050</xdr:colOff>
      <xdr:row>40</xdr:row>
      <xdr:rowOff>171450</xdr:rowOff>
    </xdr:to>
    <xdr:sp macro="" textlink="">
      <xdr:nvSpPr>
        <xdr:cNvPr id="9" name="Rectangle 8">
          <a:extLst>
            <a:ext uri="{FF2B5EF4-FFF2-40B4-BE49-F238E27FC236}">
              <a16:creationId xmlns:a16="http://schemas.microsoft.com/office/drawing/2014/main" id="{751FBF44-7D99-4413-8072-73464F60029D}"/>
            </a:ext>
          </a:extLst>
        </xdr:cNvPr>
        <xdr:cNvSpPr/>
      </xdr:nvSpPr>
      <xdr:spPr>
        <a:xfrm>
          <a:off x="609600" y="5143500"/>
          <a:ext cx="10522900" cy="2409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Correlation of Movement: The positive covariance suggests that the stock prices of Company A and Company B tend to move together. This insight can inform investors that changes in one stock price are likely to be mirrored in the other. Therefore, strategic decisions regarding portfolio diversification should take into account the high correlation between these two assets.</a:t>
          </a:r>
        </a:p>
        <a:p>
          <a:pPr lvl="1" algn="l"/>
          <a:r>
            <a:rPr lang="en-IN" sz="1400">
              <a:latin typeface="Times New Roman" panose="02020603050405020304" pitchFamily="18" charset="0"/>
              <a:cs typeface="Times New Roman" panose="02020603050405020304" pitchFamily="18" charset="0"/>
            </a:rPr>
            <a:t>Risk Management: While positive covariance implies that the stocks move together, it also indicates that they share common risk factors. Investors should be aware that if one stock's price decreases, it's likely the other will follow suit. Therefore, risk management strategies should consider the correlated nature of these assets.</a:t>
          </a:r>
        </a:p>
        <a:p>
          <a:pPr lvl="1" algn="l"/>
          <a:r>
            <a:rPr lang="en-IN" sz="1400">
              <a:latin typeface="Times New Roman" panose="02020603050405020304" pitchFamily="18" charset="0"/>
              <a:cs typeface="Times New Roman" panose="02020603050405020304" pitchFamily="18" charset="0"/>
            </a:rPr>
            <a:t>Portfolio Diversification: Given the positive covariance, combining Company A and Company B stocks in a portfolio may not provide significant diversification benefits. Investors seeking to diversify their portfolios should look for assets with lower or negative covariance to mitigate risk.</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184331</xdr:colOff>
      <xdr:row>3</xdr:row>
      <xdr:rowOff>3266</xdr:rowOff>
    </xdr:to>
    <xdr:sp macro="" textlink="">
      <xdr:nvSpPr>
        <xdr:cNvPr id="2" name="Rectangle 1">
          <a:extLst>
            <a:ext uri="{FF2B5EF4-FFF2-40B4-BE49-F238E27FC236}">
              <a16:creationId xmlns:a16="http://schemas.microsoft.com/office/drawing/2014/main" id="{5043F8D8-C68D-4DD6-9FE4-48FA595A8912}"/>
            </a:ext>
          </a:extLst>
        </xdr:cNvPr>
        <xdr:cNvSpPr/>
      </xdr:nvSpPr>
      <xdr:spPr>
        <a:xfrm>
          <a:off x="609600" y="182880"/>
          <a:ext cx="10075091" cy="3690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A: Questions on measure of central tendency</a:t>
          </a:r>
        </a:p>
      </xdr:txBody>
    </xdr:sp>
    <xdr:clientData/>
  </xdr:twoCellAnchor>
  <xdr:twoCellAnchor>
    <xdr:from>
      <xdr:col>1</xdr:col>
      <xdr:colOff>0</xdr:colOff>
      <xdr:row>4</xdr:row>
      <xdr:rowOff>0</xdr:rowOff>
    </xdr:from>
    <xdr:to>
      <xdr:col>17</xdr:col>
      <xdr:colOff>184331</xdr:colOff>
      <xdr:row>6</xdr:row>
      <xdr:rowOff>165788</xdr:rowOff>
    </xdr:to>
    <xdr:sp macro="" textlink="">
      <xdr:nvSpPr>
        <xdr:cNvPr id="3" name="Rectangle 2">
          <a:extLst>
            <a:ext uri="{FF2B5EF4-FFF2-40B4-BE49-F238E27FC236}">
              <a16:creationId xmlns:a16="http://schemas.microsoft.com/office/drawing/2014/main" id="{D8BC45D5-D31C-4745-92B5-0F5214E27DFD}"/>
            </a:ext>
          </a:extLst>
        </xdr:cNvPr>
        <xdr:cNvSpPr/>
      </xdr:nvSpPr>
      <xdr:spPr>
        <a:xfrm>
          <a:off x="609600" y="731520"/>
          <a:ext cx="10075091" cy="5315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3) Business Problem: A car rental company wants to analyze the rental durations of its customers to understand the typical rental period and optimize its pricing and fleet management strategies.</a:t>
          </a:r>
        </a:p>
      </xdr:txBody>
    </xdr:sp>
    <xdr:clientData/>
  </xdr:twoCellAnchor>
  <xdr:twoCellAnchor>
    <xdr:from>
      <xdr:col>1</xdr:col>
      <xdr:colOff>0</xdr:colOff>
      <xdr:row>8</xdr:row>
      <xdr:rowOff>0</xdr:rowOff>
    </xdr:from>
    <xdr:to>
      <xdr:col>17</xdr:col>
      <xdr:colOff>47171</xdr:colOff>
      <xdr:row>9</xdr:row>
      <xdr:rowOff>180764</xdr:rowOff>
    </xdr:to>
    <xdr:sp macro="" textlink="">
      <xdr:nvSpPr>
        <xdr:cNvPr id="4" name="Rectangle 3">
          <a:extLst>
            <a:ext uri="{FF2B5EF4-FFF2-40B4-BE49-F238E27FC236}">
              <a16:creationId xmlns:a16="http://schemas.microsoft.com/office/drawing/2014/main" id="{789064C0-0B13-4F60-93EE-71F83B582182}"/>
            </a:ext>
          </a:extLst>
        </xdr:cNvPr>
        <xdr:cNvSpPr/>
      </xdr:nvSpPr>
      <xdr:spPr>
        <a:xfrm>
          <a:off x="609600" y="5486400"/>
          <a:ext cx="9937931" cy="363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11</xdr:row>
      <xdr:rowOff>0</xdr:rowOff>
    </xdr:from>
    <xdr:to>
      <xdr:col>12</xdr:col>
      <xdr:colOff>50725</xdr:colOff>
      <xdr:row>12</xdr:row>
      <xdr:rowOff>180765</xdr:rowOff>
    </xdr:to>
    <xdr:sp macro="" textlink="">
      <xdr:nvSpPr>
        <xdr:cNvPr id="5" name="Rectangle 4">
          <a:extLst>
            <a:ext uri="{FF2B5EF4-FFF2-40B4-BE49-F238E27FC236}">
              <a16:creationId xmlns:a16="http://schemas.microsoft.com/office/drawing/2014/main" id="{76C5B972-5685-4F56-9C2B-5768B2B29275}"/>
            </a:ext>
          </a:extLst>
        </xdr:cNvPr>
        <xdr:cNvSpPr/>
      </xdr:nvSpPr>
      <xdr:spPr>
        <a:xfrm>
          <a:off x="609600" y="6035040"/>
          <a:ext cx="6893485" cy="3636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a:t>
          </a:r>
          <a:r>
            <a:rPr lang="en-IN" sz="1400" baseline="0">
              <a:solidFill>
                <a:schemeClr val="lt1"/>
              </a:solidFill>
              <a:effectLst/>
              <a:latin typeface="Times New Roman" panose="02020603050405020304" pitchFamily="18" charset="0"/>
              <a:ea typeface="+mn-ea"/>
              <a:cs typeface="Times New Roman" panose="02020603050405020304" pitchFamily="18" charset="0"/>
            </a:rPr>
            <a:t> </a:t>
          </a:r>
          <a:r>
            <a:rPr lang="en-IN" sz="1400">
              <a:solidFill>
                <a:schemeClr val="lt1"/>
              </a:solidFill>
              <a:effectLst/>
              <a:latin typeface="Times New Roman" panose="02020603050405020304" pitchFamily="18" charset="0"/>
              <a:ea typeface="+mn-ea"/>
              <a:cs typeface="Times New Roman" panose="02020603050405020304" pitchFamily="18" charset="0"/>
            </a:rPr>
            <a:t>What is the average rental duration for customers at the car rental company?</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0</xdr:rowOff>
    </xdr:from>
    <xdr:to>
      <xdr:col>12</xdr:col>
      <xdr:colOff>55981</xdr:colOff>
      <xdr:row>15</xdr:row>
      <xdr:rowOff>180766</xdr:rowOff>
    </xdr:to>
    <xdr:sp macro="" textlink="">
      <xdr:nvSpPr>
        <xdr:cNvPr id="6" name="Rectangle 5">
          <a:extLst>
            <a:ext uri="{FF2B5EF4-FFF2-40B4-BE49-F238E27FC236}">
              <a16:creationId xmlns:a16="http://schemas.microsoft.com/office/drawing/2014/main" id="{8EE3FFF7-B71B-4328-96C2-833869EE16FA}"/>
            </a:ext>
          </a:extLst>
        </xdr:cNvPr>
        <xdr:cNvSpPr/>
      </xdr:nvSpPr>
      <xdr:spPr>
        <a:xfrm>
          <a:off x="609600" y="6629400"/>
          <a:ext cx="6898741" cy="3636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typical or central rental duration experienced by customers?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0</xdr:rowOff>
    </xdr:from>
    <xdr:to>
      <xdr:col>12</xdr:col>
      <xdr:colOff>59926</xdr:colOff>
      <xdr:row>18</xdr:row>
      <xdr:rowOff>180765</xdr:rowOff>
    </xdr:to>
    <xdr:sp macro="" textlink="">
      <xdr:nvSpPr>
        <xdr:cNvPr id="7" name="Rectangle 6">
          <a:extLst>
            <a:ext uri="{FF2B5EF4-FFF2-40B4-BE49-F238E27FC236}">
              <a16:creationId xmlns:a16="http://schemas.microsoft.com/office/drawing/2014/main" id="{E5C32A4F-8FAB-4399-B0EA-41D668DD454F}"/>
            </a:ext>
          </a:extLst>
        </xdr:cNvPr>
        <xdr:cNvSpPr/>
      </xdr:nvSpPr>
      <xdr:spPr>
        <a:xfrm>
          <a:off x="609600" y="7223760"/>
          <a:ext cx="6902686" cy="3636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Are there any recurring or most frequently occurring rental durations for customers?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20</xdr:row>
      <xdr:rowOff>0</xdr:rowOff>
    </xdr:from>
    <xdr:to>
      <xdr:col>17</xdr:col>
      <xdr:colOff>47171</xdr:colOff>
      <xdr:row>30</xdr:row>
      <xdr:rowOff>92166</xdr:rowOff>
    </xdr:to>
    <xdr:sp macro="" textlink="">
      <xdr:nvSpPr>
        <xdr:cNvPr id="8" name="Rectangle 7">
          <a:extLst>
            <a:ext uri="{FF2B5EF4-FFF2-40B4-BE49-F238E27FC236}">
              <a16:creationId xmlns:a16="http://schemas.microsoft.com/office/drawing/2014/main" id="{99F51CA0-BAC1-4C92-B888-185D63F99A11}"/>
            </a:ext>
          </a:extLst>
        </xdr:cNvPr>
        <xdr:cNvSpPr/>
      </xdr:nvSpPr>
      <xdr:spPr>
        <a:xfrm>
          <a:off x="609600" y="7772400"/>
          <a:ext cx="9937931" cy="19209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0"/>
            <a:t>Insights and Strategic Decisions</a:t>
          </a:r>
        </a:p>
        <a:p>
          <a:pPr lvl="1"/>
          <a:r>
            <a:rPr lang="en-IN" sz="1400" b="0"/>
            <a:t>Pricing Strategy Optimization: Adjust pricing models to incentivize rentals closer to the average duration (3.44 days), maximizing revenue without alienating customers who prefer shorter or longer rentals.</a:t>
          </a:r>
        </a:p>
        <a:p>
          <a:pPr lvl="1"/>
          <a:r>
            <a:rPr lang="en-IN" sz="1400" b="0"/>
            <a:t>Fleet Management Efficiency: Tailor the fleet composition to accommodate the most common rental durations while ensuring flexibility to meet varying demand patterns, thereby optimizing resource utilization.</a:t>
          </a:r>
        </a:p>
        <a:p>
          <a:pPr lvl="1"/>
          <a:r>
            <a:rPr lang="en-IN" sz="1400" b="0"/>
            <a:t>Peak Demand Planning and Customer Satisfaction: Anticipate and prepare for peak demand periods by aligning fleet availability, staffing, and promotional efforts, enhancing customer satisfaction through timely service and availability during high-demand periods.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2" name="Rectangle 1">
          <a:extLst>
            <a:ext uri="{FF2B5EF4-FFF2-40B4-BE49-F238E27FC236}">
              <a16:creationId xmlns:a16="http://schemas.microsoft.com/office/drawing/2014/main" id="{9AAA9BEF-01B3-473C-ABF7-5F58BB34CD4C}"/>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F: Questions on Correlation and Covariance</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3" name="Rectangle 2">
          <a:extLst>
            <a:ext uri="{FF2B5EF4-FFF2-40B4-BE49-F238E27FC236}">
              <a16:creationId xmlns:a16="http://schemas.microsoft.com/office/drawing/2014/main" id="{142E85EA-BD44-477D-B192-E37D6730A00C}"/>
            </a:ext>
          </a:extLst>
        </xdr:cNvPr>
        <xdr:cNvSpPr/>
      </xdr:nvSpPr>
      <xdr:spPr>
        <a:xfrm>
          <a:off x="609600" y="732993"/>
          <a:ext cx="10046650" cy="529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3) Question : A researcher wants to examine the relationship between the hours spent studying and the exam scores of a group of students.</a:t>
          </a:r>
        </a:p>
      </xdr:txBody>
    </xdr:sp>
    <xdr:clientData/>
  </xdr:twoCellAnchor>
  <xdr:twoCellAnchor>
    <xdr:from>
      <xdr:col>1</xdr:col>
      <xdr:colOff>0</xdr:colOff>
      <xdr:row>8</xdr:row>
      <xdr:rowOff>0</xdr:rowOff>
    </xdr:from>
    <xdr:to>
      <xdr:col>17</xdr:col>
      <xdr:colOff>293050</xdr:colOff>
      <xdr:row>10</xdr:row>
      <xdr:rowOff>9525</xdr:rowOff>
    </xdr:to>
    <xdr:sp macro="" textlink="">
      <xdr:nvSpPr>
        <xdr:cNvPr id="4" name="Rectangle 3">
          <a:extLst>
            <a:ext uri="{FF2B5EF4-FFF2-40B4-BE49-F238E27FC236}">
              <a16:creationId xmlns:a16="http://schemas.microsoft.com/office/drawing/2014/main" id="{C31AAE5B-C33D-4594-889A-3FD3DFCD6DBC}"/>
            </a:ext>
          </a:extLst>
        </xdr:cNvPr>
        <xdr:cNvSpPr/>
      </xdr:nvSpPr>
      <xdr:spPr>
        <a:xfrm>
          <a:off x="609600" y="1463040"/>
          <a:ext cx="10046650" cy="3752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19</xdr:row>
      <xdr:rowOff>0</xdr:rowOff>
    </xdr:from>
    <xdr:to>
      <xdr:col>13</xdr:col>
      <xdr:colOff>472226</xdr:colOff>
      <xdr:row>26</xdr:row>
      <xdr:rowOff>142875</xdr:rowOff>
    </xdr:to>
    <xdr:sp macro="" textlink="">
      <xdr:nvSpPr>
        <xdr:cNvPr id="5" name="Rectangle 4">
          <a:extLst>
            <a:ext uri="{FF2B5EF4-FFF2-40B4-BE49-F238E27FC236}">
              <a16:creationId xmlns:a16="http://schemas.microsoft.com/office/drawing/2014/main" id="{FF309E6A-451E-476A-AACD-58C0367B7FE7}"/>
            </a:ext>
          </a:extLst>
        </xdr:cNvPr>
        <xdr:cNvSpPr/>
      </xdr:nvSpPr>
      <xdr:spPr>
        <a:xfrm>
          <a:off x="609600" y="3474720"/>
          <a:ext cx="7787426" cy="14230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Interpret the value of the covariance and explain the nature of the relationship between the two stocks.</a:t>
          </a:r>
        </a:p>
        <a:p>
          <a:pPr lvl="1" algn="l"/>
          <a:r>
            <a:rPr lang="en-IN" sz="1400">
              <a:latin typeface="Times New Roman" panose="02020603050405020304" pitchFamily="18" charset="0"/>
              <a:cs typeface="Times New Roman" panose="02020603050405020304" pitchFamily="18" charset="0"/>
            </a:rPr>
            <a:t>The correlation coefficient between advertising expenditure and sales revenue is approximately 0.977.</a:t>
          </a:r>
        </a:p>
        <a:p>
          <a:pPr lvl="1" algn="l"/>
          <a:r>
            <a:rPr lang="en-IN" sz="1400">
              <a:latin typeface="Times New Roman" panose="02020603050405020304" pitchFamily="18" charset="0"/>
              <a:cs typeface="Times New Roman" panose="02020603050405020304" pitchFamily="18" charset="0"/>
            </a:rPr>
            <a:t>It indicates a strong positive correlation between the two variables. This means that as the number of hours spent studying increases, the exam scores also tend to increase. Conversely, as the number of hours spent studying decreases, the exam scores also tend to decrease. Therefore, there is a direct and significant relationship between studying hours and exam scores.</a:t>
          </a:r>
        </a:p>
      </xdr:txBody>
    </xdr:sp>
    <xdr:clientData/>
  </xdr:twoCellAnchor>
  <xdr:twoCellAnchor>
    <xdr:from>
      <xdr:col>1</xdr:col>
      <xdr:colOff>9525</xdr:colOff>
      <xdr:row>28</xdr:row>
      <xdr:rowOff>19050</xdr:rowOff>
    </xdr:from>
    <xdr:to>
      <xdr:col>17</xdr:col>
      <xdr:colOff>302575</xdr:colOff>
      <xdr:row>39</xdr:row>
      <xdr:rowOff>142875</xdr:rowOff>
    </xdr:to>
    <xdr:sp macro="" textlink="">
      <xdr:nvSpPr>
        <xdr:cNvPr id="6" name="Rectangle 5">
          <a:extLst>
            <a:ext uri="{FF2B5EF4-FFF2-40B4-BE49-F238E27FC236}">
              <a16:creationId xmlns:a16="http://schemas.microsoft.com/office/drawing/2014/main" id="{EB5676F7-9743-4063-B72E-9BB29810AE6E}"/>
            </a:ext>
          </a:extLst>
        </xdr:cNvPr>
        <xdr:cNvSpPr/>
      </xdr:nvSpPr>
      <xdr:spPr>
        <a:xfrm>
          <a:off x="619125" y="5162550"/>
          <a:ext cx="10989625" cy="21812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Study Time Allocation: Students can use this correlation to strategically allocate their study time. They should prioritize spending more time studying topics or subjects that they find challenging or where they have historically scored lower. This targeted approach can lead to more significant improvements in exam performance.</a:t>
          </a:r>
        </a:p>
        <a:p>
          <a:pPr lvl="1" algn="l"/>
          <a:r>
            <a:rPr lang="en-IN" sz="1400">
              <a:latin typeface="Times New Roman" panose="02020603050405020304" pitchFamily="18" charset="0"/>
              <a:cs typeface="Times New Roman" panose="02020603050405020304" pitchFamily="18" charset="0"/>
            </a:rPr>
            <a:t>Effective Study Strategies: Understanding the positive correlation reinforces the importance of adopting effective study strategies. Students should engage in active learning techniques such as summarizing material, practicing problems, and teaching concepts to others. These methods have been shown to enhance learning and retention, leading to better exam performance.</a:t>
          </a:r>
        </a:p>
        <a:p>
          <a:pPr lvl="1" algn="l"/>
          <a:r>
            <a:rPr lang="en-IN" sz="1400">
              <a:latin typeface="Times New Roman" panose="02020603050405020304" pitchFamily="18" charset="0"/>
              <a:cs typeface="Times New Roman" panose="02020603050405020304" pitchFamily="18" charset="0"/>
            </a:rPr>
            <a:t>Consistency in Study Habits: Consistent study habits are key to maximizing the benefits of studying. Students should establish a regular study schedule and adhere to it consistently. This approach ensures that learning is distributed over time, leading to better retention of material and ultimately higher exam scores.</a:t>
          </a:r>
        </a:p>
      </xdr:txBody>
    </xdr:sp>
    <xdr:clientData/>
  </xdr:twoCellAnchor>
  <xdr:twoCellAnchor>
    <xdr:from>
      <xdr:col>1</xdr:col>
      <xdr:colOff>0</xdr:colOff>
      <xdr:row>11</xdr:row>
      <xdr:rowOff>0</xdr:rowOff>
    </xdr:from>
    <xdr:to>
      <xdr:col>13</xdr:col>
      <xdr:colOff>470082</xdr:colOff>
      <xdr:row>12</xdr:row>
      <xdr:rowOff>178164</xdr:rowOff>
    </xdr:to>
    <xdr:sp macro="" textlink="">
      <xdr:nvSpPr>
        <xdr:cNvPr id="7" name="Rectangle 6">
          <a:extLst>
            <a:ext uri="{FF2B5EF4-FFF2-40B4-BE49-F238E27FC236}">
              <a16:creationId xmlns:a16="http://schemas.microsoft.com/office/drawing/2014/main" id="{4826CF05-A586-46A3-BDE1-28EA72804303}"/>
            </a:ext>
          </a:extLst>
        </xdr:cNvPr>
        <xdr:cNvSpPr/>
      </xdr:nvSpPr>
      <xdr:spPr>
        <a:xfrm>
          <a:off x="609600" y="2011680"/>
          <a:ext cx="7785282" cy="3610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Calculate the correlation coefficient between the hours spent studying and the exam scores.</a:t>
          </a:r>
          <a:endParaRPr lang="en-IN" sz="14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182822</xdr:rowOff>
    </xdr:to>
    <xdr:sp macro="" textlink="">
      <xdr:nvSpPr>
        <xdr:cNvPr id="5" name="Rectangle 4">
          <a:extLst>
            <a:ext uri="{FF2B5EF4-FFF2-40B4-BE49-F238E27FC236}">
              <a16:creationId xmlns:a16="http://schemas.microsoft.com/office/drawing/2014/main" id="{EA6D971D-A4DD-42AF-AB47-033478791709}"/>
            </a:ext>
          </a:extLst>
        </xdr:cNvPr>
        <xdr:cNvSpPr/>
      </xdr:nvSpPr>
      <xdr:spPr>
        <a:xfrm>
          <a:off x="609600" y="182880"/>
          <a:ext cx="10046650" cy="3657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184353</xdr:rowOff>
    </xdr:from>
    <xdr:to>
      <xdr:col>17</xdr:col>
      <xdr:colOff>293050</xdr:colOff>
      <xdr:row>6</xdr:row>
      <xdr:rowOff>165652</xdr:rowOff>
    </xdr:to>
    <xdr:sp macro="" textlink="">
      <xdr:nvSpPr>
        <xdr:cNvPr id="6" name="Rectangle 5">
          <a:extLst>
            <a:ext uri="{FF2B5EF4-FFF2-40B4-BE49-F238E27FC236}">
              <a16:creationId xmlns:a16="http://schemas.microsoft.com/office/drawing/2014/main" id="{3E4567C5-84E5-4CBD-BD55-A070378CBBF9}"/>
            </a:ext>
          </a:extLst>
        </xdr:cNvPr>
        <xdr:cNvSpPr/>
      </xdr:nvSpPr>
      <xdr:spPr>
        <a:xfrm>
          <a:off x="609600" y="740944"/>
          <a:ext cx="10046650" cy="5378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1) Problem: A manufacturing company wants to analyze the production output of a specific machine to understand the variability or spread in its performance.</a:t>
          </a:r>
        </a:p>
      </xdr:txBody>
    </xdr:sp>
    <xdr:clientData/>
  </xdr:twoCellAnchor>
  <xdr:twoCellAnchor>
    <xdr:from>
      <xdr:col>1</xdr:col>
      <xdr:colOff>0</xdr:colOff>
      <xdr:row>20</xdr:row>
      <xdr:rowOff>0</xdr:rowOff>
    </xdr:from>
    <xdr:to>
      <xdr:col>17</xdr:col>
      <xdr:colOff>293050</xdr:colOff>
      <xdr:row>21</xdr:row>
      <xdr:rowOff>175898</xdr:rowOff>
    </xdr:to>
    <xdr:sp macro="" textlink="">
      <xdr:nvSpPr>
        <xdr:cNvPr id="7" name="Rectangle 6">
          <a:extLst>
            <a:ext uri="{FF2B5EF4-FFF2-40B4-BE49-F238E27FC236}">
              <a16:creationId xmlns:a16="http://schemas.microsoft.com/office/drawing/2014/main" id="{4A694A95-A730-45E7-8736-A51DE2A47F3F}"/>
            </a:ext>
          </a:extLst>
        </xdr:cNvPr>
        <xdr:cNvSpPr/>
      </xdr:nvSpPr>
      <xdr:spPr>
        <a:xfrm>
          <a:off x="609600" y="3710609"/>
          <a:ext cx="10046650" cy="3614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23</xdr:row>
      <xdr:rowOff>0</xdr:rowOff>
    </xdr:from>
    <xdr:to>
      <xdr:col>12</xdr:col>
      <xdr:colOff>302936</xdr:colOff>
      <xdr:row>24</xdr:row>
      <xdr:rowOff>178164</xdr:rowOff>
    </xdr:to>
    <xdr:sp macro="" textlink="">
      <xdr:nvSpPr>
        <xdr:cNvPr id="8" name="Rectangle 7">
          <a:extLst>
            <a:ext uri="{FF2B5EF4-FFF2-40B4-BE49-F238E27FC236}">
              <a16:creationId xmlns:a16="http://schemas.microsoft.com/office/drawing/2014/main" id="{306ECFA4-6A1E-4F2C-B9CF-547CB57B16F7}"/>
            </a:ext>
          </a:extLst>
        </xdr:cNvPr>
        <xdr:cNvSpPr/>
      </xdr:nvSpPr>
      <xdr:spPr>
        <a:xfrm>
          <a:off x="607671" y="4215114"/>
          <a:ext cx="6987316" cy="3614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range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0</xdr:rowOff>
    </xdr:from>
    <xdr:to>
      <xdr:col>12</xdr:col>
      <xdr:colOff>302936</xdr:colOff>
      <xdr:row>27</xdr:row>
      <xdr:rowOff>178164</xdr:rowOff>
    </xdr:to>
    <xdr:sp macro="" textlink="">
      <xdr:nvSpPr>
        <xdr:cNvPr id="9" name="Rectangle 8">
          <a:extLst>
            <a:ext uri="{FF2B5EF4-FFF2-40B4-BE49-F238E27FC236}">
              <a16:creationId xmlns:a16="http://schemas.microsoft.com/office/drawing/2014/main" id="{F34BE632-8A9B-485F-9D36-9170D3005E10}"/>
            </a:ext>
          </a:extLst>
        </xdr:cNvPr>
        <xdr:cNvSpPr/>
      </xdr:nvSpPr>
      <xdr:spPr>
        <a:xfrm>
          <a:off x="609600" y="4724400"/>
          <a:ext cx="7008536" cy="3598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variance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29</xdr:row>
      <xdr:rowOff>0</xdr:rowOff>
    </xdr:from>
    <xdr:to>
      <xdr:col>12</xdr:col>
      <xdr:colOff>302936</xdr:colOff>
      <xdr:row>30</xdr:row>
      <xdr:rowOff>178164</xdr:rowOff>
    </xdr:to>
    <xdr:sp macro="" textlink="">
      <xdr:nvSpPr>
        <xdr:cNvPr id="10" name="Rectangle 9">
          <a:extLst>
            <a:ext uri="{FF2B5EF4-FFF2-40B4-BE49-F238E27FC236}">
              <a16:creationId xmlns:a16="http://schemas.microsoft.com/office/drawing/2014/main" id="{9DE044AB-D30C-47BE-94D6-E3A56A4082AE}"/>
            </a:ext>
          </a:extLst>
        </xdr:cNvPr>
        <xdr:cNvSpPr/>
      </xdr:nvSpPr>
      <xdr:spPr>
        <a:xfrm>
          <a:off x="609600" y="5269523"/>
          <a:ext cx="7008536" cy="3598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standard deviation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33</xdr:row>
      <xdr:rowOff>0</xdr:rowOff>
    </xdr:from>
    <xdr:to>
      <xdr:col>17</xdr:col>
      <xdr:colOff>293050</xdr:colOff>
      <xdr:row>44</xdr:row>
      <xdr:rowOff>57150</xdr:rowOff>
    </xdr:to>
    <xdr:sp macro="" textlink="">
      <xdr:nvSpPr>
        <xdr:cNvPr id="11" name="Rectangle 10">
          <a:extLst>
            <a:ext uri="{FF2B5EF4-FFF2-40B4-BE49-F238E27FC236}">
              <a16:creationId xmlns:a16="http://schemas.microsoft.com/office/drawing/2014/main" id="{F25175A8-4147-465D-97BB-2DE482663D6E}"/>
            </a:ext>
          </a:extLst>
        </xdr:cNvPr>
        <xdr:cNvSpPr/>
      </xdr:nvSpPr>
      <xdr:spPr>
        <a:xfrm>
          <a:off x="609600" y="6067425"/>
          <a:ext cx="10046650"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Insights and Strategic Decisions</a:t>
          </a:r>
        </a:p>
        <a:p>
          <a:pPr lvl="1" algn="l"/>
          <a:r>
            <a:rPr lang="en-IN" sz="1400">
              <a:latin typeface="Times New Roman" panose="02020603050405020304" pitchFamily="18" charset="0"/>
              <a:cs typeface="Times New Roman" panose="02020603050405020304" pitchFamily="18" charset="0"/>
            </a:rPr>
            <a:t>Quality Control: A range of 35 units indicates significant variability in production output. The company can investigate and address any underlying causes of this variability to ensure consistent quality.</a:t>
          </a:r>
        </a:p>
        <a:p>
          <a:pPr lvl="1" algn="l"/>
          <a:r>
            <a:rPr lang="en-IN" sz="1400">
              <a:latin typeface="Times New Roman" panose="02020603050405020304" pitchFamily="18" charset="0"/>
              <a:cs typeface="Times New Roman" panose="02020603050405020304" pitchFamily="18" charset="0"/>
            </a:rPr>
            <a:t>Performance Consistency: The standard deviation of 11.11 units shows how much the production output deviates from the mean. Lower variability can be targeted to improve the machine's performance consistency.</a:t>
          </a:r>
        </a:p>
        <a:p>
          <a:pPr lvl="1" algn="l"/>
          <a:r>
            <a:rPr lang="en-IN" sz="1400">
              <a:latin typeface="Times New Roman" panose="02020603050405020304" pitchFamily="18" charset="0"/>
              <a:cs typeface="Times New Roman" panose="02020603050405020304" pitchFamily="18" charset="0"/>
            </a:rPr>
            <a:t>Scheduling and Resource Allocation: Understanding the variance helps in better planning and resource allocation, ensuring that the machine operates efficiently and meets production targets without significant fluctuations.</a:t>
          </a:r>
        </a:p>
        <a:p>
          <a:pPr lvl="1" algn="l"/>
          <a:r>
            <a:rPr lang="en-IN" sz="1400">
              <a:latin typeface="Times New Roman" panose="02020603050405020304" pitchFamily="18" charset="0"/>
              <a:cs typeface="Times New Roman" panose="02020603050405020304" pitchFamily="18" charset="0"/>
            </a:rPr>
            <a:t>Maintenance and Upgrades: If high variability is due to machine wear and tear or outdated technology, the company can consider regular maintenance schedules or equipment upgrades to improve performance stability.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12" name="Rectangle 11">
          <a:extLst>
            <a:ext uri="{FF2B5EF4-FFF2-40B4-BE49-F238E27FC236}">
              <a16:creationId xmlns:a16="http://schemas.microsoft.com/office/drawing/2014/main" id="{3EE0B73D-710C-4EE1-AA2E-0803AB410070}"/>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13" name="Rectangle 12">
          <a:extLst>
            <a:ext uri="{FF2B5EF4-FFF2-40B4-BE49-F238E27FC236}">
              <a16:creationId xmlns:a16="http://schemas.microsoft.com/office/drawing/2014/main" id="{CB059F25-600F-4866-804E-BF20C3A358B2}"/>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2) Problem: A retail store wants to analyze the sales of a specific product to understand the variability in daily sales and assess its inventory management.</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14" name="Rectangle 13">
          <a:extLst>
            <a:ext uri="{FF2B5EF4-FFF2-40B4-BE49-F238E27FC236}">
              <a16:creationId xmlns:a16="http://schemas.microsoft.com/office/drawing/2014/main" id="{B47C346E-7CAA-486B-8A48-8F2A3EF2D734}"/>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15" name="Rectangle 14">
          <a:extLst>
            <a:ext uri="{FF2B5EF4-FFF2-40B4-BE49-F238E27FC236}">
              <a16:creationId xmlns:a16="http://schemas.microsoft.com/office/drawing/2014/main" id="{5DB533FD-CEC1-4D4F-8B9E-5D47BEE3CB22}"/>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range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12</xdr:col>
      <xdr:colOff>302936</xdr:colOff>
      <xdr:row>15</xdr:row>
      <xdr:rowOff>181974</xdr:rowOff>
    </xdr:to>
    <xdr:sp macro="" textlink="">
      <xdr:nvSpPr>
        <xdr:cNvPr id="16" name="Rectangle 15">
          <a:extLst>
            <a:ext uri="{FF2B5EF4-FFF2-40B4-BE49-F238E27FC236}">
              <a16:creationId xmlns:a16="http://schemas.microsoft.com/office/drawing/2014/main" id="{286CD666-2E98-468D-8A98-EB85A21FDCAE}"/>
            </a:ext>
          </a:extLst>
        </xdr:cNvPr>
        <xdr:cNvSpPr/>
      </xdr:nvSpPr>
      <xdr:spPr>
        <a:xfrm>
          <a:off x="609600" y="256603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variance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17145</xdr:rowOff>
    </xdr:from>
    <xdr:to>
      <xdr:col>12</xdr:col>
      <xdr:colOff>302936</xdr:colOff>
      <xdr:row>19</xdr:row>
      <xdr:rowOff>10524</xdr:rowOff>
    </xdr:to>
    <xdr:sp macro="" textlink="">
      <xdr:nvSpPr>
        <xdr:cNvPr id="17" name="Rectangle 16">
          <a:extLst>
            <a:ext uri="{FF2B5EF4-FFF2-40B4-BE49-F238E27FC236}">
              <a16:creationId xmlns:a16="http://schemas.microsoft.com/office/drawing/2014/main" id="{94EF1AC9-6AF4-486A-8AB0-BF535444147F}"/>
            </a:ext>
          </a:extLst>
        </xdr:cNvPr>
        <xdr:cNvSpPr/>
      </xdr:nvSpPr>
      <xdr:spPr>
        <a:xfrm>
          <a:off x="609600" y="312610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standard deviation of the production output for the machine?</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21</xdr:row>
      <xdr:rowOff>70485</xdr:rowOff>
    </xdr:from>
    <xdr:to>
      <xdr:col>17</xdr:col>
      <xdr:colOff>293050</xdr:colOff>
      <xdr:row>33</xdr:row>
      <xdr:rowOff>140805</xdr:rowOff>
    </xdr:to>
    <xdr:sp macro="" textlink="">
      <xdr:nvSpPr>
        <xdr:cNvPr id="18" name="Rectangle 17">
          <a:extLst>
            <a:ext uri="{FF2B5EF4-FFF2-40B4-BE49-F238E27FC236}">
              <a16:creationId xmlns:a16="http://schemas.microsoft.com/office/drawing/2014/main" id="{3C49E0D9-D3B4-453A-86C8-CDB4E92731DB}"/>
            </a:ext>
          </a:extLst>
        </xdr:cNvPr>
        <xdr:cNvSpPr/>
      </xdr:nvSpPr>
      <xdr:spPr>
        <a:xfrm>
          <a:off x="612913" y="3996442"/>
          <a:ext cx="10099659" cy="22569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Inventory Management: With a range of $400, the store can anticipate significant variability in daily sales. This information can help ensure that inventory levels are sufficient to meet high demand periods while avoiding overstock during low demand periods.</a:t>
          </a:r>
        </a:p>
        <a:p>
          <a:pPr lvl="1" algn="l"/>
          <a:r>
            <a:rPr lang="en-IN" sz="1400" b="0">
              <a:latin typeface="Times New Roman" panose="02020603050405020304" pitchFamily="18" charset="0"/>
              <a:cs typeface="Times New Roman" panose="02020603050405020304" pitchFamily="18" charset="0"/>
            </a:rPr>
            <a:t>Consistency of Demand: The standard deviation of $114.73 indicates a considerable spread around the average daily sales, showing that while some days have much higher sales, other days are lower. Understanding this variability can help the store plan promotions or sales to boost lower sales days.</a:t>
          </a:r>
        </a:p>
        <a:p>
          <a:pPr lvl="1" algn="l"/>
          <a:r>
            <a:rPr lang="en-IN" sz="1400" b="0">
              <a:latin typeface="Times New Roman" panose="02020603050405020304" pitchFamily="18" charset="0"/>
              <a:cs typeface="Times New Roman" panose="02020603050405020304" pitchFamily="18" charset="0"/>
            </a:rPr>
            <a:t>Sales Forecasting and Pricing Strategies: Knowing the variance and standard deviation can help the store in better sales forecasting, allowing for more accurate predictions and adjustments in pricing strategies to maximize revenue.</a:t>
          </a:r>
        </a:p>
        <a:p>
          <a:pPr lvl="1" algn="l"/>
          <a:r>
            <a:rPr lang="en-IN" sz="1400" b="0">
              <a:latin typeface="Times New Roman" panose="02020603050405020304" pitchFamily="18" charset="0"/>
              <a:cs typeface="Times New Roman" panose="02020603050405020304" pitchFamily="18" charset="0"/>
            </a:rPr>
            <a:t>Resource Allocation: By understanding the daily sales variability, the store can optimize staffing levels and resource allocation to match the anticipated sales volume, ensuring efficient operations and better customer service.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438AD7F6-1E8B-4429-B811-A02F91EAC6D6}"/>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B8CA1A86-014C-48EB-BE08-C5E5822EC548}"/>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3) Problem: An e-commerce platform wants to analyze the delivery times of its shipments to understand the variability in order fulfillment and optimize its logistics operations.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02316564-0B5F-47C5-9A4D-52745F67F5C6}"/>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00F85F37-47E2-4F3C-B2FA-0CEF86776FB7}"/>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range of the delivery times?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12</xdr:col>
      <xdr:colOff>302936</xdr:colOff>
      <xdr:row>15</xdr:row>
      <xdr:rowOff>181974</xdr:rowOff>
    </xdr:to>
    <xdr:sp macro="" textlink="">
      <xdr:nvSpPr>
        <xdr:cNvPr id="6" name="Rectangle 5">
          <a:extLst>
            <a:ext uri="{FF2B5EF4-FFF2-40B4-BE49-F238E27FC236}">
              <a16:creationId xmlns:a16="http://schemas.microsoft.com/office/drawing/2014/main" id="{5AE5A15D-536A-45B5-AC67-AAADE09F7081}"/>
            </a:ext>
          </a:extLst>
        </xdr:cNvPr>
        <xdr:cNvSpPr/>
      </xdr:nvSpPr>
      <xdr:spPr>
        <a:xfrm>
          <a:off x="609600" y="261175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variance of the delivery times?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17145</xdr:rowOff>
    </xdr:from>
    <xdr:to>
      <xdr:col>12</xdr:col>
      <xdr:colOff>302936</xdr:colOff>
      <xdr:row>19</xdr:row>
      <xdr:rowOff>10524</xdr:rowOff>
    </xdr:to>
    <xdr:sp macro="" textlink="">
      <xdr:nvSpPr>
        <xdr:cNvPr id="7" name="Rectangle 6">
          <a:extLst>
            <a:ext uri="{FF2B5EF4-FFF2-40B4-BE49-F238E27FC236}">
              <a16:creationId xmlns:a16="http://schemas.microsoft.com/office/drawing/2014/main" id="{41F4609E-C46D-4C10-9023-EE77BA43220D}"/>
            </a:ext>
          </a:extLst>
        </xdr:cNvPr>
        <xdr:cNvSpPr/>
      </xdr:nvSpPr>
      <xdr:spPr>
        <a:xfrm>
          <a:off x="609600" y="321754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standard deviation of the delivery times?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21</xdr:row>
      <xdr:rowOff>12506</xdr:rowOff>
    </xdr:from>
    <xdr:to>
      <xdr:col>17</xdr:col>
      <xdr:colOff>293050</xdr:colOff>
      <xdr:row>33</xdr:row>
      <xdr:rowOff>82826</xdr:rowOff>
    </xdr:to>
    <xdr:sp macro="" textlink="">
      <xdr:nvSpPr>
        <xdr:cNvPr id="8" name="Rectangle 7">
          <a:extLst>
            <a:ext uri="{FF2B5EF4-FFF2-40B4-BE49-F238E27FC236}">
              <a16:creationId xmlns:a16="http://schemas.microsoft.com/office/drawing/2014/main" id="{676F277D-78D3-45F4-93E8-265E45041C0C}"/>
            </a:ext>
          </a:extLst>
        </xdr:cNvPr>
        <xdr:cNvSpPr/>
      </xdr:nvSpPr>
      <xdr:spPr>
        <a:xfrm>
          <a:off x="612913" y="3839071"/>
          <a:ext cx="10099659" cy="22569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Shipment Tracking: The range of 6 days indicates a significant spread in delivery times. The company can investigate the causes of such variability and implement measures to reduce it.</a:t>
          </a:r>
        </a:p>
        <a:p>
          <a:pPr lvl="1" algn="l"/>
          <a:r>
            <a:rPr lang="en-IN" sz="1400" b="0">
              <a:latin typeface="Times New Roman" panose="02020603050405020304" pitchFamily="18" charset="0"/>
              <a:cs typeface="Times New Roman" panose="02020603050405020304" pitchFamily="18" charset="0"/>
            </a:rPr>
            <a:t>Customer Expectations: Understanding that the standard deviation is 1.53 days helps the company in setting realistic expectations for delivery times, improving customer satisfaction by providing accurate delivery estimates.</a:t>
          </a:r>
        </a:p>
        <a:p>
          <a:pPr lvl="1" algn="l"/>
          <a:r>
            <a:rPr lang="en-IN" sz="1400" b="0">
              <a:latin typeface="Times New Roman" panose="02020603050405020304" pitchFamily="18" charset="0"/>
              <a:cs typeface="Times New Roman" panose="02020603050405020304" pitchFamily="18" charset="0"/>
            </a:rPr>
            <a:t>Service Level Agreements (SLAs): With a variance of 2.34 days, the company can assess its performance against SLAs and identify areas needing improvement to meet customer service commitments.</a:t>
          </a:r>
        </a:p>
        <a:p>
          <a:pPr lvl="1" algn="l"/>
          <a:r>
            <a:rPr lang="en-IN" sz="1400" b="0">
              <a:latin typeface="Times New Roman" panose="02020603050405020304" pitchFamily="18" charset="0"/>
              <a:cs typeface="Times New Roman" panose="02020603050405020304" pitchFamily="18" charset="0"/>
            </a:rPr>
            <a:t>Logistics Optimization: By analyzing the variability in delivery times, the company can optimize its logistics operations, such as adjusting routing plans, improving warehousing processes, and enhancing coordination with delivery partners to ensure more consistent delivery times.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7A3B29BA-7FC2-44CF-9AFC-1FBB3479408E}"/>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24B656B7-800F-406A-879C-BDB63F9D01D4}"/>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4) Problem : A company wants to analyze the monthly revenue generated by one of its products to understand its performance and variability. </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F4AAE666-B23E-4B65-A4E3-3CF32C4089F9}"/>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5795E23F-DD2C-4AEC-B2E8-591309CB0190}"/>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a:t>
          </a:r>
          <a:r>
            <a:rPr lang="en-IN" sz="1400" baseline="0">
              <a:solidFill>
                <a:schemeClr val="lt1"/>
              </a:solidFill>
              <a:effectLst/>
              <a:latin typeface="Times New Roman" panose="02020603050405020304" pitchFamily="18" charset="0"/>
              <a:ea typeface="+mn-ea"/>
              <a:cs typeface="Times New Roman" panose="02020603050405020304" pitchFamily="18" charset="0"/>
            </a:rPr>
            <a:t> </a:t>
          </a:r>
          <a:r>
            <a:rPr lang="en-IN" sz="1400">
              <a:solidFill>
                <a:schemeClr val="lt1"/>
              </a:solidFill>
              <a:effectLst/>
              <a:latin typeface="Times New Roman" panose="02020603050405020304" pitchFamily="18" charset="0"/>
              <a:ea typeface="+mn-ea"/>
              <a:cs typeface="Times New Roman" panose="02020603050405020304" pitchFamily="18" charset="0"/>
            </a:rPr>
            <a:t>What is the average monthly revenue for the product?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12</xdr:col>
      <xdr:colOff>302936</xdr:colOff>
      <xdr:row>15</xdr:row>
      <xdr:rowOff>181974</xdr:rowOff>
    </xdr:to>
    <xdr:sp macro="" textlink="">
      <xdr:nvSpPr>
        <xdr:cNvPr id="6" name="Rectangle 5">
          <a:extLst>
            <a:ext uri="{FF2B5EF4-FFF2-40B4-BE49-F238E27FC236}">
              <a16:creationId xmlns:a16="http://schemas.microsoft.com/office/drawing/2014/main" id="{29E7D89D-70FF-4D5F-8AB3-170F4C3DBE83}"/>
            </a:ext>
          </a:extLst>
        </xdr:cNvPr>
        <xdr:cNvSpPr/>
      </xdr:nvSpPr>
      <xdr:spPr>
        <a:xfrm>
          <a:off x="609600" y="261175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range of monthly revenue for the product?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16566</xdr:colOff>
      <xdr:row>18</xdr:row>
      <xdr:rowOff>12507</xdr:rowOff>
    </xdr:from>
    <xdr:to>
      <xdr:col>17</xdr:col>
      <xdr:colOff>309616</xdr:colOff>
      <xdr:row>30</xdr:row>
      <xdr:rowOff>82827</xdr:rowOff>
    </xdr:to>
    <xdr:sp macro="" textlink="">
      <xdr:nvSpPr>
        <xdr:cNvPr id="8" name="Rectangle 7">
          <a:extLst>
            <a:ext uri="{FF2B5EF4-FFF2-40B4-BE49-F238E27FC236}">
              <a16:creationId xmlns:a16="http://schemas.microsoft.com/office/drawing/2014/main" id="{3903EB7B-19D7-463B-B7F0-F244F523BB90}"/>
            </a:ext>
          </a:extLst>
        </xdr:cNvPr>
        <xdr:cNvSpPr/>
      </xdr:nvSpPr>
      <xdr:spPr>
        <a:xfrm>
          <a:off x="629479" y="3350398"/>
          <a:ext cx="10099659" cy="22569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Financial Planning: Knowing the average monthly revenue helps the company in budgeting and financial planning, ensuring that resources are allocated effectively.</a:t>
          </a:r>
        </a:p>
        <a:p>
          <a:pPr lvl="1" algn="l"/>
          <a:r>
            <a:rPr lang="en-IN" sz="1400" b="0">
              <a:latin typeface="Times New Roman" panose="02020603050405020304" pitchFamily="18" charset="0"/>
              <a:cs typeface="Times New Roman" panose="02020603050405020304" pitchFamily="18" charset="0"/>
            </a:rPr>
            <a:t>Performance Evaluation: The range indicates the variability in monthly revenue. A range of $45,000 suggests that there can be significant fluctuations in revenue, which the company needs to account for in its financial forecasts.</a:t>
          </a:r>
        </a:p>
        <a:p>
          <a:pPr lvl="1" algn="l"/>
          <a:r>
            <a:rPr lang="en-IN" sz="1400" b="0">
              <a:latin typeface="Times New Roman" panose="02020603050405020304" pitchFamily="18" charset="0"/>
              <a:cs typeface="Times New Roman" panose="02020603050405020304" pitchFamily="18" charset="0"/>
            </a:rPr>
            <a:t>Forecasting: Understanding both the mean and range can help the company make more accurate revenue forecasts and set realistic targets.</a:t>
          </a:r>
        </a:p>
        <a:p>
          <a:pPr lvl="1" algn="l"/>
          <a:r>
            <a:rPr lang="en-IN" sz="1400" b="0">
              <a:latin typeface="Times New Roman" panose="02020603050405020304" pitchFamily="18" charset="0"/>
              <a:cs typeface="Times New Roman" panose="02020603050405020304" pitchFamily="18" charset="0"/>
            </a:rPr>
            <a:t>Variability Management: The company can investigate the reasons for high and low revenue months to implement strategies to stabilize revenue streams, such as marketing campaigns during low revenue periods or improving product availability and customer service.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6D6EDC7F-EFEE-4812-A6A8-CECBC81702A1}"/>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Questions on measure of dispersion</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2F148115-D456-4986-BB6C-E50CADC831EE}"/>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5) Problem : A survey was conducted to gather feedback from customers regarding their satisfaction with a particular service on a scale of 1 to 10.</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31991F94-851B-41A4-B41C-C323248706C9}"/>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C4362EFC-D242-4735-968F-28D50D848900}"/>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average satisfaction rating?</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12</xdr:col>
      <xdr:colOff>302936</xdr:colOff>
      <xdr:row>15</xdr:row>
      <xdr:rowOff>181974</xdr:rowOff>
    </xdr:to>
    <xdr:sp macro="" textlink="">
      <xdr:nvSpPr>
        <xdr:cNvPr id="6" name="Rectangle 5">
          <a:extLst>
            <a:ext uri="{FF2B5EF4-FFF2-40B4-BE49-F238E27FC236}">
              <a16:creationId xmlns:a16="http://schemas.microsoft.com/office/drawing/2014/main" id="{2D31672D-D9A6-46F9-B2A9-0D85EED0D44F}"/>
            </a:ext>
          </a:extLst>
        </xdr:cNvPr>
        <xdr:cNvSpPr/>
      </xdr:nvSpPr>
      <xdr:spPr>
        <a:xfrm>
          <a:off x="609600" y="257365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standard deviation of the satisfaction ratings?</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18</xdr:row>
      <xdr:rowOff>12506</xdr:rowOff>
    </xdr:from>
    <xdr:to>
      <xdr:col>17</xdr:col>
      <xdr:colOff>293050</xdr:colOff>
      <xdr:row>28</xdr:row>
      <xdr:rowOff>73446</xdr:rowOff>
    </xdr:to>
    <xdr:sp macro="" textlink="">
      <xdr:nvSpPr>
        <xdr:cNvPr id="8" name="Rectangle 7">
          <a:extLst>
            <a:ext uri="{FF2B5EF4-FFF2-40B4-BE49-F238E27FC236}">
              <a16:creationId xmlns:a16="http://schemas.microsoft.com/office/drawing/2014/main" id="{9B0AD78E-36EA-43F7-ADC9-6C65C02F9991}"/>
            </a:ext>
          </a:extLst>
        </xdr:cNvPr>
        <xdr:cNvSpPr/>
      </xdr:nvSpPr>
      <xdr:spPr>
        <a:xfrm>
          <a:off x="605928" y="3317566"/>
          <a:ext cx="9987893" cy="18970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Customer Satisfaction: The average satisfaction rating of 7.5 indicates a generally positive customer perception of the service. This insight can help the company gauge overall customer happiness.</a:t>
          </a:r>
        </a:p>
        <a:p>
          <a:pPr lvl="1" algn="l"/>
          <a:r>
            <a:rPr lang="en-IN" sz="1400" b="0">
              <a:latin typeface="Times New Roman" panose="02020603050405020304" pitchFamily="18" charset="0"/>
              <a:cs typeface="Times New Roman" panose="02020603050405020304" pitchFamily="18" charset="0"/>
            </a:rPr>
            <a:t>Service Quality Improvement: The standard deviation of 1.04 shows the variability in customer ratings. A lower standard deviation indicates more consistency in customer satisfaction, while a higher value may point to areas where service quality can be inconsistent. The company can focus on minimizing this variability to ensure a more uniform customer experience.</a:t>
          </a:r>
        </a:p>
        <a:p>
          <a:pPr lvl="1" algn="l"/>
          <a:r>
            <a:rPr lang="en-IN" sz="1400" b="0">
              <a:latin typeface="Times New Roman" panose="02020603050405020304" pitchFamily="18" charset="0"/>
              <a:cs typeface="Times New Roman" panose="02020603050405020304" pitchFamily="18" charset="0"/>
            </a:rPr>
            <a:t>Targeted Enhancements: By identifying the specific ratings that contribute to lower satisfaction scores, the company can implement targeted improvements in those areas, thereby enhancing the overall service quality.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293050</xdr:colOff>
      <xdr:row>2</xdr:row>
      <xdr:rowOff>180917</xdr:rowOff>
    </xdr:to>
    <xdr:sp macro="" textlink="">
      <xdr:nvSpPr>
        <xdr:cNvPr id="2" name="Rectangle 1">
          <a:extLst>
            <a:ext uri="{FF2B5EF4-FFF2-40B4-BE49-F238E27FC236}">
              <a16:creationId xmlns:a16="http://schemas.microsoft.com/office/drawing/2014/main" id="{104DFF93-B880-4964-B303-A0D95A6F203F}"/>
            </a:ext>
          </a:extLst>
        </xdr:cNvPr>
        <xdr:cNvSpPr/>
      </xdr:nvSpPr>
      <xdr:spPr>
        <a:xfrm>
          <a:off x="609600" y="182880"/>
          <a:ext cx="10046650" cy="3637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B: Questions on measure of dispersion</a:t>
          </a:r>
        </a:p>
      </xdr:txBody>
    </xdr:sp>
    <xdr:clientData/>
  </xdr:twoCellAnchor>
  <xdr:twoCellAnchor>
    <xdr:from>
      <xdr:col>1</xdr:col>
      <xdr:colOff>0</xdr:colOff>
      <xdr:row>3</xdr:row>
      <xdr:rowOff>180543</xdr:rowOff>
    </xdr:from>
    <xdr:to>
      <xdr:col>17</xdr:col>
      <xdr:colOff>293050</xdr:colOff>
      <xdr:row>6</xdr:row>
      <xdr:rowOff>156127</xdr:rowOff>
    </xdr:to>
    <xdr:sp macro="" textlink="">
      <xdr:nvSpPr>
        <xdr:cNvPr id="3" name="Rectangle 2">
          <a:extLst>
            <a:ext uri="{FF2B5EF4-FFF2-40B4-BE49-F238E27FC236}">
              <a16:creationId xmlns:a16="http://schemas.microsoft.com/office/drawing/2014/main" id="{CD15A208-9050-4D22-B232-ECA3717740A6}"/>
            </a:ext>
          </a:extLst>
        </xdr:cNvPr>
        <xdr:cNvSpPr/>
      </xdr:nvSpPr>
      <xdr:spPr>
        <a:xfrm>
          <a:off x="609600" y="729183"/>
          <a:ext cx="10046650" cy="5242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6) Problem :A company wants to analyze the customer wait times at its call center to assess the efficiency of its customer service operations.</a:t>
          </a:r>
        </a:p>
      </xdr:txBody>
    </xdr:sp>
    <xdr:clientData/>
  </xdr:twoCellAnchor>
  <xdr:twoCellAnchor>
    <xdr:from>
      <xdr:col>1</xdr:col>
      <xdr:colOff>0</xdr:colOff>
      <xdr:row>8</xdr:row>
      <xdr:rowOff>0</xdr:rowOff>
    </xdr:from>
    <xdr:to>
      <xdr:col>17</xdr:col>
      <xdr:colOff>293050</xdr:colOff>
      <xdr:row>9</xdr:row>
      <xdr:rowOff>173993</xdr:rowOff>
    </xdr:to>
    <xdr:sp macro="" textlink="">
      <xdr:nvSpPr>
        <xdr:cNvPr id="4" name="Rectangle 3">
          <a:extLst>
            <a:ext uri="{FF2B5EF4-FFF2-40B4-BE49-F238E27FC236}">
              <a16:creationId xmlns:a16="http://schemas.microsoft.com/office/drawing/2014/main" id="{6981BE54-74BB-447E-99E6-2300B64607BB}"/>
            </a:ext>
          </a:extLst>
        </xdr:cNvPr>
        <xdr:cNvSpPr/>
      </xdr:nvSpPr>
      <xdr:spPr>
        <a:xfrm>
          <a:off x="609600" y="1463040"/>
          <a:ext cx="10046650" cy="3568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latin typeface="Times New Roman" panose="02020603050405020304" pitchFamily="18" charset="0"/>
              <a:cs typeface="Times New Roman" panose="02020603050405020304" pitchFamily="18" charset="0"/>
            </a:rPr>
            <a:t>Solution</a:t>
          </a:r>
          <a:r>
            <a:rPr lang="en-IN" sz="1400"/>
            <a:t>:</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10</xdr:row>
      <xdr:rowOff>177165</xdr:rowOff>
    </xdr:from>
    <xdr:to>
      <xdr:col>12</xdr:col>
      <xdr:colOff>302936</xdr:colOff>
      <xdr:row>12</xdr:row>
      <xdr:rowOff>170544</xdr:rowOff>
    </xdr:to>
    <xdr:sp macro="" textlink="">
      <xdr:nvSpPr>
        <xdr:cNvPr id="5" name="Rectangle 4">
          <a:extLst>
            <a:ext uri="{FF2B5EF4-FFF2-40B4-BE49-F238E27FC236}">
              <a16:creationId xmlns:a16="http://schemas.microsoft.com/office/drawing/2014/main" id="{847D5F15-85F8-412E-BFDA-FA9F675C8E50}"/>
            </a:ext>
          </a:extLst>
        </xdr:cNvPr>
        <xdr:cNvSpPr/>
      </xdr:nvSpPr>
      <xdr:spPr>
        <a:xfrm>
          <a:off x="609600" y="200596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1. What is the average wait time for customers at the call center?</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xdr:row>
      <xdr:rowOff>5715</xdr:rowOff>
    </xdr:from>
    <xdr:to>
      <xdr:col>12</xdr:col>
      <xdr:colOff>302936</xdr:colOff>
      <xdr:row>15</xdr:row>
      <xdr:rowOff>181974</xdr:rowOff>
    </xdr:to>
    <xdr:sp macro="" textlink="">
      <xdr:nvSpPr>
        <xdr:cNvPr id="6" name="Rectangle 5">
          <a:extLst>
            <a:ext uri="{FF2B5EF4-FFF2-40B4-BE49-F238E27FC236}">
              <a16:creationId xmlns:a16="http://schemas.microsoft.com/office/drawing/2014/main" id="{5E7D47C3-6C2E-4FE0-9AF0-F7C560696C4B}"/>
            </a:ext>
          </a:extLst>
        </xdr:cNvPr>
        <xdr:cNvSpPr/>
      </xdr:nvSpPr>
      <xdr:spPr>
        <a:xfrm>
          <a:off x="609600" y="257365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2. What is the range of wait times for customers at the call center?</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17145</xdr:rowOff>
    </xdr:from>
    <xdr:to>
      <xdr:col>12</xdr:col>
      <xdr:colOff>302936</xdr:colOff>
      <xdr:row>19</xdr:row>
      <xdr:rowOff>10524</xdr:rowOff>
    </xdr:to>
    <xdr:sp macro="" textlink="">
      <xdr:nvSpPr>
        <xdr:cNvPr id="7" name="Rectangle 6">
          <a:extLst>
            <a:ext uri="{FF2B5EF4-FFF2-40B4-BE49-F238E27FC236}">
              <a16:creationId xmlns:a16="http://schemas.microsoft.com/office/drawing/2014/main" id="{A9822C9A-4AA1-4E6B-982C-D52BC918FFD6}"/>
            </a:ext>
          </a:extLst>
        </xdr:cNvPr>
        <xdr:cNvSpPr/>
      </xdr:nvSpPr>
      <xdr:spPr>
        <a:xfrm>
          <a:off x="609600" y="3126105"/>
          <a:ext cx="7008536" cy="3591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lt1"/>
              </a:solidFill>
              <a:effectLst/>
              <a:latin typeface="Times New Roman" panose="02020603050405020304" pitchFamily="18" charset="0"/>
              <a:ea typeface="+mn-ea"/>
              <a:cs typeface="Times New Roman" panose="02020603050405020304" pitchFamily="18" charset="0"/>
            </a:rPr>
            <a:t>3. What is the standard deviation of the wait times for customers at the call center?</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21</xdr:row>
      <xdr:rowOff>12506</xdr:rowOff>
    </xdr:from>
    <xdr:to>
      <xdr:col>17</xdr:col>
      <xdr:colOff>293050</xdr:colOff>
      <xdr:row>33</xdr:row>
      <xdr:rowOff>82826</xdr:rowOff>
    </xdr:to>
    <xdr:sp macro="" textlink="">
      <xdr:nvSpPr>
        <xdr:cNvPr id="8" name="Rectangle 7">
          <a:extLst>
            <a:ext uri="{FF2B5EF4-FFF2-40B4-BE49-F238E27FC236}">
              <a16:creationId xmlns:a16="http://schemas.microsoft.com/office/drawing/2014/main" id="{E1260736-6D19-4EF1-BA90-96AF0EFE9C5D}"/>
            </a:ext>
          </a:extLst>
        </xdr:cNvPr>
        <xdr:cNvSpPr/>
      </xdr:nvSpPr>
      <xdr:spPr>
        <a:xfrm>
          <a:off x="609600" y="3852986"/>
          <a:ext cx="10046650" cy="22648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a:latin typeface="Times New Roman" panose="02020603050405020304" pitchFamily="18" charset="0"/>
              <a:cs typeface="Times New Roman" panose="02020603050405020304" pitchFamily="18" charset="0"/>
            </a:rPr>
            <a:t>Insights and Strategic Decisions</a:t>
          </a:r>
        </a:p>
        <a:p>
          <a:pPr lvl="1" algn="l"/>
          <a:r>
            <a:rPr lang="en-IN" sz="1400" b="0">
              <a:latin typeface="Times New Roman" panose="02020603050405020304" pitchFamily="18" charset="0"/>
              <a:cs typeface="Times New Roman" panose="02020603050405020304" pitchFamily="18" charset="0"/>
            </a:rPr>
            <a:t>Customer Experience: The average wait time of 17.9 minutes provides a benchmark for the typical waiting experience of customers. This can help the company assess overall efficiency and customer satisfaction.</a:t>
          </a:r>
        </a:p>
        <a:p>
          <a:pPr lvl="1" algn="l"/>
          <a:r>
            <a:rPr lang="en-IN" sz="1400" b="0">
              <a:latin typeface="Times New Roman" panose="02020603050405020304" pitchFamily="18" charset="0"/>
              <a:cs typeface="Times New Roman" panose="02020603050405020304" pitchFamily="18" charset="0"/>
            </a:rPr>
            <a:t>Variability in Wait Times: The range of 19 minutes indicates significant variability in wait times, suggesting that some customers experience much longer waits than others.</a:t>
          </a:r>
        </a:p>
        <a:p>
          <a:pPr lvl="1" algn="l"/>
          <a:r>
            <a:rPr lang="en-IN" sz="1400" b="0">
              <a:latin typeface="Times New Roman" panose="02020603050405020304" pitchFamily="18" charset="0"/>
              <a:cs typeface="Times New Roman" panose="02020603050405020304" pitchFamily="18" charset="0"/>
            </a:rPr>
            <a:t>Service Consistency: The standard deviation of 5.67 minutes shows the dispersion of wait times around the mean. A lower standard deviation would indicate more consistent wait times, whereas a higher value suggests more fluctuation.</a:t>
          </a:r>
        </a:p>
        <a:p>
          <a:pPr lvl="1" algn="l"/>
          <a:r>
            <a:rPr lang="en-IN" sz="1400" b="0">
              <a:latin typeface="Times New Roman" panose="02020603050405020304" pitchFamily="18" charset="0"/>
              <a:cs typeface="Times New Roman" panose="02020603050405020304" pitchFamily="18" charset="0"/>
            </a:rPr>
            <a:t>Operational Efficiency: Understanding these metrics allows the company to identify areas for improvement in call center operations. Strategies could include optimizing staffing levels during peak times, improving call handling processes, and implementing better queue management systems to reduce average wait times and enhance consistency.</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9197-96E4-4B11-9CBD-13FAF37077CB}">
  <dimension ref="C9:T144"/>
  <sheetViews>
    <sheetView tabSelected="1" zoomScale="82" zoomScaleNormal="100" workbookViewId="0">
      <selection activeCell="N12" sqref="N12"/>
    </sheetView>
  </sheetViews>
  <sheetFormatPr defaultRowHeight="14.4" x14ac:dyDescent="0.3"/>
  <cols>
    <col min="4" max="4" width="13.109375" bestFit="1" customWidth="1"/>
    <col min="19" max="19" width="9.77734375" bestFit="1" customWidth="1"/>
    <col min="20" max="20" width="14.88671875" bestFit="1" customWidth="1"/>
  </cols>
  <sheetData>
    <row r="9" spans="3:4" x14ac:dyDescent="0.3">
      <c r="C9" s="3" t="s">
        <v>90</v>
      </c>
      <c r="D9" s="3" t="s">
        <v>89</v>
      </c>
    </row>
    <row r="10" spans="3:4" x14ac:dyDescent="0.3">
      <c r="C10" s="3">
        <v>1</v>
      </c>
      <c r="D10" s="3">
        <v>50</v>
      </c>
    </row>
    <row r="11" spans="3:4" x14ac:dyDescent="0.3">
      <c r="C11" s="3">
        <v>2</v>
      </c>
      <c r="D11" s="3">
        <v>60</v>
      </c>
    </row>
    <row r="12" spans="3:4" x14ac:dyDescent="0.3">
      <c r="C12" s="3">
        <v>3</v>
      </c>
      <c r="D12" s="3">
        <v>55</v>
      </c>
    </row>
    <row r="13" spans="3:4" x14ac:dyDescent="0.3">
      <c r="C13" s="3">
        <v>4</v>
      </c>
      <c r="D13" s="3">
        <v>70</v>
      </c>
    </row>
    <row r="18" spans="14:15" x14ac:dyDescent="0.3">
      <c r="N18" s="35">
        <f>AVERAGE(D10:D13)</f>
        <v>58.75</v>
      </c>
      <c r="O18" s="35"/>
    </row>
    <row r="19" spans="14:15" x14ac:dyDescent="0.3">
      <c r="N19" s="35"/>
      <c r="O19" s="35"/>
    </row>
    <row r="20" spans="14:15" ht="18" x14ac:dyDescent="0.3">
      <c r="N20" s="2"/>
      <c r="O20" s="2"/>
    </row>
    <row r="21" spans="14:15" x14ac:dyDescent="0.3">
      <c r="N21" s="35">
        <f>MEDIAN(D10:D13)</f>
        <v>57.5</v>
      </c>
      <c r="O21" s="35"/>
    </row>
    <row r="22" spans="14:15" x14ac:dyDescent="0.3">
      <c r="N22" s="35"/>
      <c r="O22" s="35"/>
    </row>
    <row r="23" spans="14:15" ht="18" x14ac:dyDescent="0.3">
      <c r="N23" s="2"/>
      <c r="O23" s="2"/>
    </row>
    <row r="24" spans="14:15" x14ac:dyDescent="0.3">
      <c r="N24" s="35" t="e">
        <f>MODE(D10:D13)</f>
        <v>#N/A</v>
      </c>
      <c r="O24" s="35"/>
    </row>
    <row r="25" spans="14:15" x14ac:dyDescent="0.3">
      <c r="N25" s="35"/>
      <c r="O25" s="35"/>
    </row>
    <row r="43" spans="3:4" x14ac:dyDescent="0.3">
      <c r="C43" s="13"/>
      <c r="D43" s="13"/>
    </row>
    <row r="44" spans="3:4" x14ac:dyDescent="0.3">
      <c r="C44" s="13"/>
      <c r="D44" s="13"/>
    </row>
    <row r="45" spans="3:4" x14ac:dyDescent="0.3">
      <c r="C45" s="13"/>
      <c r="D45" s="13"/>
    </row>
    <row r="46" spans="3:4" x14ac:dyDescent="0.3">
      <c r="C46" s="13"/>
      <c r="D46" s="13"/>
    </row>
    <row r="47" spans="3:4" x14ac:dyDescent="0.3">
      <c r="C47" s="13"/>
      <c r="D47" s="13"/>
    </row>
    <row r="48" spans="3:4" x14ac:dyDescent="0.3">
      <c r="C48" s="13"/>
      <c r="D48" s="13"/>
    </row>
    <row r="49" spans="3:4" x14ac:dyDescent="0.3">
      <c r="C49" s="13"/>
      <c r="D49" s="13"/>
    </row>
    <row r="50" spans="3:4" x14ac:dyDescent="0.3">
      <c r="C50" s="13"/>
      <c r="D50" s="13"/>
    </row>
    <row r="51" spans="3:4" x14ac:dyDescent="0.3">
      <c r="C51" s="13"/>
      <c r="D51" s="13"/>
    </row>
    <row r="52" spans="3:4" x14ac:dyDescent="0.3">
      <c r="C52" s="13"/>
      <c r="D52" s="13"/>
    </row>
    <row r="53" spans="3:4" x14ac:dyDescent="0.3">
      <c r="C53" s="13"/>
      <c r="D53" s="13"/>
    </row>
    <row r="54" spans="3:4" x14ac:dyDescent="0.3">
      <c r="C54" s="13"/>
      <c r="D54" s="13"/>
    </row>
    <row r="55" spans="3:4" x14ac:dyDescent="0.3">
      <c r="C55" s="13"/>
      <c r="D55" s="13"/>
    </row>
    <row r="56" spans="3:4" x14ac:dyDescent="0.3">
      <c r="C56" s="13"/>
      <c r="D56" s="13"/>
    </row>
    <row r="57" spans="3:4" x14ac:dyDescent="0.3">
      <c r="C57" s="13"/>
      <c r="D57" s="13"/>
    </row>
    <row r="58" spans="3:4" x14ac:dyDescent="0.3">
      <c r="C58" s="13"/>
      <c r="D58" s="13"/>
    </row>
    <row r="59" spans="3:4" x14ac:dyDescent="0.3">
      <c r="C59" s="13"/>
      <c r="D59" s="13"/>
    </row>
    <row r="60" spans="3:4" x14ac:dyDescent="0.3">
      <c r="C60" s="13"/>
      <c r="D60" s="13"/>
    </row>
    <row r="61" spans="3:4" x14ac:dyDescent="0.3">
      <c r="C61" s="13"/>
      <c r="D61" s="13"/>
    </row>
    <row r="62" spans="3:4" x14ac:dyDescent="0.3">
      <c r="C62" s="13"/>
      <c r="D62" s="13"/>
    </row>
    <row r="63" spans="3:4" x14ac:dyDescent="0.3">
      <c r="C63" s="13"/>
      <c r="D63" s="13"/>
    </row>
    <row r="68" spans="14:15" x14ac:dyDescent="0.3">
      <c r="N68" s="54"/>
      <c r="O68" s="54"/>
    </row>
    <row r="69" spans="14:15" x14ac:dyDescent="0.3">
      <c r="N69" s="54"/>
      <c r="O69" s="54"/>
    </row>
    <row r="70" spans="14:15" ht="18" x14ac:dyDescent="0.3">
      <c r="N70" s="2"/>
      <c r="O70" s="2"/>
    </row>
    <row r="71" spans="14:15" x14ac:dyDescent="0.3">
      <c r="N71" s="54"/>
      <c r="O71" s="54"/>
    </row>
    <row r="72" spans="14:15" x14ac:dyDescent="0.3">
      <c r="N72" s="54"/>
      <c r="O72" s="54"/>
    </row>
    <row r="73" spans="14:15" ht="18" x14ac:dyDescent="0.3">
      <c r="N73" s="2"/>
      <c r="O73" s="2"/>
    </row>
    <row r="74" spans="14:15" x14ac:dyDescent="0.3">
      <c r="N74" s="54"/>
      <c r="O74" s="54"/>
    </row>
    <row r="75" spans="14:15" x14ac:dyDescent="0.3">
      <c r="N75" s="54"/>
      <c r="O75" s="54"/>
    </row>
    <row r="94" spans="19:20" x14ac:dyDescent="0.3">
      <c r="S94" s="4"/>
      <c r="T94" s="4"/>
    </row>
    <row r="95" spans="19:20" x14ac:dyDescent="0.3">
      <c r="S95" s="4"/>
      <c r="T95" s="4"/>
    </row>
    <row r="96" spans="19:20" x14ac:dyDescent="0.3">
      <c r="S96" s="4"/>
      <c r="T96" s="4"/>
    </row>
    <row r="97" spans="14:20" ht="14.4" customHeight="1" x14ac:dyDescent="0.3">
      <c r="N97" s="9"/>
      <c r="O97" s="9"/>
      <c r="S97" s="4"/>
      <c r="T97" s="4"/>
    </row>
    <row r="98" spans="14:20" ht="14.4" customHeight="1" x14ac:dyDescent="0.3">
      <c r="N98" s="9"/>
      <c r="O98" s="9"/>
      <c r="S98" s="4"/>
      <c r="T98" s="4"/>
    </row>
    <row r="99" spans="14:20" ht="18" x14ac:dyDescent="0.3">
      <c r="N99" s="2"/>
      <c r="O99" s="2"/>
      <c r="S99" s="4"/>
      <c r="T99" s="4"/>
    </row>
    <row r="100" spans="14:20" ht="14.4" customHeight="1" x14ac:dyDescent="0.3">
      <c r="N100" s="9"/>
      <c r="O100" s="9"/>
      <c r="S100" s="4"/>
      <c r="T100" s="4"/>
    </row>
    <row r="101" spans="14:20" ht="14.4" customHeight="1" x14ac:dyDescent="0.3">
      <c r="N101" s="9"/>
      <c r="O101" s="9"/>
      <c r="S101" s="4"/>
      <c r="T101" s="4"/>
    </row>
    <row r="102" spans="14:20" ht="18" x14ac:dyDescent="0.3">
      <c r="N102" s="2"/>
      <c r="O102" s="2"/>
      <c r="S102" s="4"/>
      <c r="T102" s="4"/>
    </row>
    <row r="103" spans="14:20" ht="14.4" customHeight="1" x14ac:dyDescent="0.3">
      <c r="N103" s="9"/>
      <c r="O103" s="9"/>
      <c r="S103" s="4"/>
      <c r="T103" s="4"/>
    </row>
    <row r="104" spans="14:20" ht="14.4" customHeight="1" x14ac:dyDescent="0.3">
      <c r="N104" s="9"/>
      <c r="O104" s="9"/>
      <c r="S104" s="4"/>
      <c r="T104" s="4"/>
    </row>
    <row r="105" spans="14:20" x14ac:dyDescent="0.3">
      <c r="S105" s="4"/>
      <c r="T105" s="4"/>
    </row>
    <row r="106" spans="14:20" x14ac:dyDescent="0.3">
      <c r="S106" s="4"/>
      <c r="T106" s="4"/>
    </row>
    <row r="107" spans="14:20" x14ac:dyDescent="0.3">
      <c r="S107" s="4"/>
      <c r="T107" s="4"/>
    </row>
    <row r="108" spans="14:20" x14ac:dyDescent="0.3">
      <c r="S108" s="4"/>
      <c r="T108" s="4"/>
    </row>
    <row r="109" spans="14:20" x14ac:dyDescent="0.3">
      <c r="S109" s="4"/>
      <c r="T109" s="4"/>
    </row>
    <row r="110" spans="14:20" x14ac:dyDescent="0.3">
      <c r="S110" s="4"/>
      <c r="T110" s="4"/>
    </row>
    <row r="111" spans="14:20" x14ac:dyDescent="0.3">
      <c r="S111" s="4"/>
      <c r="T111" s="4"/>
    </row>
    <row r="112" spans="14:20" x14ac:dyDescent="0.3">
      <c r="S112" s="4"/>
      <c r="T112" s="4"/>
    </row>
    <row r="113" spans="19:20" x14ac:dyDescent="0.3">
      <c r="S113" s="4"/>
      <c r="T113" s="4"/>
    </row>
    <row r="114" spans="19:20" x14ac:dyDescent="0.3">
      <c r="S114" s="4"/>
      <c r="T114" s="4"/>
    </row>
    <row r="115" spans="19:20" x14ac:dyDescent="0.3">
      <c r="S115" s="4"/>
      <c r="T115" s="4"/>
    </row>
    <row r="116" spans="19:20" x14ac:dyDescent="0.3">
      <c r="S116" s="4"/>
      <c r="T116" s="4"/>
    </row>
    <row r="117" spans="19:20" x14ac:dyDescent="0.3">
      <c r="S117" s="4"/>
      <c r="T117" s="4"/>
    </row>
    <row r="118" spans="19:20" x14ac:dyDescent="0.3">
      <c r="S118" s="4"/>
      <c r="T118" s="4"/>
    </row>
    <row r="119" spans="19:20" x14ac:dyDescent="0.3">
      <c r="S119" s="4"/>
      <c r="T119" s="4"/>
    </row>
    <row r="120" spans="19:20" x14ac:dyDescent="0.3">
      <c r="S120" s="4"/>
      <c r="T120" s="4"/>
    </row>
    <row r="121" spans="19:20" x14ac:dyDescent="0.3">
      <c r="S121" s="4"/>
      <c r="T121" s="4"/>
    </row>
    <row r="122" spans="19:20" x14ac:dyDescent="0.3">
      <c r="S122" s="4"/>
      <c r="T122" s="4"/>
    </row>
    <row r="123" spans="19:20" x14ac:dyDescent="0.3">
      <c r="S123" s="4"/>
      <c r="T123" s="4"/>
    </row>
    <row r="124" spans="19:20" x14ac:dyDescent="0.3">
      <c r="S124" s="4"/>
      <c r="T124" s="4"/>
    </row>
    <row r="125" spans="19:20" x14ac:dyDescent="0.3">
      <c r="S125" s="4"/>
      <c r="T125" s="4"/>
    </row>
    <row r="126" spans="19:20" x14ac:dyDescent="0.3">
      <c r="S126" s="4"/>
      <c r="T126" s="4"/>
    </row>
    <row r="127" spans="19:20" x14ac:dyDescent="0.3">
      <c r="S127" s="4"/>
      <c r="T127" s="4"/>
    </row>
    <row r="128" spans="19:20" x14ac:dyDescent="0.3">
      <c r="S128" s="4"/>
      <c r="T128" s="4"/>
    </row>
    <row r="129" spans="19:20" x14ac:dyDescent="0.3">
      <c r="S129" s="4"/>
      <c r="T129" s="4"/>
    </row>
    <row r="130" spans="19:20" x14ac:dyDescent="0.3">
      <c r="S130" s="4"/>
      <c r="T130" s="4"/>
    </row>
    <row r="131" spans="19:20" x14ac:dyDescent="0.3">
      <c r="S131" s="4"/>
      <c r="T131" s="4"/>
    </row>
    <row r="132" spans="19:20" x14ac:dyDescent="0.3">
      <c r="S132" s="4"/>
      <c r="T132" s="4"/>
    </row>
    <row r="133" spans="19:20" x14ac:dyDescent="0.3">
      <c r="S133" s="4"/>
      <c r="T133" s="4"/>
    </row>
    <row r="134" spans="19:20" x14ac:dyDescent="0.3">
      <c r="S134" s="4"/>
      <c r="T134" s="4"/>
    </row>
    <row r="135" spans="19:20" x14ac:dyDescent="0.3">
      <c r="S135" s="4"/>
      <c r="T135" s="4"/>
    </row>
    <row r="136" spans="19:20" x14ac:dyDescent="0.3">
      <c r="S136" s="4"/>
      <c r="T136" s="4"/>
    </row>
    <row r="137" spans="19:20" x14ac:dyDescent="0.3">
      <c r="S137" s="4"/>
      <c r="T137" s="4"/>
    </row>
    <row r="138" spans="19:20" x14ac:dyDescent="0.3">
      <c r="S138" s="4"/>
      <c r="T138" s="4"/>
    </row>
    <row r="139" spans="19:20" x14ac:dyDescent="0.3">
      <c r="S139" s="4"/>
      <c r="T139" s="4"/>
    </row>
    <row r="140" spans="19:20" x14ac:dyDescent="0.3">
      <c r="S140" s="4"/>
      <c r="T140" s="4"/>
    </row>
    <row r="141" spans="19:20" x14ac:dyDescent="0.3">
      <c r="S141" s="4"/>
      <c r="T141" s="4"/>
    </row>
    <row r="142" spans="19:20" x14ac:dyDescent="0.3">
      <c r="S142" s="4"/>
      <c r="T142" s="4"/>
    </row>
    <row r="143" spans="19:20" x14ac:dyDescent="0.3">
      <c r="S143" s="4"/>
      <c r="T143" s="4"/>
    </row>
    <row r="144" spans="19:20" x14ac:dyDescent="0.3">
      <c r="S144" s="4"/>
      <c r="T144" s="4"/>
    </row>
  </sheetData>
  <mergeCells count="6">
    <mergeCell ref="N74:O75"/>
    <mergeCell ref="N18:O19"/>
    <mergeCell ref="N21:O22"/>
    <mergeCell ref="N24:O25"/>
    <mergeCell ref="N68:O69"/>
    <mergeCell ref="N71:O7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41C4A-0B90-4986-AB12-108F3B0D8D3A}">
  <dimension ref="C9:Y59"/>
  <sheetViews>
    <sheetView zoomScale="86" workbookViewId="0">
      <selection activeCell="K16" sqref="K16"/>
    </sheetView>
  </sheetViews>
  <sheetFormatPr defaultRowHeight="14.4" x14ac:dyDescent="0.3"/>
  <cols>
    <col min="3" max="3" width="16.88671875" bestFit="1" customWidth="1"/>
    <col min="4" max="5" width="13.6640625" bestFit="1" customWidth="1"/>
    <col min="17" max="18" width="7.5546875" bestFit="1" customWidth="1"/>
    <col min="19" max="20" width="8.21875" bestFit="1" customWidth="1"/>
    <col min="21" max="21" width="7.5546875" bestFit="1" customWidth="1"/>
  </cols>
  <sheetData>
    <row r="9" spans="10:21" x14ac:dyDescent="0.3">
      <c r="P9" s="3" t="s">
        <v>6</v>
      </c>
      <c r="Q9" s="3" t="s">
        <v>23</v>
      </c>
      <c r="R9" s="3" t="s">
        <v>24</v>
      </c>
      <c r="S9" s="3" t="s">
        <v>25</v>
      </c>
      <c r="T9" s="3" t="s">
        <v>26</v>
      </c>
      <c r="U9" s="3" t="s">
        <v>27</v>
      </c>
    </row>
    <row r="10" spans="10:21" x14ac:dyDescent="0.3">
      <c r="P10" s="3">
        <v>1</v>
      </c>
      <c r="Q10" s="3">
        <v>30</v>
      </c>
      <c r="R10" s="3">
        <v>25</v>
      </c>
      <c r="S10" s="3">
        <v>22</v>
      </c>
      <c r="T10" s="3">
        <v>18</v>
      </c>
      <c r="U10" s="3">
        <v>35</v>
      </c>
    </row>
    <row r="11" spans="10:21" x14ac:dyDescent="0.3">
      <c r="P11" s="3">
        <v>2</v>
      </c>
      <c r="Q11" s="3">
        <v>32</v>
      </c>
      <c r="R11" s="3">
        <v>27</v>
      </c>
      <c r="S11" s="3">
        <v>23</v>
      </c>
      <c r="T11" s="3">
        <v>17</v>
      </c>
      <c r="U11" s="3">
        <v>36</v>
      </c>
    </row>
    <row r="12" spans="10:21" ht="14.4" customHeight="1" x14ac:dyDescent="0.3">
      <c r="J12" s="9"/>
      <c r="K12" s="9"/>
      <c r="P12" s="3">
        <v>3</v>
      </c>
      <c r="Q12" s="3">
        <v>33</v>
      </c>
      <c r="R12" s="3">
        <v>26</v>
      </c>
      <c r="S12" s="3">
        <v>20</v>
      </c>
      <c r="T12" s="3">
        <v>19</v>
      </c>
      <c r="U12" s="3">
        <v>34</v>
      </c>
    </row>
    <row r="13" spans="10:21" ht="14.4" customHeight="1" x14ac:dyDescent="0.3">
      <c r="J13" s="9"/>
      <c r="K13" s="9"/>
      <c r="P13" s="3">
        <v>4</v>
      </c>
      <c r="Q13" s="3">
        <v>28</v>
      </c>
      <c r="R13" s="3">
        <v>23</v>
      </c>
      <c r="S13" s="3">
        <v>25</v>
      </c>
      <c r="T13" s="3">
        <v>20</v>
      </c>
      <c r="U13" s="3">
        <v>35</v>
      </c>
    </row>
    <row r="14" spans="10:21" ht="15" customHeight="1" x14ac:dyDescent="0.3">
      <c r="J14" s="2"/>
      <c r="K14" s="2"/>
      <c r="P14" s="3">
        <v>5</v>
      </c>
      <c r="Q14" s="3">
        <v>31</v>
      </c>
      <c r="R14" s="3">
        <v>28</v>
      </c>
      <c r="S14" s="3">
        <v>21</v>
      </c>
      <c r="T14" s="3">
        <v>21</v>
      </c>
      <c r="U14" s="3">
        <v>33</v>
      </c>
    </row>
    <row r="15" spans="10:21" ht="14.4" customHeight="1" x14ac:dyDescent="0.3">
      <c r="J15" s="5"/>
      <c r="K15" s="5"/>
      <c r="P15" s="3">
        <v>6</v>
      </c>
      <c r="Q15" s="3">
        <v>30</v>
      </c>
      <c r="R15" s="3">
        <v>24</v>
      </c>
      <c r="S15" s="3">
        <v>24</v>
      </c>
      <c r="T15" s="3">
        <v>18</v>
      </c>
      <c r="U15" s="3">
        <v>34</v>
      </c>
    </row>
    <row r="16" spans="10:21" ht="14.4" customHeight="1" x14ac:dyDescent="0.3">
      <c r="J16" s="5"/>
      <c r="K16" s="5"/>
      <c r="P16" s="3">
        <v>7</v>
      </c>
      <c r="Q16" s="3">
        <v>29</v>
      </c>
      <c r="R16" s="3">
        <v>26</v>
      </c>
      <c r="S16" s="3">
        <v>23</v>
      </c>
      <c r="T16" s="3">
        <v>19</v>
      </c>
      <c r="U16" s="3">
        <v>32</v>
      </c>
    </row>
    <row r="17" spans="3:25" ht="13.8" customHeight="1" x14ac:dyDescent="0.3">
      <c r="J17" s="2"/>
      <c r="K17" s="2"/>
      <c r="P17" s="3">
        <v>8</v>
      </c>
      <c r="Q17" s="3">
        <v>30</v>
      </c>
      <c r="R17" s="3">
        <v>25</v>
      </c>
      <c r="S17" s="3">
        <v>22</v>
      </c>
      <c r="T17" s="3">
        <v>17</v>
      </c>
      <c r="U17" s="3">
        <v>33</v>
      </c>
    </row>
    <row r="18" spans="3:25" ht="14.4" customHeight="1" x14ac:dyDescent="0.3">
      <c r="J18" s="5"/>
      <c r="K18" s="5"/>
      <c r="P18" s="3">
        <v>9</v>
      </c>
      <c r="Q18" s="3">
        <v>32</v>
      </c>
      <c r="R18" s="3">
        <v>27</v>
      </c>
      <c r="S18" s="3">
        <v>25</v>
      </c>
      <c r="T18" s="3">
        <v>20</v>
      </c>
      <c r="U18" s="3">
        <v>36</v>
      </c>
    </row>
    <row r="19" spans="3:25" ht="14.4" customHeight="1" x14ac:dyDescent="0.3">
      <c r="J19" s="5"/>
      <c r="K19" s="5"/>
      <c r="P19" s="3">
        <v>10</v>
      </c>
      <c r="Q19" s="3">
        <v>31</v>
      </c>
      <c r="R19" s="3">
        <v>28</v>
      </c>
      <c r="S19" s="3">
        <v>24</v>
      </c>
      <c r="T19" s="3">
        <v>19</v>
      </c>
      <c r="U19" s="3">
        <v>34</v>
      </c>
    </row>
    <row r="20" spans="3:25" x14ac:dyDescent="0.3">
      <c r="P20" s="4"/>
      <c r="Q20" s="4"/>
    </row>
    <row r="21" spans="3:25" ht="15" thickBot="1" x14ac:dyDescent="0.35">
      <c r="P21" s="11"/>
      <c r="Q21" s="11"/>
      <c r="R21" s="11"/>
      <c r="S21" s="11"/>
      <c r="T21" s="11"/>
      <c r="U21" s="11"/>
      <c r="V21" s="11"/>
      <c r="W21" s="11"/>
      <c r="X21" s="11"/>
      <c r="Y21" s="11"/>
    </row>
    <row r="22" spans="3:25" x14ac:dyDescent="0.3">
      <c r="C22" s="7"/>
      <c r="D22" s="7" t="s">
        <v>23</v>
      </c>
      <c r="E22" s="7" t="s">
        <v>24</v>
      </c>
      <c r="F22" s="7" t="s">
        <v>28</v>
      </c>
      <c r="G22" s="7" t="s">
        <v>29</v>
      </c>
      <c r="H22" s="7" t="s">
        <v>27</v>
      </c>
    </row>
    <row r="24" spans="3:25" x14ac:dyDescent="0.3">
      <c r="C24" s="10" t="s">
        <v>8</v>
      </c>
      <c r="D24" s="10">
        <v>30.6</v>
      </c>
      <c r="E24" s="10">
        <v>25.9</v>
      </c>
      <c r="F24" s="10">
        <v>22.9</v>
      </c>
      <c r="G24" s="10">
        <v>18.8</v>
      </c>
      <c r="H24" s="10">
        <v>34.200000000000003</v>
      </c>
    </row>
    <row r="25" spans="3:25" x14ac:dyDescent="0.3">
      <c r="C25" t="s">
        <v>9</v>
      </c>
      <c r="D25">
        <v>0.47609522856952335</v>
      </c>
      <c r="E25">
        <v>0.52599112793531677</v>
      </c>
      <c r="F25">
        <v>0.52599112793531677</v>
      </c>
      <c r="G25">
        <v>0.41633319989322654</v>
      </c>
      <c r="H25">
        <v>0.41633319989322654</v>
      </c>
    </row>
    <row r="26" spans="3:25" x14ac:dyDescent="0.3">
      <c r="C26" t="s">
        <v>10</v>
      </c>
      <c r="D26">
        <v>30.5</v>
      </c>
      <c r="E26">
        <v>26</v>
      </c>
      <c r="F26">
        <v>23</v>
      </c>
      <c r="G26">
        <v>19</v>
      </c>
      <c r="H26">
        <v>34</v>
      </c>
    </row>
    <row r="27" spans="3:25" x14ac:dyDescent="0.3">
      <c r="C27" t="s">
        <v>11</v>
      </c>
      <c r="D27">
        <v>30</v>
      </c>
      <c r="E27">
        <v>25</v>
      </c>
      <c r="F27">
        <v>22</v>
      </c>
      <c r="G27">
        <v>19</v>
      </c>
      <c r="H27">
        <v>34</v>
      </c>
    </row>
    <row r="28" spans="3:25" x14ac:dyDescent="0.3">
      <c r="C28" t="s">
        <v>12</v>
      </c>
      <c r="D28">
        <v>1.5055453054181622</v>
      </c>
      <c r="E28">
        <v>1.6633299933166201</v>
      </c>
      <c r="F28">
        <v>1.6633299933166201</v>
      </c>
      <c r="G28">
        <v>1.3165611772087666</v>
      </c>
      <c r="H28">
        <v>1.3165611772087666</v>
      </c>
    </row>
    <row r="29" spans="3:25" x14ac:dyDescent="0.3">
      <c r="C29" s="10" t="s">
        <v>13</v>
      </c>
      <c r="D29" s="10">
        <v>2.2666666666666675</v>
      </c>
      <c r="E29" s="10">
        <v>2.7666666666666675</v>
      </c>
      <c r="F29" s="10">
        <v>2.7666666666666675</v>
      </c>
      <c r="G29" s="10">
        <v>1.7333333333333332</v>
      </c>
      <c r="H29" s="10">
        <v>1.7333333333333332</v>
      </c>
    </row>
    <row r="30" spans="3:25" x14ac:dyDescent="0.3">
      <c r="C30" t="s">
        <v>14</v>
      </c>
      <c r="D30">
        <v>-0.36517548195749105</v>
      </c>
      <c r="E30">
        <v>-0.72102523692014664</v>
      </c>
      <c r="F30">
        <v>-0.72102523692014664</v>
      </c>
      <c r="G30">
        <v>-0.7512679628064256</v>
      </c>
      <c r="H30">
        <v>-0.75126796280642383</v>
      </c>
    </row>
    <row r="31" spans="3:25" x14ac:dyDescent="0.3">
      <c r="C31" t="s">
        <v>15</v>
      </c>
      <c r="D31">
        <v>-0.11721373485089842</v>
      </c>
      <c r="E31">
        <v>-0.34768401660268666</v>
      </c>
      <c r="F31">
        <v>-0.34768401660268666</v>
      </c>
      <c r="G31">
        <v>8.7640906766853641E-2</v>
      </c>
      <c r="H31">
        <v>-8.7640906766863744E-2</v>
      </c>
    </row>
    <row r="32" spans="3:25" x14ac:dyDescent="0.3">
      <c r="C32" s="10" t="s">
        <v>16</v>
      </c>
      <c r="D32" s="10">
        <v>5</v>
      </c>
      <c r="E32" s="10">
        <v>5</v>
      </c>
      <c r="F32" s="10">
        <v>5</v>
      </c>
      <c r="G32" s="10">
        <v>4</v>
      </c>
      <c r="H32" s="10">
        <v>4</v>
      </c>
    </row>
    <row r="33" spans="3:17" x14ac:dyDescent="0.3">
      <c r="C33" t="s">
        <v>17</v>
      </c>
      <c r="D33">
        <v>28</v>
      </c>
      <c r="E33">
        <v>23</v>
      </c>
      <c r="F33">
        <v>20</v>
      </c>
      <c r="G33">
        <v>17</v>
      </c>
      <c r="H33">
        <v>32</v>
      </c>
    </row>
    <row r="34" spans="3:17" x14ac:dyDescent="0.3">
      <c r="C34" t="s">
        <v>18</v>
      </c>
      <c r="D34">
        <v>33</v>
      </c>
      <c r="E34">
        <v>28</v>
      </c>
      <c r="F34">
        <v>25</v>
      </c>
      <c r="G34">
        <v>21</v>
      </c>
      <c r="H34">
        <v>36</v>
      </c>
    </row>
    <row r="35" spans="3:17" x14ac:dyDescent="0.3">
      <c r="C35" t="s">
        <v>19</v>
      </c>
      <c r="D35">
        <v>306</v>
      </c>
      <c r="E35">
        <v>259</v>
      </c>
      <c r="F35">
        <v>229</v>
      </c>
      <c r="G35">
        <v>188</v>
      </c>
      <c r="H35">
        <v>342</v>
      </c>
    </row>
    <row r="36" spans="3:17" ht="15" thickBot="1" x14ac:dyDescent="0.35">
      <c r="C36" s="6" t="s">
        <v>20</v>
      </c>
      <c r="D36" s="6">
        <v>10</v>
      </c>
      <c r="E36" s="6">
        <v>10</v>
      </c>
      <c r="F36" s="6">
        <v>10</v>
      </c>
      <c r="G36" s="6">
        <v>10</v>
      </c>
      <c r="H36" s="6">
        <v>10</v>
      </c>
      <c r="P36" s="4"/>
      <c r="Q36" s="4"/>
    </row>
    <row r="37" spans="3:17" x14ac:dyDescent="0.3">
      <c r="P37" s="4"/>
      <c r="Q37" s="4"/>
    </row>
    <row r="38" spans="3:17" x14ac:dyDescent="0.3">
      <c r="P38" s="4"/>
      <c r="Q38" s="4"/>
    </row>
    <row r="39" spans="3:17" x14ac:dyDescent="0.3">
      <c r="P39" s="4"/>
      <c r="Q39" s="4"/>
    </row>
    <row r="40" spans="3:17" x14ac:dyDescent="0.3">
      <c r="P40" s="4"/>
      <c r="Q40" s="4"/>
    </row>
    <row r="41" spans="3:17" x14ac:dyDescent="0.3">
      <c r="P41" s="4"/>
      <c r="Q41" s="4"/>
    </row>
    <row r="42" spans="3:17" x14ac:dyDescent="0.3">
      <c r="P42" s="4"/>
      <c r="Q42" s="4"/>
    </row>
    <row r="43" spans="3:17" x14ac:dyDescent="0.3">
      <c r="P43" s="4"/>
      <c r="Q43" s="4"/>
    </row>
    <row r="44" spans="3:17" x14ac:dyDescent="0.3">
      <c r="P44" s="4"/>
      <c r="Q44" s="4"/>
    </row>
    <row r="45" spans="3:17" x14ac:dyDescent="0.3">
      <c r="P45" s="4"/>
      <c r="Q45" s="4"/>
    </row>
    <row r="46" spans="3:17" x14ac:dyDescent="0.3">
      <c r="P46" s="4"/>
      <c r="Q46" s="4"/>
    </row>
    <row r="47" spans="3:17" x14ac:dyDescent="0.3">
      <c r="P47" s="4"/>
      <c r="Q47" s="4"/>
    </row>
    <row r="48" spans="3:17" x14ac:dyDescent="0.3">
      <c r="P48" s="4"/>
      <c r="Q48" s="4"/>
    </row>
    <row r="49" spans="16:17" x14ac:dyDescent="0.3">
      <c r="P49" s="4"/>
      <c r="Q49" s="4"/>
    </row>
    <row r="50" spans="16:17" x14ac:dyDescent="0.3">
      <c r="P50" s="4"/>
      <c r="Q50" s="4"/>
    </row>
    <row r="51" spans="16:17" x14ac:dyDescent="0.3">
      <c r="P51" s="4"/>
      <c r="Q51" s="4"/>
    </row>
    <row r="52" spans="16:17" x14ac:dyDescent="0.3">
      <c r="P52" s="4"/>
      <c r="Q52" s="4"/>
    </row>
    <row r="53" spans="16:17" x14ac:dyDescent="0.3">
      <c r="P53" s="4"/>
      <c r="Q53" s="4"/>
    </row>
    <row r="54" spans="16:17" x14ac:dyDescent="0.3">
      <c r="P54" s="4"/>
      <c r="Q54" s="4"/>
    </row>
    <row r="55" spans="16:17" x14ac:dyDescent="0.3">
      <c r="P55" s="4"/>
      <c r="Q55" s="4"/>
    </row>
    <row r="56" spans="16:17" x14ac:dyDescent="0.3">
      <c r="P56" s="4"/>
      <c r="Q56" s="4"/>
    </row>
    <row r="57" spans="16:17" x14ac:dyDescent="0.3">
      <c r="P57" s="4"/>
      <c r="Q57" s="4"/>
    </row>
    <row r="58" spans="16:17" x14ac:dyDescent="0.3">
      <c r="P58" s="4"/>
      <c r="Q58" s="4"/>
    </row>
    <row r="59" spans="16:17" x14ac:dyDescent="0.3">
      <c r="P59" s="4"/>
      <c r="Q59"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D1104-0740-490E-B205-407102DB8665}">
  <dimension ref="D9:Y109"/>
  <sheetViews>
    <sheetView zoomScale="91" zoomScaleNormal="100" workbookViewId="0">
      <selection activeCell="J48" sqref="J48"/>
    </sheetView>
  </sheetViews>
  <sheetFormatPr defaultRowHeight="14.4" x14ac:dyDescent="0.3"/>
  <cols>
    <col min="5" max="5" width="10.21875" bestFit="1" customWidth="1"/>
    <col min="20" max="20" width="9.33203125" bestFit="1" customWidth="1"/>
    <col min="21" max="21" width="13.21875" bestFit="1" customWidth="1"/>
    <col min="24" max="24" width="5.5546875" bestFit="1" customWidth="1"/>
    <col min="25" max="25" width="10.21875" bestFit="1" customWidth="1"/>
  </cols>
  <sheetData>
    <row r="9" spans="4:25" x14ac:dyDescent="0.3">
      <c r="T9" s="3" t="s">
        <v>30</v>
      </c>
      <c r="U9" s="3" t="s">
        <v>31</v>
      </c>
    </row>
    <row r="10" spans="4:25" x14ac:dyDescent="0.3">
      <c r="T10" s="3">
        <v>1</v>
      </c>
      <c r="U10" s="3">
        <v>32</v>
      </c>
    </row>
    <row r="11" spans="4:25" x14ac:dyDescent="0.3">
      <c r="T11" s="3">
        <v>2</v>
      </c>
      <c r="U11" s="3">
        <v>28</v>
      </c>
    </row>
    <row r="12" spans="4:25" ht="15" customHeight="1" x14ac:dyDescent="0.3">
      <c r="N12" s="9"/>
      <c r="O12" s="9"/>
      <c r="T12" s="3">
        <v>3</v>
      </c>
      <c r="U12" s="3">
        <v>43</v>
      </c>
    </row>
    <row r="13" spans="4:25" ht="14.4" customHeight="1" x14ac:dyDescent="0.3">
      <c r="N13" s="9"/>
      <c r="O13" s="9"/>
      <c r="T13" s="3">
        <v>4</v>
      </c>
      <c r="U13" s="3">
        <v>38</v>
      </c>
      <c r="X13" s="11"/>
      <c r="Y13" s="11"/>
    </row>
    <row r="14" spans="4:25" ht="15" customHeight="1" x14ac:dyDescent="0.3">
      <c r="N14" s="2"/>
      <c r="O14" s="2"/>
      <c r="T14" s="3">
        <v>5</v>
      </c>
      <c r="U14" s="3">
        <v>40</v>
      </c>
    </row>
    <row r="15" spans="4:25" x14ac:dyDescent="0.3">
      <c r="D15" s="12" t="s">
        <v>32</v>
      </c>
      <c r="E15" s="12" t="s">
        <v>34</v>
      </c>
      <c r="T15" s="3">
        <v>6</v>
      </c>
      <c r="U15" s="3">
        <v>37</v>
      </c>
    </row>
    <row r="16" spans="4:25" x14ac:dyDescent="0.3">
      <c r="D16" s="1">
        <v>27</v>
      </c>
      <c r="E16" s="1">
        <v>4</v>
      </c>
      <c r="T16" s="3">
        <v>7</v>
      </c>
      <c r="U16" s="3">
        <v>43</v>
      </c>
    </row>
    <row r="17" spans="4:21" ht="13.8" customHeight="1" x14ac:dyDescent="0.3">
      <c r="D17" s="1">
        <v>28.8</v>
      </c>
      <c r="E17" s="1">
        <v>8</v>
      </c>
      <c r="T17" s="3">
        <v>8</v>
      </c>
      <c r="U17" s="3">
        <v>34</v>
      </c>
    </row>
    <row r="18" spans="4:21" x14ac:dyDescent="0.3">
      <c r="D18" s="1">
        <v>30.6</v>
      </c>
      <c r="E18" s="1">
        <v>11</v>
      </c>
      <c r="T18" s="3">
        <v>9</v>
      </c>
      <c r="U18" s="3">
        <v>40</v>
      </c>
    </row>
    <row r="19" spans="4:21" x14ac:dyDescent="0.3">
      <c r="D19" s="1">
        <v>32.4</v>
      </c>
      <c r="E19" s="1">
        <v>13</v>
      </c>
      <c r="T19" s="3">
        <v>10</v>
      </c>
      <c r="U19" s="3">
        <v>28</v>
      </c>
    </row>
    <row r="20" spans="4:21" x14ac:dyDescent="0.3">
      <c r="D20" s="1">
        <v>34.200000000000003</v>
      </c>
      <c r="E20" s="1">
        <v>9</v>
      </c>
      <c r="T20" s="3">
        <v>11</v>
      </c>
      <c r="U20" s="3">
        <v>28</v>
      </c>
    </row>
    <row r="21" spans="4:21" x14ac:dyDescent="0.3">
      <c r="D21" s="1">
        <v>36</v>
      </c>
      <c r="E21" s="1">
        <v>13</v>
      </c>
      <c r="T21" s="3">
        <v>12</v>
      </c>
      <c r="U21" s="3">
        <v>31</v>
      </c>
    </row>
    <row r="22" spans="4:21" x14ac:dyDescent="0.3">
      <c r="D22" s="1">
        <v>37.799999999999997</v>
      </c>
      <c r="E22" s="1">
        <v>7</v>
      </c>
      <c r="T22" s="3">
        <v>13</v>
      </c>
      <c r="U22" s="3">
        <v>36</v>
      </c>
    </row>
    <row r="23" spans="4:21" x14ac:dyDescent="0.3">
      <c r="D23" s="1">
        <v>39.6</v>
      </c>
      <c r="E23" s="1">
        <v>8</v>
      </c>
      <c r="T23" s="3">
        <v>14</v>
      </c>
      <c r="U23" s="3">
        <v>45</v>
      </c>
    </row>
    <row r="24" spans="4:21" x14ac:dyDescent="0.3">
      <c r="D24" s="1">
        <v>41.4</v>
      </c>
      <c r="E24" s="1">
        <v>11</v>
      </c>
      <c r="T24" s="3">
        <v>15</v>
      </c>
      <c r="U24" s="3">
        <v>28</v>
      </c>
    </row>
    <row r="25" spans="4:21" x14ac:dyDescent="0.3">
      <c r="D25" s="1">
        <v>43.2</v>
      </c>
      <c r="E25" s="1">
        <v>9</v>
      </c>
      <c r="T25" s="3">
        <v>16</v>
      </c>
      <c r="U25" s="3">
        <v>31</v>
      </c>
    </row>
    <row r="26" spans="4:21" x14ac:dyDescent="0.3">
      <c r="D26" s="1" t="s">
        <v>33</v>
      </c>
      <c r="E26" s="1">
        <v>7</v>
      </c>
      <c r="T26" s="3">
        <v>17</v>
      </c>
      <c r="U26" s="3">
        <v>40</v>
      </c>
    </row>
    <row r="27" spans="4:21" x14ac:dyDescent="0.3">
      <c r="T27" s="3">
        <v>18</v>
      </c>
      <c r="U27" s="3">
        <v>30</v>
      </c>
    </row>
    <row r="28" spans="4:21" x14ac:dyDescent="0.3">
      <c r="N28" s="36">
        <f>MODE(U10:U109)</f>
        <v>35</v>
      </c>
      <c r="O28" s="36"/>
      <c r="T28" s="3">
        <v>19</v>
      </c>
      <c r="U28" s="3">
        <v>41</v>
      </c>
    </row>
    <row r="29" spans="4:21" x14ac:dyDescent="0.3">
      <c r="N29" s="36"/>
      <c r="O29" s="36"/>
      <c r="T29" s="3">
        <v>20</v>
      </c>
      <c r="U29" s="3">
        <v>41</v>
      </c>
    </row>
    <row r="30" spans="4:21" ht="15" customHeight="1" x14ac:dyDescent="0.3">
      <c r="N30" s="2"/>
      <c r="O30" s="2"/>
      <c r="T30" s="3">
        <v>21</v>
      </c>
      <c r="U30" s="3">
        <v>43</v>
      </c>
    </row>
    <row r="31" spans="4:21" x14ac:dyDescent="0.3">
      <c r="N31" s="36">
        <f>MEDIAN(U10:U109)</f>
        <v>35</v>
      </c>
      <c r="O31" s="36"/>
      <c r="T31" s="3">
        <v>22</v>
      </c>
      <c r="U31" s="3">
        <v>38</v>
      </c>
    </row>
    <row r="32" spans="4:21" x14ac:dyDescent="0.3">
      <c r="N32" s="36"/>
      <c r="O32" s="36"/>
      <c r="T32" s="3">
        <v>23</v>
      </c>
      <c r="U32" s="3">
        <v>29</v>
      </c>
    </row>
    <row r="33" spans="14:21" x14ac:dyDescent="0.3">
      <c r="T33" s="3">
        <v>24</v>
      </c>
      <c r="U33" s="3">
        <v>44</v>
      </c>
    </row>
    <row r="34" spans="14:21" x14ac:dyDescent="0.3">
      <c r="N34" s="36">
        <f>MAX(U10:U109)-MIN(U10:U109)</f>
        <v>18</v>
      </c>
      <c r="O34" s="36"/>
      <c r="T34" s="3">
        <v>25</v>
      </c>
      <c r="U34" s="3">
        <v>35</v>
      </c>
    </row>
    <row r="35" spans="14:21" x14ac:dyDescent="0.3">
      <c r="N35" s="36"/>
      <c r="O35" s="36"/>
      <c r="T35" s="3">
        <v>26</v>
      </c>
      <c r="U35" s="3">
        <v>44</v>
      </c>
    </row>
    <row r="36" spans="14:21" x14ac:dyDescent="0.3">
      <c r="T36" s="3">
        <v>27</v>
      </c>
      <c r="U36" s="3">
        <v>27</v>
      </c>
    </row>
    <row r="37" spans="14:21" x14ac:dyDescent="0.3">
      <c r="T37" s="3">
        <v>28</v>
      </c>
      <c r="U37" s="3">
        <v>31</v>
      </c>
    </row>
    <row r="38" spans="14:21" x14ac:dyDescent="0.3">
      <c r="T38" s="3">
        <v>29</v>
      </c>
      <c r="U38" s="3">
        <v>29</v>
      </c>
    </row>
    <row r="39" spans="14:21" x14ac:dyDescent="0.3">
      <c r="T39" s="3">
        <v>30</v>
      </c>
      <c r="U39" s="3">
        <v>39</v>
      </c>
    </row>
    <row r="40" spans="14:21" x14ac:dyDescent="0.3">
      <c r="T40" s="3">
        <v>31</v>
      </c>
      <c r="U40" s="3">
        <v>30</v>
      </c>
    </row>
    <row r="41" spans="14:21" x14ac:dyDescent="0.3">
      <c r="T41" s="3">
        <v>32</v>
      </c>
      <c r="U41" s="3">
        <v>28</v>
      </c>
    </row>
    <row r="42" spans="14:21" x14ac:dyDescent="0.3">
      <c r="T42" s="3">
        <v>33</v>
      </c>
      <c r="U42" s="3">
        <v>27</v>
      </c>
    </row>
    <row r="43" spans="14:21" x14ac:dyDescent="0.3">
      <c r="T43" s="3">
        <v>34</v>
      </c>
      <c r="U43" s="3">
        <v>34</v>
      </c>
    </row>
    <row r="44" spans="14:21" x14ac:dyDescent="0.3">
      <c r="T44" s="3">
        <v>35</v>
      </c>
      <c r="U44" s="3">
        <v>44</v>
      </c>
    </row>
    <row r="45" spans="14:21" x14ac:dyDescent="0.3">
      <c r="T45" s="3">
        <v>36</v>
      </c>
      <c r="U45" s="3">
        <v>40</v>
      </c>
    </row>
    <row r="46" spans="14:21" x14ac:dyDescent="0.3">
      <c r="T46" s="3">
        <v>37</v>
      </c>
      <c r="U46" s="3">
        <v>36</v>
      </c>
    </row>
    <row r="47" spans="14:21" x14ac:dyDescent="0.3">
      <c r="T47" s="3">
        <v>38</v>
      </c>
      <c r="U47" s="3">
        <v>29</v>
      </c>
    </row>
    <row r="48" spans="14:21" x14ac:dyDescent="0.3">
      <c r="T48" s="3">
        <v>39</v>
      </c>
      <c r="U48" s="3">
        <v>32</v>
      </c>
    </row>
    <row r="49" spans="20:21" x14ac:dyDescent="0.3">
      <c r="T49" s="3">
        <v>40</v>
      </c>
      <c r="U49" s="3">
        <v>37</v>
      </c>
    </row>
    <row r="50" spans="20:21" x14ac:dyDescent="0.3">
      <c r="T50" s="3">
        <v>41</v>
      </c>
      <c r="U50" s="3">
        <v>39</v>
      </c>
    </row>
    <row r="51" spans="20:21" x14ac:dyDescent="0.3">
      <c r="T51" s="3">
        <v>42</v>
      </c>
      <c r="U51" s="3">
        <v>35</v>
      </c>
    </row>
    <row r="52" spans="20:21" x14ac:dyDescent="0.3">
      <c r="T52" s="3">
        <v>43</v>
      </c>
      <c r="U52" s="3">
        <v>28</v>
      </c>
    </row>
    <row r="53" spans="20:21" x14ac:dyDescent="0.3">
      <c r="T53" s="3">
        <v>44</v>
      </c>
      <c r="U53" s="3">
        <v>31</v>
      </c>
    </row>
    <row r="54" spans="20:21" x14ac:dyDescent="0.3">
      <c r="T54" s="3">
        <v>45</v>
      </c>
      <c r="U54" s="3">
        <v>30</v>
      </c>
    </row>
    <row r="55" spans="20:21" x14ac:dyDescent="0.3">
      <c r="T55" s="3">
        <v>46</v>
      </c>
      <c r="U55" s="3">
        <v>43</v>
      </c>
    </row>
    <row r="56" spans="20:21" x14ac:dyDescent="0.3">
      <c r="T56" s="3">
        <v>47</v>
      </c>
      <c r="U56" s="3">
        <v>38</v>
      </c>
    </row>
    <row r="57" spans="20:21" x14ac:dyDescent="0.3">
      <c r="T57" s="3">
        <v>48</v>
      </c>
      <c r="U57" s="3">
        <v>34</v>
      </c>
    </row>
    <row r="58" spans="20:21" x14ac:dyDescent="0.3">
      <c r="T58" s="3">
        <v>49</v>
      </c>
      <c r="U58" s="3">
        <v>32</v>
      </c>
    </row>
    <row r="59" spans="20:21" x14ac:dyDescent="0.3">
      <c r="T59" s="3">
        <v>50</v>
      </c>
      <c r="U59" s="3">
        <v>29</v>
      </c>
    </row>
    <row r="60" spans="20:21" x14ac:dyDescent="0.3">
      <c r="T60" s="3">
        <v>51</v>
      </c>
      <c r="U60" s="3">
        <v>45</v>
      </c>
    </row>
    <row r="61" spans="20:21" x14ac:dyDescent="0.3">
      <c r="T61" s="3">
        <v>52</v>
      </c>
      <c r="U61" s="3">
        <v>34</v>
      </c>
    </row>
    <row r="62" spans="20:21" x14ac:dyDescent="0.3">
      <c r="T62" s="3">
        <v>53</v>
      </c>
      <c r="U62" s="3">
        <v>27</v>
      </c>
    </row>
    <row r="63" spans="20:21" x14ac:dyDescent="0.3">
      <c r="T63" s="3">
        <v>54</v>
      </c>
      <c r="U63" s="3">
        <v>32</v>
      </c>
    </row>
    <row r="64" spans="20:21" x14ac:dyDescent="0.3">
      <c r="T64" s="3">
        <v>55</v>
      </c>
      <c r="U64" s="3">
        <v>33</v>
      </c>
    </row>
    <row r="65" spans="20:21" x14ac:dyDescent="0.3">
      <c r="T65" s="3">
        <v>56</v>
      </c>
      <c r="U65" s="3">
        <v>40</v>
      </c>
    </row>
    <row r="66" spans="20:21" x14ac:dyDescent="0.3">
      <c r="T66" s="3">
        <v>57</v>
      </c>
      <c r="U66" s="3">
        <v>36</v>
      </c>
    </row>
    <row r="67" spans="20:21" x14ac:dyDescent="0.3">
      <c r="T67" s="3">
        <v>58</v>
      </c>
      <c r="U67" s="3">
        <v>43</v>
      </c>
    </row>
    <row r="68" spans="20:21" x14ac:dyDescent="0.3">
      <c r="T68" s="3">
        <v>59</v>
      </c>
      <c r="U68" s="3">
        <v>35</v>
      </c>
    </row>
    <row r="69" spans="20:21" x14ac:dyDescent="0.3">
      <c r="T69" s="3">
        <v>60</v>
      </c>
      <c r="U69" s="3">
        <v>29</v>
      </c>
    </row>
    <row r="70" spans="20:21" x14ac:dyDescent="0.3">
      <c r="T70" s="3">
        <v>61</v>
      </c>
      <c r="U70" s="3">
        <v>27</v>
      </c>
    </row>
    <row r="71" spans="20:21" x14ac:dyDescent="0.3">
      <c r="T71" s="3">
        <v>62</v>
      </c>
      <c r="U71" s="3">
        <v>29</v>
      </c>
    </row>
    <row r="72" spans="20:21" x14ac:dyDescent="0.3">
      <c r="T72" s="3">
        <v>63</v>
      </c>
      <c r="U72" s="3">
        <v>30</v>
      </c>
    </row>
    <row r="73" spans="20:21" x14ac:dyDescent="0.3">
      <c r="T73" s="3">
        <v>64</v>
      </c>
      <c r="U73" s="3">
        <v>36</v>
      </c>
    </row>
    <row r="74" spans="20:21" x14ac:dyDescent="0.3">
      <c r="T74" s="3">
        <v>65</v>
      </c>
      <c r="U74" s="3">
        <v>37</v>
      </c>
    </row>
    <row r="75" spans="20:21" x14ac:dyDescent="0.3">
      <c r="T75" s="3">
        <v>66</v>
      </c>
      <c r="U75" s="3">
        <v>35</v>
      </c>
    </row>
    <row r="76" spans="20:21" x14ac:dyDescent="0.3">
      <c r="T76" s="3">
        <v>67</v>
      </c>
      <c r="U76" s="3">
        <v>35</v>
      </c>
    </row>
    <row r="77" spans="20:21" x14ac:dyDescent="0.3">
      <c r="T77" s="3">
        <v>68</v>
      </c>
      <c r="U77" s="3">
        <v>31</v>
      </c>
    </row>
    <row r="78" spans="20:21" x14ac:dyDescent="0.3">
      <c r="T78" s="3">
        <v>69</v>
      </c>
      <c r="U78" s="3">
        <v>38</v>
      </c>
    </row>
    <row r="79" spans="20:21" x14ac:dyDescent="0.3">
      <c r="T79" s="3">
        <v>70</v>
      </c>
      <c r="U79" s="3">
        <v>42</v>
      </c>
    </row>
    <row r="80" spans="20:21" x14ac:dyDescent="0.3">
      <c r="T80" s="3">
        <v>71</v>
      </c>
      <c r="U80" s="3">
        <v>43</v>
      </c>
    </row>
    <row r="81" spans="20:21" x14ac:dyDescent="0.3">
      <c r="T81" s="3">
        <v>72</v>
      </c>
      <c r="U81" s="3">
        <v>31</v>
      </c>
    </row>
    <row r="82" spans="20:21" x14ac:dyDescent="0.3">
      <c r="T82" s="3">
        <v>73</v>
      </c>
      <c r="U82" s="3">
        <v>29</v>
      </c>
    </row>
    <row r="83" spans="20:21" x14ac:dyDescent="0.3">
      <c r="T83" s="3">
        <v>74</v>
      </c>
      <c r="U83" s="3">
        <v>34</v>
      </c>
    </row>
    <row r="84" spans="20:21" x14ac:dyDescent="0.3">
      <c r="T84" s="3">
        <v>75</v>
      </c>
      <c r="U84" s="3">
        <v>35</v>
      </c>
    </row>
    <row r="85" spans="20:21" x14ac:dyDescent="0.3">
      <c r="T85" s="3">
        <v>76</v>
      </c>
      <c r="U85" s="3">
        <v>28</v>
      </c>
    </row>
    <row r="86" spans="20:21" x14ac:dyDescent="0.3">
      <c r="T86" s="3">
        <v>77</v>
      </c>
      <c r="U86" s="3">
        <v>33</v>
      </c>
    </row>
    <row r="87" spans="20:21" x14ac:dyDescent="0.3">
      <c r="T87" s="3">
        <v>78</v>
      </c>
      <c r="U87" s="3">
        <v>34</v>
      </c>
    </row>
    <row r="88" spans="20:21" x14ac:dyDescent="0.3">
      <c r="T88" s="3">
        <v>79</v>
      </c>
      <c r="U88" s="3">
        <v>37</v>
      </c>
    </row>
    <row r="89" spans="20:21" x14ac:dyDescent="0.3">
      <c r="T89" s="3">
        <v>80</v>
      </c>
      <c r="U89" s="3">
        <v>34</v>
      </c>
    </row>
    <row r="90" spans="20:21" x14ac:dyDescent="0.3">
      <c r="T90" s="3">
        <v>81</v>
      </c>
      <c r="U90" s="3">
        <v>28</v>
      </c>
    </row>
    <row r="91" spans="20:21" x14ac:dyDescent="0.3">
      <c r="T91" s="3">
        <v>82</v>
      </c>
      <c r="U91" s="3">
        <v>42</v>
      </c>
    </row>
    <row r="92" spans="20:21" x14ac:dyDescent="0.3">
      <c r="T92" s="3">
        <v>83</v>
      </c>
      <c r="U92" s="3">
        <v>39</v>
      </c>
    </row>
    <row r="93" spans="20:21" x14ac:dyDescent="0.3">
      <c r="T93" s="3">
        <v>84</v>
      </c>
      <c r="U93" s="3">
        <v>41</v>
      </c>
    </row>
    <row r="94" spans="20:21" x14ac:dyDescent="0.3">
      <c r="T94" s="3">
        <v>85</v>
      </c>
      <c r="U94" s="3">
        <v>37</v>
      </c>
    </row>
    <row r="95" spans="20:21" x14ac:dyDescent="0.3">
      <c r="T95" s="3">
        <v>86</v>
      </c>
      <c r="U95" s="3">
        <v>44</v>
      </c>
    </row>
    <row r="96" spans="20:21" x14ac:dyDescent="0.3">
      <c r="T96" s="3">
        <v>87</v>
      </c>
      <c r="U96" s="3">
        <v>43</v>
      </c>
    </row>
    <row r="97" spans="20:21" x14ac:dyDescent="0.3">
      <c r="T97" s="3">
        <v>88</v>
      </c>
      <c r="U97" s="3">
        <v>37</v>
      </c>
    </row>
    <row r="98" spans="20:21" x14ac:dyDescent="0.3">
      <c r="T98" s="3">
        <v>89</v>
      </c>
      <c r="U98" s="3">
        <v>32</v>
      </c>
    </row>
    <row r="99" spans="20:21" x14ac:dyDescent="0.3">
      <c r="T99" s="3">
        <v>90</v>
      </c>
      <c r="U99" s="3">
        <v>41</v>
      </c>
    </row>
    <row r="100" spans="20:21" x14ac:dyDescent="0.3">
      <c r="T100" s="3">
        <v>91</v>
      </c>
      <c r="U100" s="3">
        <v>31</v>
      </c>
    </row>
    <row r="101" spans="20:21" x14ac:dyDescent="0.3">
      <c r="T101" s="3">
        <v>92</v>
      </c>
      <c r="U101" s="3">
        <v>41</v>
      </c>
    </row>
    <row r="102" spans="20:21" x14ac:dyDescent="0.3">
      <c r="T102" s="3">
        <v>93</v>
      </c>
      <c r="U102" s="3">
        <v>35</v>
      </c>
    </row>
    <row r="103" spans="20:21" x14ac:dyDescent="0.3">
      <c r="T103" s="3">
        <v>94</v>
      </c>
      <c r="U103" s="3">
        <v>35</v>
      </c>
    </row>
    <row r="104" spans="20:21" x14ac:dyDescent="0.3">
      <c r="T104" s="3">
        <v>95</v>
      </c>
      <c r="U104" s="3">
        <v>37</v>
      </c>
    </row>
    <row r="105" spans="20:21" x14ac:dyDescent="0.3">
      <c r="T105" s="3">
        <v>96</v>
      </c>
      <c r="U105" s="3">
        <v>35</v>
      </c>
    </row>
    <row r="106" spans="20:21" x14ac:dyDescent="0.3">
      <c r="T106" s="3">
        <v>97</v>
      </c>
      <c r="U106" s="3">
        <v>32</v>
      </c>
    </row>
    <row r="107" spans="20:21" x14ac:dyDescent="0.3">
      <c r="T107" s="3">
        <v>98</v>
      </c>
      <c r="U107" s="3">
        <v>41</v>
      </c>
    </row>
    <row r="108" spans="20:21" x14ac:dyDescent="0.3">
      <c r="T108" s="3">
        <v>99</v>
      </c>
      <c r="U108" s="3">
        <v>44</v>
      </c>
    </row>
    <row r="109" spans="20:21" x14ac:dyDescent="0.3">
      <c r="T109" s="3">
        <v>100</v>
      </c>
      <c r="U109" s="3">
        <v>39</v>
      </c>
    </row>
  </sheetData>
  <mergeCells count="3">
    <mergeCell ref="N28:O29"/>
    <mergeCell ref="N31:O32"/>
    <mergeCell ref="N34:O3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4A45F-00C3-4B79-A49E-56411CB3F494}">
  <dimension ref="C9:Y106"/>
  <sheetViews>
    <sheetView topLeftCell="A19" zoomScaleNormal="100" workbookViewId="0">
      <selection activeCell="E36" sqref="E36"/>
    </sheetView>
  </sheetViews>
  <sheetFormatPr defaultRowHeight="14.4" x14ac:dyDescent="0.3"/>
  <cols>
    <col min="5" max="5" width="10.21875" bestFit="1" customWidth="1"/>
    <col min="20" max="20" width="9.33203125" bestFit="1" customWidth="1"/>
    <col min="21" max="21" width="13.21875" bestFit="1" customWidth="1"/>
    <col min="24" max="24" width="5.5546875" customWidth="1"/>
    <col min="25" max="25" width="10.21875" bestFit="1" customWidth="1"/>
    <col min="27" max="27" width="17.44140625" bestFit="1" customWidth="1"/>
  </cols>
  <sheetData>
    <row r="9" spans="4:25" x14ac:dyDescent="0.3">
      <c r="T9" s="3" t="s">
        <v>22</v>
      </c>
      <c r="U9" s="3" t="s">
        <v>35</v>
      </c>
    </row>
    <row r="10" spans="4:25" x14ac:dyDescent="0.3">
      <c r="T10" s="3">
        <v>1</v>
      </c>
      <c r="U10" s="3">
        <v>56</v>
      </c>
    </row>
    <row r="11" spans="4:25" x14ac:dyDescent="0.3">
      <c r="T11" s="3">
        <v>2</v>
      </c>
      <c r="U11" s="3">
        <v>40</v>
      </c>
    </row>
    <row r="12" spans="4:25" ht="15" customHeight="1" x14ac:dyDescent="0.3">
      <c r="N12" s="9"/>
      <c r="O12" s="9"/>
      <c r="T12" s="3">
        <v>3</v>
      </c>
      <c r="U12" s="3">
        <v>28</v>
      </c>
    </row>
    <row r="13" spans="4:25" ht="14.4" customHeight="1" x14ac:dyDescent="0.3">
      <c r="N13" s="9"/>
      <c r="O13" s="9"/>
      <c r="T13" s="3">
        <v>4</v>
      </c>
      <c r="U13" s="3">
        <v>73</v>
      </c>
      <c r="X13" s="11"/>
      <c r="Y13" s="11"/>
    </row>
    <row r="14" spans="4:25" ht="15" customHeight="1" x14ac:dyDescent="0.3">
      <c r="N14" s="2"/>
      <c r="O14" s="2"/>
      <c r="T14" s="3">
        <v>5</v>
      </c>
      <c r="U14" s="3">
        <v>52</v>
      </c>
    </row>
    <row r="15" spans="4:25" x14ac:dyDescent="0.3">
      <c r="D15" s="15" t="s">
        <v>32</v>
      </c>
      <c r="E15" s="15" t="s">
        <v>34</v>
      </c>
      <c r="T15" s="3">
        <v>6</v>
      </c>
      <c r="U15" s="3">
        <v>61</v>
      </c>
      <c r="W15" s="11"/>
      <c r="X15" s="11"/>
    </row>
    <row r="16" spans="4:25" x14ac:dyDescent="0.3">
      <c r="D16" s="3">
        <v>20</v>
      </c>
      <c r="E16" s="3">
        <v>1</v>
      </c>
      <c r="T16" s="3">
        <v>7</v>
      </c>
      <c r="U16" s="3">
        <v>35</v>
      </c>
    </row>
    <row r="17" spans="4:24" ht="13.8" customHeight="1" x14ac:dyDescent="0.3">
      <c r="D17" s="3">
        <v>30</v>
      </c>
      <c r="E17" s="3">
        <v>1</v>
      </c>
      <c r="T17" s="3">
        <v>8</v>
      </c>
      <c r="U17" s="3">
        <v>40</v>
      </c>
    </row>
    <row r="18" spans="4:24" x14ac:dyDescent="0.3">
      <c r="D18" s="3">
        <v>40</v>
      </c>
      <c r="E18" s="3">
        <v>5</v>
      </c>
      <c r="T18" s="3">
        <v>9</v>
      </c>
      <c r="U18" s="3">
        <v>14</v>
      </c>
    </row>
    <row r="19" spans="4:24" x14ac:dyDescent="0.3">
      <c r="D19" s="3">
        <v>50</v>
      </c>
      <c r="E19" s="3">
        <v>13</v>
      </c>
      <c r="T19" s="3">
        <v>10</v>
      </c>
      <c r="U19" s="3">
        <v>65</v>
      </c>
    </row>
    <row r="20" spans="4:24" x14ac:dyDescent="0.3">
      <c r="D20" s="3">
        <v>60</v>
      </c>
      <c r="E20" s="3">
        <v>14</v>
      </c>
      <c r="T20" s="3">
        <v>11</v>
      </c>
      <c r="U20" s="3">
        <v>52</v>
      </c>
    </row>
    <row r="21" spans="4:24" x14ac:dyDescent="0.3">
      <c r="D21" s="3">
        <v>70</v>
      </c>
      <c r="E21" s="3">
        <v>11</v>
      </c>
      <c r="T21" s="3">
        <v>12</v>
      </c>
      <c r="U21" s="3">
        <v>44</v>
      </c>
    </row>
    <row r="22" spans="4:24" x14ac:dyDescent="0.3">
      <c r="D22" s="3" t="s">
        <v>33</v>
      </c>
      <c r="E22" s="3">
        <v>5</v>
      </c>
      <c r="T22" s="3">
        <v>13</v>
      </c>
      <c r="U22" s="3">
        <v>38</v>
      </c>
    </row>
    <row r="23" spans="4:24" x14ac:dyDescent="0.3">
      <c r="D23" s="4"/>
      <c r="E23" s="4"/>
      <c r="T23" s="3">
        <v>14</v>
      </c>
      <c r="U23" s="3">
        <v>60</v>
      </c>
    </row>
    <row r="24" spans="4:24" x14ac:dyDescent="0.3">
      <c r="D24" s="13"/>
      <c r="E24" s="13"/>
      <c r="N24" s="36">
        <f>MODE(U10:U59)</f>
        <v>40</v>
      </c>
      <c r="O24" s="36"/>
      <c r="T24" s="3">
        <v>15</v>
      </c>
      <c r="U24" s="3">
        <v>56</v>
      </c>
    </row>
    <row r="25" spans="4:24" x14ac:dyDescent="0.3">
      <c r="D25" s="13"/>
      <c r="E25" s="13"/>
      <c r="N25" s="36"/>
      <c r="O25" s="36"/>
      <c r="T25" s="3">
        <v>16</v>
      </c>
      <c r="U25" s="3">
        <v>40</v>
      </c>
    </row>
    <row r="26" spans="4:24" x14ac:dyDescent="0.3">
      <c r="D26" s="13"/>
      <c r="E26" s="13"/>
      <c r="T26" s="3">
        <v>17</v>
      </c>
      <c r="U26" s="3">
        <v>36</v>
      </c>
    </row>
    <row r="27" spans="4:24" x14ac:dyDescent="0.3">
      <c r="N27" s="36">
        <f>MEDIAN(U10:U59)</f>
        <v>50</v>
      </c>
      <c r="O27" s="36"/>
      <c r="T27" s="3">
        <v>18</v>
      </c>
      <c r="U27" s="3">
        <v>49</v>
      </c>
    </row>
    <row r="28" spans="4:24" x14ac:dyDescent="0.3">
      <c r="N28" s="36"/>
      <c r="O28" s="36"/>
      <c r="T28" s="3">
        <v>19</v>
      </c>
      <c r="U28" s="3">
        <v>68</v>
      </c>
    </row>
    <row r="29" spans="4:24" ht="14.4" customHeight="1" x14ac:dyDescent="0.3">
      <c r="T29" s="3">
        <v>20</v>
      </c>
      <c r="U29" s="3">
        <v>57</v>
      </c>
      <c r="W29" s="5"/>
      <c r="X29" s="5"/>
    </row>
    <row r="30" spans="4:24" ht="15" customHeight="1" x14ac:dyDescent="0.3">
      <c r="N30" s="36">
        <f>D37-D35</f>
        <v>16.5</v>
      </c>
      <c r="O30" s="36"/>
      <c r="T30" s="3">
        <v>21</v>
      </c>
      <c r="U30" s="3">
        <v>52</v>
      </c>
      <c r="W30" s="5"/>
      <c r="X30" s="5"/>
    </row>
    <row r="31" spans="4:24" x14ac:dyDescent="0.3">
      <c r="N31" s="36"/>
      <c r="O31" s="36"/>
      <c r="T31" s="3">
        <v>22</v>
      </c>
      <c r="U31" s="3">
        <v>63</v>
      </c>
    </row>
    <row r="32" spans="4:24" x14ac:dyDescent="0.3">
      <c r="T32" s="3">
        <v>23</v>
      </c>
      <c r="U32" s="3">
        <v>41</v>
      </c>
    </row>
    <row r="33" spans="3:21" x14ac:dyDescent="0.3">
      <c r="C33" s="16" t="s">
        <v>36</v>
      </c>
      <c r="D33" s="16" t="s">
        <v>37</v>
      </c>
      <c r="E33" s="17" t="s">
        <v>40</v>
      </c>
      <c r="T33" s="3">
        <v>24</v>
      </c>
      <c r="U33" s="3">
        <v>48</v>
      </c>
    </row>
    <row r="34" spans="3:21" x14ac:dyDescent="0.3">
      <c r="C34" s="1" t="s">
        <v>17</v>
      </c>
      <c r="D34" s="1">
        <f>MIN(U10:U59)</f>
        <v>14</v>
      </c>
      <c r="E34" s="3">
        <f>14</f>
        <v>14</v>
      </c>
      <c r="T34" s="3">
        <v>25</v>
      </c>
      <c r="U34" s="3">
        <v>55</v>
      </c>
    </row>
    <row r="35" spans="3:21" x14ac:dyDescent="0.3">
      <c r="C35" s="1" t="s">
        <v>38</v>
      </c>
      <c r="D35" s="1">
        <f>_xlfn.QUARTILE.EXC(U10:U59,1)</f>
        <v>41.75</v>
      </c>
      <c r="E35" s="3">
        <f>D35-E34</f>
        <v>27.75</v>
      </c>
      <c r="T35" s="3">
        <v>26</v>
      </c>
      <c r="U35" s="3">
        <v>42</v>
      </c>
    </row>
    <row r="36" spans="3:21" x14ac:dyDescent="0.3">
      <c r="C36" s="1" t="s">
        <v>10</v>
      </c>
      <c r="D36" s="1">
        <f>_xlfn.QUARTILE.EXC(U10:U53,2)</f>
        <v>50</v>
      </c>
      <c r="E36" s="3">
        <f t="shared" ref="E36:E37" si="0">D36-E35</f>
        <v>22.25</v>
      </c>
      <c r="T36" s="3">
        <v>27</v>
      </c>
      <c r="U36" s="3">
        <v>39</v>
      </c>
    </row>
    <row r="37" spans="3:21" x14ac:dyDescent="0.3">
      <c r="C37" s="1" t="s">
        <v>39</v>
      </c>
      <c r="D37" s="1">
        <f>_xlfn.QUARTILE.EXC(U10:U59,3)</f>
        <v>58.25</v>
      </c>
      <c r="E37" s="3">
        <f t="shared" si="0"/>
        <v>36</v>
      </c>
      <c r="T37" s="3">
        <v>28</v>
      </c>
      <c r="U37" s="3">
        <v>58</v>
      </c>
    </row>
    <row r="38" spans="3:21" x14ac:dyDescent="0.3">
      <c r="T38" s="3">
        <v>29</v>
      </c>
      <c r="U38" s="3">
        <v>62</v>
      </c>
    </row>
    <row r="39" spans="3:21" x14ac:dyDescent="0.3">
      <c r="T39" s="3">
        <v>30</v>
      </c>
      <c r="U39" s="3">
        <v>49</v>
      </c>
    </row>
    <row r="40" spans="3:21" x14ac:dyDescent="0.3">
      <c r="T40" s="3">
        <v>31</v>
      </c>
      <c r="U40" s="3">
        <v>59</v>
      </c>
    </row>
    <row r="41" spans="3:21" x14ac:dyDescent="0.3">
      <c r="T41" s="3">
        <v>32</v>
      </c>
      <c r="U41" s="3">
        <v>45</v>
      </c>
    </row>
    <row r="42" spans="3:21" x14ac:dyDescent="0.3">
      <c r="T42" s="3">
        <v>33</v>
      </c>
      <c r="U42" s="3">
        <v>47</v>
      </c>
    </row>
    <row r="43" spans="3:21" x14ac:dyDescent="0.3">
      <c r="T43" s="3">
        <v>34</v>
      </c>
      <c r="U43" s="3">
        <v>51</v>
      </c>
    </row>
    <row r="44" spans="3:21" x14ac:dyDescent="0.3">
      <c r="T44" s="3">
        <v>35</v>
      </c>
      <c r="U44" s="3">
        <v>65</v>
      </c>
    </row>
    <row r="45" spans="3:21" x14ac:dyDescent="0.3">
      <c r="T45" s="3">
        <v>36</v>
      </c>
      <c r="U45" s="3">
        <v>41</v>
      </c>
    </row>
    <row r="46" spans="3:21" x14ac:dyDescent="0.3">
      <c r="T46" s="3">
        <v>37</v>
      </c>
      <c r="U46" s="3">
        <v>48</v>
      </c>
    </row>
    <row r="47" spans="3:21" x14ac:dyDescent="0.3">
      <c r="T47" s="3">
        <v>38</v>
      </c>
      <c r="U47" s="3">
        <v>55</v>
      </c>
    </row>
    <row r="48" spans="3:21" x14ac:dyDescent="0.3">
      <c r="T48" s="3">
        <v>39</v>
      </c>
      <c r="U48" s="3">
        <v>42</v>
      </c>
    </row>
    <row r="49" spans="20:21" x14ac:dyDescent="0.3">
      <c r="T49" s="3">
        <v>40</v>
      </c>
      <c r="U49" s="3">
        <v>39</v>
      </c>
    </row>
    <row r="50" spans="20:21" x14ac:dyDescent="0.3">
      <c r="T50" s="3">
        <v>41</v>
      </c>
      <c r="U50" s="3">
        <v>58</v>
      </c>
    </row>
    <row r="51" spans="20:21" x14ac:dyDescent="0.3">
      <c r="T51" s="3">
        <v>42</v>
      </c>
      <c r="U51" s="3">
        <v>62</v>
      </c>
    </row>
    <row r="52" spans="20:21" x14ac:dyDescent="0.3">
      <c r="T52" s="3">
        <v>43</v>
      </c>
      <c r="U52" s="3">
        <v>49</v>
      </c>
    </row>
    <row r="53" spans="20:21" x14ac:dyDescent="0.3">
      <c r="T53" s="3">
        <v>44</v>
      </c>
      <c r="U53" s="3">
        <v>59</v>
      </c>
    </row>
    <row r="54" spans="20:21" x14ac:dyDescent="0.3">
      <c r="T54" s="3">
        <v>45</v>
      </c>
      <c r="U54" s="3">
        <v>45</v>
      </c>
    </row>
    <row r="55" spans="20:21" x14ac:dyDescent="0.3">
      <c r="T55" s="3">
        <v>46</v>
      </c>
      <c r="U55" s="3">
        <v>47</v>
      </c>
    </row>
    <row r="56" spans="20:21" x14ac:dyDescent="0.3">
      <c r="T56" s="3">
        <v>47</v>
      </c>
      <c r="U56" s="3">
        <v>51</v>
      </c>
    </row>
    <row r="57" spans="20:21" x14ac:dyDescent="0.3">
      <c r="T57" s="3">
        <v>48</v>
      </c>
      <c r="U57" s="3">
        <v>65</v>
      </c>
    </row>
    <row r="58" spans="20:21" x14ac:dyDescent="0.3">
      <c r="T58" s="3">
        <v>49</v>
      </c>
      <c r="U58" s="3">
        <v>43</v>
      </c>
    </row>
    <row r="59" spans="20:21" x14ac:dyDescent="0.3">
      <c r="T59" s="3">
        <v>50</v>
      </c>
      <c r="U59" s="3">
        <v>58</v>
      </c>
    </row>
    <row r="60" spans="20:21" x14ac:dyDescent="0.3">
      <c r="T60" s="4"/>
      <c r="U60" s="4"/>
    </row>
    <row r="61" spans="20:21" x14ac:dyDescent="0.3">
      <c r="T61" s="4"/>
      <c r="U61" s="4"/>
    </row>
    <row r="62" spans="20:21" x14ac:dyDescent="0.3">
      <c r="T62" s="4"/>
      <c r="U62" s="4"/>
    </row>
    <row r="63" spans="20:21" x14ac:dyDescent="0.3">
      <c r="T63" s="4"/>
      <c r="U63" s="4"/>
    </row>
    <row r="64" spans="20:21" x14ac:dyDescent="0.3">
      <c r="T64" s="4"/>
      <c r="U64" s="4"/>
    </row>
    <row r="65" spans="20:21" x14ac:dyDescent="0.3">
      <c r="T65" s="4"/>
      <c r="U65" s="4"/>
    </row>
    <row r="66" spans="20:21" x14ac:dyDescent="0.3">
      <c r="T66" s="4"/>
      <c r="U66" s="4"/>
    </row>
    <row r="67" spans="20:21" x14ac:dyDescent="0.3">
      <c r="T67" s="4"/>
      <c r="U67" s="4"/>
    </row>
    <row r="68" spans="20:21" x14ac:dyDescent="0.3">
      <c r="T68" s="4"/>
      <c r="U68" s="4"/>
    </row>
    <row r="69" spans="20:21" x14ac:dyDescent="0.3">
      <c r="T69" s="4"/>
      <c r="U69" s="4"/>
    </row>
    <row r="70" spans="20:21" x14ac:dyDescent="0.3">
      <c r="T70" s="4"/>
      <c r="U70" s="4"/>
    </row>
    <row r="71" spans="20:21" x14ac:dyDescent="0.3">
      <c r="T71" s="4"/>
      <c r="U71" s="4"/>
    </row>
    <row r="72" spans="20:21" x14ac:dyDescent="0.3">
      <c r="T72" s="4"/>
      <c r="U72" s="4"/>
    </row>
    <row r="73" spans="20:21" x14ac:dyDescent="0.3">
      <c r="T73" s="4"/>
      <c r="U73" s="4"/>
    </row>
    <row r="74" spans="20:21" x14ac:dyDescent="0.3">
      <c r="T74" s="4"/>
      <c r="U74" s="4"/>
    </row>
    <row r="75" spans="20:21" x14ac:dyDescent="0.3">
      <c r="T75" s="4"/>
      <c r="U75" s="4"/>
    </row>
    <row r="76" spans="20:21" x14ac:dyDescent="0.3">
      <c r="T76" s="4"/>
      <c r="U76" s="4"/>
    </row>
    <row r="77" spans="20:21" x14ac:dyDescent="0.3">
      <c r="T77" s="4"/>
      <c r="U77" s="4"/>
    </row>
    <row r="78" spans="20:21" x14ac:dyDescent="0.3">
      <c r="T78" s="4"/>
      <c r="U78" s="4"/>
    </row>
    <row r="79" spans="20:21" x14ac:dyDescent="0.3">
      <c r="T79" s="4"/>
      <c r="U79" s="4"/>
    </row>
    <row r="80" spans="20:21" x14ac:dyDescent="0.3">
      <c r="T80" s="4"/>
      <c r="U80" s="4"/>
    </row>
    <row r="81" spans="20:21" x14ac:dyDescent="0.3">
      <c r="T81" s="4"/>
      <c r="U81" s="4"/>
    </row>
    <row r="82" spans="20:21" x14ac:dyDescent="0.3">
      <c r="T82" s="4"/>
      <c r="U82" s="4"/>
    </row>
    <row r="83" spans="20:21" x14ac:dyDescent="0.3">
      <c r="T83" s="4"/>
      <c r="U83" s="4"/>
    </row>
    <row r="84" spans="20:21" x14ac:dyDescent="0.3">
      <c r="T84" s="4"/>
      <c r="U84" s="4"/>
    </row>
    <row r="85" spans="20:21" x14ac:dyDescent="0.3">
      <c r="T85" s="4"/>
      <c r="U85" s="4"/>
    </row>
    <row r="86" spans="20:21" x14ac:dyDescent="0.3">
      <c r="T86" s="4"/>
      <c r="U86" s="4"/>
    </row>
    <row r="87" spans="20:21" x14ac:dyDescent="0.3">
      <c r="T87" s="4"/>
      <c r="U87" s="4"/>
    </row>
    <row r="88" spans="20:21" x14ac:dyDescent="0.3">
      <c r="T88" s="4"/>
      <c r="U88" s="4"/>
    </row>
    <row r="89" spans="20:21" x14ac:dyDescent="0.3">
      <c r="T89" s="4"/>
      <c r="U89" s="4"/>
    </row>
    <row r="90" spans="20:21" x14ac:dyDescent="0.3">
      <c r="T90" s="4"/>
      <c r="U90" s="4"/>
    </row>
    <row r="91" spans="20:21" x14ac:dyDescent="0.3">
      <c r="T91" s="4"/>
      <c r="U91" s="4"/>
    </row>
    <row r="92" spans="20:21" x14ac:dyDescent="0.3">
      <c r="T92" s="4"/>
      <c r="U92" s="4"/>
    </row>
    <row r="93" spans="20:21" x14ac:dyDescent="0.3">
      <c r="T93" s="4"/>
      <c r="U93" s="4"/>
    </row>
    <row r="94" spans="20:21" x14ac:dyDescent="0.3">
      <c r="T94" s="4"/>
      <c r="U94" s="4"/>
    </row>
    <row r="95" spans="20:21" x14ac:dyDescent="0.3">
      <c r="T95" s="4"/>
      <c r="U95" s="4"/>
    </row>
    <row r="96" spans="20:21" x14ac:dyDescent="0.3">
      <c r="T96" s="4"/>
      <c r="U96" s="4"/>
    </row>
    <row r="97" spans="20:21" x14ac:dyDescent="0.3">
      <c r="T97" s="4"/>
      <c r="U97" s="4"/>
    </row>
    <row r="98" spans="20:21" x14ac:dyDescent="0.3">
      <c r="T98" s="4"/>
      <c r="U98" s="4"/>
    </row>
    <row r="99" spans="20:21" x14ac:dyDescent="0.3">
      <c r="T99" s="4"/>
      <c r="U99" s="4"/>
    </row>
    <row r="100" spans="20:21" x14ac:dyDescent="0.3">
      <c r="T100" s="4"/>
      <c r="U100" s="4"/>
    </row>
    <row r="101" spans="20:21" x14ac:dyDescent="0.3">
      <c r="T101" s="4"/>
      <c r="U101" s="4"/>
    </row>
    <row r="102" spans="20:21" x14ac:dyDescent="0.3">
      <c r="T102" s="4"/>
      <c r="U102" s="4"/>
    </row>
    <row r="103" spans="20:21" x14ac:dyDescent="0.3">
      <c r="T103" s="4"/>
      <c r="U103" s="4"/>
    </row>
    <row r="104" spans="20:21" x14ac:dyDescent="0.3">
      <c r="T104" s="4"/>
      <c r="U104" s="4"/>
    </row>
    <row r="105" spans="20:21" x14ac:dyDescent="0.3">
      <c r="T105" s="4"/>
      <c r="U105" s="4"/>
    </row>
    <row r="106" spans="20:21" x14ac:dyDescent="0.3">
      <c r="T106" s="4"/>
      <c r="U106" s="4"/>
    </row>
  </sheetData>
  <mergeCells count="3">
    <mergeCell ref="N30:O31"/>
    <mergeCell ref="N24:O25"/>
    <mergeCell ref="N27:O28"/>
  </mergeCells>
  <pageMargins left="0.7" right="0.7" top="0.75" bottom="0.75" header="0.3" footer="0.3"/>
  <ignoredErrors>
    <ignoredError sqref="D36" formulaRange="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B7BF9-6C73-450F-9CB5-C35C979143F6}">
  <dimension ref="C9:Y106"/>
  <sheetViews>
    <sheetView zoomScale="89" zoomScaleNormal="100" workbookViewId="0">
      <selection activeCell="L22" sqref="L22"/>
    </sheetView>
  </sheetViews>
  <sheetFormatPr defaultRowHeight="14.4" x14ac:dyDescent="0.3"/>
  <cols>
    <col min="4" max="4" width="10.109375" bestFit="1" customWidth="1"/>
    <col min="5" max="5" width="10.21875" bestFit="1" customWidth="1"/>
    <col min="20" max="20" width="12" bestFit="1" customWidth="1"/>
    <col min="21" max="21" width="13.21875" bestFit="1" customWidth="1"/>
    <col min="24" max="24" width="5.5546875" customWidth="1"/>
    <col min="25" max="25" width="10.21875" bestFit="1" customWidth="1"/>
    <col min="27" max="27" width="17.44140625" bestFit="1" customWidth="1"/>
  </cols>
  <sheetData>
    <row r="9" spans="4:25" x14ac:dyDescent="0.3">
      <c r="T9" s="3" t="s">
        <v>41</v>
      </c>
      <c r="U9" s="3" t="s">
        <v>34</v>
      </c>
    </row>
    <row r="10" spans="4:25" x14ac:dyDescent="0.3">
      <c r="T10" s="3" t="s">
        <v>42</v>
      </c>
      <c r="U10" s="3">
        <v>30</v>
      </c>
    </row>
    <row r="11" spans="4:25" x14ac:dyDescent="0.3">
      <c r="T11" s="3" t="s">
        <v>43</v>
      </c>
      <c r="U11" s="3">
        <v>40</v>
      </c>
    </row>
    <row r="12" spans="4:25" ht="15" customHeight="1" x14ac:dyDescent="0.3">
      <c r="N12" s="9"/>
      <c r="O12" s="9"/>
      <c r="T12" s="3" t="s">
        <v>44</v>
      </c>
      <c r="U12" s="3">
        <v>20</v>
      </c>
    </row>
    <row r="13" spans="4:25" ht="14.4" customHeight="1" x14ac:dyDescent="0.3">
      <c r="N13" s="9"/>
      <c r="O13" s="9"/>
      <c r="T13" s="3" t="s">
        <v>45</v>
      </c>
      <c r="U13" s="3">
        <v>10</v>
      </c>
      <c r="X13" s="11"/>
      <c r="Y13" s="11"/>
    </row>
    <row r="14" spans="4:25" ht="15" customHeight="1" x14ac:dyDescent="0.3">
      <c r="N14" s="2"/>
      <c r="O14" s="2"/>
      <c r="T14" s="3" t="s">
        <v>46</v>
      </c>
      <c r="U14" s="3">
        <v>45</v>
      </c>
    </row>
    <row r="15" spans="4:25" x14ac:dyDescent="0.3">
      <c r="D15" s="11"/>
      <c r="E15" s="11"/>
      <c r="T15" s="3" t="s">
        <v>47</v>
      </c>
      <c r="U15" s="3">
        <v>25</v>
      </c>
      <c r="W15" s="11"/>
      <c r="X15" s="11"/>
    </row>
    <row r="16" spans="4:25" x14ac:dyDescent="0.3">
      <c r="D16" s="4"/>
      <c r="E16" s="4"/>
      <c r="T16" s="3" t="s">
        <v>48</v>
      </c>
      <c r="U16" s="3">
        <v>30</v>
      </c>
    </row>
    <row r="17" spans="4:24" ht="13.8" customHeight="1" x14ac:dyDescent="0.3">
      <c r="D17" s="4"/>
      <c r="E17" s="4"/>
      <c r="T17" s="4"/>
      <c r="U17" s="4"/>
    </row>
    <row r="18" spans="4:24" x14ac:dyDescent="0.3">
      <c r="D18" s="4"/>
      <c r="E18" s="4"/>
      <c r="T18" s="4"/>
      <c r="U18" s="4"/>
    </row>
    <row r="19" spans="4:24" x14ac:dyDescent="0.3">
      <c r="D19" s="4"/>
      <c r="E19" s="4"/>
      <c r="T19" s="11"/>
      <c r="U19" s="11"/>
    </row>
    <row r="20" spans="4:24" x14ac:dyDescent="0.3">
      <c r="D20" s="4"/>
      <c r="E20" s="4"/>
    </row>
    <row r="21" spans="4:24" x14ac:dyDescent="0.3">
      <c r="D21" s="4"/>
      <c r="E21" s="4"/>
    </row>
    <row r="22" spans="4:24" x14ac:dyDescent="0.3">
      <c r="D22" s="4"/>
      <c r="E22" s="4"/>
    </row>
    <row r="23" spans="4:24" x14ac:dyDescent="0.3">
      <c r="D23" s="4"/>
      <c r="E23" s="4"/>
      <c r="T23" s="4"/>
      <c r="U23" s="4"/>
    </row>
    <row r="24" spans="4:24" x14ac:dyDescent="0.3">
      <c r="D24" s="13"/>
      <c r="E24" s="13"/>
      <c r="T24" s="4"/>
      <c r="U24" s="4"/>
    </row>
    <row r="25" spans="4:24" x14ac:dyDescent="0.3">
      <c r="D25" s="13"/>
      <c r="E25" s="13"/>
      <c r="T25" s="4"/>
      <c r="U25" s="4"/>
    </row>
    <row r="26" spans="4:24" x14ac:dyDescent="0.3">
      <c r="D26" s="13"/>
      <c r="E26" s="13"/>
      <c r="T26" s="4"/>
      <c r="U26" s="4"/>
    </row>
    <row r="27" spans="4:24" ht="14.4" customHeight="1" x14ac:dyDescent="0.3">
      <c r="N27" s="5"/>
      <c r="O27" s="5"/>
      <c r="T27" s="4"/>
      <c r="U27" s="4"/>
    </row>
    <row r="28" spans="4:24" ht="14.4" customHeight="1" x14ac:dyDescent="0.3">
      <c r="N28" s="5"/>
      <c r="O28" s="5"/>
      <c r="T28" s="4"/>
      <c r="U28" s="4"/>
    </row>
    <row r="29" spans="4:24" ht="14.4" customHeight="1" x14ac:dyDescent="0.3">
      <c r="T29" s="4"/>
      <c r="U29" s="4"/>
      <c r="W29" s="5"/>
      <c r="X29" s="5"/>
    </row>
    <row r="30" spans="4:24" ht="15" customHeight="1" x14ac:dyDescent="0.3">
      <c r="T30" s="4"/>
      <c r="U30" s="4"/>
      <c r="W30" s="5"/>
      <c r="X30" s="5"/>
    </row>
    <row r="31" spans="4:24" x14ac:dyDescent="0.3">
      <c r="T31" s="4"/>
      <c r="U31" s="4"/>
    </row>
    <row r="32" spans="4:24" x14ac:dyDescent="0.3">
      <c r="N32" s="36" t="s">
        <v>46</v>
      </c>
      <c r="O32" s="36"/>
      <c r="T32" s="4"/>
      <c r="U32" s="4"/>
    </row>
    <row r="33" spans="3:21" x14ac:dyDescent="0.3">
      <c r="C33" s="18"/>
      <c r="D33" s="18"/>
      <c r="E33" s="19"/>
      <c r="N33" s="36"/>
      <c r="O33" s="36"/>
      <c r="T33" s="4"/>
      <c r="U33" s="4"/>
    </row>
    <row r="34" spans="3:21" x14ac:dyDescent="0.3">
      <c r="C34" s="13"/>
      <c r="D34" s="13"/>
      <c r="E34" s="4"/>
      <c r="T34" s="4"/>
      <c r="U34" s="4"/>
    </row>
    <row r="35" spans="3:21" ht="14.4" customHeight="1" x14ac:dyDescent="0.3">
      <c r="C35" s="13"/>
      <c r="D35" s="13"/>
      <c r="E35" s="4"/>
      <c r="N35" s="5"/>
      <c r="O35" s="5"/>
      <c r="T35" s="4"/>
      <c r="U35" s="4"/>
    </row>
    <row r="36" spans="3:21" ht="14.4" customHeight="1" x14ac:dyDescent="0.3">
      <c r="C36" s="13"/>
      <c r="D36" s="13"/>
      <c r="E36" s="4"/>
      <c r="N36" s="5"/>
      <c r="O36" s="5"/>
      <c r="T36" s="4"/>
      <c r="U36" s="4"/>
    </row>
    <row r="37" spans="3:21" x14ac:dyDescent="0.3">
      <c r="C37" s="13"/>
      <c r="D37" s="13"/>
      <c r="E37" s="4"/>
      <c r="T37" s="4"/>
      <c r="U37" s="4"/>
    </row>
    <row r="38" spans="3:21" x14ac:dyDescent="0.3">
      <c r="C38" s="15" t="s">
        <v>32</v>
      </c>
      <c r="D38" s="15" t="s">
        <v>34</v>
      </c>
      <c r="T38" s="4"/>
      <c r="U38" s="4"/>
    </row>
    <row r="39" spans="3:21" x14ac:dyDescent="0.3">
      <c r="C39" s="14">
        <v>10</v>
      </c>
      <c r="D39" s="14">
        <v>1</v>
      </c>
      <c r="T39" s="4"/>
      <c r="U39" s="4"/>
    </row>
    <row r="40" spans="3:21" x14ac:dyDescent="0.3">
      <c r="C40" s="14">
        <v>27.5</v>
      </c>
      <c r="D40" s="14">
        <v>2</v>
      </c>
      <c r="T40" s="4"/>
      <c r="U40" s="4"/>
    </row>
    <row r="41" spans="3:21" x14ac:dyDescent="0.3">
      <c r="C41" s="14" t="s">
        <v>33</v>
      </c>
      <c r="D41" s="14">
        <v>4</v>
      </c>
      <c r="T41" s="4"/>
      <c r="U41" s="4"/>
    </row>
    <row r="42" spans="3:21" x14ac:dyDescent="0.3">
      <c r="T42" s="4"/>
      <c r="U42" s="4"/>
    </row>
    <row r="43" spans="3:21" x14ac:dyDescent="0.3">
      <c r="T43" s="4"/>
      <c r="U43" s="4"/>
    </row>
    <row r="44" spans="3:21" x14ac:dyDescent="0.3">
      <c r="T44" s="4"/>
      <c r="U44" s="4"/>
    </row>
    <row r="45" spans="3:21" x14ac:dyDescent="0.3">
      <c r="T45" s="4"/>
      <c r="U45" s="4"/>
    </row>
    <row r="46" spans="3:21" x14ac:dyDescent="0.3">
      <c r="T46" s="4"/>
      <c r="U46" s="4"/>
    </row>
    <row r="47" spans="3:21" x14ac:dyDescent="0.3">
      <c r="T47" s="4"/>
      <c r="U47" s="4"/>
    </row>
    <row r="48" spans="3:21" x14ac:dyDescent="0.3">
      <c r="T48" s="4"/>
      <c r="U48" s="4"/>
    </row>
    <row r="49" spans="20:21" x14ac:dyDescent="0.3">
      <c r="T49" s="4"/>
      <c r="U49" s="4"/>
    </row>
    <row r="50" spans="20:21" x14ac:dyDescent="0.3">
      <c r="T50" s="4"/>
      <c r="U50" s="4"/>
    </row>
    <row r="51" spans="20:21" x14ac:dyDescent="0.3">
      <c r="T51" s="4"/>
      <c r="U51" s="4"/>
    </row>
    <row r="52" spans="20:21" x14ac:dyDescent="0.3">
      <c r="T52" s="4"/>
      <c r="U52" s="4"/>
    </row>
    <row r="53" spans="20:21" x14ac:dyDescent="0.3">
      <c r="T53" s="4"/>
      <c r="U53" s="4"/>
    </row>
    <row r="54" spans="20:21" x14ac:dyDescent="0.3">
      <c r="T54" s="4"/>
      <c r="U54" s="4"/>
    </row>
    <row r="55" spans="20:21" x14ac:dyDescent="0.3">
      <c r="T55" s="4"/>
      <c r="U55" s="4"/>
    </row>
    <row r="56" spans="20:21" x14ac:dyDescent="0.3">
      <c r="T56" s="4"/>
      <c r="U56" s="4"/>
    </row>
    <row r="57" spans="20:21" x14ac:dyDescent="0.3">
      <c r="T57" s="4"/>
      <c r="U57" s="4"/>
    </row>
    <row r="58" spans="20:21" x14ac:dyDescent="0.3">
      <c r="T58" s="4"/>
      <c r="U58" s="4"/>
    </row>
    <row r="59" spans="20:21" x14ac:dyDescent="0.3">
      <c r="T59" s="4"/>
      <c r="U59" s="4"/>
    </row>
    <row r="60" spans="20:21" x14ac:dyDescent="0.3">
      <c r="T60" s="4"/>
      <c r="U60" s="4"/>
    </row>
    <row r="61" spans="20:21" x14ac:dyDescent="0.3">
      <c r="T61" s="4"/>
      <c r="U61" s="4"/>
    </row>
    <row r="62" spans="20:21" x14ac:dyDescent="0.3">
      <c r="T62" s="4"/>
      <c r="U62" s="4"/>
    </row>
    <row r="63" spans="20:21" x14ac:dyDescent="0.3">
      <c r="T63" s="4"/>
      <c r="U63" s="4"/>
    </row>
    <row r="64" spans="20:21" x14ac:dyDescent="0.3">
      <c r="T64" s="4"/>
      <c r="U64" s="4"/>
    </row>
    <row r="65" spans="20:21" x14ac:dyDescent="0.3">
      <c r="T65" s="4"/>
      <c r="U65" s="4"/>
    </row>
    <row r="66" spans="20:21" x14ac:dyDescent="0.3">
      <c r="T66" s="4"/>
      <c r="U66" s="4"/>
    </row>
    <row r="67" spans="20:21" x14ac:dyDescent="0.3">
      <c r="T67" s="4"/>
      <c r="U67" s="4"/>
    </row>
    <row r="68" spans="20:21" x14ac:dyDescent="0.3">
      <c r="T68" s="4"/>
      <c r="U68" s="4"/>
    </row>
    <row r="69" spans="20:21" x14ac:dyDescent="0.3">
      <c r="T69" s="4"/>
      <c r="U69" s="4"/>
    </row>
    <row r="70" spans="20:21" x14ac:dyDescent="0.3">
      <c r="T70" s="4"/>
      <c r="U70" s="4"/>
    </row>
    <row r="71" spans="20:21" x14ac:dyDescent="0.3">
      <c r="T71" s="4"/>
      <c r="U71" s="4"/>
    </row>
    <row r="72" spans="20:21" x14ac:dyDescent="0.3">
      <c r="T72" s="4"/>
      <c r="U72" s="4"/>
    </row>
    <row r="73" spans="20:21" x14ac:dyDescent="0.3">
      <c r="T73" s="4"/>
      <c r="U73" s="4"/>
    </row>
    <row r="74" spans="20:21" x14ac:dyDescent="0.3">
      <c r="T74" s="4"/>
      <c r="U74" s="4"/>
    </row>
    <row r="75" spans="20:21" x14ac:dyDescent="0.3">
      <c r="T75" s="4"/>
      <c r="U75" s="4"/>
    </row>
    <row r="76" spans="20:21" x14ac:dyDescent="0.3">
      <c r="T76" s="4"/>
      <c r="U76" s="4"/>
    </row>
    <row r="77" spans="20:21" x14ac:dyDescent="0.3">
      <c r="T77" s="4"/>
      <c r="U77" s="4"/>
    </row>
    <row r="78" spans="20:21" x14ac:dyDescent="0.3">
      <c r="T78" s="4"/>
      <c r="U78" s="4"/>
    </row>
    <row r="79" spans="20:21" x14ac:dyDescent="0.3">
      <c r="T79" s="4"/>
      <c r="U79" s="4"/>
    </row>
    <row r="80" spans="20:21" x14ac:dyDescent="0.3">
      <c r="T80" s="4"/>
      <c r="U80" s="4"/>
    </row>
    <row r="81" spans="20:21" x14ac:dyDescent="0.3">
      <c r="T81" s="4"/>
      <c r="U81" s="4"/>
    </row>
    <row r="82" spans="20:21" x14ac:dyDescent="0.3">
      <c r="T82" s="4"/>
      <c r="U82" s="4"/>
    </row>
    <row r="83" spans="20:21" x14ac:dyDescent="0.3">
      <c r="T83" s="4"/>
      <c r="U83" s="4"/>
    </row>
    <row r="84" spans="20:21" x14ac:dyDescent="0.3">
      <c r="T84" s="4"/>
      <c r="U84" s="4"/>
    </row>
    <row r="85" spans="20:21" x14ac:dyDescent="0.3">
      <c r="T85" s="4"/>
      <c r="U85" s="4"/>
    </row>
    <row r="86" spans="20:21" x14ac:dyDescent="0.3">
      <c r="T86" s="4"/>
      <c r="U86" s="4"/>
    </row>
    <row r="87" spans="20:21" x14ac:dyDescent="0.3">
      <c r="T87" s="4"/>
      <c r="U87" s="4"/>
    </row>
    <row r="88" spans="20:21" x14ac:dyDescent="0.3">
      <c r="T88" s="4"/>
      <c r="U88" s="4"/>
    </row>
    <row r="89" spans="20:21" x14ac:dyDescent="0.3">
      <c r="T89" s="4"/>
      <c r="U89" s="4"/>
    </row>
    <row r="90" spans="20:21" x14ac:dyDescent="0.3">
      <c r="T90" s="4"/>
      <c r="U90" s="4"/>
    </row>
    <row r="91" spans="20:21" x14ac:dyDescent="0.3">
      <c r="T91" s="4"/>
      <c r="U91" s="4"/>
    </row>
    <row r="92" spans="20:21" x14ac:dyDescent="0.3">
      <c r="T92" s="4"/>
      <c r="U92" s="4"/>
    </row>
    <row r="93" spans="20:21" x14ac:dyDescent="0.3">
      <c r="T93" s="4"/>
      <c r="U93" s="4"/>
    </row>
    <row r="94" spans="20:21" x14ac:dyDescent="0.3">
      <c r="T94" s="4"/>
      <c r="U94" s="4"/>
    </row>
    <row r="95" spans="20:21" x14ac:dyDescent="0.3">
      <c r="T95" s="4"/>
      <c r="U95" s="4"/>
    </row>
    <row r="96" spans="20:21" x14ac:dyDescent="0.3">
      <c r="T96" s="4"/>
      <c r="U96" s="4"/>
    </row>
    <row r="97" spans="20:21" x14ac:dyDescent="0.3">
      <c r="T97" s="4"/>
      <c r="U97" s="4"/>
    </row>
    <row r="98" spans="20:21" x14ac:dyDescent="0.3">
      <c r="T98" s="4"/>
      <c r="U98" s="4"/>
    </row>
    <row r="99" spans="20:21" x14ac:dyDescent="0.3">
      <c r="T99" s="4"/>
      <c r="U99" s="4"/>
    </row>
    <row r="100" spans="20:21" x14ac:dyDescent="0.3">
      <c r="T100" s="4"/>
      <c r="U100" s="4"/>
    </row>
    <row r="101" spans="20:21" x14ac:dyDescent="0.3">
      <c r="T101" s="4"/>
      <c r="U101" s="4"/>
    </row>
    <row r="102" spans="20:21" x14ac:dyDescent="0.3">
      <c r="T102" s="4"/>
      <c r="U102" s="4"/>
    </row>
    <row r="103" spans="20:21" x14ac:dyDescent="0.3">
      <c r="T103" s="4"/>
      <c r="U103" s="4"/>
    </row>
    <row r="104" spans="20:21" x14ac:dyDescent="0.3">
      <c r="T104" s="4"/>
      <c r="U104" s="4"/>
    </row>
    <row r="105" spans="20:21" x14ac:dyDescent="0.3">
      <c r="T105" s="4"/>
      <c r="U105" s="4"/>
    </row>
    <row r="106" spans="20:21" x14ac:dyDescent="0.3">
      <c r="T106" s="4"/>
      <c r="U106" s="4"/>
    </row>
  </sheetData>
  <mergeCells count="1">
    <mergeCell ref="N32:O3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2DA2-795C-4990-8577-7F02449CA8EC}">
  <dimension ref="C9:Y109"/>
  <sheetViews>
    <sheetView topLeftCell="E1" zoomScale="82" zoomScaleNormal="100" workbookViewId="0">
      <selection activeCell="R17" sqref="R17"/>
    </sheetView>
  </sheetViews>
  <sheetFormatPr defaultRowHeight="14.4" x14ac:dyDescent="0.3"/>
  <cols>
    <col min="4" max="4" width="10.109375" bestFit="1" customWidth="1"/>
    <col min="5" max="5" width="10.21875" bestFit="1" customWidth="1"/>
    <col min="20" max="20" width="12" bestFit="1" customWidth="1"/>
    <col min="21" max="21" width="13.21875" bestFit="1" customWidth="1"/>
    <col min="24" max="24" width="5.5546875" customWidth="1"/>
    <col min="25" max="25" width="10.21875" bestFit="1" customWidth="1"/>
    <col min="27" max="27" width="17.44140625" bestFit="1" customWidth="1"/>
  </cols>
  <sheetData>
    <row r="9" spans="3:25" x14ac:dyDescent="0.3">
      <c r="T9" s="3" t="s">
        <v>6</v>
      </c>
      <c r="U9" s="3" t="s">
        <v>49</v>
      </c>
    </row>
    <row r="10" spans="3:25" x14ac:dyDescent="0.3">
      <c r="T10" s="3">
        <v>1</v>
      </c>
      <c r="U10" s="3">
        <v>4</v>
      </c>
    </row>
    <row r="11" spans="3:25" x14ac:dyDescent="0.3">
      <c r="T11" s="3">
        <v>2</v>
      </c>
      <c r="U11" s="3">
        <v>2</v>
      </c>
    </row>
    <row r="12" spans="3:25" ht="15" customHeight="1" x14ac:dyDescent="0.3">
      <c r="N12" s="9"/>
      <c r="O12" s="9"/>
      <c r="T12" s="3">
        <v>3</v>
      </c>
      <c r="U12" s="3">
        <v>5</v>
      </c>
    </row>
    <row r="13" spans="3:25" ht="14.4" customHeight="1" x14ac:dyDescent="0.3">
      <c r="N13" s="9"/>
      <c r="O13" s="9"/>
      <c r="T13" s="3">
        <v>4</v>
      </c>
      <c r="U13" s="3">
        <v>2</v>
      </c>
      <c r="X13" s="11"/>
      <c r="Y13" s="11"/>
    </row>
    <row r="14" spans="3:25" ht="15" customHeight="1" x14ac:dyDescent="0.3">
      <c r="N14" s="2"/>
      <c r="O14" s="2"/>
      <c r="T14" s="3">
        <v>5</v>
      </c>
      <c r="U14" s="3">
        <v>3</v>
      </c>
    </row>
    <row r="15" spans="3:25" x14ac:dyDescent="0.3">
      <c r="C15" s="1" t="s">
        <v>7</v>
      </c>
      <c r="D15" s="1" t="s">
        <v>34</v>
      </c>
      <c r="E15" s="11"/>
      <c r="T15" s="3">
        <v>6</v>
      </c>
      <c r="U15" s="3">
        <v>4</v>
      </c>
      <c r="W15" s="11"/>
      <c r="X15" s="11"/>
    </row>
    <row r="16" spans="3:25" x14ac:dyDescent="0.3">
      <c r="C16" s="1">
        <v>1</v>
      </c>
      <c r="D16" s="1">
        <f>COUNTIF(U10:U109,1)</f>
        <v>0</v>
      </c>
      <c r="E16" s="4"/>
      <c r="T16" s="3">
        <v>7</v>
      </c>
      <c r="U16" s="3">
        <v>3</v>
      </c>
    </row>
    <row r="17" spans="3:24" ht="13.8" customHeight="1" x14ac:dyDescent="0.3">
      <c r="C17" s="1">
        <v>2</v>
      </c>
      <c r="D17" s="1">
        <f>COUNTIF(U10:U109,2)</f>
        <v>26</v>
      </c>
      <c r="E17" s="4"/>
      <c r="T17" s="3">
        <v>8</v>
      </c>
      <c r="U17" s="3">
        <v>4</v>
      </c>
    </row>
    <row r="18" spans="3:24" x14ac:dyDescent="0.3">
      <c r="C18" s="1">
        <v>3</v>
      </c>
      <c r="D18" s="1">
        <f>COUNTIF(U10:U109,3)</f>
        <v>17</v>
      </c>
      <c r="E18" s="4"/>
      <c r="T18" s="3">
        <v>9</v>
      </c>
      <c r="U18" s="3">
        <v>4</v>
      </c>
    </row>
    <row r="19" spans="3:24" x14ac:dyDescent="0.3">
      <c r="C19" s="1">
        <v>4</v>
      </c>
      <c r="D19" s="1">
        <f>COUNTIF(U10:U109,4)</f>
        <v>27</v>
      </c>
      <c r="E19" s="4"/>
      <c r="T19" s="3">
        <v>10</v>
      </c>
      <c r="U19" s="3">
        <v>5</v>
      </c>
    </row>
    <row r="20" spans="3:24" x14ac:dyDescent="0.3">
      <c r="C20" s="1">
        <v>5</v>
      </c>
      <c r="D20" s="1">
        <f>COUNTIF(U10:U109,5)</f>
        <v>30</v>
      </c>
      <c r="E20" s="4"/>
      <c r="T20" s="3">
        <v>11</v>
      </c>
      <c r="U20" s="3">
        <v>4</v>
      </c>
    </row>
    <row r="21" spans="3:24" x14ac:dyDescent="0.3">
      <c r="D21" s="4"/>
      <c r="E21" s="4"/>
      <c r="T21" s="3">
        <v>12</v>
      </c>
      <c r="U21" s="3">
        <v>2</v>
      </c>
    </row>
    <row r="22" spans="3:24" x14ac:dyDescent="0.3">
      <c r="D22" s="4"/>
      <c r="E22" s="4"/>
      <c r="T22" s="3">
        <v>13</v>
      </c>
      <c r="U22" s="3">
        <v>2</v>
      </c>
    </row>
    <row r="23" spans="3:24" x14ac:dyDescent="0.3">
      <c r="D23" s="4"/>
      <c r="E23" s="4"/>
      <c r="T23" s="3">
        <v>14</v>
      </c>
      <c r="U23" s="3">
        <v>5</v>
      </c>
    </row>
    <row r="24" spans="3:24" x14ac:dyDescent="0.3">
      <c r="D24" s="13"/>
      <c r="E24" s="13"/>
      <c r="T24" s="3">
        <v>15</v>
      </c>
      <c r="U24" s="3">
        <v>2</v>
      </c>
    </row>
    <row r="25" spans="3:24" x14ac:dyDescent="0.3">
      <c r="D25" s="13"/>
      <c r="E25" s="13"/>
      <c r="T25" s="3">
        <v>16</v>
      </c>
      <c r="U25" s="3">
        <v>5</v>
      </c>
    </row>
    <row r="26" spans="3:24" x14ac:dyDescent="0.3">
      <c r="D26" s="13"/>
      <c r="E26" s="13"/>
      <c r="T26" s="3">
        <v>17</v>
      </c>
      <c r="U26" s="3">
        <v>3</v>
      </c>
    </row>
    <row r="27" spans="3:24" ht="14.4" customHeight="1" x14ac:dyDescent="0.3">
      <c r="N27" s="5"/>
      <c r="O27" s="5"/>
      <c r="T27" s="3">
        <v>18</v>
      </c>
      <c r="U27" s="3">
        <v>2</v>
      </c>
    </row>
    <row r="28" spans="3:24" ht="14.4" customHeight="1" x14ac:dyDescent="0.3">
      <c r="N28" s="5"/>
      <c r="O28" s="5"/>
      <c r="T28" s="3">
        <v>19</v>
      </c>
      <c r="U28" s="3">
        <v>2</v>
      </c>
    </row>
    <row r="29" spans="3:24" ht="14.4" customHeight="1" x14ac:dyDescent="0.3">
      <c r="T29" s="3">
        <v>20</v>
      </c>
      <c r="U29" s="3">
        <v>2</v>
      </c>
      <c r="W29" s="5"/>
      <c r="X29" s="5"/>
    </row>
    <row r="30" spans="3:24" ht="15" customHeight="1" x14ac:dyDescent="0.3">
      <c r="T30" s="3">
        <v>21</v>
      </c>
      <c r="U30" s="3">
        <v>2</v>
      </c>
    </row>
    <row r="31" spans="3:24" x14ac:dyDescent="0.3">
      <c r="T31" s="3">
        <v>22</v>
      </c>
      <c r="U31" s="3">
        <v>3</v>
      </c>
    </row>
    <row r="32" spans="3:24" x14ac:dyDescent="0.3">
      <c r="N32" s="36">
        <f>MODE(U10:U109)</f>
        <v>5</v>
      </c>
      <c r="O32" s="36"/>
      <c r="T32" s="3">
        <v>23</v>
      </c>
      <c r="U32" s="3">
        <v>3</v>
      </c>
    </row>
    <row r="33" spans="3:21" x14ac:dyDescent="0.3">
      <c r="C33" s="18"/>
      <c r="D33" s="18"/>
      <c r="E33" s="19"/>
      <c r="N33" s="36"/>
      <c r="O33" s="36"/>
      <c r="T33" s="3">
        <v>24</v>
      </c>
      <c r="U33" s="3">
        <v>5</v>
      </c>
    </row>
    <row r="34" spans="3:21" x14ac:dyDescent="0.3">
      <c r="C34" s="13"/>
      <c r="D34" s="13"/>
      <c r="E34" s="4"/>
      <c r="T34" s="3">
        <v>25</v>
      </c>
      <c r="U34" s="3">
        <v>2</v>
      </c>
    </row>
    <row r="35" spans="3:21" ht="14.4" customHeight="1" x14ac:dyDescent="0.3">
      <c r="C35" s="13"/>
      <c r="D35" s="13"/>
      <c r="E35" s="4"/>
      <c r="N35" s="5"/>
      <c r="O35" s="5"/>
      <c r="T35" s="3">
        <v>26</v>
      </c>
      <c r="U35" s="3">
        <v>5</v>
      </c>
    </row>
    <row r="36" spans="3:21" ht="14.4" customHeight="1" x14ac:dyDescent="0.3">
      <c r="C36" s="13"/>
      <c r="D36" s="13"/>
      <c r="E36" s="4"/>
      <c r="N36" s="5"/>
      <c r="O36" s="5"/>
      <c r="T36" s="3">
        <v>27</v>
      </c>
      <c r="U36" s="3">
        <v>3</v>
      </c>
    </row>
    <row r="37" spans="3:21" ht="15" thickBot="1" x14ac:dyDescent="0.35">
      <c r="C37" s="13"/>
      <c r="D37" s="13"/>
      <c r="E37" s="4"/>
      <c r="T37" s="3">
        <v>28</v>
      </c>
      <c r="U37" s="3">
        <v>2</v>
      </c>
    </row>
    <row r="38" spans="3:21" x14ac:dyDescent="0.3">
      <c r="C38" s="7" t="s">
        <v>32</v>
      </c>
      <c r="D38" s="7" t="s">
        <v>34</v>
      </c>
      <c r="T38" s="3">
        <v>29</v>
      </c>
      <c r="U38" s="3">
        <v>5</v>
      </c>
    </row>
    <row r="39" spans="3:21" x14ac:dyDescent="0.3">
      <c r="C39">
        <v>2</v>
      </c>
      <c r="D39">
        <v>26</v>
      </c>
      <c r="T39" s="3">
        <v>30</v>
      </c>
      <c r="U39" s="3">
        <v>2</v>
      </c>
    </row>
    <row r="40" spans="3:21" x14ac:dyDescent="0.3">
      <c r="C40">
        <v>3.2</v>
      </c>
      <c r="D40">
        <v>17</v>
      </c>
      <c r="T40" s="3">
        <v>31</v>
      </c>
      <c r="U40" s="3">
        <v>5</v>
      </c>
    </row>
    <row r="41" spans="3:21" x14ac:dyDescent="0.3">
      <c r="C41">
        <v>4.0999999999999996</v>
      </c>
      <c r="D41">
        <v>27</v>
      </c>
      <c r="T41" s="3">
        <v>32</v>
      </c>
      <c r="U41" s="3">
        <v>5</v>
      </c>
    </row>
    <row r="42" spans="3:21" ht="15" thickBot="1" x14ac:dyDescent="0.35">
      <c r="C42" s="6" t="s">
        <v>33</v>
      </c>
      <c r="D42" s="6">
        <v>30</v>
      </c>
      <c r="T42" s="3">
        <v>33</v>
      </c>
      <c r="U42" s="3">
        <v>2</v>
      </c>
    </row>
    <row r="43" spans="3:21" x14ac:dyDescent="0.3">
      <c r="T43" s="3">
        <v>34</v>
      </c>
      <c r="U43" s="3">
        <v>2</v>
      </c>
    </row>
    <row r="44" spans="3:21" x14ac:dyDescent="0.3">
      <c r="T44" s="3">
        <v>35</v>
      </c>
      <c r="U44" s="3">
        <v>5</v>
      </c>
    </row>
    <row r="45" spans="3:21" x14ac:dyDescent="0.3">
      <c r="T45" s="3">
        <v>36</v>
      </c>
      <c r="U45" s="3">
        <v>5</v>
      </c>
    </row>
    <row r="46" spans="3:21" x14ac:dyDescent="0.3">
      <c r="T46" s="3">
        <v>37</v>
      </c>
      <c r="U46" s="3">
        <v>4</v>
      </c>
    </row>
    <row r="47" spans="3:21" x14ac:dyDescent="0.3">
      <c r="T47" s="3">
        <v>38</v>
      </c>
      <c r="U47" s="3">
        <v>5</v>
      </c>
    </row>
    <row r="48" spans="3:21" x14ac:dyDescent="0.3">
      <c r="T48" s="3">
        <v>39</v>
      </c>
      <c r="U48" s="3">
        <v>4</v>
      </c>
    </row>
    <row r="49" spans="20:21" x14ac:dyDescent="0.3">
      <c r="T49" s="3">
        <v>40</v>
      </c>
      <c r="U49" s="3">
        <v>5</v>
      </c>
    </row>
    <row r="50" spans="20:21" x14ac:dyDescent="0.3">
      <c r="T50" s="3">
        <v>41</v>
      </c>
      <c r="U50" s="3">
        <v>3</v>
      </c>
    </row>
    <row r="51" spans="20:21" x14ac:dyDescent="0.3">
      <c r="T51" s="3">
        <v>42</v>
      </c>
      <c r="U51" s="3">
        <v>5</v>
      </c>
    </row>
    <row r="52" spans="20:21" x14ac:dyDescent="0.3">
      <c r="T52" s="3">
        <v>43</v>
      </c>
      <c r="U52" s="3">
        <v>3</v>
      </c>
    </row>
    <row r="53" spans="20:21" x14ac:dyDescent="0.3">
      <c r="T53" s="3">
        <v>44</v>
      </c>
      <c r="U53" s="3">
        <v>4</v>
      </c>
    </row>
    <row r="54" spans="20:21" x14ac:dyDescent="0.3">
      <c r="T54" s="3">
        <v>45</v>
      </c>
      <c r="U54" s="3">
        <v>4</v>
      </c>
    </row>
    <row r="55" spans="20:21" x14ac:dyDescent="0.3">
      <c r="T55" s="3">
        <v>46</v>
      </c>
      <c r="U55" s="3">
        <v>5</v>
      </c>
    </row>
    <row r="56" spans="20:21" x14ac:dyDescent="0.3">
      <c r="T56" s="3">
        <v>47</v>
      </c>
      <c r="U56" s="3">
        <v>3</v>
      </c>
    </row>
    <row r="57" spans="20:21" x14ac:dyDescent="0.3">
      <c r="T57" s="3">
        <v>48</v>
      </c>
      <c r="U57" s="3">
        <v>3</v>
      </c>
    </row>
    <row r="58" spans="20:21" x14ac:dyDescent="0.3">
      <c r="T58" s="3">
        <v>49</v>
      </c>
      <c r="U58" s="3">
        <v>5</v>
      </c>
    </row>
    <row r="59" spans="20:21" x14ac:dyDescent="0.3">
      <c r="T59" s="3">
        <v>50</v>
      </c>
      <c r="U59" s="3">
        <v>5</v>
      </c>
    </row>
    <row r="60" spans="20:21" x14ac:dyDescent="0.3">
      <c r="T60" s="3">
        <v>51</v>
      </c>
      <c r="U60" s="3">
        <v>4</v>
      </c>
    </row>
    <row r="61" spans="20:21" x14ac:dyDescent="0.3">
      <c r="T61" s="3">
        <v>52</v>
      </c>
      <c r="U61" s="3">
        <v>2</v>
      </c>
    </row>
    <row r="62" spans="20:21" x14ac:dyDescent="0.3">
      <c r="T62" s="3">
        <v>53</v>
      </c>
      <c r="U62" s="3">
        <v>5</v>
      </c>
    </row>
    <row r="63" spans="20:21" x14ac:dyDescent="0.3">
      <c r="T63" s="3">
        <v>54</v>
      </c>
      <c r="U63" s="3">
        <v>5</v>
      </c>
    </row>
    <row r="64" spans="20:21" x14ac:dyDescent="0.3">
      <c r="T64" s="3">
        <v>55</v>
      </c>
      <c r="U64" s="3">
        <v>4</v>
      </c>
    </row>
    <row r="65" spans="20:21" x14ac:dyDescent="0.3">
      <c r="T65" s="3">
        <v>56</v>
      </c>
      <c r="U65" s="3">
        <v>5</v>
      </c>
    </row>
    <row r="66" spans="20:21" x14ac:dyDescent="0.3">
      <c r="T66" s="3">
        <v>57</v>
      </c>
      <c r="U66" s="3">
        <v>3</v>
      </c>
    </row>
    <row r="67" spans="20:21" x14ac:dyDescent="0.3">
      <c r="T67" s="3">
        <v>58</v>
      </c>
      <c r="U67" s="3">
        <v>4</v>
      </c>
    </row>
    <row r="68" spans="20:21" x14ac:dyDescent="0.3">
      <c r="T68" s="3">
        <v>59</v>
      </c>
      <c r="U68" s="3">
        <v>2</v>
      </c>
    </row>
    <row r="69" spans="20:21" x14ac:dyDescent="0.3">
      <c r="T69" s="3">
        <v>60</v>
      </c>
      <c r="U69" s="3">
        <v>3</v>
      </c>
    </row>
    <row r="70" spans="20:21" x14ac:dyDescent="0.3">
      <c r="T70" s="3">
        <v>61</v>
      </c>
      <c r="U70" s="3">
        <v>4</v>
      </c>
    </row>
    <row r="71" spans="20:21" x14ac:dyDescent="0.3">
      <c r="T71" s="3">
        <v>62</v>
      </c>
      <c r="U71" s="3">
        <v>5</v>
      </c>
    </row>
    <row r="72" spans="20:21" x14ac:dyDescent="0.3">
      <c r="T72" s="3">
        <v>63</v>
      </c>
      <c r="U72" s="3">
        <v>4</v>
      </c>
    </row>
    <row r="73" spans="20:21" x14ac:dyDescent="0.3">
      <c r="T73" s="3">
        <v>64</v>
      </c>
      <c r="U73" s="3">
        <v>5</v>
      </c>
    </row>
    <row r="74" spans="20:21" x14ac:dyDescent="0.3">
      <c r="T74" s="3">
        <v>65</v>
      </c>
      <c r="U74" s="3">
        <v>3</v>
      </c>
    </row>
    <row r="75" spans="20:21" x14ac:dyDescent="0.3">
      <c r="T75" s="3">
        <v>66</v>
      </c>
      <c r="U75" s="3">
        <v>4</v>
      </c>
    </row>
    <row r="76" spans="20:21" x14ac:dyDescent="0.3">
      <c r="T76" s="3">
        <v>67</v>
      </c>
      <c r="U76" s="3">
        <v>2</v>
      </c>
    </row>
    <row r="77" spans="20:21" x14ac:dyDescent="0.3">
      <c r="T77" s="3">
        <v>68</v>
      </c>
      <c r="U77" s="3">
        <v>5</v>
      </c>
    </row>
    <row r="78" spans="20:21" x14ac:dyDescent="0.3">
      <c r="T78" s="3">
        <v>69</v>
      </c>
      <c r="U78" s="3">
        <v>4</v>
      </c>
    </row>
    <row r="79" spans="20:21" x14ac:dyDescent="0.3">
      <c r="T79" s="3">
        <v>70</v>
      </c>
      <c r="U79" s="3">
        <v>5</v>
      </c>
    </row>
    <row r="80" spans="20:21" x14ac:dyDescent="0.3">
      <c r="T80" s="3">
        <v>71</v>
      </c>
      <c r="U80" s="3">
        <v>2</v>
      </c>
    </row>
    <row r="81" spans="20:21" x14ac:dyDescent="0.3">
      <c r="T81" s="3">
        <v>72</v>
      </c>
      <c r="U81" s="3">
        <v>2</v>
      </c>
    </row>
    <row r="82" spans="20:21" x14ac:dyDescent="0.3">
      <c r="T82" s="3">
        <v>73</v>
      </c>
      <c r="U82" s="3">
        <v>2</v>
      </c>
    </row>
    <row r="83" spans="20:21" x14ac:dyDescent="0.3">
      <c r="T83" s="3">
        <v>74</v>
      </c>
      <c r="U83" s="3">
        <v>4</v>
      </c>
    </row>
    <row r="84" spans="20:21" x14ac:dyDescent="0.3">
      <c r="T84" s="3">
        <v>75</v>
      </c>
      <c r="U84" s="3">
        <v>2</v>
      </c>
    </row>
    <row r="85" spans="20:21" x14ac:dyDescent="0.3">
      <c r="T85" s="3">
        <v>76</v>
      </c>
      <c r="U85" s="3">
        <v>4</v>
      </c>
    </row>
    <row r="86" spans="20:21" x14ac:dyDescent="0.3">
      <c r="T86" s="3">
        <v>77</v>
      </c>
      <c r="U86" s="3">
        <v>2</v>
      </c>
    </row>
    <row r="87" spans="20:21" x14ac:dyDescent="0.3">
      <c r="T87" s="3">
        <v>78</v>
      </c>
      <c r="U87" s="3">
        <v>5</v>
      </c>
    </row>
    <row r="88" spans="20:21" x14ac:dyDescent="0.3">
      <c r="T88" s="3">
        <v>79</v>
      </c>
      <c r="U88" s="3">
        <v>4</v>
      </c>
    </row>
    <row r="89" spans="20:21" x14ac:dyDescent="0.3">
      <c r="T89" s="3">
        <v>80</v>
      </c>
      <c r="U89" s="3">
        <v>5</v>
      </c>
    </row>
    <row r="90" spans="20:21" x14ac:dyDescent="0.3">
      <c r="T90" s="3">
        <v>81</v>
      </c>
      <c r="U90" s="3">
        <v>5</v>
      </c>
    </row>
    <row r="91" spans="20:21" x14ac:dyDescent="0.3">
      <c r="T91" s="3">
        <v>82</v>
      </c>
      <c r="U91" s="3">
        <v>4</v>
      </c>
    </row>
    <row r="92" spans="20:21" x14ac:dyDescent="0.3">
      <c r="T92" s="3">
        <v>83</v>
      </c>
      <c r="U92" s="3">
        <v>3</v>
      </c>
    </row>
    <row r="93" spans="20:21" x14ac:dyDescent="0.3">
      <c r="T93" s="3">
        <v>84</v>
      </c>
      <c r="U93" s="3">
        <v>4</v>
      </c>
    </row>
    <row r="94" spans="20:21" x14ac:dyDescent="0.3">
      <c r="T94" s="3">
        <v>85</v>
      </c>
      <c r="U94" s="3">
        <v>3</v>
      </c>
    </row>
    <row r="95" spans="20:21" x14ac:dyDescent="0.3">
      <c r="T95" s="3">
        <v>86</v>
      </c>
      <c r="U95" s="3">
        <v>2</v>
      </c>
    </row>
    <row r="96" spans="20:21" x14ac:dyDescent="0.3">
      <c r="T96" s="3">
        <v>87</v>
      </c>
      <c r="U96" s="3">
        <v>5</v>
      </c>
    </row>
    <row r="97" spans="20:21" x14ac:dyDescent="0.3">
      <c r="T97" s="3">
        <v>88</v>
      </c>
      <c r="U97" s="3">
        <v>4</v>
      </c>
    </row>
    <row r="98" spans="20:21" x14ac:dyDescent="0.3">
      <c r="T98" s="3">
        <v>89</v>
      </c>
      <c r="U98" s="3">
        <v>4</v>
      </c>
    </row>
    <row r="99" spans="20:21" x14ac:dyDescent="0.3">
      <c r="T99" s="3">
        <v>90</v>
      </c>
      <c r="U99" s="3">
        <v>3</v>
      </c>
    </row>
    <row r="100" spans="20:21" x14ac:dyDescent="0.3">
      <c r="T100" s="3">
        <v>91</v>
      </c>
      <c r="U100" s="3">
        <v>3</v>
      </c>
    </row>
    <row r="101" spans="20:21" x14ac:dyDescent="0.3">
      <c r="T101" s="3">
        <v>92</v>
      </c>
      <c r="U101" s="3">
        <v>4</v>
      </c>
    </row>
    <row r="102" spans="20:21" x14ac:dyDescent="0.3">
      <c r="T102" s="3">
        <v>93</v>
      </c>
      <c r="U102" s="3">
        <v>5</v>
      </c>
    </row>
    <row r="103" spans="20:21" x14ac:dyDescent="0.3">
      <c r="T103" s="3">
        <v>94</v>
      </c>
      <c r="U103" s="3">
        <v>4</v>
      </c>
    </row>
    <row r="104" spans="20:21" x14ac:dyDescent="0.3">
      <c r="T104" s="3">
        <v>95</v>
      </c>
      <c r="U104" s="3">
        <v>5</v>
      </c>
    </row>
    <row r="105" spans="20:21" x14ac:dyDescent="0.3">
      <c r="T105" s="3">
        <v>96</v>
      </c>
      <c r="U105" s="3">
        <v>4</v>
      </c>
    </row>
    <row r="106" spans="20:21" x14ac:dyDescent="0.3">
      <c r="T106" s="3">
        <v>97</v>
      </c>
      <c r="U106" s="3">
        <v>2</v>
      </c>
    </row>
    <row r="107" spans="20:21" x14ac:dyDescent="0.3">
      <c r="T107" s="3">
        <v>98</v>
      </c>
      <c r="U107" s="3">
        <v>2</v>
      </c>
    </row>
    <row r="108" spans="20:21" x14ac:dyDescent="0.3">
      <c r="T108" s="3">
        <v>99</v>
      </c>
      <c r="U108" s="3">
        <v>2</v>
      </c>
    </row>
    <row r="109" spans="20:21" x14ac:dyDescent="0.3">
      <c r="T109" s="3">
        <v>100</v>
      </c>
      <c r="U109" s="3">
        <v>4</v>
      </c>
    </row>
  </sheetData>
  <mergeCells count="1">
    <mergeCell ref="N32:O3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0475-DFCD-4F82-A8D0-7A16ABE16915}">
  <dimension ref="C9:Y109"/>
  <sheetViews>
    <sheetView zoomScale="90" zoomScaleNormal="100" workbookViewId="0">
      <selection activeCell="T63" sqref="T63"/>
    </sheetView>
  </sheetViews>
  <sheetFormatPr defaultRowHeight="14.4" x14ac:dyDescent="0.3"/>
  <cols>
    <col min="4" max="4" width="10.109375" bestFit="1" customWidth="1"/>
    <col min="5" max="5" width="10.21875" bestFit="1" customWidth="1"/>
    <col min="20" max="20" width="12" bestFit="1" customWidth="1"/>
    <col min="21" max="21" width="13.21875" bestFit="1" customWidth="1"/>
    <col min="24" max="24" width="5.5546875" customWidth="1"/>
    <col min="25" max="25" width="10.21875" bestFit="1" customWidth="1"/>
    <col min="27" max="27" width="17.44140625" bestFit="1" customWidth="1"/>
  </cols>
  <sheetData>
    <row r="9" spans="3:25" x14ac:dyDescent="0.3">
      <c r="T9" s="3" t="s">
        <v>6</v>
      </c>
      <c r="U9" s="3" t="s">
        <v>50</v>
      </c>
    </row>
    <row r="10" spans="3:25" x14ac:dyDescent="0.3">
      <c r="T10" s="3">
        <v>1</v>
      </c>
      <c r="U10" s="3">
        <v>35</v>
      </c>
    </row>
    <row r="11" spans="3:25" x14ac:dyDescent="0.3">
      <c r="T11" s="3">
        <v>2</v>
      </c>
      <c r="U11" s="3">
        <v>28</v>
      </c>
    </row>
    <row r="12" spans="3:25" ht="15" customHeight="1" x14ac:dyDescent="0.3">
      <c r="N12" s="9"/>
      <c r="O12" s="9"/>
      <c r="T12" s="3">
        <v>3</v>
      </c>
      <c r="U12" s="3">
        <v>32</v>
      </c>
    </row>
    <row r="13" spans="3:25" ht="14.4" customHeight="1" x14ac:dyDescent="0.3">
      <c r="N13" s="9"/>
      <c r="O13" s="9"/>
      <c r="T13" s="3">
        <v>4</v>
      </c>
      <c r="U13" s="3">
        <v>45</v>
      </c>
      <c r="X13" s="11"/>
      <c r="Y13" s="11"/>
    </row>
    <row r="14" spans="3:25" ht="15" customHeight="1" thickBot="1" x14ac:dyDescent="0.35">
      <c r="N14" s="2"/>
      <c r="O14" s="2"/>
      <c r="T14" s="3">
        <v>5</v>
      </c>
      <c r="U14" s="3">
        <v>38</v>
      </c>
    </row>
    <row r="15" spans="3:25" x14ac:dyDescent="0.3">
      <c r="C15" s="7" t="s">
        <v>32</v>
      </c>
      <c r="D15" s="7" t="s">
        <v>34</v>
      </c>
      <c r="E15" s="11"/>
      <c r="T15" s="3">
        <v>6</v>
      </c>
      <c r="U15" s="3">
        <v>29</v>
      </c>
      <c r="W15" s="11"/>
      <c r="X15" s="11"/>
    </row>
    <row r="16" spans="3:25" x14ac:dyDescent="0.3">
      <c r="C16">
        <v>28</v>
      </c>
      <c r="D16">
        <v>4</v>
      </c>
      <c r="E16" s="4"/>
      <c r="T16" s="3">
        <v>7</v>
      </c>
      <c r="U16" s="3">
        <v>42</v>
      </c>
    </row>
    <row r="17" spans="3:24" ht="13.8" customHeight="1" x14ac:dyDescent="0.3">
      <c r="C17">
        <v>30</v>
      </c>
      <c r="D17">
        <v>6</v>
      </c>
      <c r="E17" s="4"/>
      <c r="T17" s="3">
        <v>8</v>
      </c>
      <c r="U17" s="3">
        <v>30</v>
      </c>
    </row>
    <row r="18" spans="3:24" x14ac:dyDescent="0.3">
      <c r="C18">
        <v>33</v>
      </c>
      <c r="D18">
        <v>8</v>
      </c>
      <c r="E18" s="4"/>
      <c r="T18" s="3">
        <v>9</v>
      </c>
      <c r="U18" s="3">
        <v>36</v>
      </c>
    </row>
    <row r="19" spans="3:24" x14ac:dyDescent="0.3">
      <c r="C19">
        <v>36</v>
      </c>
      <c r="D19">
        <v>8</v>
      </c>
      <c r="E19" s="4"/>
      <c r="T19" s="3">
        <v>10</v>
      </c>
      <c r="U19" s="3">
        <v>41</v>
      </c>
    </row>
    <row r="20" spans="3:24" x14ac:dyDescent="0.3">
      <c r="C20">
        <v>38</v>
      </c>
      <c r="D20">
        <v>6</v>
      </c>
      <c r="E20" s="4"/>
      <c r="T20" s="3">
        <v>11</v>
      </c>
      <c r="U20" s="3">
        <v>47</v>
      </c>
    </row>
    <row r="21" spans="3:24" x14ac:dyDescent="0.3">
      <c r="C21">
        <v>41</v>
      </c>
      <c r="D21">
        <v>8</v>
      </c>
      <c r="E21" s="4"/>
      <c r="T21" s="3">
        <v>12</v>
      </c>
      <c r="U21" s="3">
        <v>31</v>
      </c>
    </row>
    <row r="22" spans="3:24" x14ac:dyDescent="0.3">
      <c r="C22">
        <v>44</v>
      </c>
      <c r="D22">
        <v>6</v>
      </c>
      <c r="E22" s="4"/>
      <c r="T22" s="3">
        <v>13</v>
      </c>
      <c r="U22" s="3">
        <v>39</v>
      </c>
    </row>
    <row r="23" spans="3:24" ht="15" thickBot="1" x14ac:dyDescent="0.35">
      <c r="C23" s="6" t="s">
        <v>33</v>
      </c>
      <c r="D23" s="6">
        <v>4</v>
      </c>
      <c r="E23" s="4"/>
      <c r="T23" s="3">
        <v>14</v>
      </c>
      <c r="U23" s="3">
        <v>43</v>
      </c>
    </row>
    <row r="24" spans="3:24" x14ac:dyDescent="0.3">
      <c r="D24" s="13"/>
      <c r="E24" s="13"/>
      <c r="T24" s="3">
        <v>15</v>
      </c>
      <c r="U24" s="3">
        <v>37</v>
      </c>
    </row>
    <row r="25" spans="3:24" x14ac:dyDescent="0.3">
      <c r="D25" s="13"/>
      <c r="E25" s="13"/>
      <c r="T25" s="3">
        <v>16</v>
      </c>
      <c r="U25" s="3">
        <v>30</v>
      </c>
    </row>
    <row r="26" spans="3:24" x14ac:dyDescent="0.3">
      <c r="D26" s="13"/>
      <c r="E26" s="13"/>
      <c r="T26" s="3">
        <v>17</v>
      </c>
      <c r="U26" s="3">
        <v>34</v>
      </c>
    </row>
    <row r="27" spans="3:24" ht="14.4" customHeight="1" x14ac:dyDescent="0.3">
      <c r="N27" s="5"/>
      <c r="O27" s="5"/>
      <c r="T27" s="3">
        <v>18</v>
      </c>
      <c r="U27" s="3">
        <v>39</v>
      </c>
    </row>
    <row r="28" spans="3:24" ht="14.4" customHeight="1" x14ac:dyDescent="0.3">
      <c r="N28" s="5"/>
      <c r="O28" s="5"/>
      <c r="T28" s="3">
        <v>19</v>
      </c>
      <c r="U28" s="3">
        <v>28</v>
      </c>
    </row>
    <row r="29" spans="3:24" ht="14.4" customHeight="1" x14ac:dyDescent="0.3">
      <c r="T29" s="3">
        <v>20</v>
      </c>
      <c r="U29" s="3">
        <v>33</v>
      </c>
      <c r="W29" s="5"/>
      <c r="X29" s="5"/>
    </row>
    <row r="30" spans="3:24" ht="15" customHeight="1" x14ac:dyDescent="0.3">
      <c r="T30" s="3">
        <v>21</v>
      </c>
      <c r="U30" s="3">
        <v>36</v>
      </c>
    </row>
    <row r="31" spans="3:24" x14ac:dyDescent="0.3">
      <c r="T31" s="3">
        <v>22</v>
      </c>
      <c r="U31" s="3">
        <v>40</v>
      </c>
    </row>
    <row r="32" spans="3:24" x14ac:dyDescent="0.3">
      <c r="N32" s="36">
        <f>AVERAGE(U11:U59)</f>
        <v>36.163265306122447</v>
      </c>
      <c r="O32" s="36"/>
      <c r="T32" s="3">
        <v>23</v>
      </c>
      <c r="U32" s="3">
        <v>42</v>
      </c>
    </row>
    <row r="33" spans="3:21" x14ac:dyDescent="0.3">
      <c r="C33" s="18"/>
      <c r="D33" s="18"/>
      <c r="E33" s="19"/>
      <c r="N33" s="36"/>
      <c r="O33" s="36"/>
      <c r="T33" s="3">
        <v>24</v>
      </c>
      <c r="U33" s="3">
        <v>29</v>
      </c>
    </row>
    <row r="34" spans="3:21" x14ac:dyDescent="0.3">
      <c r="C34" s="13"/>
      <c r="D34" s="13"/>
      <c r="E34" s="4"/>
      <c r="T34" s="3">
        <v>25</v>
      </c>
      <c r="U34" s="3">
        <v>31</v>
      </c>
    </row>
    <row r="35" spans="3:21" ht="14.4" customHeight="1" x14ac:dyDescent="0.3">
      <c r="C35" s="13"/>
      <c r="D35" s="13"/>
      <c r="E35" s="4"/>
      <c r="N35" s="5"/>
      <c r="O35" s="5"/>
      <c r="T35" s="3">
        <v>26</v>
      </c>
      <c r="U35" s="3">
        <v>45</v>
      </c>
    </row>
    <row r="36" spans="3:21" ht="14.4" customHeight="1" x14ac:dyDescent="0.3">
      <c r="C36" s="13"/>
      <c r="D36" s="13"/>
      <c r="E36" s="4"/>
      <c r="N36" s="5"/>
      <c r="O36" s="5"/>
      <c r="T36" s="3">
        <v>27</v>
      </c>
      <c r="U36" s="3">
        <v>38</v>
      </c>
    </row>
    <row r="37" spans="3:21" ht="15" thickBot="1" x14ac:dyDescent="0.35">
      <c r="C37" s="13"/>
      <c r="D37" s="13"/>
      <c r="E37" s="4"/>
      <c r="T37" s="3">
        <v>28</v>
      </c>
      <c r="U37" s="3">
        <v>33</v>
      </c>
    </row>
    <row r="38" spans="3:21" x14ac:dyDescent="0.3">
      <c r="C38" s="7" t="s">
        <v>32</v>
      </c>
      <c r="D38" s="7" t="s">
        <v>34</v>
      </c>
      <c r="T38" s="3">
        <v>29</v>
      </c>
      <c r="U38" s="3">
        <v>41</v>
      </c>
    </row>
    <row r="39" spans="3:21" x14ac:dyDescent="0.3">
      <c r="C39">
        <v>28</v>
      </c>
      <c r="D39">
        <v>4</v>
      </c>
      <c r="T39" s="3">
        <v>30</v>
      </c>
      <c r="U39" s="3">
        <v>35</v>
      </c>
    </row>
    <row r="40" spans="3:21" x14ac:dyDescent="0.3">
      <c r="C40">
        <v>30</v>
      </c>
      <c r="D40">
        <v>6</v>
      </c>
      <c r="T40" s="3">
        <v>31</v>
      </c>
      <c r="U40" s="3">
        <v>37</v>
      </c>
    </row>
    <row r="41" spans="3:21" x14ac:dyDescent="0.3">
      <c r="C41">
        <v>33</v>
      </c>
      <c r="D41">
        <v>8</v>
      </c>
      <c r="T41" s="3">
        <v>32</v>
      </c>
      <c r="U41" s="3">
        <v>34</v>
      </c>
    </row>
    <row r="42" spans="3:21" x14ac:dyDescent="0.3">
      <c r="C42">
        <v>36</v>
      </c>
      <c r="D42">
        <v>8</v>
      </c>
      <c r="T42" s="3">
        <v>33</v>
      </c>
      <c r="U42" s="3">
        <v>46</v>
      </c>
    </row>
    <row r="43" spans="3:21" x14ac:dyDescent="0.3">
      <c r="C43">
        <v>38</v>
      </c>
      <c r="D43">
        <v>6</v>
      </c>
      <c r="T43" s="3">
        <v>34</v>
      </c>
      <c r="U43" s="3">
        <v>30</v>
      </c>
    </row>
    <row r="44" spans="3:21" x14ac:dyDescent="0.3">
      <c r="C44">
        <v>41</v>
      </c>
      <c r="D44">
        <v>8</v>
      </c>
      <c r="T44" s="3">
        <v>35</v>
      </c>
      <c r="U44" s="3">
        <v>39</v>
      </c>
    </row>
    <row r="45" spans="3:21" x14ac:dyDescent="0.3">
      <c r="C45">
        <v>44</v>
      </c>
      <c r="D45">
        <v>6</v>
      </c>
      <c r="T45" s="3">
        <v>36</v>
      </c>
      <c r="U45" s="3">
        <v>43</v>
      </c>
    </row>
    <row r="46" spans="3:21" ht="15" thickBot="1" x14ac:dyDescent="0.35">
      <c r="C46" s="6" t="s">
        <v>33</v>
      </c>
      <c r="D46" s="6">
        <v>4</v>
      </c>
      <c r="T46" s="3">
        <v>37</v>
      </c>
      <c r="U46" s="3">
        <v>28</v>
      </c>
    </row>
    <row r="47" spans="3:21" x14ac:dyDescent="0.3">
      <c r="T47" s="3">
        <v>38</v>
      </c>
      <c r="U47" s="3">
        <v>32</v>
      </c>
    </row>
    <row r="48" spans="3:21" x14ac:dyDescent="0.3">
      <c r="T48" s="3">
        <v>39</v>
      </c>
      <c r="U48" s="3">
        <v>36</v>
      </c>
    </row>
    <row r="49" spans="20:21" x14ac:dyDescent="0.3">
      <c r="T49" s="3">
        <v>40</v>
      </c>
      <c r="U49" s="3">
        <v>29</v>
      </c>
    </row>
    <row r="50" spans="20:21" x14ac:dyDescent="0.3">
      <c r="T50" s="3">
        <v>41</v>
      </c>
      <c r="U50" s="3">
        <v>31</v>
      </c>
    </row>
    <row r="51" spans="20:21" x14ac:dyDescent="0.3">
      <c r="T51" s="3">
        <v>42</v>
      </c>
      <c r="U51" s="3">
        <v>37</v>
      </c>
    </row>
    <row r="52" spans="20:21" x14ac:dyDescent="0.3">
      <c r="T52" s="3">
        <v>43</v>
      </c>
      <c r="U52" s="3">
        <v>40</v>
      </c>
    </row>
    <row r="53" spans="20:21" x14ac:dyDescent="0.3">
      <c r="T53" s="3">
        <v>44</v>
      </c>
      <c r="U53" s="3">
        <v>42</v>
      </c>
    </row>
    <row r="54" spans="20:21" x14ac:dyDescent="0.3">
      <c r="T54" s="3">
        <v>45</v>
      </c>
      <c r="U54" s="3">
        <v>33</v>
      </c>
    </row>
    <row r="55" spans="20:21" x14ac:dyDescent="0.3">
      <c r="T55" s="3">
        <v>46</v>
      </c>
      <c r="U55" s="3">
        <v>39</v>
      </c>
    </row>
    <row r="56" spans="20:21" x14ac:dyDescent="0.3">
      <c r="T56" s="3">
        <v>47</v>
      </c>
      <c r="U56" s="3">
        <v>28</v>
      </c>
    </row>
    <row r="57" spans="20:21" x14ac:dyDescent="0.3">
      <c r="T57" s="3">
        <v>48</v>
      </c>
      <c r="U57" s="3">
        <v>35</v>
      </c>
    </row>
    <row r="58" spans="20:21" x14ac:dyDescent="0.3">
      <c r="T58" s="3">
        <v>49</v>
      </c>
      <c r="U58" s="3">
        <v>38</v>
      </c>
    </row>
    <row r="59" spans="20:21" x14ac:dyDescent="0.3">
      <c r="T59" s="3">
        <v>50</v>
      </c>
      <c r="U59" s="3">
        <v>43</v>
      </c>
    </row>
    <row r="60" spans="20:21" x14ac:dyDescent="0.3">
      <c r="T60" s="4"/>
      <c r="U60" s="4"/>
    </row>
    <row r="61" spans="20:21" x14ac:dyDescent="0.3">
      <c r="T61" s="4"/>
      <c r="U61" s="4"/>
    </row>
    <row r="62" spans="20:21" x14ac:dyDescent="0.3">
      <c r="T62" s="4"/>
      <c r="U62" s="4"/>
    </row>
    <row r="63" spans="20:21" x14ac:dyDescent="0.3">
      <c r="T63" s="4"/>
      <c r="U63" s="4"/>
    </row>
    <row r="64" spans="20:21" x14ac:dyDescent="0.3">
      <c r="T64" s="4"/>
      <c r="U64" s="4"/>
    </row>
    <row r="65" spans="20:21" x14ac:dyDescent="0.3">
      <c r="T65" s="4"/>
      <c r="U65" s="4"/>
    </row>
    <row r="66" spans="20:21" x14ac:dyDescent="0.3">
      <c r="T66" s="4"/>
      <c r="U66" s="4"/>
    </row>
    <row r="67" spans="20:21" x14ac:dyDescent="0.3">
      <c r="T67" s="4"/>
      <c r="U67" s="4"/>
    </row>
    <row r="68" spans="20:21" x14ac:dyDescent="0.3">
      <c r="T68" s="4"/>
      <c r="U68" s="4"/>
    </row>
    <row r="69" spans="20:21" x14ac:dyDescent="0.3">
      <c r="T69" s="4"/>
      <c r="U69" s="4"/>
    </row>
    <row r="70" spans="20:21" x14ac:dyDescent="0.3">
      <c r="T70" s="4"/>
      <c r="U70" s="4"/>
    </row>
    <row r="71" spans="20:21" x14ac:dyDescent="0.3">
      <c r="T71" s="4"/>
      <c r="U71" s="4"/>
    </row>
    <row r="72" spans="20:21" x14ac:dyDescent="0.3">
      <c r="T72" s="4"/>
      <c r="U72" s="4"/>
    </row>
    <row r="73" spans="20:21" x14ac:dyDescent="0.3">
      <c r="T73" s="4"/>
      <c r="U73" s="4"/>
    </row>
    <row r="74" spans="20:21" x14ac:dyDescent="0.3">
      <c r="T74" s="4"/>
      <c r="U74" s="4"/>
    </row>
    <row r="75" spans="20:21" x14ac:dyDescent="0.3">
      <c r="T75" s="4"/>
      <c r="U75" s="4"/>
    </row>
    <row r="76" spans="20:21" x14ac:dyDescent="0.3">
      <c r="T76" s="4"/>
      <c r="U76" s="4"/>
    </row>
    <row r="77" spans="20:21" x14ac:dyDescent="0.3">
      <c r="T77" s="4"/>
      <c r="U77" s="4"/>
    </row>
    <row r="78" spans="20:21" x14ac:dyDescent="0.3">
      <c r="T78" s="4"/>
      <c r="U78" s="4"/>
    </row>
    <row r="79" spans="20:21" x14ac:dyDescent="0.3">
      <c r="T79" s="4"/>
      <c r="U79" s="4"/>
    </row>
    <row r="80" spans="20:21" x14ac:dyDescent="0.3">
      <c r="T80" s="4"/>
      <c r="U80" s="4"/>
    </row>
    <row r="81" spans="20:21" x14ac:dyDescent="0.3">
      <c r="T81" s="4"/>
      <c r="U81" s="4"/>
    </row>
    <row r="82" spans="20:21" x14ac:dyDescent="0.3">
      <c r="T82" s="4"/>
      <c r="U82" s="4"/>
    </row>
    <row r="83" spans="20:21" x14ac:dyDescent="0.3">
      <c r="T83" s="4"/>
      <c r="U83" s="4"/>
    </row>
    <row r="84" spans="20:21" x14ac:dyDescent="0.3">
      <c r="T84" s="4"/>
      <c r="U84" s="4"/>
    </row>
    <row r="85" spans="20:21" x14ac:dyDescent="0.3">
      <c r="T85" s="4"/>
      <c r="U85" s="4"/>
    </row>
    <row r="86" spans="20:21" x14ac:dyDescent="0.3">
      <c r="T86" s="4"/>
      <c r="U86" s="4"/>
    </row>
    <row r="87" spans="20:21" x14ac:dyDescent="0.3">
      <c r="T87" s="4"/>
      <c r="U87" s="4"/>
    </row>
    <row r="88" spans="20:21" x14ac:dyDescent="0.3">
      <c r="T88" s="4"/>
      <c r="U88" s="4"/>
    </row>
    <row r="89" spans="20:21" x14ac:dyDescent="0.3">
      <c r="T89" s="4"/>
      <c r="U89" s="4"/>
    </row>
    <row r="90" spans="20:21" x14ac:dyDescent="0.3">
      <c r="T90" s="4"/>
      <c r="U90" s="4"/>
    </row>
    <row r="91" spans="20:21" x14ac:dyDescent="0.3">
      <c r="T91" s="4"/>
      <c r="U91" s="4"/>
    </row>
    <row r="92" spans="20:21" x14ac:dyDescent="0.3">
      <c r="T92" s="4"/>
      <c r="U92" s="4"/>
    </row>
    <row r="93" spans="20:21" x14ac:dyDescent="0.3">
      <c r="T93" s="4"/>
      <c r="U93" s="4"/>
    </row>
    <row r="94" spans="20:21" x14ac:dyDescent="0.3">
      <c r="T94" s="4"/>
      <c r="U94" s="4"/>
    </row>
    <row r="95" spans="20:21" x14ac:dyDescent="0.3">
      <c r="T95" s="4"/>
      <c r="U95" s="4"/>
    </row>
    <row r="96" spans="20:21" x14ac:dyDescent="0.3">
      <c r="T96" s="4"/>
      <c r="U96" s="4"/>
    </row>
    <row r="97" spans="20:21" x14ac:dyDescent="0.3">
      <c r="T97" s="4"/>
      <c r="U97" s="4"/>
    </row>
    <row r="98" spans="20:21" x14ac:dyDescent="0.3">
      <c r="T98" s="4"/>
      <c r="U98" s="4"/>
    </row>
    <row r="99" spans="20:21" x14ac:dyDescent="0.3">
      <c r="T99" s="4"/>
      <c r="U99" s="4"/>
    </row>
    <row r="100" spans="20:21" x14ac:dyDescent="0.3">
      <c r="T100" s="4"/>
      <c r="U100" s="4"/>
    </row>
    <row r="101" spans="20:21" x14ac:dyDescent="0.3">
      <c r="T101" s="4"/>
      <c r="U101" s="4"/>
    </row>
    <row r="102" spans="20:21" x14ac:dyDescent="0.3">
      <c r="T102" s="4"/>
      <c r="U102" s="4"/>
    </row>
    <row r="103" spans="20:21" x14ac:dyDescent="0.3">
      <c r="T103" s="4"/>
      <c r="U103" s="4"/>
    </row>
    <row r="104" spans="20:21" x14ac:dyDescent="0.3">
      <c r="T104" s="4"/>
      <c r="U104" s="4"/>
    </row>
    <row r="105" spans="20:21" x14ac:dyDescent="0.3">
      <c r="T105" s="4"/>
      <c r="U105" s="4"/>
    </row>
    <row r="106" spans="20:21" x14ac:dyDescent="0.3">
      <c r="T106" s="4"/>
      <c r="U106" s="4"/>
    </row>
    <row r="107" spans="20:21" x14ac:dyDescent="0.3">
      <c r="T107" s="4"/>
      <c r="U107" s="4"/>
    </row>
    <row r="108" spans="20:21" x14ac:dyDescent="0.3">
      <c r="T108" s="4"/>
      <c r="U108" s="4"/>
    </row>
    <row r="109" spans="20:21" x14ac:dyDescent="0.3">
      <c r="T109" s="4"/>
      <c r="U109" s="4"/>
    </row>
  </sheetData>
  <mergeCells count="1">
    <mergeCell ref="N32:O3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69F46-9126-4B67-9446-70F4EF053466}">
  <dimension ref="C9:Z209"/>
  <sheetViews>
    <sheetView zoomScale="70" zoomScaleNormal="100" workbookViewId="0">
      <selection activeCell="D26" sqref="D26"/>
    </sheetView>
  </sheetViews>
  <sheetFormatPr defaultRowHeight="14.4" x14ac:dyDescent="0.3"/>
  <cols>
    <col min="4" max="4" width="10.109375" bestFit="1" customWidth="1"/>
    <col min="5" max="5" width="10.21875" bestFit="1" customWidth="1"/>
    <col min="20" max="20" width="12" bestFit="1" customWidth="1"/>
    <col min="21" max="21" width="13.21875" bestFit="1" customWidth="1"/>
    <col min="24" max="24" width="5.5546875" customWidth="1"/>
    <col min="25" max="25" width="10.21875" bestFit="1" customWidth="1"/>
    <col min="27" max="27" width="17.44140625" bestFit="1" customWidth="1"/>
  </cols>
  <sheetData>
    <row r="9" spans="3:25" x14ac:dyDescent="0.3">
      <c r="T9" s="3" t="s">
        <v>6</v>
      </c>
      <c r="U9" s="3" t="s">
        <v>50</v>
      </c>
    </row>
    <row r="10" spans="3:25" x14ac:dyDescent="0.3">
      <c r="T10" s="3">
        <v>1</v>
      </c>
      <c r="U10" s="3">
        <v>120</v>
      </c>
    </row>
    <row r="11" spans="3:25" x14ac:dyDescent="0.3">
      <c r="T11" s="3">
        <v>2</v>
      </c>
      <c r="U11" s="3">
        <v>136</v>
      </c>
    </row>
    <row r="12" spans="3:25" ht="15" customHeight="1" x14ac:dyDescent="0.3">
      <c r="N12" s="9"/>
      <c r="O12" s="9"/>
      <c r="T12" s="3">
        <v>3</v>
      </c>
      <c r="U12" s="3">
        <v>137</v>
      </c>
    </row>
    <row r="13" spans="3:25" ht="14.4" customHeight="1" x14ac:dyDescent="0.3">
      <c r="N13" s="9"/>
      <c r="O13" s="9"/>
      <c r="T13" s="3">
        <v>4</v>
      </c>
      <c r="U13" s="3">
        <v>126</v>
      </c>
      <c r="X13" s="11"/>
      <c r="Y13" s="11"/>
    </row>
    <row r="14" spans="3:25" ht="15" customHeight="1" thickBot="1" x14ac:dyDescent="0.35">
      <c r="N14" s="2"/>
      <c r="O14" s="2"/>
      <c r="T14" s="3">
        <v>5</v>
      </c>
      <c r="U14" s="3">
        <v>124</v>
      </c>
    </row>
    <row r="15" spans="3:25" x14ac:dyDescent="0.3">
      <c r="C15" s="7" t="s">
        <v>32</v>
      </c>
      <c r="D15" s="7" t="s">
        <v>34</v>
      </c>
      <c r="E15" s="11"/>
      <c r="T15" s="3">
        <v>6</v>
      </c>
      <c r="U15" s="3">
        <v>123</v>
      </c>
      <c r="W15" s="11"/>
      <c r="X15" s="11"/>
    </row>
    <row r="16" spans="3:25" x14ac:dyDescent="0.3">
      <c r="C16" t="s">
        <v>51</v>
      </c>
      <c r="D16">
        <f>COUNTIFS(U10:U209, "&gt;=115", U10:U209, "&lt;120")</f>
        <v>13</v>
      </c>
      <c r="E16" s="4"/>
      <c r="T16" s="3">
        <v>7</v>
      </c>
      <c r="U16" s="3">
        <v>136</v>
      </c>
    </row>
    <row r="17" spans="3:24" ht="13.8" customHeight="1" x14ac:dyDescent="0.3">
      <c r="C17" t="s">
        <v>52</v>
      </c>
      <c r="D17">
        <f>COUNTIFS(U10:U210, "&gt;=120", U10:U210, "&lt;125")</f>
        <v>38</v>
      </c>
      <c r="E17" s="4"/>
      <c r="T17" s="3">
        <v>8</v>
      </c>
      <c r="U17" s="3">
        <v>121</v>
      </c>
    </row>
    <row r="18" spans="3:24" x14ac:dyDescent="0.3">
      <c r="C18" t="s">
        <v>53</v>
      </c>
      <c r="D18">
        <f>COUNTIFS(U10:U211, "&gt;=125", U10:U211, "&lt;130")</f>
        <v>32</v>
      </c>
      <c r="E18" s="4"/>
      <c r="T18" s="3">
        <v>9</v>
      </c>
      <c r="U18" s="3">
        <v>133</v>
      </c>
    </row>
    <row r="19" spans="3:24" x14ac:dyDescent="0.3">
      <c r="C19" t="s">
        <v>54</v>
      </c>
      <c r="D19">
        <f>COUNTIFS(U10:U212, "&gt;=130", U10:U212, "&lt;135")</f>
        <v>34</v>
      </c>
      <c r="E19" s="4"/>
      <c r="T19" s="3">
        <v>10</v>
      </c>
      <c r="U19" s="3">
        <v>126</v>
      </c>
    </row>
    <row r="20" spans="3:24" x14ac:dyDescent="0.3">
      <c r="C20" t="s">
        <v>55</v>
      </c>
      <c r="D20">
        <f>COUNTIFS(U10:U213, "&gt;=135", U10:U213, "&lt;140")</f>
        <v>36</v>
      </c>
      <c r="E20" s="4"/>
      <c r="T20" s="3">
        <v>11</v>
      </c>
      <c r="U20" s="3">
        <v>127</v>
      </c>
    </row>
    <row r="21" spans="3:24" x14ac:dyDescent="0.3">
      <c r="C21" t="s">
        <v>56</v>
      </c>
      <c r="D21">
        <f>COUNTIFS(U10:U214, "&gt;=140", U10:U214, "&lt;145")</f>
        <v>30</v>
      </c>
      <c r="E21" s="4"/>
      <c r="T21" s="3">
        <v>12</v>
      </c>
      <c r="U21" s="3">
        <v>147</v>
      </c>
    </row>
    <row r="22" spans="3:24" x14ac:dyDescent="0.3">
      <c r="C22" t="s">
        <v>57</v>
      </c>
      <c r="D22">
        <f>COUNTIFS(U10:U215, "&gt;=145", U10:U215, "&lt;150")</f>
        <v>17</v>
      </c>
      <c r="E22" s="4"/>
      <c r="T22" s="3">
        <v>13</v>
      </c>
      <c r="U22" s="3">
        <v>130</v>
      </c>
    </row>
    <row r="23" spans="3:24" x14ac:dyDescent="0.3">
      <c r="E23" s="4"/>
      <c r="T23" s="3">
        <v>14</v>
      </c>
      <c r="U23" s="3">
        <v>131</v>
      </c>
    </row>
    <row r="24" spans="3:24" x14ac:dyDescent="0.3">
      <c r="D24" s="13"/>
      <c r="E24" s="13"/>
      <c r="T24" s="3">
        <v>15</v>
      </c>
      <c r="U24" s="3">
        <v>145</v>
      </c>
    </row>
    <row r="25" spans="3:24" x14ac:dyDescent="0.3">
      <c r="D25" s="13"/>
      <c r="E25" s="13"/>
      <c r="T25" s="3">
        <v>16</v>
      </c>
      <c r="U25" s="3">
        <v>121</v>
      </c>
    </row>
    <row r="26" spans="3:24" x14ac:dyDescent="0.3">
      <c r="D26" s="13"/>
      <c r="E26" s="13"/>
      <c r="T26" s="3">
        <v>17</v>
      </c>
      <c r="U26" s="3">
        <v>143</v>
      </c>
    </row>
    <row r="27" spans="3:24" ht="14.4" customHeight="1" x14ac:dyDescent="0.3">
      <c r="N27" s="5"/>
      <c r="O27" s="5"/>
      <c r="T27" s="3">
        <v>18</v>
      </c>
      <c r="U27" s="3">
        <v>122</v>
      </c>
    </row>
    <row r="28" spans="3:24" ht="14.4" customHeight="1" x14ac:dyDescent="0.3">
      <c r="N28" s="5"/>
      <c r="O28" s="5"/>
      <c r="T28" s="3">
        <v>19</v>
      </c>
      <c r="U28" s="3">
        <v>135</v>
      </c>
    </row>
    <row r="29" spans="3:24" ht="14.4" customHeight="1" x14ac:dyDescent="0.3">
      <c r="T29" s="3">
        <v>20</v>
      </c>
      <c r="U29" s="3">
        <v>142</v>
      </c>
      <c r="W29" s="5"/>
      <c r="X29" s="5"/>
    </row>
    <row r="30" spans="3:24" ht="15" customHeight="1" x14ac:dyDescent="0.3">
      <c r="T30" s="3">
        <v>21</v>
      </c>
      <c r="U30" s="3">
        <v>127</v>
      </c>
    </row>
    <row r="31" spans="3:24" x14ac:dyDescent="0.3">
      <c r="T31" s="3">
        <v>22</v>
      </c>
      <c r="U31" s="3">
        <v>140</v>
      </c>
    </row>
    <row r="32" spans="3:24" x14ac:dyDescent="0.3">
      <c r="N32" s="36">
        <f>MEDIAN(U9:U209)</f>
        <v>132</v>
      </c>
      <c r="O32" s="36"/>
      <c r="T32" s="3">
        <v>23</v>
      </c>
      <c r="U32" s="3">
        <v>139</v>
      </c>
    </row>
    <row r="33" spans="3:26" x14ac:dyDescent="0.3">
      <c r="C33" s="18"/>
      <c r="D33" s="18"/>
      <c r="E33" s="19"/>
      <c r="N33" s="36"/>
      <c r="O33" s="36"/>
      <c r="T33" s="3">
        <v>24</v>
      </c>
      <c r="U33" s="3">
        <v>139</v>
      </c>
    </row>
    <row r="34" spans="3:26" x14ac:dyDescent="0.3">
      <c r="C34" s="13"/>
      <c r="D34" s="13"/>
      <c r="E34" s="4"/>
      <c r="T34" s="3">
        <v>25</v>
      </c>
      <c r="U34" s="3">
        <v>121</v>
      </c>
    </row>
    <row r="35" spans="3:26" ht="14.4" customHeight="1" x14ac:dyDescent="0.3">
      <c r="C35" s="13"/>
      <c r="D35" s="13"/>
      <c r="E35" s="4"/>
      <c r="N35" s="5"/>
      <c r="O35" s="5"/>
      <c r="T35" s="3">
        <v>26</v>
      </c>
      <c r="U35" s="3">
        <v>141</v>
      </c>
    </row>
    <row r="36" spans="3:26" ht="14.4" customHeight="1" x14ac:dyDescent="0.3">
      <c r="C36" s="13"/>
      <c r="D36" s="13"/>
      <c r="E36" s="4"/>
      <c r="N36" s="5"/>
      <c r="O36" s="5"/>
      <c r="T36" s="3">
        <v>27</v>
      </c>
      <c r="U36" s="3">
        <v>138</v>
      </c>
    </row>
    <row r="37" spans="3:26" ht="15" thickBot="1" x14ac:dyDescent="0.35">
      <c r="C37" s="13"/>
      <c r="D37" s="13"/>
      <c r="E37" s="4"/>
      <c r="T37" s="3">
        <v>28</v>
      </c>
      <c r="U37" s="3">
        <v>137</v>
      </c>
    </row>
    <row r="38" spans="3:26" x14ac:dyDescent="0.3">
      <c r="C38" s="7" t="s">
        <v>32</v>
      </c>
      <c r="D38" s="7" t="s">
        <v>34</v>
      </c>
      <c r="T38" s="3">
        <v>29</v>
      </c>
      <c r="U38" s="3">
        <v>122</v>
      </c>
    </row>
    <row r="39" spans="3:26" x14ac:dyDescent="0.3">
      <c r="C39">
        <v>118</v>
      </c>
      <c r="D39">
        <v>6</v>
      </c>
      <c r="T39" s="3">
        <v>30</v>
      </c>
      <c r="U39" s="3">
        <v>135</v>
      </c>
    </row>
    <row r="40" spans="3:26" x14ac:dyDescent="0.3">
      <c r="C40">
        <v>120.14285714285714</v>
      </c>
      <c r="D40">
        <v>10</v>
      </c>
      <c r="T40" s="3">
        <v>31</v>
      </c>
      <c r="U40" s="3">
        <v>134</v>
      </c>
    </row>
    <row r="41" spans="3:26" x14ac:dyDescent="0.3">
      <c r="C41">
        <v>122.28571428571429</v>
      </c>
      <c r="D41">
        <v>22</v>
      </c>
      <c r="T41" s="3">
        <v>32</v>
      </c>
      <c r="U41" s="3">
        <v>131</v>
      </c>
    </row>
    <row r="42" spans="3:26" x14ac:dyDescent="0.3">
      <c r="C42">
        <v>124.42857142857143</v>
      </c>
      <c r="D42">
        <v>13</v>
      </c>
      <c r="T42" s="3">
        <v>33</v>
      </c>
      <c r="U42" s="3">
        <v>132</v>
      </c>
    </row>
    <row r="43" spans="3:26" x14ac:dyDescent="0.3">
      <c r="C43">
        <v>126.57142857142857</v>
      </c>
      <c r="D43">
        <v>18</v>
      </c>
      <c r="T43" s="3">
        <v>34</v>
      </c>
      <c r="U43" s="3">
        <v>148</v>
      </c>
      <c r="Y43" s="11"/>
      <c r="Z43" s="11"/>
    </row>
    <row r="44" spans="3:26" x14ac:dyDescent="0.3">
      <c r="C44">
        <v>128.71428571428572</v>
      </c>
      <c r="D44">
        <v>9</v>
      </c>
      <c r="T44" s="3">
        <v>35</v>
      </c>
      <c r="U44" s="3">
        <v>137</v>
      </c>
    </row>
    <row r="45" spans="3:26" x14ac:dyDescent="0.3">
      <c r="C45">
        <v>130.85714285714286</v>
      </c>
      <c r="D45">
        <v>12</v>
      </c>
      <c r="T45" s="3">
        <v>36</v>
      </c>
      <c r="U45" s="3">
        <v>133</v>
      </c>
    </row>
    <row r="46" spans="3:26" x14ac:dyDescent="0.3">
      <c r="C46">
        <v>133</v>
      </c>
      <c r="D46">
        <v>20</v>
      </c>
      <c r="T46" s="3">
        <v>37</v>
      </c>
      <c r="U46" s="3">
        <v>131</v>
      </c>
    </row>
    <row r="47" spans="3:26" x14ac:dyDescent="0.3">
      <c r="C47">
        <v>135.14285714285714</v>
      </c>
      <c r="D47">
        <v>16</v>
      </c>
      <c r="T47" s="3">
        <v>38</v>
      </c>
      <c r="U47" s="3">
        <v>140</v>
      </c>
    </row>
    <row r="48" spans="3:26" x14ac:dyDescent="0.3">
      <c r="C48">
        <v>137.28571428571428</v>
      </c>
      <c r="D48">
        <v>11</v>
      </c>
      <c r="T48" s="3">
        <v>39</v>
      </c>
      <c r="U48" s="3">
        <v>148</v>
      </c>
    </row>
    <row r="49" spans="3:21" x14ac:dyDescent="0.3">
      <c r="C49">
        <v>139.42857142857142</v>
      </c>
      <c r="D49">
        <v>16</v>
      </c>
      <c r="T49" s="3">
        <v>40</v>
      </c>
      <c r="U49" s="3">
        <v>147</v>
      </c>
    </row>
    <row r="50" spans="3:21" x14ac:dyDescent="0.3">
      <c r="C50">
        <v>141.57142857142856</v>
      </c>
      <c r="D50">
        <v>16</v>
      </c>
      <c r="T50" s="3">
        <v>41</v>
      </c>
      <c r="U50" s="3">
        <v>137</v>
      </c>
    </row>
    <row r="51" spans="3:21" x14ac:dyDescent="0.3">
      <c r="C51">
        <v>143.71428571428572</v>
      </c>
      <c r="D51">
        <v>11</v>
      </c>
      <c r="T51" s="3">
        <v>42</v>
      </c>
      <c r="U51" s="3">
        <v>125</v>
      </c>
    </row>
    <row r="52" spans="3:21" x14ac:dyDescent="0.3">
      <c r="C52">
        <v>145.85714285714286</v>
      </c>
      <c r="D52">
        <v>8</v>
      </c>
      <c r="T52" s="3">
        <v>43</v>
      </c>
      <c r="U52" s="3">
        <v>135</v>
      </c>
    </row>
    <row r="53" spans="3:21" ht="15" thickBot="1" x14ac:dyDescent="0.35">
      <c r="C53" s="6" t="s">
        <v>33</v>
      </c>
      <c r="D53" s="6">
        <v>12</v>
      </c>
      <c r="T53" s="3">
        <v>44</v>
      </c>
      <c r="U53" s="3">
        <v>131</v>
      </c>
    </row>
    <row r="54" spans="3:21" x14ac:dyDescent="0.3">
      <c r="T54" s="3">
        <v>45</v>
      </c>
      <c r="U54" s="3">
        <v>142</v>
      </c>
    </row>
    <row r="55" spans="3:21" x14ac:dyDescent="0.3">
      <c r="T55" s="3">
        <v>46</v>
      </c>
      <c r="U55" s="3">
        <v>147</v>
      </c>
    </row>
    <row r="56" spans="3:21" x14ac:dyDescent="0.3">
      <c r="T56" s="3">
        <v>47</v>
      </c>
      <c r="U56" s="3">
        <v>134</v>
      </c>
    </row>
    <row r="57" spans="3:21" x14ac:dyDescent="0.3">
      <c r="T57" s="3">
        <v>48</v>
      </c>
      <c r="U57" s="3">
        <v>131</v>
      </c>
    </row>
    <row r="58" spans="3:21" x14ac:dyDescent="0.3">
      <c r="T58" s="3">
        <v>49</v>
      </c>
      <c r="U58" s="3">
        <v>123</v>
      </c>
    </row>
    <row r="59" spans="3:21" x14ac:dyDescent="0.3">
      <c r="T59" s="3">
        <v>50</v>
      </c>
      <c r="U59" s="3">
        <v>132</v>
      </c>
    </row>
    <row r="60" spans="3:21" x14ac:dyDescent="0.3">
      <c r="T60" s="3">
        <v>51</v>
      </c>
      <c r="U60" s="3">
        <v>126</v>
      </c>
    </row>
    <row r="61" spans="3:21" x14ac:dyDescent="0.3">
      <c r="T61" s="3">
        <v>52</v>
      </c>
      <c r="U61" s="3">
        <v>134</v>
      </c>
    </row>
    <row r="62" spans="3:21" x14ac:dyDescent="0.3">
      <c r="T62" s="3">
        <v>53</v>
      </c>
      <c r="U62" s="3">
        <v>122</v>
      </c>
    </row>
    <row r="63" spans="3:21" x14ac:dyDescent="0.3">
      <c r="T63" s="3">
        <v>54</v>
      </c>
      <c r="U63" s="3">
        <v>143</v>
      </c>
    </row>
    <row r="64" spans="3:21" x14ac:dyDescent="0.3">
      <c r="T64" s="3">
        <v>55</v>
      </c>
      <c r="U64" s="3">
        <v>135</v>
      </c>
    </row>
    <row r="65" spans="20:21" x14ac:dyDescent="0.3">
      <c r="T65" s="3">
        <v>56</v>
      </c>
      <c r="U65" s="3">
        <v>132</v>
      </c>
    </row>
    <row r="66" spans="20:21" x14ac:dyDescent="0.3">
      <c r="T66" s="3">
        <v>57</v>
      </c>
      <c r="U66" s="3">
        <v>133</v>
      </c>
    </row>
    <row r="67" spans="20:21" x14ac:dyDescent="0.3">
      <c r="T67" s="3">
        <v>58</v>
      </c>
      <c r="U67" s="3">
        <v>121</v>
      </c>
    </row>
    <row r="68" spans="20:21" x14ac:dyDescent="0.3">
      <c r="T68" s="3">
        <v>59</v>
      </c>
      <c r="U68" s="3">
        <v>128</v>
      </c>
    </row>
    <row r="69" spans="20:21" x14ac:dyDescent="0.3">
      <c r="T69" s="3">
        <v>60</v>
      </c>
      <c r="U69" s="3">
        <v>142</v>
      </c>
    </row>
    <row r="70" spans="20:21" x14ac:dyDescent="0.3">
      <c r="T70" s="3">
        <v>61</v>
      </c>
      <c r="U70" s="3">
        <v>148</v>
      </c>
    </row>
    <row r="71" spans="20:21" x14ac:dyDescent="0.3">
      <c r="T71" s="3">
        <v>62</v>
      </c>
      <c r="U71" s="3">
        <v>129</v>
      </c>
    </row>
    <row r="72" spans="20:21" x14ac:dyDescent="0.3">
      <c r="T72" s="3">
        <v>63</v>
      </c>
      <c r="U72" s="3">
        <v>132</v>
      </c>
    </row>
    <row r="73" spans="20:21" x14ac:dyDescent="0.3">
      <c r="T73" s="3">
        <v>64</v>
      </c>
      <c r="U73" s="3">
        <v>130</v>
      </c>
    </row>
    <row r="74" spans="20:21" x14ac:dyDescent="0.3">
      <c r="T74" s="3">
        <v>65</v>
      </c>
      <c r="U74" s="3">
        <v>119</v>
      </c>
    </row>
    <row r="75" spans="20:21" x14ac:dyDescent="0.3">
      <c r="T75" s="3">
        <v>66</v>
      </c>
      <c r="U75" s="3">
        <v>124</v>
      </c>
    </row>
    <row r="76" spans="20:21" x14ac:dyDescent="0.3">
      <c r="T76" s="3">
        <v>67</v>
      </c>
      <c r="U76" s="3">
        <v>124</v>
      </c>
    </row>
    <row r="77" spans="20:21" x14ac:dyDescent="0.3">
      <c r="T77" s="3">
        <v>68</v>
      </c>
      <c r="U77" s="3">
        <v>141</v>
      </c>
    </row>
    <row r="78" spans="20:21" x14ac:dyDescent="0.3">
      <c r="T78" s="3">
        <v>69</v>
      </c>
      <c r="U78" s="3">
        <v>136</v>
      </c>
    </row>
    <row r="79" spans="20:21" x14ac:dyDescent="0.3">
      <c r="T79" s="3">
        <v>70</v>
      </c>
      <c r="U79" s="3">
        <v>119</v>
      </c>
    </row>
    <row r="80" spans="20:21" x14ac:dyDescent="0.3">
      <c r="T80" s="3">
        <v>71</v>
      </c>
      <c r="U80" s="3">
        <v>125</v>
      </c>
    </row>
    <row r="81" spans="20:21" x14ac:dyDescent="0.3">
      <c r="T81" s="3">
        <v>72</v>
      </c>
      <c r="U81" s="3">
        <v>124</v>
      </c>
    </row>
    <row r="82" spans="20:21" x14ac:dyDescent="0.3">
      <c r="T82" s="3">
        <v>73</v>
      </c>
      <c r="U82" s="3">
        <v>140</v>
      </c>
    </row>
    <row r="83" spans="20:21" x14ac:dyDescent="0.3">
      <c r="T83" s="3">
        <v>74</v>
      </c>
      <c r="U83" s="3">
        <v>135</v>
      </c>
    </row>
    <row r="84" spans="20:21" x14ac:dyDescent="0.3">
      <c r="T84" s="3">
        <v>75</v>
      </c>
      <c r="U84" s="3">
        <v>138</v>
      </c>
    </row>
    <row r="85" spans="20:21" x14ac:dyDescent="0.3">
      <c r="T85" s="3">
        <v>76</v>
      </c>
      <c r="U85" s="3">
        <v>121</v>
      </c>
    </row>
    <row r="86" spans="20:21" x14ac:dyDescent="0.3">
      <c r="T86" s="3">
        <v>77</v>
      </c>
      <c r="U86" s="3">
        <v>121</v>
      </c>
    </row>
    <row r="87" spans="20:21" x14ac:dyDescent="0.3">
      <c r="T87" s="3">
        <v>78</v>
      </c>
      <c r="U87" s="3">
        <v>119</v>
      </c>
    </row>
    <row r="88" spans="20:21" x14ac:dyDescent="0.3">
      <c r="T88" s="3">
        <v>79</v>
      </c>
      <c r="U88" s="3">
        <v>148</v>
      </c>
    </row>
    <row r="89" spans="20:21" x14ac:dyDescent="0.3">
      <c r="T89" s="3">
        <v>80</v>
      </c>
      <c r="U89" s="3">
        <v>135</v>
      </c>
    </row>
    <row r="90" spans="20:21" x14ac:dyDescent="0.3">
      <c r="T90" s="3">
        <v>81</v>
      </c>
      <c r="U90" s="3">
        <v>127</v>
      </c>
    </row>
    <row r="91" spans="20:21" x14ac:dyDescent="0.3">
      <c r="T91" s="3">
        <v>82</v>
      </c>
      <c r="U91" s="3">
        <v>138</v>
      </c>
    </row>
    <row r="92" spans="20:21" x14ac:dyDescent="0.3">
      <c r="T92" s="3">
        <v>83</v>
      </c>
      <c r="U92" s="3">
        <v>138</v>
      </c>
    </row>
    <row r="93" spans="20:21" x14ac:dyDescent="0.3">
      <c r="T93" s="3">
        <v>84</v>
      </c>
      <c r="U93" s="3">
        <v>140</v>
      </c>
    </row>
    <row r="94" spans="20:21" x14ac:dyDescent="0.3">
      <c r="T94" s="3">
        <v>85</v>
      </c>
      <c r="U94" s="3">
        <v>119</v>
      </c>
    </row>
    <row r="95" spans="20:21" x14ac:dyDescent="0.3">
      <c r="T95" s="3">
        <v>86</v>
      </c>
      <c r="U95" s="3">
        <v>142</v>
      </c>
    </row>
    <row r="96" spans="20:21" x14ac:dyDescent="0.3">
      <c r="T96" s="3">
        <v>87</v>
      </c>
      <c r="U96" s="3">
        <v>125</v>
      </c>
    </row>
    <row r="97" spans="20:21" x14ac:dyDescent="0.3">
      <c r="T97" s="3">
        <v>88</v>
      </c>
      <c r="U97" s="3">
        <v>141</v>
      </c>
    </row>
    <row r="98" spans="20:21" x14ac:dyDescent="0.3">
      <c r="T98" s="3">
        <v>89</v>
      </c>
      <c r="U98" s="3">
        <v>136</v>
      </c>
    </row>
    <row r="99" spans="20:21" x14ac:dyDescent="0.3">
      <c r="T99" s="3">
        <v>90</v>
      </c>
      <c r="U99" s="3">
        <v>133</v>
      </c>
    </row>
    <row r="100" spans="20:21" x14ac:dyDescent="0.3">
      <c r="T100" s="3">
        <v>91</v>
      </c>
      <c r="U100" s="3">
        <v>129</v>
      </c>
    </row>
    <row r="101" spans="20:21" x14ac:dyDescent="0.3">
      <c r="T101" s="3">
        <v>92</v>
      </c>
      <c r="U101" s="3">
        <v>118</v>
      </c>
    </row>
    <row r="102" spans="20:21" x14ac:dyDescent="0.3">
      <c r="T102" s="3">
        <v>93</v>
      </c>
      <c r="U102" s="3">
        <v>144</v>
      </c>
    </row>
    <row r="103" spans="20:21" x14ac:dyDescent="0.3">
      <c r="T103" s="3">
        <v>94</v>
      </c>
      <c r="U103" s="3">
        <v>138</v>
      </c>
    </row>
    <row r="104" spans="20:21" x14ac:dyDescent="0.3">
      <c r="T104" s="3">
        <v>95</v>
      </c>
      <c r="U104" s="3">
        <v>126</v>
      </c>
    </row>
    <row r="105" spans="20:21" x14ac:dyDescent="0.3">
      <c r="T105" s="3">
        <v>96</v>
      </c>
      <c r="U105" s="3">
        <v>141</v>
      </c>
    </row>
    <row r="106" spans="20:21" x14ac:dyDescent="0.3">
      <c r="T106" s="3">
        <v>97</v>
      </c>
      <c r="U106" s="3">
        <v>129</v>
      </c>
    </row>
    <row r="107" spans="20:21" x14ac:dyDescent="0.3">
      <c r="T107" s="3">
        <v>98</v>
      </c>
      <c r="U107" s="3">
        <v>140</v>
      </c>
    </row>
    <row r="108" spans="20:21" x14ac:dyDescent="0.3">
      <c r="T108" s="3">
        <v>99</v>
      </c>
      <c r="U108" s="3">
        <v>148</v>
      </c>
    </row>
    <row r="109" spans="20:21" x14ac:dyDescent="0.3">
      <c r="T109" s="3">
        <v>100</v>
      </c>
      <c r="U109" s="3">
        <v>141</v>
      </c>
    </row>
    <row r="110" spans="20:21" x14ac:dyDescent="0.3">
      <c r="T110" s="3">
        <v>101</v>
      </c>
      <c r="U110" s="3">
        <v>133</v>
      </c>
    </row>
    <row r="111" spans="20:21" x14ac:dyDescent="0.3">
      <c r="T111" s="3">
        <v>102</v>
      </c>
      <c r="U111" s="3">
        <v>147</v>
      </c>
    </row>
    <row r="112" spans="20:21" x14ac:dyDescent="0.3">
      <c r="T112" s="3">
        <v>103</v>
      </c>
      <c r="U112" s="3">
        <v>136</v>
      </c>
    </row>
    <row r="113" spans="20:21" x14ac:dyDescent="0.3">
      <c r="T113" s="3">
        <v>104</v>
      </c>
      <c r="U113" s="3">
        <v>134</v>
      </c>
    </row>
    <row r="114" spans="20:21" x14ac:dyDescent="0.3">
      <c r="T114" s="3">
        <v>105</v>
      </c>
      <c r="U114" s="3">
        <v>125</v>
      </c>
    </row>
    <row r="115" spans="20:21" x14ac:dyDescent="0.3">
      <c r="T115" s="3">
        <v>106</v>
      </c>
      <c r="U115" s="3">
        <v>134</v>
      </c>
    </row>
    <row r="116" spans="20:21" x14ac:dyDescent="0.3">
      <c r="T116" s="3">
        <v>107</v>
      </c>
      <c r="U116" s="3">
        <v>139</v>
      </c>
    </row>
    <row r="117" spans="20:21" x14ac:dyDescent="0.3">
      <c r="T117" s="3">
        <v>108</v>
      </c>
      <c r="U117" s="3">
        <v>118</v>
      </c>
    </row>
    <row r="118" spans="20:21" x14ac:dyDescent="0.3">
      <c r="T118" s="3">
        <v>109</v>
      </c>
      <c r="U118" s="3">
        <v>126</v>
      </c>
    </row>
    <row r="119" spans="20:21" x14ac:dyDescent="0.3">
      <c r="T119" s="3">
        <v>110</v>
      </c>
      <c r="U119" s="3">
        <v>133</v>
      </c>
    </row>
    <row r="120" spans="20:21" x14ac:dyDescent="0.3">
      <c r="T120" s="3">
        <v>111</v>
      </c>
      <c r="U120" s="3">
        <v>131</v>
      </c>
    </row>
    <row r="121" spans="20:21" x14ac:dyDescent="0.3">
      <c r="T121" s="3">
        <v>112</v>
      </c>
      <c r="U121" s="3">
        <v>145</v>
      </c>
    </row>
    <row r="122" spans="20:21" x14ac:dyDescent="0.3">
      <c r="T122" s="3">
        <v>113</v>
      </c>
      <c r="U122" s="3">
        <v>129</v>
      </c>
    </row>
    <row r="123" spans="20:21" x14ac:dyDescent="0.3">
      <c r="T123" s="3">
        <v>114</v>
      </c>
      <c r="U123" s="3">
        <v>121</v>
      </c>
    </row>
    <row r="124" spans="20:21" x14ac:dyDescent="0.3">
      <c r="T124" s="3">
        <v>115</v>
      </c>
      <c r="U124" s="3">
        <v>121</v>
      </c>
    </row>
    <row r="125" spans="20:21" x14ac:dyDescent="0.3">
      <c r="T125" s="3">
        <v>116</v>
      </c>
      <c r="U125" s="3">
        <v>139</v>
      </c>
    </row>
    <row r="126" spans="20:21" x14ac:dyDescent="0.3">
      <c r="T126" s="3">
        <v>117</v>
      </c>
      <c r="U126" s="3">
        <v>145</v>
      </c>
    </row>
    <row r="127" spans="20:21" x14ac:dyDescent="0.3">
      <c r="T127" s="3">
        <v>118</v>
      </c>
      <c r="U127" s="3">
        <v>130</v>
      </c>
    </row>
    <row r="128" spans="20:21" x14ac:dyDescent="0.3">
      <c r="T128" s="3">
        <v>119</v>
      </c>
      <c r="U128" s="3">
        <v>121</v>
      </c>
    </row>
    <row r="129" spans="20:21" x14ac:dyDescent="0.3">
      <c r="T129" s="3">
        <v>120</v>
      </c>
      <c r="U129" s="3">
        <v>133</v>
      </c>
    </row>
    <row r="130" spans="20:21" x14ac:dyDescent="0.3">
      <c r="T130" s="3">
        <v>121</v>
      </c>
      <c r="U130" s="3">
        <v>119</v>
      </c>
    </row>
    <row r="131" spans="20:21" x14ac:dyDescent="0.3">
      <c r="T131" s="3">
        <v>122</v>
      </c>
      <c r="U131" s="3">
        <v>123</v>
      </c>
    </row>
    <row r="132" spans="20:21" x14ac:dyDescent="0.3">
      <c r="T132" s="3">
        <v>123</v>
      </c>
      <c r="U132" s="3">
        <v>128</v>
      </c>
    </row>
    <row r="133" spans="20:21" x14ac:dyDescent="0.3">
      <c r="T133" s="3">
        <v>124</v>
      </c>
      <c r="U133" s="3">
        <v>137</v>
      </c>
    </row>
    <row r="134" spans="20:21" x14ac:dyDescent="0.3">
      <c r="T134" s="3">
        <v>125</v>
      </c>
      <c r="U134" s="3">
        <v>141</v>
      </c>
    </row>
    <row r="135" spans="20:21" x14ac:dyDescent="0.3">
      <c r="T135" s="3">
        <v>126</v>
      </c>
      <c r="U135" s="3">
        <v>135</v>
      </c>
    </row>
    <row r="136" spans="20:21" x14ac:dyDescent="0.3">
      <c r="T136" s="3">
        <v>127</v>
      </c>
      <c r="U136" s="3">
        <v>135</v>
      </c>
    </row>
    <row r="137" spans="20:21" x14ac:dyDescent="0.3">
      <c r="T137" s="3">
        <v>128</v>
      </c>
      <c r="U137" s="3">
        <v>125</v>
      </c>
    </row>
    <row r="138" spans="20:21" x14ac:dyDescent="0.3">
      <c r="T138" s="3">
        <v>129</v>
      </c>
      <c r="U138" s="3">
        <v>138</v>
      </c>
    </row>
    <row r="139" spans="20:21" x14ac:dyDescent="0.3">
      <c r="T139" s="3">
        <v>130</v>
      </c>
      <c r="U139" s="3">
        <v>134</v>
      </c>
    </row>
    <row r="140" spans="20:21" x14ac:dyDescent="0.3">
      <c r="T140" s="3">
        <v>131</v>
      </c>
      <c r="U140" s="3">
        <v>122</v>
      </c>
    </row>
    <row r="141" spans="20:21" x14ac:dyDescent="0.3">
      <c r="T141" s="3">
        <v>132</v>
      </c>
      <c r="U141" s="3">
        <v>138</v>
      </c>
    </row>
    <row r="142" spans="20:21" x14ac:dyDescent="0.3">
      <c r="T142" s="3">
        <v>133</v>
      </c>
      <c r="U142" s="3">
        <v>124</v>
      </c>
    </row>
    <row r="143" spans="20:21" x14ac:dyDescent="0.3">
      <c r="T143" s="3">
        <v>134</v>
      </c>
      <c r="U143" s="3">
        <v>125</v>
      </c>
    </row>
    <row r="144" spans="20:21" x14ac:dyDescent="0.3">
      <c r="T144" s="3">
        <v>135</v>
      </c>
      <c r="U144" s="3">
        <v>147</v>
      </c>
    </row>
    <row r="145" spans="20:21" x14ac:dyDescent="0.3">
      <c r="T145" s="3">
        <v>136</v>
      </c>
      <c r="U145" s="3">
        <v>125</v>
      </c>
    </row>
    <row r="146" spans="20:21" x14ac:dyDescent="0.3">
      <c r="T146" s="3">
        <v>137</v>
      </c>
      <c r="U146" s="3">
        <v>132</v>
      </c>
    </row>
    <row r="147" spans="20:21" x14ac:dyDescent="0.3">
      <c r="T147" s="3">
        <v>138</v>
      </c>
      <c r="U147" s="3">
        <v>130</v>
      </c>
    </row>
    <row r="148" spans="20:21" x14ac:dyDescent="0.3">
      <c r="T148" s="3">
        <v>139</v>
      </c>
      <c r="U148" s="3">
        <v>123</v>
      </c>
    </row>
    <row r="149" spans="20:21" x14ac:dyDescent="0.3">
      <c r="T149" s="3">
        <v>140</v>
      </c>
      <c r="U149" s="3">
        <v>125</v>
      </c>
    </row>
    <row r="150" spans="20:21" x14ac:dyDescent="0.3">
      <c r="T150" s="3">
        <v>141</v>
      </c>
      <c r="U150" s="3">
        <v>123</v>
      </c>
    </row>
    <row r="151" spans="20:21" x14ac:dyDescent="0.3">
      <c r="T151" s="3">
        <v>142</v>
      </c>
      <c r="U151" s="3">
        <v>125</v>
      </c>
    </row>
    <row r="152" spans="20:21" x14ac:dyDescent="0.3">
      <c r="T152" s="3">
        <v>143</v>
      </c>
      <c r="U152" s="3">
        <v>129</v>
      </c>
    </row>
    <row r="153" spans="20:21" x14ac:dyDescent="0.3">
      <c r="T153" s="3">
        <v>144</v>
      </c>
      <c r="U153" s="3">
        <v>130</v>
      </c>
    </row>
    <row r="154" spans="20:21" x14ac:dyDescent="0.3">
      <c r="T154" s="3">
        <v>145</v>
      </c>
      <c r="U154" s="3">
        <v>122</v>
      </c>
    </row>
    <row r="155" spans="20:21" x14ac:dyDescent="0.3">
      <c r="T155" s="3">
        <v>146</v>
      </c>
      <c r="U155" s="3">
        <v>122</v>
      </c>
    </row>
    <row r="156" spans="20:21" x14ac:dyDescent="0.3">
      <c r="T156" s="3">
        <v>147</v>
      </c>
      <c r="U156" s="3">
        <v>124</v>
      </c>
    </row>
    <row r="157" spans="20:21" x14ac:dyDescent="0.3">
      <c r="T157" s="3">
        <v>148</v>
      </c>
      <c r="U157" s="3">
        <v>121</v>
      </c>
    </row>
    <row r="158" spans="20:21" x14ac:dyDescent="0.3">
      <c r="T158" s="3">
        <v>149</v>
      </c>
      <c r="U158" s="3">
        <v>122</v>
      </c>
    </row>
    <row r="159" spans="20:21" x14ac:dyDescent="0.3">
      <c r="T159" s="3">
        <v>150</v>
      </c>
      <c r="U159" s="3">
        <v>139</v>
      </c>
    </row>
    <row r="160" spans="20:21" x14ac:dyDescent="0.3">
      <c r="T160" s="3">
        <v>151</v>
      </c>
      <c r="U160" s="3">
        <v>135</v>
      </c>
    </row>
    <row r="161" spans="20:21" x14ac:dyDescent="0.3">
      <c r="T161" s="3">
        <v>152</v>
      </c>
      <c r="U161" s="3">
        <v>125</v>
      </c>
    </row>
    <row r="162" spans="20:21" x14ac:dyDescent="0.3">
      <c r="T162" s="3">
        <v>153</v>
      </c>
      <c r="U162" s="3">
        <v>143</v>
      </c>
    </row>
    <row r="163" spans="20:21" x14ac:dyDescent="0.3">
      <c r="T163" s="3">
        <v>154</v>
      </c>
      <c r="U163" s="3">
        <v>128</v>
      </c>
    </row>
    <row r="164" spans="20:21" x14ac:dyDescent="0.3">
      <c r="T164" s="3">
        <v>155</v>
      </c>
      <c r="U164" s="3">
        <v>141</v>
      </c>
    </row>
    <row r="165" spans="20:21" x14ac:dyDescent="0.3">
      <c r="T165" s="3">
        <v>156</v>
      </c>
      <c r="U165" s="3">
        <v>122</v>
      </c>
    </row>
    <row r="166" spans="20:21" x14ac:dyDescent="0.3">
      <c r="T166" s="3">
        <v>157</v>
      </c>
      <c r="U166" s="3">
        <v>130</v>
      </c>
    </row>
    <row r="167" spans="20:21" x14ac:dyDescent="0.3">
      <c r="T167" s="3">
        <v>158</v>
      </c>
      <c r="U167" s="3">
        <v>141</v>
      </c>
    </row>
    <row r="168" spans="20:21" x14ac:dyDescent="0.3">
      <c r="T168" s="3">
        <v>159</v>
      </c>
      <c r="U168" s="3">
        <v>139</v>
      </c>
    </row>
    <row r="169" spans="20:21" x14ac:dyDescent="0.3">
      <c r="T169" s="3">
        <v>160</v>
      </c>
      <c r="U169" s="3">
        <v>125</v>
      </c>
    </row>
    <row r="170" spans="20:21" x14ac:dyDescent="0.3">
      <c r="T170" s="3">
        <v>161</v>
      </c>
      <c r="U170" s="3">
        <v>143</v>
      </c>
    </row>
    <row r="171" spans="20:21" x14ac:dyDescent="0.3">
      <c r="T171" s="3">
        <v>162</v>
      </c>
      <c r="U171" s="3">
        <v>133</v>
      </c>
    </row>
    <row r="172" spans="20:21" x14ac:dyDescent="0.3">
      <c r="T172" s="3">
        <v>163</v>
      </c>
      <c r="U172" s="3">
        <v>144</v>
      </c>
    </row>
    <row r="173" spans="20:21" x14ac:dyDescent="0.3">
      <c r="T173" s="3">
        <v>164</v>
      </c>
      <c r="U173" s="3">
        <v>147</v>
      </c>
    </row>
    <row r="174" spans="20:21" x14ac:dyDescent="0.3">
      <c r="T174" s="3">
        <v>165</v>
      </c>
      <c r="U174" s="3">
        <v>134</v>
      </c>
    </row>
    <row r="175" spans="20:21" x14ac:dyDescent="0.3">
      <c r="T175" s="3">
        <v>166</v>
      </c>
      <c r="U175" s="3">
        <v>118</v>
      </c>
    </row>
    <row r="176" spans="20:21" x14ac:dyDescent="0.3">
      <c r="T176" s="3">
        <v>167</v>
      </c>
      <c r="U176" s="3">
        <v>128</v>
      </c>
    </row>
    <row r="177" spans="20:21" x14ac:dyDescent="0.3">
      <c r="T177" s="3">
        <v>168</v>
      </c>
      <c r="U177" s="3">
        <v>122</v>
      </c>
    </row>
    <row r="178" spans="20:21" x14ac:dyDescent="0.3">
      <c r="T178" s="3">
        <v>169</v>
      </c>
      <c r="U178" s="3">
        <v>138</v>
      </c>
    </row>
    <row r="179" spans="20:21" x14ac:dyDescent="0.3">
      <c r="T179" s="3">
        <v>170</v>
      </c>
      <c r="U179" s="3">
        <v>145</v>
      </c>
    </row>
    <row r="180" spans="20:21" x14ac:dyDescent="0.3">
      <c r="T180" s="3">
        <v>171</v>
      </c>
      <c r="U180" s="3">
        <v>125</v>
      </c>
    </row>
    <row r="181" spans="20:21" x14ac:dyDescent="0.3">
      <c r="T181" s="3">
        <v>172</v>
      </c>
      <c r="U181" s="3">
        <v>122</v>
      </c>
    </row>
    <row r="182" spans="20:21" x14ac:dyDescent="0.3">
      <c r="T182" s="3">
        <v>173</v>
      </c>
      <c r="U182" s="3">
        <v>143</v>
      </c>
    </row>
    <row r="183" spans="20:21" x14ac:dyDescent="0.3">
      <c r="T183" s="3">
        <v>174</v>
      </c>
      <c r="U183" s="3">
        <v>133</v>
      </c>
    </row>
    <row r="184" spans="20:21" x14ac:dyDescent="0.3">
      <c r="T184" s="3">
        <v>175</v>
      </c>
      <c r="U184" s="3">
        <v>118</v>
      </c>
    </row>
    <row r="185" spans="20:21" x14ac:dyDescent="0.3">
      <c r="T185" s="3">
        <v>176</v>
      </c>
      <c r="U185" s="3">
        <v>141</v>
      </c>
    </row>
    <row r="186" spans="20:21" x14ac:dyDescent="0.3">
      <c r="T186" s="3">
        <v>177</v>
      </c>
      <c r="U186" s="3">
        <v>142</v>
      </c>
    </row>
    <row r="187" spans="20:21" x14ac:dyDescent="0.3">
      <c r="T187" s="3">
        <v>178</v>
      </c>
      <c r="U187" s="3">
        <v>144</v>
      </c>
    </row>
    <row r="188" spans="20:21" x14ac:dyDescent="0.3">
      <c r="T188" s="3">
        <v>179</v>
      </c>
      <c r="U188" s="3">
        <v>140</v>
      </c>
    </row>
    <row r="189" spans="20:21" x14ac:dyDescent="0.3">
      <c r="T189" s="3">
        <v>180</v>
      </c>
      <c r="U189" s="3">
        <v>119</v>
      </c>
    </row>
    <row r="190" spans="20:21" x14ac:dyDescent="0.3">
      <c r="T190" s="3">
        <v>181</v>
      </c>
      <c r="U190" s="3">
        <v>118</v>
      </c>
    </row>
    <row r="191" spans="20:21" x14ac:dyDescent="0.3">
      <c r="T191" s="3">
        <v>182</v>
      </c>
      <c r="U191" s="3">
        <v>119</v>
      </c>
    </row>
    <row r="192" spans="20:21" x14ac:dyDescent="0.3">
      <c r="T192" s="3">
        <v>183</v>
      </c>
      <c r="U192" s="3">
        <v>121</v>
      </c>
    </row>
    <row r="193" spans="20:21" x14ac:dyDescent="0.3">
      <c r="T193" s="3">
        <v>184</v>
      </c>
      <c r="U193" s="3">
        <v>120</v>
      </c>
    </row>
    <row r="194" spans="20:21" x14ac:dyDescent="0.3">
      <c r="T194" s="3">
        <v>185</v>
      </c>
      <c r="U194" s="3">
        <v>124</v>
      </c>
    </row>
    <row r="195" spans="20:21" x14ac:dyDescent="0.3">
      <c r="T195" s="3">
        <v>186</v>
      </c>
      <c r="U195" s="3">
        <v>118</v>
      </c>
    </row>
    <row r="196" spans="20:21" x14ac:dyDescent="0.3">
      <c r="T196" s="3">
        <v>187</v>
      </c>
      <c r="U196" s="3">
        <v>138</v>
      </c>
    </row>
    <row r="197" spans="20:21" x14ac:dyDescent="0.3">
      <c r="T197" s="3">
        <v>188</v>
      </c>
      <c r="U197" s="3">
        <v>127</v>
      </c>
    </row>
    <row r="198" spans="20:21" x14ac:dyDescent="0.3">
      <c r="T198" s="3">
        <v>189</v>
      </c>
      <c r="U198" s="3">
        <v>122</v>
      </c>
    </row>
    <row r="199" spans="20:21" x14ac:dyDescent="0.3">
      <c r="T199" s="3">
        <v>190</v>
      </c>
      <c r="U199" s="3">
        <v>128</v>
      </c>
    </row>
    <row r="200" spans="20:21" x14ac:dyDescent="0.3">
      <c r="T200" s="3">
        <v>191</v>
      </c>
      <c r="U200" s="3">
        <v>130</v>
      </c>
    </row>
    <row r="201" spans="20:21" x14ac:dyDescent="0.3">
      <c r="T201" s="3">
        <v>192</v>
      </c>
      <c r="U201" s="3">
        <v>120</v>
      </c>
    </row>
    <row r="202" spans="20:21" x14ac:dyDescent="0.3">
      <c r="T202" s="3">
        <v>193</v>
      </c>
      <c r="U202" s="3">
        <v>143</v>
      </c>
    </row>
    <row r="203" spans="20:21" x14ac:dyDescent="0.3">
      <c r="T203" s="3">
        <v>194</v>
      </c>
      <c r="U203" s="3">
        <v>136</v>
      </c>
    </row>
    <row r="204" spans="20:21" x14ac:dyDescent="0.3">
      <c r="T204" s="3">
        <v>195</v>
      </c>
      <c r="U204" s="3">
        <v>126</v>
      </c>
    </row>
    <row r="205" spans="20:21" x14ac:dyDescent="0.3">
      <c r="T205" s="3">
        <v>196</v>
      </c>
      <c r="U205" s="3">
        <v>140</v>
      </c>
    </row>
    <row r="206" spans="20:21" x14ac:dyDescent="0.3">
      <c r="T206" s="3">
        <v>197</v>
      </c>
      <c r="U206" s="3">
        <v>145</v>
      </c>
    </row>
    <row r="207" spans="20:21" x14ac:dyDescent="0.3">
      <c r="T207" s="3">
        <v>198</v>
      </c>
      <c r="U207" s="3">
        <v>138</v>
      </c>
    </row>
    <row r="208" spans="20:21" x14ac:dyDescent="0.3">
      <c r="T208" s="3">
        <v>199</v>
      </c>
      <c r="U208" s="3">
        <v>123</v>
      </c>
    </row>
    <row r="209" spans="20:21" x14ac:dyDescent="0.3">
      <c r="T209" s="3">
        <v>200</v>
      </c>
      <c r="U209" s="3">
        <v>148</v>
      </c>
    </row>
  </sheetData>
  <sortState xmlns:xlrd2="http://schemas.microsoft.com/office/spreadsheetml/2017/richdata2" ref="Y44:Y51">
    <sortCondition ref="Y44"/>
  </sortState>
  <mergeCells count="1">
    <mergeCell ref="N32:O33"/>
  </mergeCells>
  <phoneticPr fontId="4"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64DB-8930-4633-B99F-2379E3B5B43D}">
  <dimension ref="C9:Z209"/>
  <sheetViews>
    <sheetView zoomScale="92" zoomScaleNormal="100" workbookViewId="0">
      <selection activeCell="O41" sqref="O41"/>
    </sheetView>
  </sheetViews>
  <sheetFormatPr defaultRowHeight="14.4" x14ac:dyDescent="0.3"/>
  <cols>
    <col min="4" max="4" width="10.88671875" customWidth="1"/>
    <col min="5" max="5" width="13.33203125" customWidth="1"/>
    <col min="20" max="20" width="7.21875" bestFit="1" customWidth="1"/>
    <col min="21" max="23" width="8.21875" bestFit="1" customWidth="1"/>
    <col min="24" max="24" width="5.5546875" customWidth="1"/>
    <col min="25" max="25" width="10.21875" bestFit="1" customWidth="1"/>
    <col min="27" max="27" width="17.44140625" bestFit="1" customWidth="1"/>
  </cols>
  <sheetData>
    <row r="9" spans="3:25" x14ac:dyDescent="0.3">
      <c r="T9" s="3" t="s">
        <v>6</v>
      </c>
      <c r="U9" s="3" t="s">
        <v>58</v>
      </c>
      <c r="V9" s="3" t="s">
        <v>59</v>
      </c>
      <c r="W9" s="3" t="s">
        <v>60</v>
      </c>
    </row>
    <row r="10" spans="3:25" x14ac:dyDescent="0.3">
      <c r="T10" s="3">
        <v>1</v>
      </c>
      <c r="U10" s="3">
        <v>45</v>
      </c>
      <c r="V10" s="3">
        <v>32</v>
      </c>
      <c r="W10" s="3">
        <v>40</v>
      </c>
    </row>
    <row r="11" spans="3:25" x14ac:dyDescent="0.3">
      <c r="T11" s="3">
        <v>2</v>
      </c>
      <c r="U11" s="3">
        <v>35</v>
      </c>
      <c r="V11" s="3">
        <v>28</v>
      </c>
      <c r="W11" s="3">
        <v>39</v>
      </c>
    </row>
    <row r="12" spans="3:25" ht="15" customHeight="1" x14ac:dyDescent="0.3">
      <c r="N12" s="9"/>
      <c r="O12" s="9"/>
      <c r="T12" s="3">
        <v>3</v>
      </c>
      <c r="U12" s="3">
        <v>40</v>
      </c>
      <c r="V12" s="3">
        <v>30</v>
      </c>
      <c r="W12" s="3">
        <v>42</v>
      </c>
    </row>
    <row r="13" spans="3:25" ht="14.4" customHeight="1" x14ac:dyDescent="0.3">
      <c r="N13" s="9"/>
      <c r="O13" s="9"/>
      <c r="T13" s="3">
        <v>4</v>
      </c>
      <c r="U13" s="3">
        <v>38</v>
      </c>
      <c r="V13" s="3">
        <v>34</v>
      </c>
      <c r="W13" s="3">
        <v>41</v>
      </c>
      <c r="X13" s="11"/>
      <c r="Y13" s="11"/>
    </row>
    <row r="14" spans="3:25" ht="15" customHeight="1" x14ac:dyDescent="0.3">
      <c r="N14" s="2"/>
      <c r="O14" s="2"/>
      <c r="T14" s="3">
        <v>5</v>
      </c>
      <c r="U14" s="3">
        <v>42</v>
      </c>
      <c r="V14" s="3">
        <v>33</v>
      </c>
      <c r="W14" s="3">
        <v>38</v>
      </c>
    </row>
    <row r="15" spans="3:25" x14ac:dyDescent="0.3">
      <c r="C15" s="11"/>
      <c r="D15" s="11"/>
      <c r="E15" s="11"/>
      <c r="T15" s="3">
        <v>6</v>
      </c>
      <c r="U15" s="3">
        <v>37</v>
      </c>
      <c r="V15" s="3">
        <v>35</v>
      </c>
      <c r="W15" s="15">
        <v>43</v>
      </c>
      <c r="X15" s="11"/>
    </row>
    <row r="16" spans="3:25" x14ac:dyDescent="0.3">
      <c r="E16" s="4"/>
      <c r="T16" s="3">
        <v>7</v>
      </c>
      <c r="U16" s="3">
        <v>39</v>
      </c>
      <c r="V16" s="3">
        <v>31</v>
      </c>
      <c r="W16" s="3">
        <v>45</v>
      </c>
    </row>
    <row r="17" spans="4:24" ht="13.8" customHeight="1" x14ac:dyDescent="0.3">
      <c r="E17" s="4"/>
      <c r="T17" s="3">
        <v>8</v>
      </c>
      <c r="U17" s="3">
        <v>43</v>
      </c>
      <c r="V17" s="3">
        <v>29</v>
      </c>
      <c r="W17" s="3">
        <v>44</v>
      </c>
    </row>
    <row r="18" spans="4:24" x14ac:dyDescent="0.3">
      <c r="E18" s="4"/>
      <c r="T18" s="3">
        <v>9</v>
      </c>
      <c r="U18" s="3">
        <v>44</v>
      </c>
      <c r="V18" s="3">
        <v>36</v>
      </c>
      <c r="W18" s="3">
        <v>41</v>
      </c>
    </row>
    <row r="19" spans="4:24" x14ac:dyDescent="0.3">
      <c r="E19" s="4"/>
      <c r="T19" s="3">
        <v>10</v>
      </c>
      <c r="U19" s="3">
        <v>41</v>
      </c>
      <c r="V19" s="3">
        <v>37</v>
      </c>
      <c r="W19" s="3">
        <v>37</v>
      </c>
    </row>
    <row r="20" spans="4:24" x14ac:dyDescent="0.3">
      <c r="E20" s="4"/>
      <c r="T20" s="4"/>
      <c r="U20" s="4"/>
    </row>
    <row r="21" spans="4:24" x14ac:dyDescent="0.3">
      <c r="E21" s="4"/>
      <c r="T21" s="4"/>
      <c r="U21" s="4"/>
    </row>
    <row r="22" spans="4:24" x14ac:dyDescent="0.3">
      <c r="E22" s="4"/>
      <c r="T22" s="4"/>
      <c r="U22" s="4"/>
    </row>
    <row r="23" spans="4:24" x14ac:dyDescent="0.3">
      <c r="E23" s="4"/>
      <c r="T23" s="4"/>
      <c r="U23" s="4"/>
    </row>
    <row r="24" spans="4:24" x14ac:dyDescent="0.3">
      <c r="D24" s="13"/>
      <c r="E24" s="13"/>
      <c r="T24" s="4"/>
      <c r="U24" s="4"/>
    </row>
    <row r="25" spans="4:24" x14ac:dyDescent="0.3">
      <c r="D25" s="13"/>
      <c r="E25" s="13"/>
      <c r="T25" s="4"/>
      <c r="U25" s="4"/>
    </row>
    <row r="26" spans="4:24" x14ac:dyDescent="0.3">
      <c r="D26" s="13"/>
      <c r="E26" s="13"/>
      <c r="T26" s="4"/>
      <c r="U26" s="4"/>
    </row>
    <row r="27" spans="4:24" ht="14.4" customHeight="1" x14ac:dyDescent="0.3">
      <c r="N27" s="5"/>
      <c r="O27" s="5"/>
      <c r="T27" s="4"/>
      <c r="U27" s="4"/>
    </row>
    <row r="28" spans="4:24" ht="14.4" customHeight="1" x14ac:dyDescent="0.3">
      <c r="N28" s="5"/>
      <c r="O28" s="5"/>
      <c r="T28" s="4"/>
      <c r="U28" s="4"/>
    </row>
    <row r="29" spans="4:24" ht="14.4" customHeight="1" x14ac:dyDescent="0.3">
      <c r="T29" s="4"/>
      <c r="U29" s="4"/>
      <c r="W29" s="5"/>
      <c r="X29" s="5"/>
    </row>
    <row r="30" spans="4:24" ht="15" customHeight="1" x14ac:dyDescent="0.3">
      <c r="T30" s="4"/>
      <c r="U30" s="4"/>
    </row>
    <row r="31" spans="4:24" x14ac:dyDescent="0.3">
      <c r="T31" s="4"/>
      <c r="U31" s="4"/>
    </row>
    <row r="32" spans="4:24" x14ac:dyDescent="0.3">
      <c r="T32" s="4"/>
      <c r="U32" s="4"/>
    </row>
    <row r="33" spans="3:26" x14ac:dyDescent="0.3">
      <c r="C33" s="18"/>
      <c r="D33" s="18"/>
      <c r="E33" s="19"/>
      <c r="T33" s="4"/>
      <c r="U33" s="4"/>
    </row>
    <row r="34" spans="3:26" x14ac:dyDescent="0.3">
      <c r="C34" s="13"/>
      <c r="D34" s="13"/>
      <c r="E34" s="4"/>
      <c r="T34" s="4"/>
      <c r="U34" s="4"/>
    </row>
    <row r="35" spans="3:26" ht="18" x14ac:dyDescent="0.3">
      <c r="C35" s="13"/>
      <c r="D35" s="21" t="s">
        <v>58</v>
      </c>
      <c r="E35" s="20">
        <f>AVERAGE(U10:U19)</f>
        <v>40.4</v>
      </c>
      <c r="F35" s="5"/>
      <c r="T35" s="4"/>
      <c r="U35" s="4"/>
    </row>
    <row r="36" spans="3:26" ht="18" x14ac:dyDescent="0.3">
      <c r="C36" s="13"/>
      <c r="D36" s="21" t="s">
        <v>59</v>
      </c>
      <c r="E36" s="20">
        <f>AVERAGE(V10:V19)</f>
        <v>32.5</v>
      </c>
      <c r="F36" s="5"/>
      <c r="N36" s="5"/>
      <c r="O36" s="5"/>
      <c r="T36" s="4"/>
      <c r="U36" s="4"/>
    </row>
    <row r="37" spans="3:26" ht="18" x14ac:dyDescent="0.3">
      <c r="C37" s="13"/>
      <c r="D37" s="21" t="s">
        <v>60</v>
      </c>
      <c r="E37" s="20">
        <f>AVERAGE(W10:W19)</f>
        <v>41</v>
      </c>
      <c r="N37" s="5"/>
      <c r="O37" s="5"/>
      <c r="T37" s="4"/>
      <c r="U37" s="4"/>
    </row>
    <row r="38" spans="3:26" x14ac:dyDescent="0.3">
      <c r="C38" s="11"/>
      <c r="T38" s="4"/>
      <c r="U38" s="4"/>
    </row>
    <row r="39" spans="3:26" x14ac:dyDescent="0.3">
      <c r="T39" s="4"/>
      <c r="U39" s="4"/>
    </row>
    <row r="40" spans="3:26" x14ac:dyDescent="0.3">
      <c r="T40" s="4"/>
      <c r="U40" s="4"/>
    </row>
    <row r="41" spans="3:26" x14ac:dyDescent="0.3">
      <c r="T41" s="4"/>
      <c r="U41" s="4"/>
    </row>
    <row r="42" spans="3:26" ht="18" x14ac:dyDescent="0.3">
      <c r="D42" s="21" t="s">
        <v>58</v>
      </c>
      <c r="E42" s="20">
        <f>MAX(U10:U19)-MIN(U10:U19)</f>
        <v>10</v>
      </c>
      <c r="T42" s="4"/>
      <c r="U42" s="4"/>
    </row>
    <row r="43" spans="3:26" ht="18" x14ac:dyDescent="0.3">
      <c r="D43" s="21" t="s">
        <v>59</v>
      </c>
      <c r="E43" s="20">
        <f>MAX(V10:V19)-MIN((V10:V19))</f>
        <v>9</v>
      </c>
      <c r="T43" s="4"/>
      <c r="U43" s="4"/>
      <c r="Y43" s="11"/>
      <c r="Z43" s="11"/>
    </row>
    <row r="44" spans="3:26" ht="18" x14ac:dyDescent="0.3">
      <c r="D44" s="21" t="s">
        <v>60</v>
      </c>
      <c r="E44" s="20">
        <f>MAX(W10:W19)-MIN(W10:W19)</f>
        <v>8</v>
      </c>
      <c r="T44" s="4"/>
      <c r="U44" s="4"/>
    </row>
    <row r="45" spans="3:26" x14ac:dyDescent="0.3">
      <c r="T45" s="4"/>
      <c r="U45" s="4"/>
    </row>
    <row r="46" spans="3:26" x14ac:dyDescent="0.3">
      <c r="T46" s="4"/>
      <c r="U46" s="4"/>
    </row>
    <row r="47" spans="3:26" x14ac:dyDescent="0.3">
      <c r="T47" s="4"/>
      <c r="U47" s="4"/>
    </row>
    <row r="48" spans="3:26" x14ac:dyDescent="0.3">
      <c r="T48" s="4"/>
      <c r="U48" s="4"/>
    </row>
    <row r="49" spans="20:21" x14ac:dyDescent="0.3">
      <c r="T49" s="4"/>
      <c r="U49" s="4"/>
    </row>
    <row r="50" spans="20:21" x14ac:dyDescent="0.3">
      <c r="T50" s="4"/>
      <c r="U50" s="4"/>
    </row>
    <row r="51" spans="20:21" x14ac:dyDescent="0.3">
      <c r="T51" s="4"/>
      <c r="U51" s="4"/>
    </row>
    <row r="52" spans="20:21" x14ac:dyDescent="0.3">
      <c r="T52" s="4"/>
      <c r="U52" s="4"/>
    </row>
    <row r="53" spans="20:21" x14ac:dyDescent="0.3">
      <c r="T53" s="4"/>
      <c r="U53" s="4"/>
    </row>
    <row r="54" spans="20:21" x14ac:dyDescent="0.3">
      <c r="T54" s="4"/>
      <c r="U54" s="4"/>
    </row>
    <row r="55" spans="20:21" x14ac:dyDescent="0.3">
      <c r="T55" s="4"/>
      <c r="U55" s="4"/>
    </row>
    <row r="56" spans="20:21" x14ac:dyDescent="0.3">
      <c r="T56" s="4"/>
      <c r="U56" s="4"/>
    </row>
    <row r="57" spans="20:21" x14ac:dyDescent="0.3">
      <c r="T57" s="4"/>
      <c r="U57" s="4"/>
    </row>
    <row r="58" spans="20:21" x14ac:dyDescent="0.3">
      <c r="T58" s="4"/>
      <c r="U58" s="4"/>
    </row>
    <row r="59" spans="20:21" x14ac:dyDescent="0.3">
      <c r="T59" s="4"/>
      <c r="U59" s="4"/>
    </row>
    <row r="60" spans="20:21" x14ac:dyDescent="0.3">
      <c r="T60" s="4"/>
      <c r="U60" s="4"/>
    </row>
    <row r="61" spans="20:21" x14ac:dyDescent="0.3">
      <c r="T61" s="4"/>
      <c r="U61" s="4"/>
    </row>
    <row r="62" spans="20:21" x14ac:dyDescent="0.3">
      <c r="T62" s="4"/>
      <c r="U62" s="4"/>
    </row>
    <row r="63" spans="20:21" x14ac:dyDescent="0.3">
      <c r="T63" s="4"/>
      <c r="U63" s="4"/>
    </row>
    <row r="64" spans="20:21" x14ac:dyDescent="0.3">
      <c r="T64" s="4"/>
      <c r="U64" s="4"/>
    </row>
    <row r="65" spans="20:21" x14ac:dyDescent="0.3">
      <c r="T65" s="4"/>
      <c r="U65" s="4"/>
    </row>
    <row r="66" spans="20:21" x14ac:dyDescent="0.3">
      <c r="T66" s="4"/>
      <c r="U66" s="4"/>
    </row>
    <row r="67" spans="20:21" x14ac:dyDescent="0.3">
      <c r="T67" s="4"/>
      <c r="U67" s="4"/>
    </row>
    <row r="68" spans="20:21" x14ac:dyDescent="0.3">
      <c r="T68" s="4"/>
      <c r="U68" s="4"/>
    </row>
    <row r="69" spans="20:21" x14ac:dyDescent="0.3">
      <c r="T69" s="4"/>
      <c r="U69" s="4"/>
    </row>
    <row r="70" spans="20:21" x14ac:dyDescent="0.3">
      <c r="T70" s="4"/>
      <c r="U70" s="4"/>
    </row>
    <row r="71" spans="20:21" x14ac:dyDescent="0.3">
      <c r="T71" s="4"/>
      <c r="U71" s="4"/>
    </row>
    <row r="72" spans="20:21" x14ac:dyDescent="0.3">
      <c r="T72" s="4"/>
      <c r="U72" s="4"/>
    </row>
    <row r="73" spans="20:21" x14ac:dyDescent="0.3">
      <c r="T73" s="4"/>
      <c r="U73" s="4"/>
    </row>
    <row r="74" spans="20:21" x14ac:dyDescent="0.3">
      <c r="T74" s="4"/>
      <c r="U74" s="4"/>
    </row>
    <row r="75" spans="20:21" x14ac:dyDescent="0.3">
      <c r="T75" s="4"/>
      <c r="U75" s="4"/>
    </row>
    <row r="76" spans="20:21" x14ac:dyDescent="0.3">
      <c r="T76" s="4"/>
      <c r="U76" s="4"/>
    </row>
    <row r="77" spans="20:21" x14ac:dyDescent="0.3">
      <c r="T77" s="4"/>
      <c r="U77" s="4"/>
    </row>
    <row r="78" spans="20:21" x14ac:dyDescent="0.3">
      <c r="T78" s="4"/>
      <c r="U78" s="4"/>
    </row>
    <row r="79" spans="20:21" x14ac:dyDescent="0.3">
      <c r="T79" s="4"/>
      <c r="U79" s="4"/>
    </row>
    <row r="80" spans="20:21" x14ac:dyDescent="0.3">
      <c r="T80" s="4"/>
      <c r="U80" s="4"/>
    </row>
    <row r="81" spans="20:21" x14ac:dyDescent="0.3">
      <c r="T81" s="4"/>
      <c r="U81" s="4"/>
    </row>
    <row r="82" spans="20:21" x14ac:dyDescent="0.3">
      <c r="T82" s="4"/>
      <c r="U82" s="4"/>
    </row>
    <row r="83" spans="20:21" x14ac:dyDescent="0.3">
      <c r="T83" s="4"/>
      <c r="U83" s="4"/>
    </row>
    <row r="84" spans="20:21" x14ac:dyDescent="0.3">
      <c r="T84" s="4"/>
      <c r="U84" s="4"/>
    </row>
    <row r="85" spans="20:21" x14ac:dyDescent="0.3">
      <c r="T85" s="4"/>
      <c r="U85" s="4"/>
    </row>
    <row r="86" spans="20:21" x14ac:dyDescent="0.3">
      <c r="T86" s="4"/>
      <c r="U86" s="4"/>
    </row>
    <row r="87" spans="20:21" x14ac:dyDescent="0.3">
      <c r="T87" s="4"/>
      <c r="U87" s="4"/>
    </row>
    <row r="88" spans="20:21" x14ac:dyDescent="0.3">
      <c r="T88" s="4"/>
      <c r="U88" s="4"/>
    </row>
    <row r="89" spans="20:21" x14ac:dyDescent="0.3">
      <c r="T89" s="4"/>
      <c r="U89" s="4"/>
    </row>
    <row r="90" spans="20:21" x14ac:dyDescent="0.3">
      <c r="T90" s="4"/>
      <c r="U90" s="4"/>
    </row>
    <row r="91" spans="20:21" x14ac:dyDescent="0.3">
      <c r="T91" s="4"/>
      <c r="U91" s="4"/>
    </row>
    <row r="92" spans="20:21" x14ac:dyDescent="0.3">
      <c r="T92" s="4"/>
      <c r="U92" s="4"/>
    </row>
    <row r="93" spans="20:21" x14ac:dyDescent="0.3">
      <c r="T93" s="4"/>
      <c r="U93" s="4"/>
    </row>
    <row r="94" spans="20:21" x14ac:dyDescent="0.3">
      <c r="T94" s="4"/>
      <c r="U94" s="4"/>
    </row>
    <row r="95" spans="20:21" x14ac:dyDescent="0.3">
      <c r="T95" s="4"/>
      <c r="U95" s="4"/>
    </row>
    <row r="96" spans="20:21" x14ac:dyDescent="0.3">
      <c r="T96" s="4"/>
      <c r="U96" s="4"/>
    </row>
    <row r="97" spans="20:21" x14ac:dyDescent="0.3">
      <c r="T97" s="4"/>
      <c r="U97" s="4"/>
    </row>
    <row r="98" spans="20:21" x14ac:dyDescent="0.3">
      <c r="T98" s="4"/>
      <c r="U98" s="4"/>
    </row>
    <row r="99" spans="20:21" x14ac:dyDescent="0.3">
      <c r="T99" s="4"/>
      <c r="U99" s="4"/>
    </row>
    <row r="100" spans="20:21" x14ac:dyDescent="0.3">
      <c r="T100" s="4"/>
      <c r="U100" s="4"/>
    </row>
    <row r="101" spans="20:21" x14ac:dyDescent="0.3">
      <c r="T101" s="4"/>
      <c r="U101" s="4"/>
    </row>
    <row r="102" spans="20:21" x14ac:dyDescent="0.3">
      <c r="T102" s="4"/>
      <c r="U102" s="4"/>
    </row>
    <row r="103" spans="20:21" x14ac:dyDescent="0.3">
      <c r="T103" s="4"/>
      <c r="U103" s="4"/>
    </row>
    <row r="104" spans="20:21" x14ac:dyDescent="0.3">
      <c r="T104" s="4"/>
      <c r="U104" s="4"/>
    </row>
    <row r="105" spans="20:21" x14ac:dyDescent="0.3">
      <c r="T105" s="4"/>
      <c r="U105" s="4"/>
    </row>
    <row r="106" spans="20:21" x14ac:dyDescent="0.3">
      <c r="T106" s="4"/>
      <c r="U106" s="4"/>
    </row>
    <row r="107" spans="20:21" x14ac:dyDescent="0.3">
      <c r="T107" s="4"/>
      <c r="U107" s="4"/>
    </row>
    <row r="108" spans="20:21" x14ac:dyDescent="0.3">
      <c r="T108" s="4"/>
      <c r="U108" s="4"/>
    </row>
    <row r="109" spans="20:21" x14ac:dyDescent="0.3">
      <c r="T109" s="4"/>
      <c r="U109" s="4"/>
    </row>
    <row r="110" spans="20:21" x14ac:dyDescent="0.3">
      <c r="T110" s="4"/>
      <c r="U110" s="4"/>
    </row>
    <row r="111" spans="20:21" x14ac:dyDescent="0.3">
      <c r="T111" s="4"/>
      <c r="U111" s="4"/>
    </row>
    <row r="112" spans="20:21" x14ac:dyDescent="0.3">
      <c r="T112" s="4"/>
      <c r="U112" s="4"/>
    </row>
    <row r="113" spans="20:21" x14ac:dyDescent="0.3">
      <c r="T113" s="4"/>
      <c r="U113" s="4"/>
    </row>
    <row r="114" spans="20:21" x14ac:dyDescent="0.3">
      <c r="T114" s="4"/>
      <c r="U114" s="4"/>
    </row>
    <row r="115" spans="20:21" x14ac:dyDescent="0.3">
      <c r="T115" s="4"/>
      <c r="U115" s="4"/>
    </row>
    <row r="116" spans="20:21" x14ac:dyDescent="0.3">
      <c r="T116" s="4"/>
      <c r="U116" s="4"/>
    </row>
    <row r="117" spans="20:21" x14ac:dyDescent="0.3">
      <c r="T117" s="4"/>
      <c r="U117" s="4"/>
    </row>
    <row r="118" spans="20:21" x14ac:dyDescent="0.3">
      <c r="T118" s="4"/>
      <c r="U118" s="4"/>
    </row>
    <row r="119" spans="20:21" x14ac:dyDescent="0.3">
      <c r="T119" s="4"/>
      <c r="U119" s="4"/>
    </row>
    <row r="120" spans="20:21" x14ac:dyDescent="0.3">
      <c r="T120" s="4"/>
      <c r="U120" s="4"/>
    </row>
    <row r="121" spans="20:21" x14ac:dyDescent="0.3">
      <c r="T121" s="4"/>
      <c r="U121" s="4"/>
    </row>
    <row r="122" spans="20:21" x14ac:dyDescent="0.3">
      <c r="T122" s="4"/>
      <c r="U122" s="4"/>
    </row>
    <row r="123" spans="20:21" x14ac:dyDescent="0.3">
      <c r="T123" s="4"/>
      <c r="U123" s="4"/>
    </row>
    <row r="124" spans="20:21" x14ac:dyDescent="0.3">
      <c r="T124" s="4"/>
      <c r="U124" s="4"/>
    </row>
    <row r="125" spans="20:21" x14ac:dyDescent="0.3">
      <c r="T125" s="4"/>
      <c r="U125" s="4"/>
    </row>
    <row r="126" spans="20:21" x14ac:dyDescent="0.3">
      <c r="T126" s="4"/>
      <c r="U126" s="4"/>
    </row>
    <row r="127" spans="20:21" x14ac:dyDescent="0.3">
      <c r="T127" s="4"/>
      <c r="U127" s="4"/>
    </row>
    <row r="128" spans="20:21" x14ac:dyDescent="0.3">
      <c r="T128" s="4"/>
      <c r="U128" s="4"/>
    </row>
    <row r="129" spans="20:21" x14ac:dyDescent="0.3">
      <c r="T129" s="4"/>
      <c r="U129" s="4"/>
    </row>
    <row r="130" spans="20:21" x14ac:dyDescent="0.3">
      <c r="T130" s="4"/>
      <c r="U130" s="4"/>
    </row>
    <row r="131" spans="20:21" x14ac:dyDescent="0.3">
      <c r="T131" s="4"/>
      <c r="U131" s="4"/>
    </row>
    <row r="132" spans="20:21" x14ac:dyDescent="0.3">
      <c r="T132" s="4"/>
      <c r="U132" s="4"/>
    </row>
    <row r="133" spans="20:21" x14ac:dyDescent="0.3">
      <c r="T133" s="4"/>
      <c r="U133" s="4"/>
    </row>
    <row r="134" spans="20:21" x14ac:dyDescent="0.3">
      <c r="T134" s="4"/>
      <c r="U134" s="4"/>
    </row>
    <row r="135" spans="20:21" x14ac:dyDescent="0.3">
      <c r="T135" s="4"/>
      <c r="U135" s="4"/>
    </row>
    <row r="136" spans="20:21" x14ac:dyDescent="0.3">
      <c r="T136" s="4"/>
      <c r="U136" s="4"/>
    </row>
    <row r="137" spans="20:21" x14ac:dyDescent="0.3">
      <c r="T137" s="4"/>
      <c r="U137" s="4"/>
    </row>
    <row r="138" spans="20:21" x14ac:dyDescent="0.3">
      <c r="T138" s="4"/>
      <c r="U138" s="4"/>
    </row>
    <row r="139" spans="20:21" x14ac:dyDescent="0.3">
      <c r="T139" s="4"/>
      <c r="U139" s="4"/>
    </row>
    <row r="140" spans="20:21" x14ac:dyDescent="0.3">
      <c r="T140" s="4"/>
      <c r="U140" s="4"/>
    </row>
    <row r="141" spans="20:21" x14ac:dyDescent="0.3">
      <c r="T141" s="4"/>
      <c r="U141" s="4"/>
    </row>
    <row r="142" spans="20:21" x14ac:dyDescent="0.3">
      <c r="T142" s="4"/>
      <c r="U142" s="4"/>
    </row>
    <row r="143" spans="20:21" x14ac:dyDescent="0.3">
      <c r="T143" s="4"/>
      <c r="U143" s="4"/>
    </row>
    <row r="144" spans="20:21" x14ac:dyDescent="0.3">
      <c r="T144" s="4"/>
      <c r="U144" s="4"/>
    </row>
    <row r="145" spans="20:21" x14ac:dyDescent="0.3">
      <c r="T145" s="4"/>
      <c r="U145" s="4"/>
    </row>
    <row r="146" spans="20:21" x14ac:dyDescent="0.3">
      <c r="T146" s="4"/>
      <c r="U146" s="4"/>
    </row>
    <row r="147" spans="20:21" x14ac:dyDescent="0.3">
      <c r="T147" s="4"/>
      <c r="U147" s="4"/>
    </row>
    <row r="148" spans="20:21" x14ac:dyDescent="0.3">
      <c r="T148" s="4"/>
      <c r="U148" s="4"/>
    </row>
    <row r="149" spans="20:21" x14ac:dyDescent="0.3">
      <c r="T149" s="4"/>
      <c r="U149" s="4"/>
    </row>
    <row r="150" spans="20:21" x14ac:dyDescent="0.3">
      <c r="T150" s="4"/>
      <c r="U150" s="4"/>
    </row>
    <row r="151" spans="20:21" x14ac:dyDescent="0.3">
      <c r="T151" s="4"/>
      <c r="U151" s="4"/>
    </row>
    <row r="152" spans="20:21" x14ac:dyDescent="0.3">
      <c r="T152" s="4"/>
      <c r="U152" s="4"/>
    </row>
    <row r="153" spans="20:21" x14ac:dyDescent="0.3">
      <c r="T153" s="4"/>
      <c r="U153" s="4"/>
    </row>
    <row r="154" spans="20:21" x14ac:dyDescent="0.3">
      <c r="T154" s="4"/>
      <c r="U154" s="4"/>
    </row>
    <row r="155" spans="20:21" x14ac:dyDescent="0.3">
      <c r="T155" s="4"/>
      <c r="U155" s="4"/>
    </row>
    <row r="156" spans="20:21" x14ac:dyDescent="0.3">
      <c r="T156" s="4"/>
      <c r="U156" s="4"/>
    </row>
    <row r="157" spans="20:21" x14ac:dyDescent="0.3">
      <c r="T157" s="4"/>
      <c r="U157" s="4"/>
    </row>
    <row r="158" spans="20:21" x14ac:dyDescent="0.3">
      <c r="T158" s="4"/>
      <c r="U158" s="4"/>
    </row>
    <row r="159" spans="20:21" x14ac:dyDescent="0.3">
      <c r="T159" s="4"/>
      <c r="U159" s="4"/>
    </row>
    <row r="160" spans="20:21" x14ac:dyDescent="0.3">
      <c r="T160" s="4"/>
      <c r="U160" s="4"/>
    </row>
    <row r="161" spans="20:21" x14ac:dyDescent="0.3">
      <c r="T161" s="4"/>
      <c r="U161" s="4"/>
    </row>
    <row r="162" spans="20:21" x14ac:dyDescent="0.3">
      <c r="T162" s="4"/>
      <c r="U162" s="4"/>
    </row>
    <row r="163" spans="20:21" x14ac:dyDescent="0.3">
      <c r="T163" s="4"/>
      <c r="U163" s="4"/>
    </row>
    <row r="164" spans="20:21" x14ac:dyDescent="0.3">
      <c r="T164" s="4"/>
      <c r="U164" s="4"/>
    </row>
    <row r="165" spans="20:21" x14ac:dyDescent="0.3">
      <c r="T165" s="4"/>
      <c r="U165" s="4"/>
    </row>
    <row r="166" spans="20:21" x14ac:dyDescent="0.3">
      <c r="T166" s="4"/>
      <c r="U166" s="4"/>
    </row>
    <row r="167" spans="20:21" x14ac:dyDescent="0.3">
      <c r="T167" s="4"/>
      <c r="U167" s="4"/>
    </row>
    <row r="168" spans="20:21" x14ac:dyDescent="0.3">
      <c r="T168" s="4"/>
      <c r="U168" s="4"/>
    </row>
    <row r="169" spans="20:21" x14ac:dyDescent="0.3">
      <c r="T169" s="4"/>
      <c r="U169" s="4"/>
    </row>
    <row r="170" spans="20:21" x14ac:dyDescent="0.3">
      <c r="T170" s="4"/>
      <c r="U170" s="4"/>
    </row>
    <row r="171" spans="20:21" x14ac:dyDescent="0.3">
      <c r="T171" s="4"/>
      <c r="U171" s="4"/>
    </row>
    <row r="172" spans="20:21" x14ac:dyDescent="0.3">
      <c r="T172" s="4"/>
      <c r="U172" s="4"/>
    </row>
    <row r="173" spans="20:21" x14ac:dyDescent="0.3">
      <c r="T173" s="4"/>
      <c r="U173" s="4"/>
    </row>
    <row r="174" spans="20:21" x14ac:dyDescent="0.3">
      <c r="T174" s="4"/>
      <c r="U174" s="4"/>
    </row>
    <row r="175" spans="20:21" x14ac:dyDescent="0.3">
      <c r="T175" s="4"/>
      <c r="U175" s="4"/>
    </row>
    <row r="176" spans="20:21" x14ac:dyDescent="0.3">
      <c r="T176" s="4"/>
      <c r="U176" s="4"/>
    </row>
    <row r="177" spans="20:21" x14ac:dyDescent="0.3">
      <c r="T177" s="4"/>
      <c r="U177" s="4"/>
    </row>
    <row r="178" spans="20:21" x14ac:dyDescent="0.3">
      <c r="T178" s="4"/>
      <c r="U178" s="4"/>
    </row>
    <row r="179" spans="20:21" x14ac:dyDescent="0.3">
      <c r="T179" s="4"/>
      <c r="U179" s="4"/>
    </row>
    <row r="180" spans="20:21" x14ac:dyDescent="0.3">
      <c r="T180" s="4"/>
      <c r="U180" s="4"/>
    </row>
    <row r="181" spans="20:21" x14ac:dyDescent="0.3">
      <c r="T181" s="4"/>
      <c r="U181" s="4"/>
    </row>
    <row r="182" spans="20:21" x14ac:dyDescent="0.3">
      <c r="T182" s="4"/>
      <c r="U182" s="4"/>
    </row>
    <row r="183" spans="20:21" x14ac:dyDescent="0.3">
      <c r="T183" s="4"/>
      <c r="U183" s="4"/>
    </row>
    <row r="184" spans="20:21" x14ac:dyDescent="0.3">
      <c r="T184" s="4"/>
      <c r="U184" s="4"/>
    </row>
    <row r="185" spans="20:21" x14ac:dyDescent="0.3">
      <c r="T185" s="4"/>
      <c r="U185" s="4"/>
    </row>
    <row r="186" spans="20:21" x14ac:dyDescent="0.3">
      <c r="T186" s="4"/>
      <c r="U186" s="4"/>
    </row>
    <row r="187" spans="20:21" x14ac:dyDescent="0.3">
      <c r="T187" s="4"/>
      <c r="U187" s="4"/>
    </row>
    <row r="188" spans="20:21" x14ac:dyDescent="0.3">
      <c r="T188" s="4"/>
      <c r="U188" s="4"/>
    </row>
    <row r="189" spans="20:21" x14ac:dyDescent="0.3">
      <c r="T189" s="4"/>
      <c r="U189" s="4"/>
    </row>
    <row r="190" spans="20:21" x14ac:dyDescent="0.3">
      <c r="T190" s="4"/>
      <c r="U190" s="4"/>
    </row>
    <row r="191" spans="20:21" x14ac:dyDescent="0.3">
      <c r="T191" s="4"/>
      <c r="U191" s="4"/>
    </row>
    <row r="192" spans="20:21" x14ac:dyDescent="0.3">
      <c r="T192" s="4"/>
      <c r="U192" s="4"/>
    </row>
    <row r="193" spans="20:21" x14ac:dyDescent="0.3">
      <c r="T193" s="4"/>
      <c r="U193" s="4"/>
    </row>
    <row r="194" spans="20:21" x14ac:dyDescent="0.3">
      <c r="T194" s="4"/>
      <c r="U194" s="4"/>
    </row>
    <row r="195" spans="20:21" x14ac:dyDescent="0.3">
      <c r="T195" s="4"/>
      <c r="U195" s="4"/>
    </row>
    <row r="196" spans="20:21" x14ac:dyDescent="0.3">
      <c r="T196" s="4"/>
      <c r="U196" s="4"/>
    </row>
    <row r="197" spans="20:21" x14ac:dyDescent="0.3">
      <c r="T197" s="4"/>
      <c r="U197" s="4"/>
    </row>
    <row r="198" spans="20:21" x14ac:dyDescent="0.3">
      <c r="T198" s="4"/>
      <c r="U198" s="4"/>
    </row>
    <row r="199" spans="20:21" x14ac:dyDescent="0.3">
      <c r="T199" s="4"/>
      <c r="U199" s="4"/>
    </row>
    <row r="200" spans="20:21" x14ac:dyDescent="0.3">
      <c r="T200" s="4"/>
      <c r="U200" s="4"/>
    </row>
    <row r="201" spans="20:21" x14ac:dyDescent="0.3">
      <c r="T201" s="4"/>
      <c r="U201" s="4"/>
    </row>
    <row r="202" spans="20:21" x14ac:dyDescent="0.3">
      <c r="T202" s="4"/>
      <c r="U202" s="4"/>
    </row>
    <row r="203" spans="20:21" x14ac:dyDescent="0.3">
      <c r="T203" s="4"/>
      <c r="U203" s="4"/>
    </row>
    <row r="204" spans="20:21" x14ac:dyDescent="0.3">
      <c r="T204" s="4"/>
      <c r="U204" s="4"/>
    </row>
    <row r="205" spans="20:21" x14ac:dyDescent="0.3">
      <c r="T205" s="4"/>
      <c r="U205" s="4"/>
    </row>
    <row r="206" spans="20:21" x14ac:dyDescent="0.3">
      <c r="T206" s="4"/>
      <c r="U206" s="4"/>
    </row>
    <row r="207" spans="20:21" x14ac:dyDescent="0.3">
      <c r="T207" s="4"/>
      <c r="U207" s="4"/>
    </row>
    <row r="208" spans="20:21" x14ac:dyDescent="0.3">
      <c r="T208" s="4"/>
      <c r="U208" s="4"/>
    </row>
    <row r="209" spans="20:21" x14ac:dyDescent="0.3">
      <c r="T209" s="4"/>
      <c r="U209" s="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EB56F-B1C2-4A34-88D8-B3D157A3E043}">
  <dimension ref="C9:AD59"/>
  <sheetViews>
    <sheetView zoomScale="77" zoomScaleNormal="130" workbookViewId="0">
      <selection activeCell="O22" sqref="O22"/>
    </sheetView>
  </sheetViews>
  <sheetFormatPr defaultRowHeight="14.4" x14ac:dyDescent="0.3"/>
  <cols>
    <col min="24" max="24" width="16.44140625" bestFit="1" customWidth="1"/>
    <col min="25" max="25" width="12.6640625" bestFit="1" customWidth="1"/>
  </cols>
  <sheetData>
    <row r="9" spans="3:30" x14ac:dyDescent="0.3">
      <c r="C9" s="13"/>
      <c r="D9" s="13"/>
      <c r="G9" s="8"/>
      <c r="H9" s="8"/>
      <c r="U9" s="3" t="s">
        <v>6</v>
      </c>
      <c r="V9" s="24" t="s">
        <v>61</v>
      </c>
      <c r="W9" s="22"/>
      <c r="X9" s="8"/>
      <c r="Y9" s="8"/>
    </row>
    <row r="10" spans="3:30" x14ac:dyDescent="0.3">
      <c r="C10" s="13"/>
      <c r="D10" s="13"/>
      <c r="U10" s="3">
        <v>1</v>
      </c>
      <c r="V10" s="24">
        <v>-2.5</v>
      </c>
      <c r="W10" s="23"/>
      <c r="AC10" s="11"/>
      <c r="AD10" s="11"/>
    </row>
    <row r="11" spans="3:30" x14ac:dyDescent="0.3">
      <c r="C11" s="13"/>
      <c r="D11" s="13"/>
      <c r="U11" s="3">
        <v>2</v>
      </c>
      <c r="V11" s="24">
        <v>1.3</v>
      </c>
      <c r="W11" s="23"/>
    </row>
    <row r="12" spans="3:30" x14ac:dyDescent="0.3">
      <c r="C12" s="13"/>
      <c r="D12" s="13"/>
      <c r="N12" s="35">
        <f>SKEW(V10:V59)</f>
        <v>5.4546017084340551E-2</v>
      </c>
      <c r="O12" s="35"/>
      <c r="U12" s="3">
        <v>3</v>
      </c>
      <c r="V12" s="24">
        <v>-0.8</v>
      </c>
      <c r="W12" s="23"/>
    </row>
    <row r="13" spans="3:30" x14ac:dyDescent="0.3">
      <c r="C13" s="13"/>
      <c r="D13" s="13"/>
      <c r="N13" s="35"/>
      <c r="O13" s="35"/>
      <c r="U13" s="3">
        <v>4</v>
      </c>
      <c r="V13" s="24">
        <v>-1.9</v>
      </c>
      <c r="W13" s="23"/>
    </row>
    <row r="14" spans="3:30" x14ac:dyDescent="0.3">
      <c r="C14" s="13"/>
      <c r="D14" s="13"/>
      <c r="U14" s="3">
        <v>5</v>
      </c>
      <c r="V14" s="24">
        <v>2.1</v>
      </c>
      <c r="W14" s="23"/>
    </row>
    <row r="15" spans="3:30" x14ac:dyDescent="0.3">
      <c r="C15" s="13"/>
      <c r="D15" s="13"/>
      <c r="N15" s="36">
        <f>KURT(V10:V59)</f>
        <v>-1.3042496425917365</v>
      </c>
      <c r="O15" s="36"/>
      <c r="U15" s="3">
        <v>6</v>
      </c>
      <c r="V15" s="24">
        <v>0.5</v>
      </c>
      <c r="W15" s="23"/>
    </row>
    <row r="16" spans="3:30" x14ac:dyDescent="0.3">
      <c r="C16" s="13"/>
      <c r="D16" s="13"/>
      <c r="N16" s="36"/>
      <c r="O16" s="36"/>
      <c r="U16" s="3">
        <v>7</v>
      </c>
      <c r="V16" s="24">
        <v>-1.2</v>
      </c>
      <c r="W16" s="23"/>
    </row>
    <row r="17" spans="3:24" x14ac:dyDescent="0.3">
      <c r="C17" s="13"/>
      <c r="D17" s="13"/>
      <c r="U17" s="3">
        <v>8</v>
      </c>
      <c r="V17" s="24">
        <v>1.8</v>
      </c>
      <c r="W17" s="23"/>
    </row>
    <row r="18" spans="3:24" ht="14.4" customHeight="1" x14ac:dyDescent="0.3">
      <c r="C18" s="13"/>
      <c r="D18" s="13"/>
      <c r="N18" s="5"/>
      <c r="O18" s="5"/>
      <c r="U18" s="3">
        <v>9</v>
      </c>
      <c r="V18" s="24">
        <v>-0.5</v>
      </c>
      <c r="W18" s="23"/>
    </row>
    <row r="19" spans="3:24" ht="14.4" customHeight="1" x14ac:dyDescent="0.3">
      <c r="C19" s="13"/>
      <c r="D19" s="13"/>
      <c r="N19" s="5"/>
      <c r="O19" s="5"/>
      <c r="U19" s="3">
        <v>10</v>
      </c>
      <c r="V19" s="24">
        <v>2.2999999999999998</v>
      </c>
      <c r="W19" s="23"/>
    </row>
    <row r="20" spans="3:24" x14ac:dyDescent="0.3">
      <c r="U20" s="3">
        <v>11</v>
      </c>
      <c r="V20" s="24">
        <v>-0.7</v>
      </c>
      <c r="W20" s="23"/>
    </row>
    <row r="21" spans="3:24" x14ac:dyDescent="0.3">
      <c r="U21" s="3">
        <v>12</v>
      </c>
      <c r="V21" s="24">
        <v>1.2</v>
      </c>
      <c r="W21" s="23"/>
    </row>
    <row r="22" spans="3:24" x14ac:dyDescent="0.3">
      <c r="U22" s="3">
        <v>13</v>
      </c>
      <c r="V22" s="24">
        <v>-1.5</v>
      </c>
      <c r="W22" s="23"/>
    </row>
    <row r="23" spans="3:24" x14ac:dyDescent="0.3">
      <c r="U23" s="3">
        <v>14</v>
      </c>
      <c r="V23" s="24">
        <v>-0.3</v>
      </c>
      <c r="W23" s="23"/>
    </row>
    <row r="24" spans="3:24" x14ac:dyDescent="0.3">
      <c r="U24" s="3">
        <v>15</v>
      </c>
      <c r="V24" s="24">
        <v>2.6</v>
      </c>
      <c r="W24" s="23"/>
      <c r="X24" s="23"/>
    </row>
    <row r="25" spans="3:24" x14ac:dyDescent="0.3">
      <c r="U25" s="3">
        <v>16</v>
      </c>
      <c r="V25" s="24">
        <v>1.1000000000000001</v>
      </c>
      <c r="W25" s="23"/>
      <c r="X25" s="23"/>
    </row>
    <row r="26" spans="3:24" ht="18" x14ac:dyDescent="0.3">
      <c r="N26" s="2"/>
      <c r="O26" s="2"/>
      <c r="U26" s="3">
        <v>17</v>
      </c>
      <c r="V26" s="24">
        <v>-1.7</v>
      </c>
      <c r="W26" s="23"/>
      <c r="X26" s="23"/>
    </row>
    <row r="27" spans="3:24" x14ac:dyDescent="0.3">
      <c r="U27" s="3">
        <v>18</v>
      </c>
      <c r="V27" s="24">
        <v>0.9</v>
      </c>
      <c r="W27" s="23"/>
      <c r="X27" s="23"/>
    </row>
    <row r="28" spans="3:24" x14ac:dyDescent="0.3">
      <c r="U28" s="3">
        <v>19</v>
      </c>
      <c r="V28" s="24">
        <v>-1.4</v>
      </c>
      <c r="W28" s="23"/>
      <c r="X28" s="23"/>
    </row>
    <row r="29" spans="3:24" ht="18" x14ac:dyDescent="0.3">
      <c r="N29" s="2"/>
      <c r="O29" s="2"/>
      <c r="U29" s="3">
        <v>20</v>
      </c>
      <c r="V29" s="24">
        <v>0.3</v>
      </c>
      <c r="W29" s="23"/>
      <c r="X29" s="23"/>
    </row>
    <row r="30" spans="3:24" x14ac:dyDescent="0.3">
      <c r="U30" s="3">
        <v>21</v>
      </c>
      <c r="V30" s="24">
        <v>1.9</v>
      </c>
      <c r="W30" s="23"/>
      <c r="X30" s="23"/>
    </row>
    <row r="31" spans="3:24" x14ac:dyDescent="0.3">
      <c r="U31" s="3">
        <v>22</v>
      </c>
      <c r="V31" s="24">
        <v>-1.1000000000000001</v>
      </c>
      <c r="W31" s="23"/>
      <c r="X31" s="23"/>
    </row>
    <row r="32" spans="3:24" x14ac:dyDescent="0.3">
      <c r="U32" s="3">
        <v>23</v>
      </c>
      <c r="V32" s="24">
        <v>-0.4</v>
      </c>
      <c r="W32" s="23"/>
      <c r="X32" s="23"/>
    </row>
    <row r="33" spans="21:24" x14ac:dyDescent="0.3">
      <c r="U33" s="3">
        <v>24</v>
      </c>
      <c r="V33" s="24">
        <v>2.2000000000000002</v>
      </c>
      <c r="W33" s="23"/>
      <c r="X33" s="23"/>
    </row>
    <row r="34" spans="21:24" x14ac:dyDescent="0.3">
      <c r="U34" s="3">
        <v>25</v>
      </c>
      <c r="V34" s="24">
        <v>-0.9</v>
      </c>
      <c r="W34" s="23"/>
      <c r="X34" s="23"/>
    </row>
    <row r="35" spans="21:24" x14ac:dyDescent="0.3">
      <c r="U35" s="3">
        <v>26</v>
      </c>
      <c r="V35" s="24">
        <v>1.6</v>
      </c>
      <c r="W35" s="23"/>
      <c r="X35" s="23"/>
    </row>
    <row r="36" spans="21:24" x14ac:dyDescent="0.3">
      <c r="U36" s="3">
        <v>27</v>
      </c>
      <c r="V36" s="24">
        <v>-0.6</v>
      </c>
      <c r="W36" s="23"/>
      <c r="X36" s="23"/>
    </row>
    <row r="37" spans="21:24" x14ac:dyDescent="0.3">
      <c r="U37" s="3">
        <v>28</v>
      </c>
      <c r="V37" s="24">
        <v>-1.3</v>
      </c>
      <c r="W37" s="23"/>
      <c r="X37" s="23"/>
    </row>
    <row r="38" spans="21:24" x14ac:dyDescent="0.3">
      <c r="U38" s="3">
        <v>29</v>
      </c>
      <c r="V38" s="24">
        <v>2.4</v>
      </c>
      <c r="W38" s="23"/>
      <c r="X38" s="23"/>
    </row>
    <row r="39" spans="21:24" x14ac:dyDescent="0.3">
      <c r="U39" s="3">
        <v>30</v>
      </c>
      <c r="V39" s="24">
        <v>0.7</v>
      </c>
      <c r="W39" s="23"/>
      <c r="X39" s="23"/>
    </row>
    <row r="40" spans="21:24" x14ac:dyDescent="0.3">
      <c r="U40" s="3">
        <v>31</v>
      </c>
      <c r="V40" s="24">
        <v>-1.8</v>
      </c>
      <c r="W40" s="23"/>
      <c r="X40" s="23"/>
    </row>
    <row r="41" spans="21:24" x14ac:dyDescent="0.3">
      <c r="U41" s="3">
        <v>32</v>
      </c>
      <c r="V41" s="24">
        <v>1.5</v>
      </c>
      <c r="W41" s="23"/>
      <c r="X41" s="23"/>
    </row>
    <row r="42" spans="21:24" x14ac:dyDescent="0.3">
      <c r="U42" s="3">
        <v>33</v>
      </c>
      <c r="V42" s="24">
        <v>-0.2</v>
      </c>
      <c r="W42" s="23"/>
      <c r="X42" s="23"/>
    </row>
    <row r="43" spans="21:24" x14ac:dyDescent="0.3">
      <c r="U43" s="3">
        <v>34</v>
      </c>
      <c r="V43" s="24">
        <v>-2.1</v>
      </c>
      <c r="W43" s="23"/>
      <c r="X43" s="23"/>
    </row>
    <row r="44" spans="21:24" x14ac:dyDescent="0.3">
      <c r="U44" s="3">
        <v>35</v>
      </c>
      <c r="V44" s="24">
        <v>2.8</v>
      </c>
      <c r="W44" s="23"/>
      <c r="X44" s="23"/>
    </row>
    <row r="45" spans="21:24" x14ac:dyDescent="0.3">
      <c r="U45" s="3">
        <v>36</v>
      </c>
      <c r="V45" s="24">
        <v>0.8</v>
      </c>
      <c r="W45" s="23"/>
      <c r="X45" s="23"/>
    </row>
    <row r="46" spans="21:24" x14ac:dyDescent="0.3">
      <c r="U46" s="3">
        <v>37</v>
      </c>
      <c r="V46" s="24">
        <v>-1.6</v>
      </c>
      <c r="W46" s="23"/>
      <c r="X46" s="23"/>
    </row>
    <row r="47" spans="21:24" x14ac:dyDescent="0.3">
      <c r="U47" s="3">
        <v>38</v>
      </c>
      <c r="V47" s="24">
        <v>1.4</v>
      </c>
      <c r="W47" s="23"/>
      <c r="X47" s="23"/>
    </row>
    <row r="48" spans="21:24" x14ac:dyDescent="0.3">
      <c r="U48" s="3">
        <v>39</v>
      </c>
      <c r="V48" s="24">
        <v>-0.1</v>
      </c>
      <c r="W48" s="23"/>
      <c r="X48" s="23"/>
    </row>
    <row r="49" spans="21:24" x14ac:dyDescent="0.3">
      <c r="U49" s="3">
        <v>40</v>
      </c>
      <c r="V49" s="24">
        <v>2.5</v>
      </c>
      <c r="W49" s="23"/>
      <c r="X49" s="23"/>
    </row>
    <row r="50" spans="21:24" x14ac:dyDescent="0.3">
      <c r="U50" s="3">
        <v>41</v>
      </c>
      <c r="V50" s="24">
        <v>-1</v>
      </c>
      <c r="W50" s="23"/>
      <c r="X50" s="23"/>
    </row>
    <row r="51" spans="21:24" x14ac:dyDescent="0.3">
      <c r="U51" s="3">
        <v>42</v>
      </c>
      <c r="V51" s="24">
        <v>1.7</v>
      </c>
      <c r="W51" s="23"/>
      <c r="X51" s="23"/>
    </row>
    <row r="52" spans="21:24" x14ac:dyDescent="0.3">
      <c r="U52" s="3">
        <v>43</v>
      </c>
      <c r="V52" s="24">
        <v>-0.9</v>
      </c>
      <c r="W52" s="23"/>
      <c r="X52" s="23"/>
    </row>
    <row r="53" spans="21:24" x14ac:dyDescent="0.3">
      <c r="U53" s="3">
        <v>44</v>
      </c>
      <c r="V53" s="24">
        <v>-2</v>
      </c>
      <c r="W53" s="23"/>
      <c r="X53" s="23"/>
    </row>
    <row r="54" spans="21:24" x14ac:dyDescent="0.3">
      <c r="U54" s="3">
        <v>45</v>
      </c>
      <c r="V54" s="24">
        <v>2.7</v>
      </c>
      <c r="W54" s="23"/>
      <c r="X54" s="23"/>
    </row>
    <row r="55" spans="21:24" x14ac:dyDescent="0.3">
      <c r="U55" s="3">
        <v>46</v>
      </c>
      <c r="V55" s="24">
        <v>0.6</v>
      </c>
      <c r="W55" s="23"/>
      <c r="X55" s="23"/>
    </row>
    <row r="56" spans="21:24" x14ac:dyDescent="0.3">
      <c r="U56" s="3">
        <v>47</v>
      </c>
      <c r="V56" s="24">
        <v>-1.4</v>
      </c>
      <c r="W56" s="23"/>
      <c r="X56" s="23"/>
    </row>
    <row r="57" spans="21:24" x14ac:dyDescent="0.3">
      <c r="U57" s="3">
        <v>48</v>
      </c>
      <c r="V57" s="24">
        <v>1.1000000000000001</v>
      </c>
      <c r="W57" s="23"/>
      <c r="X57" s="23"/>
    </row>
    <row r="58" spans="21:24" x14ac:dyDescent="0.3">
      <c r="U58" s="3">
        <v>49</v>
      </c>
      <c r="V58" s="24">
        <v>-0.3</v>
      </c>
      <c r="W58" s="23"/>
      <c r="X58" s="23"/>
    </row>
    <row r="59" spans="21:24" x14ac:dyDescent="0.3">
      <c r="U59" s="3">
        <v>50</v>
      </c>
      <c r="V59" s="24">
        <v>2</v>
      </c>
      <c r="W59" s="23"/>
      <c r="X59" s="23"/>
    </row>
  </sheetData>
  <sortState xmlns:xlrd2="http://schemas.microsoft.com/office/spreadsheetml/2017/richdata2" ref="AC11:AC23">
    <sortCondition ref="AC11"/>
  </sortState>
  <mergeCells count="2">
    <mergeCell ref="N12:O13"/>
    <mergeCell ref="N15:O16"/>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FC22-71DF-4419-B418-D21CC0B206CC}">
  <dimension ref="C9:AE109"/>
  <sheetViews>
    <sheetView zoomScale="77" zoomScaleNormal="130" workbookViewId="0">
      <selection activeCell="J42" sqref="J42"/>
    </sheetView>
  </sheetViews>
  <sheetFormatPr defaultRowHeight="14.4" x14ac:dyDescent="0.3"/>
  <cols>
    <col min="25" max="25" width="16.44140625" bestFit="1" customWidth="1"/>
    <col min="26" max="26" width="12.6640625" bestFit="1" customWidth="1"/>
  </cols>
  <sheetData>
    <row r="9" spans="3:31" x14ac:dyDescent="0.3">
      <c r="C9" s="13"/>
      <c r="D9" s="13"/>
      <c r="G9" s="8"/>
      <c r="H9" s="8"/>
      <c r="U9" s="3" t="s">
        <v>6</v>
      </c>
      <c r="V9" s="3" t="s">
        <v>62</v>
      </c>
      <c r="W9" s="25"/>
      <c r="X9" s="22"/>
      <c r="Y9" s="8"/>
      <c r="Z9" s="8"/>
    </row>
    <row r="10" spans="3:31" x14ac:dyDescent="0.3">
      <c r="C10" s="13"/>
      <c r="D10" s="13"/>
      <c r="U10" s="3">
        <v>1</v>
      </c>
      <c r="V10" s="3">
        <v>2.5</v>
      </c>
      <c r="X10" s="23"/>
      <c r="AD10" s="11"/>
      <c r="AE10" s="11"/>
    </row>
    <row r="11" spans="3:31" x14ac:dyDescent="0.3">
      <c r="C11" s="13"/>
      <c r="D11" s="13"/>
      <c r="U11" s="3">
        <v>2</v>
      </c>
      <c r="V11" s="24">
        <v>4.8</v>
      </c>
      <c r="W11" s="25"/>
      <c r="X11" s="23"/>
    </row>
    <row r="12" spans="3:31" x14ac:dyDescent="0.3">
      <c r="C12" s="13"/>
      <c r="D12" s="13"/>
      <c r="N12" s="35">
        <f>SKEW(V10:V109)</f>
        <v>0.22283310730517641</v>
      </c>
      <c r="O12" s="35"/>
      <c r="U12" s="3">
        <v>3</v>
      </c>
      <c r="V12" s="3">
        <v>3.2</v>
      </c>
      <c r="W12" s="25"/>
      <c r="X12" s="23"/>
    </row>
    <row r="13" spans="3:31" x14ac:dyDescent="0.3">
      <c r="C13" s="13"/>
      <c r="D13" s="13"/>
      <c r="N13" s="35"/>
      <c r="O13" s="35"/>
      <c r="U13" s="3">
        <v>4</v>
      </c>
      <c r="V13" s="3">
        <v>2.1</v>
      </c>
      <c r="W13" s="25"/>
      <c r="X13" s="23"/>
    </row>
    <row r="14" spans="3:31" x14ac:dyDescent="0.3">
      <c r="C14" s="13"/>
      <c r="D14" s="13"/>
      <c r="U14" s="3">
        <v>5</v>
      </c>
      <c r="V14" s="3">
        <v>4.5</v>
      </c>
      <c r="W14" s="25"/>
      <c r="X14" s="23"/>
    </row>
    <row r="15" spans="3:31" x14ac:dyDescent="0.3">
      <c r="C15" s="13"/>
      <c r="D15" s="13"/>
      <c r="N15" s="36">
        <f>KURT(V10:V109)</f>
        <v>-0.98853824695660153</v>
      </c>
      <c r="O15" s="36"/>
      <c r="U15" s="3">
        <v>6</v>
      </c>
      <c r="V15" s="3">
        <v>2.9</v>
      </c>
      <c r="W15" s="25"/>
      <c r="X15" s="23"/>
    </row>
    <row r="16" spans="3:31" x14ac:dyDescent="0.3">
      <c r="C16" s="13"/>
      <c r="D16" s="13"/>
      <c r="N16" s="36"/>
      <c r="O16" s="36"/>
      <c r="U16" s="3">
        <v>7</v>
      </c>
      <c r="V16" s="3">
        <v>2.2999999999999998</v>
      </c>
      <c r="W16" s="25"/>
      <c r="X16" s="23"/>
    </row>
    <row r="17" spans="3:25" x14ac:dyDescent="0.3">
      <c r="C17" s="13"/>
      <c r="D17" s="13"/>
      <c r="U17" s="3">
        <v>8</v>
      </c>
      <c r="V17" s="15">
        <v>3.1</v>
      </c>
      <c r="W17" s="25"/>
      <c r="X17" s="23"/>
    </row>
    <row r="18" spans="3:25" ht="14.4" customHeight="1" x14ac:dyDescent="0.3">
      <c r="C18" s="13"/>
      <c r="D18" s="13"/>
      <c r="N18" s="5"/>
      <c r="O18" s="5"/>
      <c r="U18" s="3">
        <v>9</v>
      </c>
      <c r="V18" s="15">
        <v>4.2</v>
      </c>
      <c r="W18" s="25"/>
      <c r="X18" s="23"/>
    </row>
    <row r="19" spans="3:25" ht="14.4" customHeight="1" x14ac:dyDescent="0.3">
      <c r="C19" s="13"/>
      <c r="D19" s="13"/>
      <c r="N19" s="5"/>
      <c r="O19" s="5"/>
      <c r="U19" s="3">
        <v>10</v>
      </c>
      <c r="V19" s="3">
        <v>3.9</v>
      </c>
      <c r="W19" s="25"/>
      <c r="X19" s="23"/>
    </row>
    <row r="20" spans="3:25" x14ac:dyDescent="0.3">
      <c r="U20" s="3">
        <v>11</v>
      </c>
      <c r="V20" s="3">
        <v>2.8</v>
      </c>
      <c r="W20" s="25"/>
      <c r="X20" s="23"/>
    </row>
    <row r="21" spans="3:25" x14ac:dyDescent="0.3">
      <c r="U21" s="3">
        <v>12</v>
      </c>
      <c r="V21" s="3">
        <v>4.0999999999999996</v>
      </c>
      <c r="W21" s="25"/>
      <c r="X21" s="23"/>
    </row>
    <row r="22" spans="3:25" x14ac:dyDescent="0.3">
      <c r="U22" s="3">
        <v>13</v>
      </c>
      <c r="V22" s="3">
        <v>2.6</v>
      </c>
      <c r="W22" s="25"/>
      <c r="X22" s="23"/>
    </row>
    <row r="23" spans="3:25" x14ac:dyDescent="0.3">
      <c r="U23" s="3">
        <v>14</v>
      </c>
      <c r="V23" s="3">
        <v>2.4</v>
      </c>
      <c r="W23" s="25"/>
      <c r="X23" s="23"/>
    </row>
    <row r="24" spans="3:25" x14ac:dyDescent="0.3">
      <c r="U24" s="3">
        <v>15</v>
      </c>
      <c r="V24" s="3">
        <v>4.7</v>
      </c>
      <c r="W24" s="25"/>
      <c r="X24" s="23"/>
      <c r="Y24" s="23"/>
    </row>
    <row r="25" spans="3:25" x14ac:dyDescent="0.3">
      <c r="U25" s="3">
        <v>16</v>
      </c>
      <c r="V25" s="3">
        <v>3.3</v>
      </c>
      <c r="W25" s="25"/>
      <c r="X25" s="23"/>
      <c r="Y25" s="23"/>
    </row>
    <row r="26" spans="3:25" ht="18" x14ac:dyDescent="0.3">
      <c r="N26" s="2"/>
      <c r="O26" s="2"/>
      <c r="U26" s="3">
        <v>17</v>
      </c>
      <c r="V26" s="3">
        <v>2.7</v>
      </c>
      <c r="W26" s="25"/>
      <c r="X26" s="23"/>
      <c r="Y26" s="23"/>
    </row>
    <row r="27" spans="3:25" x14ac:dyDescent="0.3">
      <c r="U27" s="3">
        <v>18</v>
      </c>
      <c r="V27" s="3">
        <v>3</v>
      </c>
      <c r="W27" s="25"/>
      <c r="X27" s="23"/>
      <c r="Y27" s="23"/>
    </row>
    <row r="28" spans="3:25" x14ac:dyDescent="0.3">
      <c r="U28" s="3">
        <v>19</v>
      </c>
      <c r="V28" s="3">
        <v>4.3</v>
      </c>
      <c r="W28" s="25"/>
      <c r="X28" s="23"/>
      <c r="Y28" s="23"/>
    </row>
    <row r="29" spans="3:25" ht="18" x14ac:dyDescent="0.3">
      <c r="N29" s="2"/>
      <c r="O29" s="2"/>
      <c r="U29" s="3">
        <v>20</v>
      </c>
      <c r="V29" s="3">
        <v>3.7</v>
      </c>
      <c r="W29" s="25"/>
      <c r="X29" s="23"/>
      <c r="Y29" s="23"/>
    </row>
    <row r="30" spans="3:25" x14ac:dyDescent="0.3">
      <c r="U30" s="3">
        <v>21</v>
      </c>
      <c r="V30" s="3">
        <v>2.2000000000000002</v>
      </c>
      <c r="W30" s="25"/>
      <c r="X30" s="23"/>
      <c r="Y30" s="23"/>
    </row>
    <row r="31" spans="3:25" x14ac:dyDescent="0.3">
      <c r="U31" s="3">
        <v>22</v>
      </c>
      <c r="V31" s="3">
        <v>3.6</v>
      </c>
      <c r="W31" s="25"/>
      <c r="X31" s="23"/>
      <c r="Y31" s="23"/>
    </row>
    <row r="32" spans="3:25" x14ac:dyDescent="0.3">
      <c r="U32" s="3">
        <v>23</v>
      </c>
      <c r="V32" s="3">
        <v>4</v>
      </c>
      <c r="W32" s="25"/>
      <c r="X32" s="23"/>
      <c r="Y32" s="23"/>
    </row>
    <row r="33" spans="21:25" x14ac:dyDescent="0.3">
      <c r="U33" s="3">
        <v>24</v>
      </c>
      <c r="V33" s="3">
        <v>2.7</v>
      </c>
      <c r="W33" s="25"/>
      <c r="X33" s="23"/>
      <c r="Y33" s="23"/>
    </row>
    <row r="34" spans="21:25" x14ac:dyDescent="0.3">
      <c r="U34" s="3">
        <v>25</v>
      </c>
      <c r="V34" s="3">
        <v>3.8</v>
      </c>
      <c r="W34" s="25"/>
      <c r="X34" s="23"/>
      <c r="Y34" s="23"/>
    </row>
    <row r="35" spans="21:25" x14ac:dyDescent="0.3">
      <c r="U35" s="3">
        <v>26</v>
      </c>
      <c r="V35" s="3">
        <v>3.5</v>
      </c>
      <c r="W35" s="25"/>
      <c r="X35" s="23"/>
      <c r="Y35" s="23"/>
    </row>
    <row r="36" spans="21:25" x14ac:dyDescent="0.3">
      <c r="U36" s="3">
        <v>27</v>
      </c>
      <c r="V36" s="3">
        <v>3.2</v>
      </c>
      <c r="W36" s="25"/>
      <c r="X36" s="23"/>
      <c r="Y36" s="23"/>
    </row>
    <row r="37" spans="21:25" x14ac:dyDescent="0.3">
      <c r="U37" s="3">
        <v>28</v>
      </c>
      <c r="V37" s="3">
        <v>4.4000000000000004</v>
      </c>
      <c r="W37" s="25"/>
      <c r="X37" s="23"/>
      <c r="Y37" s="23"/>
    </row>
    <row r="38" spans="21:25" x14ac:dyDescent="0.3">
      <c r="U38" s="3">
        <v>29</v>
      </c>
      <c r="V38" s="3">
        <v>2</v>
      </c>
      <c r="W38" s="25"/>
      <c r="X38" s="23"/>
      <c r="Y38" s="23"/>
    </row>
    <row r="39" spans="21:25" x14ac:dyDescent="0.3">
      <c r="U39" s="3">
        <v>30</v>
      </c>
      <c r="V39" s="3">
        <v>3.4</v>
      </c>
      <c r="W39" s="25"/>
      <c r="X39" s="23"/>
      <c r="Y39" s="23"/>
    </row>
    <row r="40" spans="21:25" x14ac:dyDescent="0.3">
      <c r="U40" s="3">
        <v>31</v>
      </c>
      <c r="V40" s="3">
        <v>3.1</v>
      </c>
      <c r="W40" s="25"/>
      <c r="X40" s="23"/>
      <c r="Y40" s="23"/>
    </row>
    <row r="41" spans="21:25" x14ac:dyDescent="0.3">
      <c r="U41" s="3">
        <v>32</v>
      </c>
      <c r="V41" s="3">
        <v>2.9</v>
      </c>
      <c r="W41" s="25"/>
      <c r="X41" s="23"/>
      <c r="Y41" s="23"/>
    </row>
    <row r="42" spans="21:25" x14ac:dyDescent="0.3">
      <c r="U42" s="3">
        <v>33</v>
      </c>
      <c r="V42" s="3">
        <v>4.5999999999999996</v>
      </c>
      <c r="W42" s="25"/>
      <c r="X42" s="23"/>
      <c r="Y42" s="23"/>
    </row>
    <row r="43" spans="21:25" x14ac:dyDescent="0.3">
      <c r="U43" s="3">
        <v>34</v>
      </c>
      <c r="V43" s="3">
        <v>3.3</v>
      </c>
      <c r="W43" s="25"/>
      <c r="X43" s="23"/>
      <c r="Y43" s="23"/>
    </row>
    <row r="44" spans="21:25" x14ac:dyDescent="0.3">
      <c r="U44" s="3">
        <v>35</v>
      </c>
      <c r="V44" s="3">
        <v>2.5</v>
      </c>
      <c r="W44" s="25"/>
      <c r="X44" s="23"/>
      <c r="Y44" s="23"/>
    </row>
    <row r="45" spans="21:25" x14ac:dyDescent="0.3">
      <c r="U45" s="3">
        <v>36</v>
      </c>
      <c r="V45" s="3">
        <v>4.9000000000000004</v>
      </c>
      <c r="W45" s="25"/>
      <c r="X45" s="23"/>
      <c r="Y45" s="23"/>
    </row>
    <row r="46" spans="21:25" x14ac:dyDescent="0.3">
      <c r="U46" s="3">
        <v>37</v>
      </c>
      <c r="V46" s="3">
        <v>2.8</v>
      </c>
      <c r="W46" s="25"/>
      <c r="X46" s="23"/>
      <c r="Y46" s="23"/>
    </row>
    <row r="47" spans="21:25" x14ac:dyDescent="0.3">
      <c r="U47" s="3">
        <v>38</v>
      </c>
      <c r="V47" s="3">
        <v>3</v>
      </c>
      <c r="W47" s="25"/>
      <c r="X47" s="23"/>
      <c r="Y47" s="23"/>
    </row>
    <row r="48" spans="21:25" x14ac:dyDescent="0.3">
      <c r="U48" s="3">
        <v>39</v>
      </c>
      <c r="V48" s="3">
        <v>4.2</v>
      </c>
      <c r="W48" s="25"/>
      <c r="X48" s="23"/>
      <c r="Y48" s="23"/>
    </row>
    <row r="49" spans="21:25" x14ac:dyDescent="0.3">
      <c r="U49" s="3">
        <v>40</v>
      </c>
      <c r="V49" s="3">
        <v>3.9</v>
      </c>
      <c r="W49" s="25"/>
      <c r="X49" s="23"/>
      <c r="Y49" s="23"/>
    </row>
    <row r="50" spans="21:25" x14ac:dyDescent="0.3">
      <c r="U50" s="3">
        <v>41</v>
      </c>
      <c r="V50" s="3">
        <v>2.8</v>
      </c>
      <c r="W50" s="25"/>
      <c r="X50" s="23"/>
      <c r="Y50" s="23"/>
    </row>
    <row r="51" spans="21:25" x14ac:dyDescent="0.3">
      <c r="U51" s="3">
        <v>42</v>
      </c>
      <c r="V51" s="3">
        <v>4.0999999999999996</v>
      </c>
      <c r="W51" s="25"/>
      <c r="X51" s="23"/>
      <c r="Y51" s="23"/>
    </row>
    <row r="52" spans="21:25" x14ac:dyDescent="0.3">
      <c r="U52" s="3">
        <v>43</v>
      </c>
      <c r="V52" s="3">
        <v>2.6</v>
      </c>
      <c r="W52" s="25"/>
      <c r="X52" s="23"/>
      <c r="Y52" s="23"/>
    </row>
    <row r="53" spans="21:25" x14ac:dyDescent="0.3">
      <c r="U53" s="3">
        <v>44</v>
      </c>
      <c r="V53" s="3">
        <v>2.4</v>
      </c>
      <c r="W53" s="25"/>
      <c r="X53" s="23"/>
      <c r="Y53" s="23"/>
    </row>
    <row r="54" spans="21:25" x14ac:dyDescent="0.3">
      <c r="U54" s="3">
        <v>45</v>
      </c>
      <c r="V54" s="3">
        <v>4.7</v>
      </c>
      <c r="W54" s="25"/>
      <c r="X54" s="23"/>
      <c r="Y54" s="23"/>
    </row>
    <row r="55" spans="21:25" x14ac:dyDescent="0.3">
      <c r="U55" s="3">
        <v>46</v>
      </c>
      <c r="V55" s="3">
        <v>3.3</v>
      </c>
      <c r="W55" s="25"/>
      <c r="X55" s="23"/>
      <c r="Y55" s="23"/>
    </row>
    <row r="56" spans="21:25" x14ac:dyDescent="0.3">
      <c r="U56" s="3">
        <v>47</v>
      </c>
      <c r="V56" s="3">
        <v>2.7</v>
      </c>
      <c r="W56" s="25"/>
      <c r="X56" s="23"/>
      <c r="Y56" s="23"/>
    </row>
    <row r="57" spans="21:25" x14ac:dyDescent="0.3">
      <c r="U57" s="3">
        <v>48</v>
      </c>
      <c r="V57" s="3">
        <v>3</v>
      </c>
      <c r="W57" s="25"/>
      <c r="X57" s="23"/>
      <c r="Y57" s="23"/>
    </row>
    <row r="58" spans="21:25" x14ac:dyDescent="0.3">
      <c r="U58" s="3">
        <v>49</v>
      </c>
      <c r="V58" s="3">
        <v>4.3</v>
      </c>
      <c r="W58" s="25"/>
      <c r="X58" s="23"/>
      <c r="Y58" s="23"/>
    </row>
    <row r="59" spans="21:25" x14ac:dyDescent="0.3">
      <c r="U59" s="3">
        <v>50</v>
      </c>
      <c r="V59" s="3">
        <v>3.7</v>
      </c>
      <c r="W59" s="25"/>
      <c r="X59" s="23"/>
      <c r="Y59" s="23"/>
    </row>
    <row r="60" spans="21:25" x14ac:dyDescent="0.3">
      <c r="U60" s="3">
        <v>51</v>
      </c>
      <c r="V60" s="3">
        <v>2.2000000000000002</v>
      </c>
      <c r="W60" s="25"/>
    </row>
    <row r="61" spans="21:25" x14ac:dyDescent="0.3">
      <c r="U61" s="3">
        <v>52</v>
      </c>
      <c r="V61" s="3">
        <v>3.6</v>
      </c>
      <c r="W61" s="25"/>
    </row>
    <row r="62" spans="21:25" x14ac:dyDescent="0.3">
      <c r="U62" s="3">
        <v>53</v>
      </c>
      <c r="V62" s="3">
        <v>4</v>
      </c>
      <c r="W62" s="25"/>
    </row>
    <row r="63" spans="21:25" x14ac:dyDescent="0.3">
      <c r="U63" s="3">
        <v>54</v>
      </c>
      <c r="V63" s="3">
        <v>2.7</v>
      </c>
      <c r="W63" s="25"/>
    </row>
    <row r="64" spans="21:25" x14ac:dyDescent="0.3">
      <c r="U64" s="3">
        <v>55</v>
      </c>
      <c r="V64" s="3">
        <v>3.8</v>
      </c>
      <c r="W64" s="25"/>
    </row>
    <row r="65" spans="21:23" x14ac:dyDescent="0.3">
      <c r="U65" s="3">
        <v>56</v>
      </c>
      <c r="V65" s="3">
        <v>3.5</v>
      </c>
      <c r="W65" s="25"/>
    </row>
    <row r="66" spans="21:23" x14ac:dyDescent="0.3">
      <c r="U66" s="3">
        <v>57</v>
      </c>
      <c r="V66" s="3">
        <v>3.2</v>
      </c>
      <c r="W66" s="25"/>
    </row>
    <row r="67" spans="21:23" x14ac:dyDescent="0.3">
      <c r="U67" s="3">
        <v>58</v>
      </c>
      <c r="V67" s="3">
        <v>4.4000000000000004</v>
      </c>
      <c r="W67" s="25"/>
    </row>
    <row r="68" spans="21:23" x14ac:dyDescent="0.3">
      <c r="U68" s="3">
        <v>59</v>
      </c>
      <c r="V68" s="3">
        <v>2</v>
      </c>
      <c r="W68" s="25"/>
    </row>
    <row r="69" spans="21:23" x14ac:dyDescent="0.3">
      <c r="U69" s="3">
        <v>60</v>
      </c>
      <c r="V69" s="3">
        <v>3.4</v>
      </c>
      <c r="W69" s="25"/>
    </row>
    <row r="70" spans="21:23" x14ac:dyDescent="0.3">
      <c r="U70" s="3">
        <v>61</v>
      </c>
      <c r="V70" s="3">
        <v>3.1</v>
      </c>
      <c r="W70" s="25"/>
    </row>
    <row r="71" spans="21:23" x14ac:dyDescent="0.3">
      <c r="U71" s="3">
        <v>62</v>
      </c>
      <c r="V71" s="3">
        <v>2.9</v>
      </c>
      <c r="W71" s="25"/>
    </row>
    <row r="72" spans="21:23" x14ac:dyDescent="0.3">
      <c r="U72" s="3">
        <v>63</v>
      </c>
      <c r="V72" s="3">
        <v>4.5999999999999996</v>
      </c>
      <c r="W72" s="25"/>
    </row>
    <row r="73" spans="21:23" x14ac:dyDescent="0.3">
      <c r="U73" s="3">
        <v>64</v>
      </c>
      <c r="V73" s="3">
        <v>3.3</v>
      </c>
      <c r="W73" s="25"/>
    </row>
    <row r="74" spans="21:23" x14ac:dyDescent="0.3">
      <c r="U74" s="3">
        <v>65</v>
      </c>
      <c r="V74" s="3">
        <v>2.5</v>
      </c>
      <c r="W74" s="25"/>
    </row>
    <row r="75" spans="21:23" x14ac:dyDescent="0.3">
      <c r="U75" s="3">
        <v>66</v>
      </c>
      <c r="V75" s="3">
        <v>4.9000000000000004</v>
      </c>
      <c r="W75" s="25"/>
    </row>
    <row r="76" spans="21:23" x14ac:dyDescent="0.3">
      <c r="U76" s="3">
        <v>67</v>
      </c>
      <c r="V76" s="3">
        <v>2.8</v>
      </c>
      <c r="W76" s="25"/>
    </row>
    <row r="77" spans="21:23" x14ac:dyDescent="0.3">
      <c r="U77" s="3">
        <v>68</v>
      </c>
      <c r="V77" s="3">
        <v>3</v>
      </c>
      <c r="W77" s="25"/>
    </row>
    <row r="78" spans="21:23" x14ac:dyDescent="0.3">
      <c r="U78" s="3">
        <v>69</v>
      </c>
      <c r="V78" s="3">
        <v>4.2</v>
      </c>
      <c r="W78" s="25"/>
    </row>
    <row r="79" spans="21:23" x14ac:dyDescent="0.3">
      <c r="U79" s="3">
        <v>70</v>
      </c>
      <c r="V79" s="3">
        <v>3.9</v>
      </c>
      <c r="W79" s="25"/>
    </row>
    <row r="80" spans="21:23" x14ac:dyDescent="0.3">
      <c r="U80" s="3">
        <v>71</v>
      </c>
      <c r="V80" s="3">
        <v>2.8</v>
      </c>
      <c r="W80" s="25"/>
    </row>
    <row r="81" spans="21:23" x14ac:dyDescent="0.3">
      <c r="U81" s="3">
        <v>72</v>
      </c>
      <c r="V81" s="3">
        <v>4.0999999999999996</v>
      </c>
      <c r="W81" s="25"/>
    </row>
    <row r="82" spans="21:23" x14ac:dyDescent="0.3">
      <c r="U82" s="3">
        <v>73</v>
      </c>
      <c r="V82" s="3">
        <v>2.6</v>
      </c>
      <c r="W82" s="25"/>
    </row>
    <row r="83" spans="21:23" x14ac:dyDescent="0.3">
      <c r="U83" s="3">
        <v>74</v>
      </c>
      <c r="V83" s="3">
        <v>2.4</v>
      </c>
      <c r="W83" s="25"/>
    </row>
    <row r="84" spans="21:23" x14ac:dyDescent="0.3">
      <c r="U84" s="3">
        <v>75</v>
      </c>
      <c r="V84" s="3">
        <v>4.7</v>
      </c>
      <c r="W84" s="25"/>
    </row>
    <row r="85" spans="21:23" x14ac:dyDescent="0.3">
      <c r="U85" s="3">
        <v>76</v>
      </c>
      <c r="V85" s="3">
        <v>3.3</v>
      </c>
      <c r="W85" s="25"/>
    </row>
    <row r="86" spans="21:23" x14ac:dyDescent="0.3">
      <c r="U86" s="3">
        <v>77</v>
      </c>
      <c r="V86" s="3">
        <v>2.7</v>
      </c>
      <c r="W86" s="25"/>
    </row>
    <row r="87" spans="21:23" x14ac:dyDescent="0.3">
      <c r="U87" s="3">
        <v>78</v>
      </c>
      <c r="V87" s="3">
        <v>3</v>
      </c>
      <c r="W87" s="25"/>
    </row>
    <row r="88" spans="21:23" x14ac:dyDescent="0.3">
      <c r="U88" s="3">
        <v>79</v>
      </c>
      <c r="V88" s="3">
        <v>4.3</v>
      </c>
      <c r="W88" s="25"/>
    </row>
    <row r="89" spans="21:23" x14ac:dyDescent="0.3">
      <c r="U89" s="3">
        <v>80</v>
      </c>
      <c r="V89" s="3">
        <v>3.7</v>
      </c>
      <c r="W89" s="25"/>
    </row>
    <row r="90" spans="21:23" x14ac:dyDescent="0.3">
      <c r="U90" s="3">
        <v>81</v>
      </c>
      <c r="V90" s="3">
        <v>2.2000000000000002</v>
      </c>
      <c r="W90" s="25"/>
    </row>
    <row r="91" spans="21:23" x14ac:dyDescent="0.3">
      <c r="U91" s="3">
        <v>82</v>
      </c>
      <c r="V91" s="3">
        <v>3.6</v>
      </c>
      <c r="W91" s="25"/>
    </row>
    <row r="92" spans="21:23" x14ac:dyDescent="0.3">
      <c r="U92" s="3">
        <v>83</v>
      </c>
      <c r="V92" s="3">
        <v>4</v>
      </c>
      <c r="W92" s="25"/>
    </row>
    <row r="93" spans="21:23" x14ac:dyDescent="0.3">
      <c r="U93" s="3">
        <v>84</v>
      </c>
      <c r="V93" s="3">
        <v>2.7</v>
      </c>
      <c r="W93" s="25"/>
    </row>
    <row r="94" spans="21:23" x14ac:dyDescent="0.3">
      <c r="U94" s="3">
        <v>85</v>
      </c>
      <c r="V94" s="3">
        <v>3.8</v>
      </c>
      <c r="W94" s="25"/>
    </row>
    <row r="95" spans="21:23" x14ac:dyDescent="0.3">
      <c r="U95" s="3">
        <v>86</v>
      </c>
      <c r="V95" s="3">
        <v>3.5</v>
      </c>
      <c r="W95" s="25"/>
    </row>
    <row r="96" spans="21:23" x14ac:dyDescent="0.3">
      <c r="U96" s="3">
        <v>87</v>
      </c>
      <c r="V96" s="3">
        <v>3.2</v>
      </c>
      <c r="W96" s="25"/>
    </row>
    <row r="97" spans="21:23" x14ac:dyDescent="0.3">
      <c r="U97" s="3">
        <v>88</v>
      </c>
      <c r="V97" s="3">
        <v>4.4000000000000004</v>
      </c>
      <c r="W97" s="25"/>
    </row>
    <row r="98" spans="21:23" x14ac:dyDescent="0.3">
      <c r="U98" s="3">
        <v>89</v>
      </c>
      <c r="V98" s="3">
        <v>2</v>
      </c>
      <c r="W98" s="25"/>
    </row>
    <row r="99" spans="21:23" x14ac:dyDescent="0.3">
      <c r="U99" s="3">
        <v>90</v>
      </c>
      <c r="V99" s="3">
        <v>3.4</v>
      </c>
      <c r="W99" s="25"/>
    </row>
    <row r="100" spans="21:23" x14ac:dyDescent="0.3">
      <c r="U100" s="3">
        <v>91</v>
      </c>
      <c r="V100" s="3">
        <v>3.1</v>
      </c>
      <c r="W100" s="25"/>
    </row>
    <row r="101" spans="21:23" x14ac:dyDescent="0.3">
      <c r="U101" s="3">
        <v>92</v>
      </c>
      <c r="V101" s="3">
        <v>2.9</v>
      </c>
      <c r="W101" s="25"/>
    </row>
    <row r="102" spans="21:23" x14ac:dyDescent="0.3">
      <c r="U102" s="3">
        <v>93</v>
      </c>
      <c r="V102" s="3">
        <v>4.5999999999999996</v>
      </c>
      <c r="W102" s="25"/>
    </row>
    <row r="103" spans="21:23" x14ac:dyDescent="0.3">
      <c r="U103" s="3">
        <v>94</v>
      </c>
      <c r="V103" s="3">
        <v>3.3</v>
      </c>
      <c r="W103" s="25"/>
    </row>
    <row r="104" spans="21:23" x14ac:dyDescent="0.3">
      <c r="U104" s="3">
        <v>95</v>
      </c>
      <c r="V104" s="3">
        <v>2.5</v>
      </c>
      <c r="W104" s="25"/>
    </row>
    <row r="105" spans="21:23" x14ac:dyDescent="0.3">
      <c r="U105" s="3">
        <v>96</v>
      </c>
      <c r="V105" s="3">
        <v>4.9000000000000004</v>
      </c>
      <c r="W105" s="25"/>
    </row>
    <row r="106" spans="21:23" x14ac:dyDescent="0.3">
      <c r="U106" s="3">
        <v>97</v>
      </c>
      <c r="V106" s="3">
        <v>4.0999999999999996</v>
      </c>
      <c r="W106" s="25"/>
    </row>
    <row r="107" spans="21:23" x14ac:dyDescent="0.3">
      <c r="U107" s="3">
        <v>98</v>
      </c>
      <c r="V107" s="3">
        <v>2.6</v>
      </c>
      <c r="W107" s="25"/>
    </row>
    <row r="108" spans="21:23" x14ac:dyDescent="0.3">
      <c r="U108" s="3">
        <v>99</v>
      </c>
      <c r="V108" s="3">
        <v>2.4</v>
      </c>
      <c r="W108" s="25"/>
    </row>
    <row r="109" spans="21:23" x14ac:dyDescent="0.3">
      <c r="U109" s="3">
        <v>100</v>
      </c>
      <c r="V109" s="3">
        <v>4.7</v>
      </c>
      <c r="W109" s="25"/>
    </row>
  </sheetData>
  <mergeCells count="2">
    <mergeCell ref="N12:O13"/>
    <mergeCell ref="N15:O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8A7F-79C2-4AA4-8C27-345896F68C9B}">
  <dimension ref="C9:O41"/>
  <sheetViews>
    <sheetView zoomScale="98" workbookViewId="0">
      <selection activeCell="I22" sqref="I22"/>
    </sheetView>
  </sheetViews>
  <sheetFormatPr defaultRowHeight="14.4" x14ac:dyDescent="0.3"/>
  <cols>
    <col min="4" max="4" width="10.88671875" bestFit="1" customWidth="1"/>
  </cols>
  <sheetData>
    <row r="9" spans="3:4" x14ac:dyDescent="0.3">
      <c r="C9" s="1" t="s">
        <v>22</v>
      </c>
      <c r="D9" s="1" t="s">
        <v>88</v>
      </c>
    </row>
    <row r="10" spans="3:4" x14ac:dyDescent="0.3">
      <c r="C10" s="1">
        <v>1</v>
      </c>
      <c r="D10" s="1">
        <v>15</v>
      </c>
    </row>
    <row r="11" spans="3:4" x14ac:dyDescent="0.3">
      <c r="C11" s="1">
        <v>2</v>
      </c>
      <c r="D11" s="1">
        <v>10</v>
      </c>
    </row>
    <row r="12" spans="3:4" x14ac:dyDescent="0.3">
      <c r="C12" s="1">
        <v>3</v>
      </c>
      <c r="D12" s="1">
        <v>20</v>
      </c>
    </row>
    <row r="13" spans="3:4" x14ac:dyDescent="0.3">
      <c r="C13" s="1">
        <v>4</v>
      </c>
      <c r="D13" s="1">
        <v>25</v>
      </c>
    </row>
    <row r="14" spans="3:4" x14ac:dyDescent="0.3">
      <c r="C14" s="1">
        <v>5</v>
      </c>
      <c r="D14" s="1">
        <v>15</v>
      </c>
    </row>
    <row r="15" spans="3:4" x14ac:dyDescent="0.3">
      <c r="C15" s="1">
        <v>6</v>
      </c>
      <c r="D15" s="1">
        <v>10</v>
      </c>
    </row>
    <row r="16" spans="3:4" x14ac:dyDescent="0.3">
      <c r="C16" s="1">
        <v>7</v>
      </c>
      <c r="D16" s="1">
        <v>30</v>
      </c>
    </row>
    <row r="17" spans="3:4" x14ac:dyDescent="0.3">
      <c r="C17" s="1">
        <v>8</v>
      </c>
      <c r="D17" s="1">
        <v>20</v>
      </c>
    </row>
    <row r="18" spans="3:4" x14ac:dyDescent="0.3">
      <c r="C18" s="1">
        <v>9</v>
      </c>
      <c r="D18" s="1">
        <v>15</v>
      </c>
    </row>
    <row r="19" spans="3:4" x14ac:dyDescent="0.3">
      <c r="C19" s="1">
        <v>10</v>
      </c>
      <c r="D19" s="1">
        <v>10</v>
      </c>
    </row>
    <row r="20" spans="3:4" x14ac:dyDescent="0.3">
      <c r="C20" s="1">
        <v>11</v>
      </c>
      <c r="D20" s="1">
        <v>10</v>
      </c>
    </row>
    <row r="21" spans="3:4" x14ac:dyDescent="0.3">
      <c r="C21" s="1">
        <v>12</v>
      </c>
      <c r="D21" s="1">
        <v>25</v>
      </c>
    </row>
    <row r="22" spans="3:4" x14ac:dyDescent="0.3">
      <c r="C22" s="1">
        <v>13</v>
      </c>
      <c r="D22" s="1">
        <v>15</v>
      </c>
    </row>
    <row r="23" spans="3:4" x14ac:dyDescent="0.3">
      <c r="C23" s="1">
        <v>14</v>
      </c>
      <c r="D23" s="1">
        <v>20</v>
      </c>
    </row>
    <row r="24" spans="3:4" x14ac:dyDescent="0.3">
      <c r="C24" s="1">
        <v>15</v>
      </c>
      <c r="D24" s="1">
        <v>20</v>
      </c>
    </row>
    <row r="25" spans="3:4" x14ac:dyDescent="0.3">
      <c r="C25" s="1">
        <v>16</v>
      </c>
      <c r="D25" s="1">
        <v>15</v>
      </c>
    </row>
    <row r="26" spans="3:4" x14ac:dyDescent="0.3">
      <c r="C26" s="1">
        <v>17</v>
      </c>
      <c r="D26" s="1">
        <v>10</v>
      </c>
    </row>
    <row r="27" spans="3:4" x14ac:dyDescent="0.3">
      <c r="C27" s="1">
        <v>18</v>
      </c>
      <c r="D27" s="1">
        <v>10</v>
      </c>
    </row>
    <row r="28" spans="3:4" x14ac:dyDescent="0.3">
      <c r="C28" s="1">
        <v>19</v>
      </c>
      <c r="D28" s="1">
        <v>20</v>
      </c>
    </row>
    <row r="29" spans="3:4" x14ac:dyDescent="0.3">
      <c r="C29" s="1">
        <v>20</v>
      </c>
      <c r="D29" s="1">
        <v>25</v>
      </c>
    </row>
    <row r="34" spans="14:15" x14ac:dyDescent="0.3">
      <c r="N34" s="35">
        <f>AVERAGE(D10:D29)</f>
        <v>17</v>
      </c>
      <c r="O34" s="35"/>
    </row>
    <row r="35" spans="14:15" x14ac:dyDescent="0.3">
      <c r="N35" s="35"/>
      <c r="O35" s="35"/>
    </row>
    <row r="36" spans="14:15" ht="18" x14ac:dyDescent="0.3">
      <c r="N36" s="2"/>
      <c r="O36" s="2"/>
    </row>
    <row r="37" spans="14:15" x14ac:dyDescent="0.3">
      <c r="N37" s="35">
        <f>MEDIAN(D10:D29)</f>
        <v>15</v>
      </c>
      <c r="O37" s="35"/>
    </row>
    <row r="38" spans="14:15" x14ac:dyDescent="0.3">
      <c r="N38" s="35"/>
      <c r="O38" s="35"/>
    </row>
    <row r="39" spans="14:15" ht="18" x14ac:dyDescent="0.3">
      <c r="N39" s="2"/>
      <c r="O39" s="2"/>
    </row>
    <row r="40" spans="14:15" x14ac:dyDescent="0.3">
      <c r="N40" s="35">
        <f>MODE(D10:D29)</f>
        <v>10</v>
      </c>
      <c r="O40" s="35"/>
    </row>
    <row r="41" spans="14:15" x14ac:dyDescent="0.3">
      <c r="N41" s="35"/>
      <c r="O41" s="35"/>
    </row>
  </sheetData>
  <mergeCells count="3">
    <mergeCell ref="N34:O35"/>
    <mergeCell ref="N37:O38"/>
    <mergeCell ref="N40:O4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FC09-DD24-47EE-B666-7CDCB8C73149}">
  <dimension ref="C9:AE209"/>
  <sheetViews>
    <sheetView topLeftCell="G1" zoomScale="77" zoomScaleNormal="130" workbookViewId="0">
      <selection activeCell="S14" sqref="S14"/>
    </sheetView>
  </sheetViews>
  <sheetFormatPr defaultRowHeight="14.4" x14ac:dyDescent="0.3"/>
  <cols>
    <col min="25" max="25" width="16.44140625" bestFit="1" customWidth="1"/>
    <col min="26" max="26" width="12.6640625" bestFit="1" customWidth="1"/>
  </cols>
  <sheetData>
    <row r="9" spans="3:31" x14ac:dyDescent="0.3">
      <c r="C9" s="13"/>
      <c r="D9" s="13"/>
      <c r="G9" s="8"/>
      <c r="H9" s="8"/>
      <c r="U9" s="3" t="s">
        <v>6</v>
      </c>
      <c r="V9" s="3" t="s">
        <v>49</v>
      </c>
      <c r="W9" s="25"/>
      <c r="X9" s="22"/>
      <c r="Y9" s="8"/>
      <c r="Z9" s="8"/>
    </row>
    <row r="10" spans="3:31" x14ac:dyDescent="0.3">
      <c r="C10" s="13"/>
      <c r="D10" s="13"/>
      <c r="U10" s="3">
        <v>1</v>
      </c>
      <c r="V10" s="3">
        <v>4</v>
      </c>
      <c r="X10" s="23"/>
      <c r="AD10" s="11"/>
      <c r="AE10" s="11"/>
    </row>
    <row r="11" spans="3:31" x14ac:dyDescent="0.3">
      <c r="C11" s="13"/>
      <c r="D11" s="13"/>
      <c r="U11" s="3">
        <v>2</v>
      </c>
      <c r="V11" s="3">
        <v>4</v>
      </c>
      <c r="W11" s="25"/>
      <c r="X11" s="23"/>
    </row>
    <row r="12" spans="3:31" x14ac:dyDescent="0.3">
      <c r="C12" s="13"/>
      <c r="D12" s="13"/>
      <c r="N12" s="35">
        <f>SKEW(V10:V209)</f>
        <v>0.26390353308181491</v>
      </c>
      <c r="O12" s="35"/>
      <c r="U12" s="3">
        <v>3</v>
      </c>
      <c r="V12" s="3">
        <v>3</v>
      </c>
      <c r="W12" s="25"/>
      <c r="X12" s="23"/>
    </row>
    <row r="13" spans="3:31" x14ac:dyDescent="0.3">
      <c r="C13" s="13"/>
      <c r="D13" s="13"/>
      <c r="N13" s="35"/>
      <c r="O13" s="35"/>
      <c r="U13" s="3">
        <v>4</v>
      </c>
      <c r="V13" s="3">
        <v>4</v>
      </c>
      <c r="W13" s="25"/>
      <c r="X13" s="23"/>
    </row>
    <row r="14" spans="3:31" x14ac:dyDescent="0.3">
      <c r="C14" s="13"/>
      <c r="D14" s="13"/>
      <c r="U14" s="3">
        <v>5</v>
      </c>
      <c r="V14" s="3">
        <v>5</v>
      </c>
      <c r="W14" s="25"/>
      <c r="X14" s="23"/>
    </row>
    <row r="15" spans="3:31" x14ac:dyDescent="0.3">
      <c r="C15" s="13"/>
      <c r="D15" s="13"/>
      <c r="N15" s="36">
        <f>KURT(V10:V209)</f>
        <v>-1.2486866126218585</v>
      </c>
      <c r="O15" s="36"/>
      <c r="U15" s="3">
        <v>6</v>
      </c>
      <c r="V15" s="3">
        <v>5</v>
      </c>
      <c r="W15" s="25"/>
      <c r="X15" s="23"/>
    </row>
    <row r="16" spans="3:31" x14ac:dyDescent="0.3">
      <c r="C16" s="13"/>
      <c r="D16" s="13"/>
      <c r="N16" s="36"/>
      <c r="O16" s="36"/>
      <c r="U16" s="3">
        <v>7</v>
      </c>
      <c r="V16" s="3">
        <v>3</v>
      </c>
      <c r="W16" s="25"/>
      <c r="X16" s="23"/>
    </row>
    <row r="17" spans="3:25" x14ac:dyDescent="0.3">
      <c r="C17" s="13"/>
      <c r="D17" s="13"/>
      <c r="U17" s="3">
        <v>8</v>
      </c>
      <c r="V17" s="3">
        <v>2</v>
      </c>
      <c r="W17" s="25"/>
      <c r="X17" s="23"/>
    </row>
    <row r="18" spans="3:25" ht="14.4" customHeight="1" x14ac:dyDescent="0.3">
      <c r="C18" s="13"/>
      <c r="D18" s="13"/>
      <c r="N18" s="5"/>
      <c r="O18" s="5"/>
      <c r="U18" s="3">
        <v>9</v>
      </c>
      <c r="V18" s="3">
        <v>2</v>
      </c>
      <c r="W18" s="25"/>
      <c r="X18" s="23"/>
    </row>
    <row r="19" spans="3:25" ht="14.4" customHeight="1" x14ac:dyDescent="0.3">
      <c r="C19" s="13"/>
      <c r="D19" s="13"/>
      <c r="N19" s="5"/>
      <c r="O19" s="5"/>
      <c r="U19" s="3">
        <v>10</v>
      </c>
      <c r="V19" s="3">
        <v>3</v>
      </c>
      <c r="W19" s="25"/>
      <c r="X19" s="23"/>
    </row>
    <row r="20" spans="3:25" x14ac:dyDescent="0.3">
      <c r="U20" s="3">
        <v>11</v>
      </c>
      <c r="V20" s="3">
        <v>2</v>
      </c>
      <c r="W20" s="25"/>
      <c r="X20" s="23"/>
    </row>
    <row r="21" spans="3:25" x14ac:dyDescent="0.3">
      <c r="U21" s="3">
        <v>12</v>
      </c>
      <c r="V21" s="3">
        <v>4</v>
      </c>
      <c r="W21" s="25"/>
      <c r="X21" s="23"/>
    </row>
    <row r="22" spans="3:25" x14ac:dyDescent="0.3">
      <c r="U22" s="3">
        <v>13</v>
      </c>
      <c r="V22" s="3">
        <v>2</v>
      </c>
      <c r="W22" s="25"/>
      <c r="X22" s="23"/>
    </row>
    <row r="23" spans="3:25" x14ac:dyDescent="0.3">
      <c r="U23" s="3">
        <v>14</v>
      </c>
      <c r="V23" s="3">
        <v>4</v>
      </c>
      <c r="W23" s="25"/>
      <c r="X23" s="23"/>
    </row>
    <row r="24" spans="3:25" x14ac:dyDescent="0.3">
      <c r="U24" s="3">
        <v>15</v>
      </c>
      <c r="V24" s="3">
        <v>5</v>
      </c>
      <c r="W24" s="25"/>
      <c r="X24" s="23"/>
      <c r="Y24" s="23"/>
    </row>
    <row r="25" spans="3:25" x14ac:dyDescent="0.3">
      <c r="U25" s="3">
        <v>16</v>
      </c>
      <c r="V25" s="3">
        <v>3</v>
      </c>
      <c r="W25" s="25"/>
      <c r="X25" s="23"/>
      <c r="Y25" s="23"/>
    </row>
    <row r="26" spans="3:25" ht="18" x14ac:dyDescent="0.3">
      <c r="N26" s="2"/>
      <c r="O26" s="2"/>
      <c r="U26" s="3">
        <v>17</v>
      </c>
      <c r="V26" s="3">
        <v>2</v>
      </c>
      <c r="W26" s="25"/>
      <c r="X26" s="23"/>
      <c r="Y26" s="23"/>
    </row>
    <row r="27" spans="3:25" x14ac:dyDescent="0.3">
      <c r="U27" s="3">
        <v>18</v>
      </c>
      <c r="V27" s="3">
        <v>3</v>
      </c>
      <c r="W27" s="25"/>
      <c r="X27" s="23"/>
      <c r="Y27" s="23"/>
    </row>
    <row r="28" spans="3:25" x14ac:dyDescent="0.3">
      <c r="U28" s="3">
        <v>19</v>
      </c>
      <c r="V28" s="3">
        <v>4</v>
      </c>
      <c r="W28" s="25"/>
      <c r="X28" s="23"/>
      <c r="Y28" s="23"/>
    </row>
    <row r="29" spans="3:25" ht="18" x14ac:dyDescent="0.3">
      <c r="N29" s="2"/>
      <c r="O29" s="2"/>
      <c r="U29" s="3">
        <v>20</v>
      </c>
      <c r="V29" s="3">
        <v>2</v>
      </c>
      <c r="W29" s="25"/>
      <c r="X29" s="23"/>
      <c r="Y29" s="23"/>
    </row>
    <row r="30" spans="3:25" x14ac:dyDescent="0.3">
      <c r="U30" s="3">
        <v>21</v>
      </c>
      <c r="V30" s="3">
        <v>3</v>
      </c>
      <c r="W30" s="25"/>
      <c r="X30" s="23"/>
      <c r="Y30" s="23"/>
    </row>
    <row r="31" spans="3:25" x14ac:dyDescent="0.3">
      <c r="U31" s="3">
        <v>22</v>
      </c>
      <c r="V31" s="3">
        <v>5</v>
      </c>
      <c r="W31" s="25"/>
      <c r="X31" s="23"/>
      <c r="Y31" s="23"/>
    </row>
    <row r="32" spans="3:25" x14ac:dyDescent="0.3">
      <c r="U32" s="3">
        <v>23</v>
      </c>
      <c r="V32" s="3">
        <v>4</v>
      </c>
      <c r="W32" s="25"/>
      <c r="X32" s="23"/>
      <c r="Y32" s="23"/>
    </row>
    <row r="33" spans="21:25" x14ac:dyDescent="0.3">
      <c r="U33" s="3">
        <v>24</v>
      </c>
      <c r="V33" s="3">
        <v>2</v>
      </c>
      <c r="W33" s="25"/>
      <c r="X33" s="23"/>
      <c r="Y33" s="23"/>
    </row>
    <row r="34" spans="21:25" x14ac:dyDescent="0.3">
      <c r="U34" s="3">
        <v>25</v>
      </c>
      <c r="V34" s="3">
        <v>5</v>
      </c>
      <c r="W34" s="25"/>
      <c r="X34" s="23"/>
      <c r="Y34" s="23"/>
    </row>
    <row r="35" spans="21:25" x14ac:dyDescent="0.3">
      <c r="U35" s="3">
        <v>26</v>
      </c>
      <c r="V35" s="3">
        <v>2</v>
      </c>
      <c r="W35" s="25"/>
      <c r="X35" s="23"/>
      <c r="Y35" s="23"/>
    </row>
    <row r="36" spans="21:25" x14ac:dyDescent="0.3">
      <c r="U36" s="3">
        <v>27</v>
      </c>
      <c r="V36" s="3">
        <v>2</v>
      </c>
      <c r="W36" s="25"/>
      <c r="X36" s="23"/>
      <c r="Y36" s="23"/>
    </row>
    <row r="37" spans="21:25" x14ac:dyDescent="0.3">
      <c r="U37" s="3">
        <v>28</v>
      </c>
      <c r="V37" s="3">
        <v>2</v>
      </c>
      <c r="W37" s="25"/>
      <c r="X37" s="23"/>
      <c r="Y37" s="23"/>
    </row>
    <row r="38" spans="21:25" x14ac:dyDescent="0.3">
      <c r="U38" s="3">
        <v>29</v>
      </c>
      <c r="V38" s="3">
        <v>3</v>
      </c>
      <c r="W38" s="25"/>
      <c r="X38" s="23"/>
      <c r="Y38" s="23"/>
    </row>
    <row r="39" spans="21:25" x14ac:dyDescent="0.3">
      <c r="U39" s="3">
        <v>30</v>
      </c>
      <c r="V39" s="3">
        <v>5</v>
      </c>
      <c r="W39" s="25"/>
      <c r="X39" s="23"/>
      <c r="Y39" s="23"/>
    </row>
    <row r="40" spans="21:25" x14ac:dyDescent="0.3">
      <c r="U40" s="3">
        <v>31</v>
      </c>
      <c r="V40" s="3">
        <v>2</v>
      </c>
      <c r="W40" s="25"/>
      <c r="X40" s="23"/>
      <c r="Y40" s="23"/>
    </row>
    <row r="41" spans="21:25" x14ac:dyDescent="0.3">
      <c r="U41" s="3">
        <v>32</v>
      </c>
      <c r="V41" s="3">
        <v>4</v>
      </c>
      <c r="W41" s="25"/>
      <c r="X41" s="23"/>
      <c r="Y41" s="23"/>
    </row>
    <row r="42" spans="21:25" x14ac:dyDescent="0.3">
      <c r="U42" s="3">
        <v>33</v>
      </c>
      <c r="V42" s="3">
        <v>3</v>
      </c>
      <c r="W42" s="25"/>
      <c r="X42" s="23"/>
      <c r="Y42" s="23"/>
    </row>
    <row r="43" spans="21:25" x14ac:dyDescent="0.3">
      <c r="U43" s="3">
        <v>34</v>
      </c>
      <c r="V43" s="3">
        <v>4</v>
      </c>
      <c r="W43" s="25"/>
      <c r="X43" s="23"/>
      <c r="Y43" s="23"/>
    </row>
    <row r="44" spans="21:25" x14ac:dyDescent="0.3">
      <c r="U44" s="3">
        <v>35</v>
      </c>
      <c r="V44" s="3">
        <v>4</v>
      </c>
      <c r="W44" s="25"/>
      <c r="X44" s="23"/>
      <c r="Y44" s="23"/>
    </row>
    <row r="45" spans="21:25" x14ac:dyDescent="0.3">
      <c r="U45" s="3">
        <v>36</v>
      </c>
      <c r="V45" s="3">
        <v>3</v>
      </c>
      <c r="W45" s="25"/>
      <c r="X45" s="23"/>
      <c r="Y45" s="23"/>
    </row>
    <row r="46" spans="21:25" x14ac:dyDescent="0.3">
      <c r="U46" s="3">
        <v>37</v>
      </c>
      <c r="V46" s="3">
        <v>3</v>
      </c>
      <c r="W46" s="25"/>
      <c r="X46" s="23"/>
      <c r="Y46" s="23"/>
    </row>
    <row r="47" spans="21:25" x14ac:dyDescent="0.3">
      <c r="U47" s="3">
        <v>38</v>
      </c>
      <c r="V47" s="3">
        <v>5</v>
      </c>
      <c r="W47" s="25"/>
      <c r="X47" s="23"/>
      <c r="Y47" s="23"/>
    </row>
    <row r="48" spans="21:25" x14ac:dyDescent="0.3">
      <c r="U48" s="3">
        <v>39</v>
      </c>
      <c r="V48" s="3">
        <v>2</v>
      </c>
      <c r="W48" s="25"/>
      <c r="X48" s="23"/>
      <c r="Y48" s="23"/>
    </row>
    <row r="49" spans="21:25" x14ac:dyDescent="0.3">
      <c r="U49" s="3">
        <v>40</v>
      </c>
      <c r="V49" s="3">
        <v>4</v>
      </c>
      <c r="W49" s="25"/>
      <c r="X49" s="23"/>
      <c r="Y49" s="23"/>
    </row>
    <row r="50" spans="21:25" x14ac:dyDescent="0.3">
      <c r="U50" s="3">
        <v>41</v>
      </c>
      <c r="V50" s="3">
        <v>4</v>
      </c>
      <c r="W50" s="25"/>
      <c r="X50" s="23"/>
      <c r="Y50" s="23"/>
    </row>
    <row r="51" spans="21:25" x14ac:dyDescent="0.3">
      <c r="U51" s="3">
        <v>42</v>
      </c>
      <c r="V51" s="3">
        <v>3</v>
      </c>
      <c r="W51" s="25"/>
      <c r="X51" s="23"/>
      <c r="Y51" s="23"/>
    </row>
    <row r="52" spans="21:25" x14ac:dyDescent="0.3">
      <c r="U52" s="3">
        <v>43</v>
      </c>
      <c r="V52" s="3">
        <v>3</v>
      </c>
      <c r="W52" s="25"/>
      <c r="X52" s="23"/>
      <c r="Y52" s="23"/>
    </row>
    <row r="53" spans="21:25" x14ac:dyDescent="0.3">
      <c r="U53" s="3">
        <v>44</v>
      </c>
      <c r="V53" s="3">
        <v>3</v>
      </c>
      <c r="W53" s="25"/>
      <c r="X53" s="23"/>
      <c r="Y53" s="23"/>
    </row>
    <row r="54" spans="21:25" x14ac:dyDescent="0.3">
      <c r="U54" s="3">
        <v>45</v>
      </c>
      <c r="V54" s="3">
        <v>5</v>
      </c>
      <c r="W54" s="25"/>
      <c r="X54" s="23"/>
      <c r="Y54" s="23"/>
    </row>
    <row r="55" spans="21:25" x14ac:dyDescent="0.3">
      <c r="U55" s="3">
        <v>46</v>
      </c>
      <c r="V55" s="3">
        <v>3</v>
      </c>
      <c r="W55" s="25"/>
      <c r="X55" s="23"/>
      <c r="Y55" s="23"/>
    </row>
    <row r="56" spans="21:25" x14ac:dyDescent="0.3">
      <c r="U56" s="3">
        <v>47</v>
      </c>
      <c r="V56" s="3">
        <v>4</v>
      </c>
      <c r="W56" s="25"/>
      <c r="X56" s="23"/>
      <c r="Y56" s="23"/>
    </row>
    <row r="57" spans="21:25" x14ac:dyDescent="0.3">
      <c r="U57" s="3">
        <v>48</v>
      </c>
      <c r="V57" s="3">
        <v>4</v>
      </c>
      <c r="W57" s="25"/>
      <c r="X57" s="23"/>
      <c r="Y57" s="23"/>
    </row>
    <row r="58" spans="21:25" x14ac:dyDescent="0.3">
      <c r="U58" s="3">
        <v>49</v>
      </c>
      <c r="V58" s="3">
        <v>3</v>
      </c>
      <c r="W58" s="25"/>
      <c r="X58" s="23"/>
      <c r="Y58" s="23"/>
    </row>
    <row r="59" spans="21:25" x14ac:dyDescent="0.3">
      <c r="U59" s="3">
        <v>50</v>
      </c>
      <c r="V59" s="3">
        <v>3</v>
      </c>
      <c r="W59" s="25"/>
      <c r="X59" s="23"/>
      <c r="Y59" s="23"/>
    </row>
    <row r="60" spans="21:25" x14ac:dyDescent="0.3">
      <c r="U60" s="3">
        <v>51</v>
      </c>
      <c r="V60" s="3">
        <v>4</v>
      </c>
      <c r="W60" s="25"/>
    </row>
    <row r="61" spans="21:25" x14ac:dyDescent="0.3">
      <c r="U61" s="3">
        <v>52</v>
      </c>
      <c r="V61" s="3">
        <v>2</v>
      </c>
      <c r="W61" s="25"/>
    </row>
    <row r="62" spans="21:25" x14ac:dyDescent="0.3">
      <c r="U62" s="3">
        <v>53</v>
      </c>
      <c r="V62" s="3">
        <v>3</v>
      </c>
      <c r="W62" s="25"/>
    </row>
    <row r="63" spans="21:25" x14ac:dyDescent="0.3">
      <c r="U63" s="3">
        <v>54</v>
      </c>
      <c r="V63" s="3">
        <v>2</v>
      </c>
      <c r="W63" s="25"/>
    </row>
    <row r="64" spans="21:25" x14ac:dyDescent="0.3">
      <c r="U64" s="3">
        <v>55</v>
      </c>
      <c r="V64" s="3">
        <v>3</v>
      </c>
      <c r="W64" s="25"/>
    </row>
    <row r="65" spans="21:23" x14ac:dyDescent="0.3">
      <c r="U65" s="3">
        <v>56</v>
      </c>
      <c r="V65" s="3">
        <v>2</v>
      </c>
      <c r="W65" s="25"/>
    </row>
    <row r="66" spans="21:23" x14ac:dyDescent="0.3">
      <c r="U66" s="3">
        <v>57</v>
      </c>
      <c r="V66" s="3">
        <v>2</v>
      </c>
      <c r="W66" s="25"/>
    </row>
    <row r="67" spans="21:23" x14ac:dyDescent="0.3">
      <c r="U67" s="3">
        <v>58</v>
      </c>
      <c r="V67" s="3">
        <v>4</v>
      </c>
      <c r="W67" s="25"/>
    </row>
    <row r="68" spans="21:23" x14ac:dyDescent="0.3">
      <c r="U68" s="3">
        <v>59</v>
      </c>
      <c r="V68" s="3">
        <v>4</v>
      </c>
      <c r="W68" s="25"/>
    </row>
    <row r="69" spans="21:23" x14ac:dyDescent="0.3">
      <c r="U69" s="3">
        <v>60</v>
      </c>
      <c r="V69" s="3">
        <v>5</v>
      </c>
      <c r="W69" s="25"/>
    </row>
    <row r="70" spans="21:23" x14ac:dyDescent="0.3">
      <c r="U70" s="3">
        <v>61</v>
      </c>
      <c r="V70" s="3">
        <v>2</v>
      </c>
      <c r="W70" s="25"/>
    </row>
    <row r="71" spans="21:23" x14ac:dyDescent="0.3">
      <c r="U71" s="3">
        <v>62</v>
      </c>
      <c r="V71" s="3">
        <v>2</v>
      </c>
      <c r="W71" s="25"/>
    </row>
    <row r="72" spans="21:23" x14ac:dyDescent="0.3">
      <c r="U72" s="3">
        <v>63</v>
      </c>
      <c r="V72" s="3">
        <v>5</v>
      </c>
      <c r="W72" s="25"/>
    </row>
    <row r="73" spans="21:23" x14ac:dyDescent="0.3">
      <c r="U73" s="3">
        <v>64</v>
      </c>
      <c r="V73" s="3">
        <v>4</v>
      </c>
      <c r="W73" s="25"/>
    </row>
    <row r="74" spans="21:23" x14ac:dyDescent="0.3">
      <c r="U74" s="3">
        <v>65</v>
      </c>
      <c r="V74" s="3">
        <v>3</v>
      </c>
      <c r="W74" s="25"/>
    </row>
    <row r="75" spans="21:23" x14ac:dyDescent="0.3">
      <c r="U75" s="3">
        <v>66</v>
      </c>
      <c r="V75" s="3">
        <v>2</v>
      </c>
      <c r="W75" s="25"/>
    </row>
    <row r="76" spans="21:23" x14ac:dyDescent="0.3">
      <c r="U76" s="3">
        <v>67</v>
      </c>
      <c r="V76" s="3">
        <v>2</v>
      </c>
      <c r="W76" s="25"/>
    </row>
    <row r="77" spans="21:23" x14ac:dyDescent="0.3">
      <c r="U77" s="3">
        <v>68</v>
      </c>
      <c r="V77" s="3">
        <v>5</v>
      </c>
      <c r="W77" s="25"/>
    </row>
    <row r="78" spans="21:23" x14ac:dyDescent="0.3">
      <c r="U78" s="3">
        <v>69</v>
      </c>
      <c r="V78" s="3">
        <v>4</v>
      </c>
      <c r="W78" s="25"/>
    </row>
    <row r="79" spans="21:23" x14ac:dyDescent="0.3">
      <c r="U79" s="3">
        <v>70</v>
      </c>
      <c r="V79" s="3">
        <v>2</v>
      </c>
      <c r="W79" s="25"/>
    </row>
    <row r="80" spans="21:23" x14ac:dyDescent="0.3">
      <c r="U80" s="3">
        <v>71</v>
      </c>
      <c r="V80" s="3">
        <v>4</v>
      </c>
      <c r="W80" s="25"/>
    </row>
    <row r="81" spans="21:23" x14ac:dyDescent="0.3">
      <c r="U81" s="3">
        <v>72</v>
      </c>
      <c r="V81" s="3">
        <v>5</v>
      </c>
      <c r="W81" s="25"/>
    </row>
    <row r="82" spans="21:23" x14ac:dyDescent="0.3">
      <c r="U82" s="3">
        <v>73</v>
      </c>
      <c r="V82" s="3">
        <v>2</v>
      </c>
      <c r="W82" s="25"/>
    </row>
    <row r="83" spans="21:23" x14ac:dyDescent="0.3">
      <c r="U83" s="3">
        <v>74</v>
      </c>
      <c r="V83" s="3">
        <v>5</v>
      </c>
      <c r="W83" s="25"/>
    </row>
    <row r="84" spans="21:23" x14ac:dyDescent="0.3">
      <c r="U84" s="3">
        <v>75</v>
      </c>
      <c r="V84" s="3">
        <v>5</v>
      </c>
      <c r="W84" s="25"/>
    </row>
    <row r="85" spans="21:23" x14ac:dyDescent="0.3">
      <c r="U85" s="3">
        <v>76</v>
      </c>
      <c r="V85" s="3">
        <v>2</v>
      </c>
      <c r="W85" s="25"/>
    </row>
    <row r="86" spans="21:23" x14ac:dyDescent="0.3">
      <c r="U86" s="3">
        <v>77</v>
      </c>
      <c r="V86" s="3">
        <v>4</v>
      </c>
      <c r="W86" s="25"/>
    </row>
    <row r="87" spans="21:23" x14ac:dyDescent="0.3">
      <c r="U87" s="3">
        <v>78</v>
      </c>
      <c r="V87" s="3">
        <v>5</v>
      </c>
      <c r="W87" s="25"/>
    </row>
    <row r="88" spans="21:23" x14ac:dyDescent="0.3">
      <c r="U88" s="3">
        <v>79</v>
      </c>
      <c r="V88" s="3">
        <v>3</v>
      </c>
      <c r="W88" s="25"/>
    </row>
    <row r="89" spans="21:23" x14ac:dyDescent="0.3">
      <c r="U89" s="3">
        <v>80</v>
      </c>
      <c r="V89" s="3">
        <v>3</v>
      </c>
      <c r="W89" s="25"/>
    </row>
    <row r="90" spans="21:23" x14ac:dyDescent="0.3">
      <c r="U90" s="3">
        <v>81</v>
      </c>
      <c r="V90" s="3">
        <v>2</v>
      </c>
      <c r="W90" s="25"/>
    </row>
    <row r="91" spans="21:23" x14ac:dyDescent="0.3">
      <c r="U91" s="3">
        <v>82</v>
      </c>
      <c r="V91" s="3">
        <v>4</v>
      </c>
      <c r="W91" s="25"/>
    </row>
    <row r="92" spans="21:23" x14ac:dyDescent="0.3">
      <c r="U92" s="3">
        <v>83</v>
      </c>
      <c r="V92" s="3">
        <v>2</v>
      </c>
      <c r="W92" s="25"/>
    </row>
    <row r="93" spans="21:23" x14ac:dyDescent="0.3">
      <c r="U93" s="3">
        <v>84</v>
      </c>
      <c r="V93" s="3">
        <v>3</v>
      </c>
      <c r="W93" s="25"/>
    </row>
    <row r="94" spans="21:23" x14ac:dyDescent="0.3">
      <c r="U94" s="3">
        <v>85</v>
      </c>
      <c r="V94" s="3">
        <v>4</v>
      </c>
      <c r="W94" s="25"/>
    </row>
    <row r="95" spans="21:23" x14ac:dyDescent="0.3">
      <c r="U95" s="3">
        <v>86</v>
      </c>
      <c r="V95" s="3">
        <v>5</v>
      </c>
      <c r="W95" s="25"/>
    </row>
    <row r="96" spans="21:23" x14ac:dyDescent="0.3">
      <c r="U96" s="3">
        <v>87</v>
      </c>
      <c r="V96" s="3">
        <v>2</v>
      </c>
      <c r="W96" s="25"/>
    </row>
    <row r="97" spans="21:23" x14ac:dyDescent="0.3">
      <c r="U97" s="3">
        <v>88</v>
      </c>
      <c r="V97" s="3">
        <v>2</v>
      </c>
      <c r="W97" s="25"/>
    </row>
    <row r="98" spans="21:23" x14ac:dyDescent="0.3">
      <c r="U98" s="3">
        <v>89</v>
      </c>
      <c r="V98" s="3">
        <v>2</v>
      </c>
      <c r="W98" s="25"/>
    </row>
    <row r="99" spans="21:23" x14ac:dyDescent="0.3">
      <c r="U99" s="3">
        <v>90</v>
      </c>
      <c r="V99" s="3">
        <v>3</v>
      </c>
      <c r="W99" s="25"/>
    </row>
    <row r="100" spans="21:23" x14ac:dyDescent="0.3">
      <c r="U100" s="3">
        <v>91</v>
      </c>
      <c r="V100" s="3">
        <v>5</v>
      </c>
      <c r="W100" s="25"/>
    </row>
    <row r="101" spans="21:23" x14ac:dyDescent="0.3">
      <c r="U101" s="3">
        <v>92</v>
      </c>
      <c r="V101" s="3">
        <v>4</v>
      </c>
      <c r="W101" s="25"/>
    </row>
    <row r="102" spans="21:23" x14ac:dyDescent="0.3">
      <c r="U102" s="3">
        <v>93</v>
      </c>
      <c r="V102" s="3">
        <v>4</v>
      </c>
      <c r="W102" s="25"/>
    </row>
    <row r="103" spans="21:23" x14ac:dyDescent="0.3">
      <c r="U103" s="3">
        <v>94</v>
      </c>
      <c r="V103" s="3">
        <v>4</v>
      </c>
      <c r="W103" s="25"/>
    </row>
    <row r="104" spans="21:23" x14ac:dyDescent="0.3">
      <c r="U104" s="3">
        <v>95</v>
      </c>
      <c r="V104" s="3">
        <v>3</v>
      </c>
      <c r="W104" s="25"/>
    </row>
    <row r="105" spans="21:23" x14ac:dyDescent="0.3">
      <c r="U105" s="3">
        <v>96</v>
      </c>
      <c r="V105" s="3">
        <v>3</v>
      </c>
      <c r="W105" s="25"/>
    </row>
    <row r="106" spans="21:23" x14ac:dyDescent="0.3">
      <c r="U106" s="3">
        <v>97</v>
      </c>
      <c r="V106" s="3">
        <v>3</v>
      </c>
      <c r="W106" s="25"/>
    </row>
    <row r="107" spans="21:23" x14ac:dyDescent="0.3">
      <c r="U107" s="3">
        <v>98</v>
      </c>
      <c r="V107" s="3">
        <v>2</v>
      </c>
      <c r="W107" s="25"/>
    </row>
    <row r="108" spans="21:23" x14ac:dyDescent="0.3">
      <c r="U108" s="3">
        <v>99</v>
      </c>
      <c r="V108" s="3">
        <v>2</v>
      </c>
      <c r="W108" s="25"/>
    </row>
    <row r="109" spans="21:23" x14ac:dyDescent="0.3">
      <c r="U109" s="3">
        <v>100</v>
      </c>
      <c r="V109" s="3">
        <v>4</v>
      </c>
      <c r="W109" s="25"/>
    </row>
    <row r="110" spans="21:23" x14ac:dyDescent="0.3">
      <c r="U110" s="3">
        <v>101</v>
      </c>
      <c r="V110" s="3">
        <v>2</v>
      </c>
    </row>
    <row r="111" spans="21:23" x14ac:dyDescent="0.3">
      <c r="U111" s="3">
        <v>102</v>
      </c>
      <c r="V111" s="3">
        <v>5</v>
      </c>
    </row>
    <row r="112" spans="21:23" x14ac:dyDescent="0.3">
      <c r="U112" s="3">
        <v>103</v>
      </c>
      <c r="V112" s="3">
        <v>2</v>
      </c>
    </row>
    <row r="113" spans="21:22" x14ac:dyDescent="0.3">
      <c r="U113" s="3">
        <v>104</v>
      </c>
      <c r="V113" s="3">
        <v>3</v>
      </c>
    </row>
    <row r="114" spans="21:22" x14ac:dyDescent="0.3">
      <c r="U114" s="3">
        <v>105</v>
      </c>
      <c r="V114" s="3">
        <v>2</v>
      </c>
    </row>
    <row r="115" spans="21:22" x14ac:dyDescent="0.3">
      <c r="U115" s="3">
        <v>106</v>
      </c>
      <c r="V115" s="3">
        <v>4</v>
      </c>
    </row>
    <row r="116" spans="21:22" x14ac:dyDescent="0.3">
      <c r="U116" s="3">
        <v>107</v>
      </c>
      <c r="V116" s="3">
        <v>3</v>
      </c>
    </row>
    <row r="117" spans="21:22" x14ac:dyDescent="0.3">
      <c r="U117" s="3">
        <v>108</v>
      </c>
      <c r="V117" s="3">
        <v>5</v>
      </c>
    </row>
    <row r="118" spans="21:22" x14ac:dyDescent="0.3">
      <c r="U118" s="3">
        <v>109</v>
      </c>
      <c r="V118" s="3">
        <v>5</v>
      </c>
    </row>
    <row r="119" spans="21:22" x14ac:dyDescent="0.3">
      <c r="U119" s="3">
        <v>110</v>
      </c>
      <c r="V119" s="3">
        <v>3</v>
      </c>
    </row>
    <row r="120" spans="21:22" x14ac:dyDescent="0.3">
      <c r="U120" s="3">
        <v>111</v>
      </c>
      <c r="V120" s="3">
        <v>3</v>
      </c>
    </row>
    <row r="121" spans="21:22" x14ac:dyDescent="0.3">
      <c r="U121" s="3">
        <v>112</v>
      </c>
      <c r="V121" s="3">
        <v>4</v>
      </c>
    </row>
    <row r="122" spans="21:22" x14ac:dyDescent="0.3">
      <c r="U122" s="3">
        <v>113</v>
      </c>
      <c r="V122" s="3">
        <v>5</v>
      </c>
    </row>
    <row r="123" spans="21:22" x14ac:dyDescent="0.3">
      <c r="U123" s="3">
        <v>114</v>
      </c>
      <c r="V123" s="3">
        <v>4</v>
      </c>
    </row>
    <row r="124" spans="21:22" x14ac:dyDescent="0.3">
      <c r="U124" s="3">
        <v>115</v>
      </c>
      <c r="V124" s="3">
        <v>5</v>
      </c>
    </row>
    <row r="125" spans="21:22" x14ac:dyDescent="0.3">
      <c r="U125" s="3">
        <v>116</v>
      </c>
      <c r="V125" s="3">
        <v>2</v>
      </c>
    </row>
    <row r="126" spans="21:22" x14ac:dyDescent="0.3">
      <c r="U126" s="3">
        <v>117</v>
      </c>
      <c r="V126" s="3">
        <v>2</v>
      </c>
    </row>
    <row r="127" spans="21:22" x14ac:dyDescent="0.3">
      <c r="U127" s="3">
        <v>118</v>
      </c>
      <c r="V127" s="3">
        <v>2</v>
      </c>
    </row>
    <row r="128" spans="21:22" x14ac:dyDescent="0.3">
      <c r="U128" s="3">
        <v>119</v>
      </c>
      <c r="V128" s="3">
        <v>3</v>
      </c>
    </row>
    <row r="129" spans="21:22" x14ac:dyDescent="0.3">
      <c r="U129" s="3">
        <v>120</v>
      </c>
      <c r="V129" s="3">
        <v>4</v>
      </c>
    </row>
    <row r="130" spans="21:22" x14ac:dyDescent="0.3">
      <c r="U130" s="3">
        <v>121</v>
      </c>
      <c r="V130" s="3">
        <v>2</v>
      </c>
    </row>
    <row r="131" spans="21:22" x14ac:dyDescent="0.3">
      <c r="U131" s="3">
        <v>122</v>
      </c>
      <c r="V131" s="3">
        <v>2</v>
      </c>
    </row>
    <row r="132" spans="21:22" x14ac:dyDescent="0.3">
      <c r="U132" s="3">
        <v>123</v>
      </c>
      <c r="V132" s="3">
        <v>3</v>
      </c>
    </row>
    <row r="133" spans="21:22" x14ac:dyDescent="0.3">
      <c r="U133" s="3">
        <v>124</v>
      </c>
      <c r="V133" s="3">
        <v>3</v>
      </c>
    </row>
    <row r="134" spans="21:22" x14ac:dyDescent="0.3">
      <c r="U134" s="3">
        <v>125</v>
      </c>
      <c r="V134" s="3">
        <v>2</v>
      </c>
    </row>
    <row r="135" spans="21:22" x14ac:dyDescent="0.3">
      <c r="U135" s="3">
        <v>126</v>
      </c>
      <c r="V135" s="3">
        <v>2</v>
      </c>
    </row>
    <row r="136" spans="21:22" x14ac:dyDescent="0.3">
      <c r="U136" s="3">
        <v>127</v>
      </c>
      <c r="V136" s="3">
        <v>5</v>
      </c>
    </row>
    <row r="137" spans="21:22" x14ac:dyDescent="0.3">
      <c r="U137" s="3">
        <v>128</v>
      </c>
      <c r="V137" s="3">
        <v>5</v>
      </c>
    </row>
    <row r="138" spans="21:22" x14ac:dyDescent="0.3">
      <c r="U138" s="3">
        <v>129</v>
      </c>
      <c r="V138" s="3">
        <v>2</v>
      </c>
    </row>
    <row r="139" spans="21:22" x14ac:dyDescent="0.3">
      <c r="U139" s="3">
        <v>130</v>
      </c>
      <c r="V139" s="3">
        <v>3</v>
      </c>
    </row>
    <row r="140" spans="21:22" x14ac:dyDescent="0.3">
      <c r="U140" s="3">
        <v>131</v>
      </c>
      <c r="V140" s="3">
        <v>5</v>
      </c>
    </row>
    <row r="141" spans="21:22" x14ac:dyDescent="0.3">
      <c r="U141" s="3">
        <v>132</v>
      </c>
      <c r="V141" s="3">
        <v>5</v>
      </c>
    </row>
    <row r="142" spans="21:22" x14ac:dyDescent="0.3">
      <c r="U142" s="3">
        <v>133</v>
      </c>
      <c r="V142" s="3">
        <v>3</v>
      </c>
    </row>
    <row r="143" spans="21:22" x14ac:dyDescent="0.3">
      <c r="U143" s="3">
        <v>134</v>
      </c>
      <c r="V143" s="3">
        <v>4</v>
      </c>
    </row>
    <row r="144" spans="21:22" x14ac:dyDescent="0.3">
      <c r="U144" s="3">
        <v>135</v>
      </c>
      <c r="V144" s="3">
        <v>4</v>
      </c>
    </row>
    <row r="145" spans="21:22" x14ac:dyDescent="0.3">
      <c r="U145" s="3">
        <v>136</v>
      </c>
      <c r="V145" s="3">
        <v>3</v>
      </c>
    </row>
    <row r="146" spans="21:22" x14ac:dyDescent="0.3">
      <c r="U146" s="3">
        <v>137</v>
      </c>
      <c r="V146" s="3">
        <v>2</v>
      </c>
    </row>
    <row r="147" spans="21:22" x14ac:dyDescent="0.3">
      <c r="U147" s="3">
        <v>138</v>
      </c>
      <c r="V147" s="3">
        <v>2</v>
      </c>
    </row>
    <row r="148" spans="21:22" x14ac:dyDescent="0.3">
      <c r="U148" s="3">
        <v>139</v>
      </c>
      <c r="V148" s="3">
        <v>3</v>
      </c>
    </row>
    <row r="149" spans="21:22" x14ac:dyDescent="0.3">
      <c r="U149" s="3">
        <v>140</v>
      </c>
      <c r="V149" s="3">
        <v>4</v>
      </c>
    </row>
    <row r="150" spans="21:22" x14ac:dyDescent="0.3">
      <c r="U150" s="3">
        <v>141</v>
      </c>
      <c r="V150" s="3">
        <v>3</v>
      </c>
    </row>
    <row r="151" spans="21:22" x14ac:dyDescent="0.3">
      <c r="U151" s="3">
        <v>142</v>
      </c>
      <c r="V151" s="3">
        <v>2</v>
      </c>
    </row>
    <row r="152" spans="21:22" x14ac:dyDescent="0.3">
      <c r="U152" s="3">
        <v>143</v>
      </c>
      <c r="V152" s="3">
        <v>2</v>
      </c>
    </row>
    <row r="153" spans="21:22" x14ac:dyDescent="0.3">
      <c r="U153" s="3">
        <v>144</v>
      </c>
      <c r="V153" s="3">
        <v>3</v>
      </c>
    </row>
    <row r="154" spans="21:22" x14ac:dyDescent="0.3">
      <c r="U154" s="3">
        <v>145</v>
      </c>
      <c r="V154" s="3">
        <v>2</v>
      </c>
    </row>
    <row r="155" spans="21:22" x14ac:dyDescent="0.3">
      <c r="U155" s="3">
        <v>146</v>
      </c>
      <c r="V155" s="3">
        <v>3</v>
      </c>
    </row>
    <row r="156" spans="21:22" x14ac:dyDescent="0.3">
      <c r="U156" s="3">
        <v>147</v>
      </c>
      <c r="V156" s="3">
        <v>3</v>
      </c>
    </row>
    <row r="157" spans="21:22" x14ac:dyDescent="0.3">
      <c r="U157" s="3">
        <v>148</v>
      </c>
      <c r="V157" s="3">
        <v>2</v>
      </c>
    </row>
    <row r="158" spans="21:22" x14ac:dyDescent="0.3">
      <c r="U158" s="3">
        <v>149</v>
      </c>
      <c r="V158" s="3">
        <v>5</v>
      </c>
    </row>
    <row r="159" spans="21:22" x14ac:dyDescent="0.3">
      <c r="U159" s="3">
        <v>150</v>
      </c>
      <c r="V159" s="3">
        <v>4</v>
      </c>
    </row>
    <row r="160" spans="21:22" x14ac:dyDescent="0.3">
      <c r="U160" s="3">
        <v>151</v>
      </c>
      <c r="V160" s="3">
        <v>5</v>
      </c>
    </row>
    <row r="161" spans="21:22" x14ac:dyDescent="0.3">
      <c r="U161" s="3">
        <v>152</v>
      </c>
      <c r="V161" s="3">
        <v>3</v>
      </c>
    </row>
    <row r="162" spans="21:22" x14ac:dyDescent="0.3">
      <c r="U162" s="3">
        <v>153</v>
      </c>
      <c r="V162" s="3">
        <v>2</v>
      </c>
    </row>
    <row r="163" spans="21:22" x14ac:dyDescent="0.3">
      <c r="U163" s="3">
        <v>154</v>
      </c>
      <c r="V163" s="3">
        <v>4</v>
      </c>
    </row>
    <row r="164" spans="21:22" x14ac:dyDescent="0.3">
      <c r="U164" s="3">
        <v>155</v>
      </c>
      <c r="V164" s="3">
        <v>3</v>
      </c>
    </row>
    <row r="165" spans="21:22" x14ac:dyDescent="0.3">
      <c r="U165" s="3">
        <v>156</v>
      </c>
      <c r="V165" s="3">
        <v>2</v>
      </c>
    </row>
    <row r="166" spans="21:22" x14ac:dyDescent="0.3">
      <c r="U166" s="3">
        <v>157</v>
      </c>
      <c r="V166" s="3">
        <v>2</v>
      </c>
    </row>
    <row r="167" spans="21:22" x14ac:dyDescent="0.3">
      <c r="U167" s="3">
        <v>158</v>
      </c>
      <c r="V167" s="3">
        <v>2</v>
      </c>
    </row>
    <row r="168" spans="21:22" x14ac:dyDescent="0.3">
      <c r="U168" s="3">
        <v>159</v>
      </c>
      <c r="V168" s="3">
        <v>4</v>
      </c>
    </row>
    <row r="169" spans="21:22" x14ac:dyDescent="0.3">
      <c r="U169" s="3">
        <v>160</v>
      </c>
      <c r="V169" s="3">
        <v>3</v>
      </c>
    </row>
    <row r="170" spans="21:22" x14ac:dyDescent="0.3">
      <c r="U170" s="3">
        <v>161</v>
      </c>
      <c r="V170" s="3">
        <v>5</v>
      </c>
    </row>
    <row r="171" spans="21:22" x14ac:dyDescent="0.3">
      <c r="U171" s="3">
        <v>162</v>
      </c>
      <c r="V171" s="3">
        <v>4</v>
      </c>
    </row>
    <row r="172" spans="21:22" x14ac:dyDescent="0.3">
      <c r="U172" s="3">
        <v>163</v>
      </c>
      <c r="V172" s="3">
        <v>3</v>
      </c>
    </row>
    <row r="173" spans="21:22" x14ac:dyDescent="0.3">
      <c r="U173" s="3">
        <v>164</v>
      </c>
      <c r="V173" s="3">
        <v>2</v>
      </c>
    </row>
    <row r="174" spans="21:22" x14ac:dyDescent="0.3">
      <c r="U174" s="3">
        <v>165</v>
      </c>
      <c r="V174" s="3">
        <v>2</v>
      </c>
    </row>
    <row r="175" spans="21:22" x14ac:dyDescent="0.3">
      <c r="U175" s="3">
        <v>166</v>
      </c>
      <c r="V175" s="3">
        <v>4</v>
      </c>
    </row>
    <row r="176" spans="21:22" x14ac:dyDescent="0.3">
      <c r="U176" s="3">
        <v>167</v>
      </c>
      <c r="V176" s="3">
        <v>4</v>
      </c>
    </row>
    <row r="177" spans="21:22" x14ac:dyDescent="0.3">
      <c r="U177" s="3">
        <v>168</v>
      </c>
      <c r="V177" s="3">
        <v>5</v>
      </c>
    </row>
    <row r="178" spans="21:22" x14ac:dyDescent="0.3">
      <c r="U178" s="3">
        <v>169</v>
      </c>
      <c r="V178" s="3">
        <v>4</v>
      </c>
    </row>
    <row r="179" spans="21:22" x14ac:dyDescent="0.3">
      <c r="U179" s="3">
        <v>170</v>
      </c>
      <c r="V179" s="3">
        <v>4</v>
      </c>
    </row>
    <row r="180" spans="21:22" x14ac:dyDescent="0.3">
      <c r="U180" s="3">
        <v>171</v>
      </c>
      <c r="V180" s="3">
        <v>4</v>
      </c>
    </row>
    <row r="181" spans="21:22" x14ac:dyDescent="0.3">
      <c r="U181" s="3">
        <v>172</v>
      </c>
      <c r="V181" s="3">
        <v>4</v>
      </c>
    </row>
    <row r="182" spans="21:22" x14ac:dyDescent="0.3">
      <c r="U182" s="3">
        <v>173</v>
      </c>
      <c r="V182" s="3">
        <v>2</v>
      </c>
    </row>
    <row r="183" spans="21:22" x14ac:dyDescent="0.3">
      <c r="U183" s="3">
        <v>174</v>
      </c>
      <c r="V183" s="3">
        <v>5</v>
      </c>
    </row>
    <row r="184" spans="21:22" x14ac:dyDescent="0.3">
      <c r="U184" s="3">
        <v>175</v>
      </c>
      <c r="V184" s="3">
        <v>3</v>
      </c>
    </row>
    <row r="185" spans="21:22" x14ac:dyDescent="0.3">
      <c r="U185" s="3">
        <v>176</v>
      </c>
      <c r="V185" s="3">
        <v>5</v>
      </c>
    </row>
    <row r="186" spans="21:22" x14ac:dyDescent="0.3">
      <c r="U186" s="3">
        <v>177</v>
      </c>
      <c r="V186" s="3">
        <v>2</v>
      </c>
    </row>
    <row r="187" spans="21:22" x14ac:dyDescent="0.3">
      <c r="U187" s="3">
        <v>178</v>
      </c>
      <c r="V187" s="3">
        <v>2</v>
      </c>
    </row>
    <row r="188" spans="21:22" x14ac:dyDescent="0.3">
      <c r="U188" s="3">
        <v>179</v>
      </c>
      <c r="V188" s="3">
        <v>5</v>
      </c>
    </row>
    <row r="189" spans="21:22" x14ac:dyDescent="0.3">
      <c r="U189" s="3">
        <v>180</v>
      </c>
      <c r="V189" s="3">
        <v>2</v>
      </c>
    </row>
    <row r="190" spans="21:22" x14ac:dyDescent="0.3">
      <c r="U190" s="3">
        <v>181</v>
      </c>
      <c r="V190" s="3">
        <v>5</v>
      </c>
    </row>
    <row r="191" spans="21:22" x14ac:dyDescent="0.3">
      <c r="U191" s="3">
        <v>182</v>
      </c>
      <c r="V191" s="3">
        <v>3</v>
      </c>
    </row>
    <row r="192" spans="21:22" x14ac:dyDescent="0.3">
      <c r="U192" s="3">
        <v>183</v>
      </c>
      <c r="V192" s="3">
        <v>3</v>
      </c>
    </row>
    <row r="193" spans="21:22" x14ac:dyDescent="0.3">
      <c r="U193" s="3">
        <v>184</v>
      </c>
      <c r="V193" s="3">
        <v>2</v>
      </c>
    </row>
    <row r="194" spans="21:22" x14ac:dyDescent="0.3">
      <c r="U194" s="3">
        <v>185</v>
      </c>
      <c r="V194" s="3">
        <v>4</v>
      </c>
    </row>
    <row r="195" spans="21:22" x14ac:dyDescent="0.3">
      <c r="U195" s="3">
        <v>186</v>
      </c>
      <c r="V195" s="3">
        <v>2</v>
      </c>
    </row>
    <row r="196" spans="21:22" x14ac:dyDescent="0.3">
      <c r="U196" s="3">
        <v>187</v>
      </c>
      <c r="V196" s="3">
        <v>3</v>
      </c>
    </row>
    <row r="197" spans="21:22" x14ac:dyDescent="0.3">
      <c r="U197" s="3">
        <v>188</v>
      </c>
      <c r="V197" s="3">
        <v>2</v>
      </c>
    </row>
    <row r="198" spans="21:22" x14ac:dyDescent="0.3">
      <c r="U198" s="3">
        <v>189</v>
      </c>
      <c r="V198" s="3">
        <v>4</v>
      </c>
    </row>
    <row r="199" spans="21:22" x14ac:dyDescent="0.3">
      <c r="U199" s="3">
        <v>190</v>
      </c>
      <c r="V199" s="3">
        <v>4</v>
      </c>
    </row>
    <row r="200" spans="21:22" x14ac:dyDescent="0.3">
      <c r="U200" s="3">
        <v>191</v>
      </c>
      <c r="V200" s="3">
        <v>2</v>
      </c>
    </row>
    <row r="201" spans="21:22" x14ac:dyDescent="0.3">
      <c r="U201" s="3">
        <v>192</v>
      </c>
      <c r="V201" s="3">
        <v>5</v>
      </c>
    </row>
    <row r="202" spans="21:22" x14ac:dyDescent="0.3">
      <c r="U202" s="3">
        <v>193</v>
      </c>
      <c r="V202" s="3">
        <v>3</v>
      </c>
    </row>
    <row r="203" spans="21:22" x14ac:dyDescent="0.3">
      <c r="U203" s="3">
        <v>194</v>
      </c>
      <c r="V203" s="3">
        <v>2</v>
      </c>
    </row>
    <row r="204" spans="21:22" x14ac:dyDescent="0.3">
      <c r="U204" s="3">
        <v>195</v>
      </c>
      <c r="V204" s="3">
        <v>3</v>
      </c>
    </row>
    <row r="205" spans="21:22" x14ac:dyDescent="0.3">
      <c r="U205" s="3">
        <v>196</v>
      </c>
      <c r="V205" s="3">
        <v>2</v>
      </c>
    </row>
    <row r="206" spans="21:22" x14ac:dyDescent="0.3">
      <c r="U206" s="3">
        <v>197</v>
      </c>
      <c r="V206" s="3">
        <v>3</v>
      </c>
    </row>
    <row r="207" spans="21:22" x14ac:dyDescent="0.3">
      <c r="U207" s="3">
        <v>198</v>
      </c>
      <c r="V207" s="3">
        <v>3</v>
      </c>
    </row>
    <row r="208" spans="21:22" x14ac:dyDescent="0.3">
      <c r="U208" s="3">
        <v>199</v>
      </c>
      <c r="V208" s="3">
        <v>4</v>
      </c>
    </row>
    <row r="209" spans="21:22" x14ac:dyDescent="0.3">
      <c r="U209" s="3">
        <v>200</v>
      </c>
      <c r="V209" s="3">
        <v>2</v>
      </c>
    </row>
  </sheetData>
  <mergeCells count="2">
    <mergeCell ref="N12:O13"/>
    <mergeCell ref="N15:O1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40A0-1E00-40CC-B6A2-F1C2AD904B1B}">
  <dimension ref="C9:AE209"/>
  <sheetViews>
    <sheetView zoomScale="77" zoomScaleNormal="130" workbookViewId="0">
      <selection activeCell="R21" sqref="R21"/>
    </sheetView>
  </sheetViews>
  <sheetFormatPr defaultRowHeight="14.4" x14ac:dyDescent="0.3"/>
  <cols>
    <col min="25" max="25" width="16.44140625" bestFit="1" customWidth="1"/>
    <col min="26" max="26" width="12.6640625" bestFit="1" customWidth="1"/>
  </cols>
  <sheetData>
    <row r="9" spans="3:31" x14ac:dyDescent="0.3">
      <c r="C9" s="13"/>
      <c r="D9" s="13"/>
      <c r="G9" s="8"/>
      <c r="H9" s="8"/>
      <c r="U9" s="3" t="s">
        <v>6</v>
      </c>
      <c r="V9" s="3" t="s">
        <v>63</v>
      </c>
      <c r="W9" s="25"/>
      <c r="X9" s="22"/>
      <c r="Y9" s="8"/>
      <c r="Z9" s="8"/>
    </row>
    <row r="10" spans="3:31" x14ac:dyDescent="0.3">
      <c r="C10" s="13"/>
      <c r="D10" s="13"/>
      <c r="U10" s="3">
        <v>1</v>
      </c>
      <c r="V10" s="3">
        <v>280</v>
      </c>
      <c r="X10" s="23"/>
      <c r="AD10" s="11"/>
      <c r="AE10" s="11"/>
    </row>
    <row r="11" spans="3:31" x14ac:dyDescent="0.3">
      <c r="C11" s="13"/>
      <c r="D11" s="13"/>
      <c r="U11" s="3">
        <v>2</v>
      </c>
      <c r="V11" s="3">
        <v>350</v>
      </c>
      <c r="W11" s="25"/>
      <c r="X11" s="23"/>
    </row>
    <row r="12" spans="3:31" x14ac:dyDescent="0.3">
      <c r="C12" s="13"/>
      <c r="D12" s="13"/>
      <c r="N12" s="35">
        <f>SKEW(V10:V159)</f>
        <v>0.18847253998899907</v>
      </c>
      <c r="O12" s="35"/>
      <c r="U12" s="3">
        <v>3</v>
      </c>
      <c r="V12" s="3">
        <v>310</v>
      </c>
      <c r="W12" s="25"/>
      <c r="X12" s="23"/>
    </row>
    <row r="13" spans="3:31" x14ac:dyDescent="0.3">
      <c r="C13" s="13"/>
      <c r="D13" s="13"/>
      <c r="N13" s="35"/>
      <c r="O13" s="35"/>
      <c r="U13" s="3">
        <v>4</v>
      </c>
      <c r="V13" s="3">
        <v>270</v>
      </c>
      <c r="W13" s="25"/>
      <c r="X13" s="23"/>
    </row>
    <row r="14" spans="3:31" x14ac:dyDescent="0.3">
      <c r="C14" s="13"/>
      <c r="D14" s="13"/>
      <c r="U14" s="3">
        <v>5</v>
      </c>
      <c r="V14" s="3">
        <v>390</v>
      </c>
      <c r="W14" s="25"/>
      <c r="X14" s="23"/>
    </row>
    <row r="15" spans="3:31" x14ac:dyDescent="0.3">
      <c r="C15" s="13"/>
      <c r="D15" s="13"/>
      <c r="N15" s="36">
        <f>KURT(V10:V159)</f>
        <v>-1.0753531858547996</v>
      </c>
      <c r="O15" s="36"/>
      <c r="U15" s="3">
        <v>6</v>
      </c>
      <c r="V15" s="3">
        <v>320</v>
      </c>
      <c r="W15" s="25"/>
      <c r="X15" s="23"/>
    </row>
    <row r="16" spans="3:31" x14ac:dyDescent="0.3">
      <c r="C16" s="13"/>
      <c r="D16" s="13"/>
      <c r="N16" s="36"/>
      <c r="O16" s="36"/>
      <c r="U16" s="3">
        <v>7</v>
      </c>
      <c r="V16" s="3">
        <v>290</v>
      </c>
      <c r="W16" s="25"/>
      <c r="X16" s="23"/>
    </row>
    <row r="17" spans="3:25" x14ac:dyDescent="0.3">
      <c r="C17" s="13"/>
      <c r="D17" s="13"/>
      <c r="U17" s="3">
        <v>8</v>
      </c>
      <c r="V17" s="3">
        <v>340</v>
      </c>
      <c r="W17" s="25"/>
      <c r="X17" s="23"/>
    </row>
    <row r="18" spans="3:25" ht="14.4" customHeight="1" x14ac:dyDescent="0.3">
      <c r="C18" s="13"/>
      <c r="D18" s="13"/>
      <c r="N18" s="5"/>
      <c r="O18" s="5"/>
      <c r="U18" s="3">
        <v>9</v>
      </c>
      <c r="V18" s="3">
        <v>310</v>
      </c>
      <c r="W18" s="25"/>
      <c r="X18" s="23"/>
    </row>
    <row r="19" spans="3:25" ht="14.4" customHeight="1" x14ac:dyDescent="0.3">
      <c r="C19" s="13"/>
      <c r="D19" s="13"/>
      <c r="N19" s="5"/>
      <c r="O19" s="5"/>
      <c r="U19" s="3">
        <v>10</v>
      </c>
      <c r="V19" s="3">
        <v>380</v>
      </c>
      <c r="W19" s="25"/>
      <c r="X19" s="23"/>
    </row>
    <row r="20" spans="3:25" x14ac:dyDescent="0.3">
      <c r="U20" s="3">
        <v>11</v>
      </c>
      <c r="V20" s="3">
        <v>270</v>
      </c>
      <c r="W20" s="25"/>
      <c r="X20" s="23"/>
    </row>
    <row r="21" spans="3:25" x14ac:dyDescent="0.3">
      <c r="U21" s="3">
        <v>12</v>
      </c>
      <c r="V21" s="3">
        <v>350</v>
      </c>
      <c r="W21" s="25"/>
      <c r="X21" s="23"/>
    </row>
    <row r="22" spans="3:25" x14ac:dyDescent="0.3">
      <c r="U22" s="3">
        <v>13</v>
      </c>
      <c r="V22" s="3">
        <v>300</v>
      </c>
      <c r="W22" s="25"/>
      <c r="X22" s="23"/>
    </row>
    <row r="23" spans="3:25" x14ac:dyDescent="0.3">
      <c r="U23" s="3">
        <v>14</v>
      </c>
      <c r="V23" s="3">
        <v>330</v>
      </c>
      <c r="W23" s="25"/>
      <c r="X23" s="23"/>
    </row>
    <row r="24" spans="3:25" x14ac:dyDescent="0.3">
      <c r="U24" s="3">
        <v>15</v>
      </c>
      <c r="V24" s="3">
        <v>370</v>
      </c>
      <c r="W24" s="25"/>
      <c r="X24" s="23"/>
      <c r="Y24" s="23"/>
    </row>
    <row r="25" spans="3:25" x14ac:dyDescent="0.3">
      <c r="U25" s="3">
        <v>16</v>
      </c>
      <c r="V25" s="3">
        <v>310</v>
      </c>
      <c r="W25" s="25"/>
      <c r="X25" s="23"/>
      <c r="Y25" s="23"/>
    </row>
    <row r="26" spans="3:25" ht="15.6" customHeight="1" x14ac:dyDescent="0.3">
      <c r="N26" s="2"/>
      <c r="O26" s="2"/>
      <c r="U26" s="3">
        <v>17</v>
      </c>
      <c r="V26" s="3">
        <v>280</v>
      </c>
      <c r="W26" s="25"/>
      <c r="X26" s="23"/>
      <c r="Y26" s="23"/>
    </row>
    <row r="27" spans="3:25" x14ac:dyDescent="0.3">
      <c r="U27" s="3">
        <v>18</v>
      </c>
      <c r="V27" s="3">
        <v>320</v>
      </c>
      <c r="W27" s="25"/>
      <c r="X27" s="23"/>
      <c r="Y27" s="23"/>
    </row>
    <row r="28" spans="3:25" x14ac:dyDescent="0.3">
      <c r="U28" s="3">
        <v>19</v>
      </c>
      <c r="V28" s="3">
        <v>350</v>
      </c>
      <c r="W28" s="25"/>
      <c r="X28" s="23"/>
      <c r="Y28" s="23"/>
    </row>
    <row r="29" spans="3:25" ht="18" x14ac:dyDescent="0.3">
      <c r="N29" s="2"/>
      <c r="O29" s="2"/>
      <c r="U29" s="3">
        <v>20</v>
      </c>
      <c r="V29" s="3">
        <v>290</v>
      </c>
      <c r="W29" s="25"/>
      <c r="X29" s="23"/>
      <c r="Y29" s="23"/>
    </row>
    <row r="30" spans="3:25" x14ac:dyDescent="0.3">
      <c r="U30" s="3">
        <v>21</v>
      </c>
      <c r="V30" s="3">
        <v>270</v>
      </c>
      <c r="W30" s="25"/>
      <c r="X30" s="23"/>
      <c r="Y30" s="23"/>
    </row>
    <row r="31" spans="3:25" x14ac:dyDescent="0.3">
      <c r="U31" s="3">
        <v>22</v>
      </c>
      <c r="V31" s="3">
        <v>350</v>
      </c>
      <c r="W31" s="25"/>
      <c r="X31" s="23"/>
      <c r="Y31" s="23"/>
    </row>
    <row r="32" spans="3:25" x14ac:dyDescent="0.3">
      <c r="U32" s="3">
        <v>23</v>
      </c>
      <c r="V32" s="3">
        <v>300</v>
      </c>
      <c r="W32" s="25"/>
      <c r="X32" s="23"/>
      <c r="Y32" s="23"/>
    </row>
    <row r="33" spans="21:25" x14ac:dyDescent="0.3">
      <c r="U33" s="3">
        <v>24</v>
      </c>
      <c r="V33" s="3">
        <v>330</v>
      </c>
      <c r="W33" s="25"/>
      <c r="X33" s="23"/>
      <c r="Y33" s="23"/>
    </row>
    <row r="34" spans="21:25" x14ac:dyDescent="0.3">
      <c r="U34" s="3">
        <v>25</v>
      </c>
      <c r="V34" s="3">
        <v>370</v>
      </c>
      <c r="W34" s="25"/>
      <c r="X34" s="23"/>
      <c r="Y34" s="23"/>
    </row>
    <row r="35" spans="21:25" x14ac:dyDescent="0.3">
      <c r="U35" s="3">
        <v>26</v>
      </c>
      <c r="V35" s="3">
        <v>310</v>
      </c>
      <c r="W35" s="25"/>
      <c r="X35" s="23"/>
      <c r="Y35" s="23"/>
    </row>
    <row r="36" spans="21:25" x14ac:dyDescent="0.3">
      <c r="U36" s="3">
        <v>27</v>
      </c>
      <c r="V36" s="3">
        <v>280</v>
      </c>
      <c r="W36" s="25"/>
      <c r="X36" s="23"/>
      <c r="Y36" s="23"/>
    </row>
    <row r="37" spans="21:25" x14ac:dyDescent="0.3">
      <c r="U37" s="3">
        <v>28</v>
      </c>
      <c r="V37" s="3">
        <v>320</v>
      </c>
      <c r="W37" s="25"/>
      <c r="X37" s="23"/>
      <c r="Y37" s="23"/>
    </row>
    <row r="38" spans="21:25" x14ac:dyDescent="0.3">
      <c r="U38" s="3">
        <v>29</v>
      </c>
      <c r="V38" s="3">
        <v>350</v>
      </c>
      <c r="W38" s="25"/>
      <c r="X38" s="23"/>
      <c r="Y38" s="23"/>
    </row>
    <row r="39" spans="21:25" x14ac:dyDescent="0.3">
      <c r="U39" s="3">
        <v>30</v>
      </c>
      <c r="V39" s="3">
        <v>290</v>
      </c>
      <c r="W39" s="25"/>
      <c r="X39" s="23"/>
      <c r="Y39" s="23"/>
    </row>
    <row r="40" spans="21:25" x14ac:dyDescent="0.3">
      <c r="U40" s="3">
        <v>31</v>
      </c>
      <c r="V40" s="3">
        <v>270</v>
      </c>
      <c r="W40" s="25"/>
      <c r="X40" s="23"/>
      <c r="Y40" s="23"/>
    </row>
    <row r="41" spans="21:25" x14ac:dyDescent="0.3">
      <c r="U41" s="3">
        <v>32</v>
      </c>
      <c r="V41" s="3">
        <v>350</v>
      </c>
      <c r="W41" s="25"/>
      <c r="X41" s="23"/>
      <c r="Y41" s="23"/>
    </row>
    <row r="42" spans="21:25" x14ac:dyDescent="0.3">
      <c r="U42" s="3">
        <v>33</v>
      </c>
      <c r="V42" s="3">
        <v>300</v>
      </c>
      <c r="W42" s="25"/>
      <c r="X42" s="23"/>
      <c r="Y42" s="23"/>
    </row>
    <row r="43" spans="21:25" x14ac:dyDescent="0.3">
      <c r="U43" s="3">
        <v>34</v>
      </c>
      <c r="V43" s="3">
        <v>330</v>
      </c>
      <c r="W43" s="25"/>
      <c r="X43" s="23"/>
      <c r="Y43" s="23"/>
    </row>
    <row r="44" spans="21:25" x14ac:dyDescent="0.3">
      <c r="U44" s="3">
        <v>35</v>
      </c>
      <c r="V44" s="3">
        <v>370</v>
      </c>
      <c r="W44" s="25"/>
      <c r="X44" s="23"/>
      <c r="Y44" s="23"/>
    </row>
    <row r="45" spans="21:25" x14ac:dyDescent="0.3">
      <c r="U45" s="3">
        <v>36</v>
      </c>
      <c r="V45" s="3">
        <v>310</v>
      </c>
      <c r="W45" s="25"/>
      <c r="X45" s="23"/>
      <c r="Y45" s="23"/>
    </row>
    <row r="46" spans="21:25" x14ac:dyDescent="0.3">
      <c r="U46" s="3">
        <v>37</v>
      </c>
      <c r="V46" s="3">
        <v>280</v>
      </c>
      <c r="W46" s="25"/>
      <c r="X46" s="23"/>
      <c r="Y46" s="23"/>
    </row>
    <row r="47" spans="21:25" x14ac:dyDescent="0.3">
      <c r="U47" s="3">
        <v>38</v>
      </c>
      <c r="V47" s="3">
        <v>320</v>
      </c>
      <c r="W47" s="25"/>
      <c r="X47" s="23"/>
      <c r="Y47" s="23"/>
    </row>
    <row r="48" spans="21:25" x14ac:dyDescent="0.3">
      <c r="U48" s="3">
        <v>39</v>
      </c>
      <c r="V48" s="3">
        <v>350</v>
      </c>
      <c r="W48" s="25"/>
      <c r="X48" s="23"/>
      <c r="Y48" s="23"/>
    </row>
    <row r="49" spans="21:25" x14ac:dyDescent="0.3">
      <c r="U49" s="3">
        <v>40</v>
      </c>
      <c r="V49" s="3">
        <v>290</v>
      </c>
      <c r="W49" s="25"/>
      <c r="X49" s="23"/>
      <c r="Y49" s="23"/>
    </row>
    <row r="50" spans="21:25" x14ac:dyDescent="0.3">
      <c r="U50" s="3">
        <v>41</v>
      </c>
      <c r="V50" s="3">
        <v>270</v>
      </c>
      <c r="W50" s="25"/>
      <c r="X50" s="23"/>
      <c r="Y50" s="23"/>
    </row>
    <row r="51" spans="21:25" x14ac:dyDescent="0.3">
      <c r="U51" s="3">
        <v>42</v>
      </c>
      <c r="V51" s="3">
        <v>350</v>
      </c>
      <c r="W51" s="25"/>
      <c r="X51" s="23"/>
      <c r="Y51" s="23"/>
    </row>
    <row r="52" spans="21:25" x14ac:dyDescent="0.3">
      <c r="U52" s="3">
        <v>43</v>
      </c>
      <c r="V52" s="3">
        <v>300</v>
      </c>
      <c r="W52" s="25"/>
      <c r="X52" s="23"/>
      <c r="Y52" s="23"/>
    </row>
    <row r="53" spans="21:25" x14ac:dyDescent="0.3">
      <c r="U53" s="3">
        <v>44</v>
      </c>
      <c r="V53" s="3">
        <v>330</v>
      </c>
      <c r="W53" s="25"/>
      <c r="X53" s="23"/>
      <c r="Y53" s="23"/>
    </row>
    <row r="54" spans="21:25" x14ac:dyDescent="0.3">
      <c r="U54" s="3">
        <v>45</v>
      </c>
      <c r="V54" s="3">
        <v>370</v>
      </c>
      <c r="W54" s="25"/>
      <c r="X54" s="23"/>
      <c r="Y54" s="23"/>
    </row>
    <row r="55" spans="21:25" x14ac:dyDescent="0.3">
      <c r="U55" s="3">
        <v>46</v>
      </c>
      <c r="V55" s="3">
        <v>310</v>
      </c>
      <c r="W55" s="25"/>
      <c r="X55" s="23"/>
      <c r="Y55" s="23"/>
    </row>
    <row r="56" spans="21:25" x14ac:dyDescent="0.3">
      <c r="U56" s="3">
        <v>47</v>
      </c>
      <c r="V56" s="3">
        <v>280</v>
      </c>
      <c r="W56" s="25"/>
      <c r="X56" s="23"/>
      <c r="Y56" s="23"/>
    </row>
    <row r="57" spans="21:25" x14ac:dyDescent="0.3">
      <c r="U57" s="3">
        <v>48</v>
      </c>
      <c r="V57" s="3">
        <v>320</v>
      </c>
      <c r="W57" s="25"/>
      <c r="X57" s="23"/>
      <c r="Y57" s="23"/>
    </row>
    <row r="58" spans="21:25" x14ac:dyDescent="0.3">
      <c r="U58" s="3">
        <v>49</v>
      </c>
      <c r="V58" s="3">
        <v>350</v>
      </c>
      <c r="W58" s="25"/>
      <c r="X58" s="23"/>
      <c r="Y58" s="23"/>
    </row>
    <row r="59" spans="21:25" x14ac:dyDescent="0.3">
      <c r="U59" s="3">
        <v>50</v>
      </c>
      <c r="V59" s="3">
        <v>290</v>
      </c>
      <c r="W59" s="25"/>
      <c r="X59" s="23"/>
      <c r="Y59" s="23"/>
    </row>
    <row r="60" spans="21:25" x14ac:dyDescent="0.3">
      <c r="U60" s="3">
        <v>51</v>
      </c>
      <c r="V60" s="3">
        <v>270</v>
      </c>
      <c r="W60" s="25"/>
    </row>
    <row r="61" spans="21:25" x14ac:dyDescent="0.3">
      <c r="U61" s="3">
        <v>52</v>
      </c>
      <c r="V61" s="3">
        <v>350</v>
      </c>
      <c r="W61" s="25"/>
    </row>
    <row r="62" spans="21:25" x14ac:dyDescent="0.3">
      <c r="U62" s="3">
        <v>53</v>
      </c>
      <c r="V62" s="3">
        <v>300</v>
      </c>
      <c r="W62" s="25"/>
    </row>
    <row r="63" spans="21:25" x14ac:dyDescent="0.3">
      <c r="U63" s="3">
        <v>54</v>
      </c>
      <c r="V63" s="3">
        <v>330</v>
      </c>
      <c r="W63" s="25"/>
    </row>
    <row r="64" spans="21:25" x14ac:dyDescent="0.3">
      <c r="U64" s="3">
        <v>55</v>
      </c>
      <c r="V64" s="3">
        <v>370</v>
      </c>
      <c r="W64" s="25"/>
    </row>
    <row r="65" spans="21:23" x14ac:dyDescent="0.3">
      <c r="U65" s="3">
        <v>56</v>
      </c>
      <c r="V65" s="3">
        <v>310</v>
      </c>
      <c r="W65" s="25"/>
    </row>
    <row r="66" spans="21:23" x14ac:dyDescent="0.3">
      <c r="U66" s="3">
        <v>57</v>
      </c>
      <c r="V66" s="3">
        <v>280</v>
      </c>
      <c r="W66" s="25"/>
    </row>
    <row r="67" spans="21:23" x14ac:dyDescent="0.3">
      <c r="U67" s="3">
        <v>58</v>
      </c>
      <c r="V67" s="3">
        <v>320</v>
      </c>
      <c r="W67" s="25"/>
    </row>
    <row r="68" spans="21:23" x14ac:dyDescent="0.3">
      <c r="U68" s="3">
        <v>59</v>
      </c>
      <c r="V68" s="3">
        <v>350</v>
      </c>
      <c r="W68" s="25"/>
    </row>
    <row r="69" spans="21:23" x14ac:dyDescent="0.3">
      <c r="U69" s="3">
        <v>60</v>
      </c>
      <c r="V69" s="3">
        <v>290</v>
      </c>
      <c r="W69" s="25"/>
    </row>
    <row r="70" spans="21:23" x14ac:dyDescent="0.3">
      <c r="U70" s="3">
        <v>61</v>
      </c>
      <c r="V70" s="3">
        <v>270</v>
      </c>
      <c r="W70" s="25"/>
    </row>
    <row r="71" spans="21:23" x14ac:dyDescent="0.3">
      <c r="U71" s="3">
        <v>62</v>
      </c>
      <c r="V71" s="3">
        <v>350</v>
      </c>
      <c r="W71" s="25"/>
    </row>
    <row r="72" spans="21:23" x14ac:dyDescent="0.3">
      <c r="U72" s="3">
        <v>63</v>
      </c>
      <c r="V72" s="3">
        <v>300</v>
      </c>
      <c r="W72" s="25"/>
    </row>
    <row r="73" spans="21:23" x14ac:dyDescent="0.3">
      <c r="U73" s="3">
        <v>64</v>
      </c>
      <c r="V73" s="3">
        <v>330</v>
      </c>
      <c r="W73" s="25"/>
    </row>
    <row r="74" spans="21:23" x14ac:dyDescent="0.3">
      <c r="U74" s="3">
        <v>65</v>
      </c>
      <c r="V74" s="3">
        <v>370</v>
      </c>
      <c r="W74" s="25"/>
    </row>
    <row r="75" spans="21:23" x14ac:dyDescent="0.3">
      <c r="U75" s="3">
        <v>66</v>
      </c>
      <c r="V75" s="3">
        <v>310</v>
      </c>
      <c r="W75" s="25"/>
    </row>
    <row r="76" spans="21:23" x14ac:dyDescent="0.3">
      <c r="U76" s="3">
        <v>67</v>
      </c>
      <c r="V76" s="3">
        <v>280</v>
      </c>
      <c r="W76" s="25"/>
    </row>
    <row r="77" spans="21:23" x14ac:dyDescent="0.3">
      <c r="U77" s="3">
        <v>68</v>
      </c>
      <c r="V77" s="3">
        <v>320</v>
      </c>
      <c r="W77" s="25"/>
    </row>
    <row r="78" spans="21:23" x14ac:dyDescent="0.3">
      <c r="U78" s="3">
        <v>69</v>
      </c>
      <c r="V78" s="3">
        <v>350</v>
      </c>
      <c r="W78" s="25"/>
    </row>
    <row r="79" spans="21:23" x14ac:dyDescent="0.3">
      <c r="U79" s="3">
        <v>70</v>
      </c>
      <c r="V79" s="3">
        <v>290</v>
      </c>
      <c r="W79" s="25"/>
    </row>
    <row r="80" spans="21:23" x14ac:dyDescent="0.3">
      <c r="U80" s="3">
        <v>71</v>
      </c>
      <c r="V80" s="3">
        <v>270</v>
      </c>
      <c r="W80" s="25"/>
    </row>
    <row r="81" spans="21:23" x14ac:dyDescent="0.3">
      <c r="U81" s="3">
        <v>72</v>
      </c>
      <c r="V81" s="3">
        <v>350</v>
      </c>
      <c r="W81" s="25"/>
    </row>
    <row r="82" spans="21:23" x14ac:dyDescent="0.3">
      <c r="U82" s="3">
        <v>73</v>
      </c>
      <c r="V82" s="3">
        <v>300</v>
      </c>
      <c r="W82" s="25"/>
    </row>
    <row r="83" spans="21:23" x14ac:dyDescent="0.3">
      <c r="U83" s="3">
        <v>74</v>
      </c>
      <c r="V83" s="3">
        <v>330</v>
      </c>
      <c r="W83" s="25"/>
    </row>
    <row r="84" spans="21:23" x14ac:dyDescent="0.3">
      <c r="U84" s="3">
        <v>75</v>
      </c>
      <c r="V84" s="3">
        <v>370</v>
      </c>
      <c r="W84" s="25"/>
    </row>
    <row r="85" spans="21:23" x14ac:dyDescent="0.3">
      <c r="U85" s="3">
        <v>76</v>
      </c>
      <c r="V85" s="3">
        <v>310</v>
      </c>
      <c r="W85" s="25"/>
    </row>
    <row r="86" spans="21:23" x14ac:dyDescent="0.3">
      <c r="U86" s="3">
        <v>77</v>
      </c>
      <c r="V86" s="3">
        <v>280</v>
      </c>
      <c r="W86" s="25"/>
    </row>
    <row r="87" spans="21:23" x14ac:dyDescent="0.3">
      <c r="U87" s="3">
        <v>78</v>
      </c>
      <c r="V87" s="3">
        <v>320</v>
      </c>
      <c r="W87" s="25"/>
    </row>
    <row r="88" spans="21:23" x14ac:dyDescent="0.3">
      <c r="U88" s="3">
        <v>79</v>
      </c>
      <c r="V88" s="3">
        <v>350</v>
      </c>
      <c r="W88" s="25"/>
    </row>
    <row r="89" spans="21:23" x14ac:dyDescent="0.3">
      <c r="U89" s="3">
        <v>80</v>
      </c>
      <c r="V89" s="3">
        <v>290</v>
      </c>
      <c r="W89" s="25"/>
    </row>
    <row r="90" spans="21:23" x14ac:dyDescent="0.3">
      <c r="U90" s="3">
        <v>81</v>
      </c>
      <c r="V90" s="3">
        <v>270</v>
      </c>
      <c r="W90" s="25"/>
    </row>
    <row r="91" spans="21:23" x14ac:dyDescent="0.3">
      <c r="U91" s="3">
        <v>82</v>
      </c>
      <c r="V91" s="3">
        <v>350</v>
      </c>
      <c r="W91" s="25"/>
    </row>
    <row r="92" spans="21:23" x14ac:dyDescent="0.3">
      <c r="U92" s="3">
        <v>83</v>
      </c>
      <c r="V92" s="3">
        <v>300</v>
      </c>
      <c r="W92" s="25"/>
    </row>
    <row r="93" spans="21:23" x14ac:dyDescent="0.3">
      <c r="U93" s="3">
        <v>84</v>
      </c>
      <c r="V93" s="3">
        <v>330</v>
      </c>
      <c r="W93" s="25"/>
    </row>
    <row r="94" spans="21:23" x14ac:dyDescent="0.3">
      <c r="U94" s="3">
        <v>85</v>
      </c>
      <c r="V94" s="3">
        <v>370</v>
      </c>
      <c r="W94" s="25"/>
    </row>
    <row r="95" spans="21:23" x14ac:dyDescent="0.3">
      <c r="U95" s="3">
        <v>86</v>
      </c>
      <c r="V95" s="3">
        <v>310</v>
      </c>
      <c r="W95" s="25"/>
    </row>
    <row r="96" spans="21:23" x14ac:dyDescent="0.3">
      <c r="U96" s="3">
        <v>87</v>
      </c>
      <c r="V96" s="3">
        <v>280</v>
      </c>
      <c r="W96" s="25"/>
    </row>
    <row r="97" spans="21:23" x14ac:dyDescent="0.3">
      <c r="U97" s="3">
        <v>88</v>
      </c>
      <c r="V97" s="3">
        <v>320</v>
      </c>
      <c r="W97" s="25"/>
    </row>
    <row r="98" spans="21:23" x14ac:dyDescent="0.3">
      <c r="U98" s="3">
        <v>89</v>
      </c>
      <c r="V98" s="3">
        <v>350</v>
      </c>
      <c r="W98" s="25"/>
    </row>
    <row r="99" spans="21:23" x14ac:dyDescent="0.3">
      <c r="U99" s="3">
        <v>90</v>
      </c>
      <c r="V99" s="3">
        <v>290</v>
      </c>
      <c r="W99" s="25"/>
    </row>
    <row r="100" spans="21:23" x14ac:dyDescent="0.3">
      <c r="U100" s="3">
        <v>91</v>
      </c>
      <c r="V100" s="3">
        <v>270</v>
      </c>
      <c r="W100" s="25"/>
    </row>
    <row r="101" spans="21:23" x14ac:dyDescent="0.3">
      <c r="U101" s="3">
        <v>92</v>
      </c>
      <c r="V101" s="3">
        <v>350</v>
      </c>
      <c r="W101" s="25"/>
    </row>
    <row r="102" spans="21:23" x14ac:dyDescent="0.3">
      <c r="U102" s="3">
        <v>93</v>
      </c>
      <c r="V102" s="3">
        <v>300</v>
      </c>
      <c r="W102" s="25"/>
    </row>
    <row r="103" spans="21:23" x14ac:dyDescent="0.3">
      <c r="U103" s="3">
        <v>94</v>
      </c>
      <c r="V103" s="3">
        <v>330</v>
      </c>
      <c r="W103" s="25"/>
    </row>
    <row r="104" spans="21:23" x14ac:dyDescent="0.3">
      <c r="U104" s="3">
        <v>95</v>
      </c>
      <c r="V104" s="3">
        <v>370</v>
      </c>
      <c r="W104" s="25"/>
    </row>
    <row r="105" spans="21:23" x14ac:dyDescent="0.3">
      <c r="U105" s="3">
        <v>96</v>
      </c>
      <c r="V105" s="3">
        <v>310</v>
      </c>
      <c r="W105" s="25"/>
    </row>
    <row r="106" spans="21:23" x14ac:dyDescent="0.3">
      <c r="U106" s="3">
        <v>97</v>
      </c>
      <c r="V106" s="3">
        <v>280</v>
      </c>
      <c r="W106" s="25"/>
    </row>
    <row r="107" spans="21:23" x14ac:dyDescent="0.3">
      <c r="U107" s="3">
        <v>98</v>
      </c>
      <c r="V107" s="3">
        <v>320</v>
      </c>
      <c r="W107" s="25"/>
    </row>
    <row r="108" spans="21:23" x14ac:dyDescent="0.3">
      <c r="U108" s="3">
        <v>99</v>
      </c>
      <c r="V108" s="3">
        <v>350</v>
      </c>
      <c r="W108" s="25"/>
    </row>
    <row r="109" spans="21:23" x14ac:dyDescent="0.3">
      <c r="U109" s="3">
        <v>100</v>
      </c>
      <c r="V109" s="3">
        <v>290</v>
      </c>
      <c r="W109" s="25"/>
    </row>
    <row r="110" spans="21:23" x14ac:dyDescent="0.3">
      <c r="U110" s="3">
        <v>101</v>
      </c>
      <c r="V110" s="3">
        <v>270</v>
      </c>
    </row>
    <row r="111" spans="21:23" x14ac:dyDescent="0.3">
      <c r="U111" s="3">
        <v>102</v>
      </c>
      <c r="V111" s="3">
        <v>350</v>
      </c>
    </row>
    <row r="112" spans="21:23" x14ac:dyDescent="0.3">
      <c r="U112" s="3">
        <v>103</v>
      </c>
      <c r="V112" s="3">
        <v>300</v>
      </c>
    </row>
    <row r="113" spans="21:22" x14ac:dyDescent="0.3">
      <c r="U113" s="3">
        <v>104</v>
      </c>
      <c r="V113" s="3">
        <v>330</v>
      </c>
    </row>
    <row r="114" spans="21:22" x14ac:dyDescent="0.3">
      <c r="U114" s="3">
        <v>105</v>
      </c>
      <c r="V114" s="3">
        <v>370</v>
      </c>
    </row>
    <row r="115" spans="21:22" x14ac:dyDescent="0.3">
      <c r="U115" s="3">
        <v>106</v>
      </c>
      <c r="V115" s="3">
        <v>310</v>
      </c>
    </row>
    <row r="116" spans="21:22" x14ac:dyDescent="0.3">
      <c r="U116" s="3">
        <v>107</v>
      </c>
      <c r="V116" s="3">
        <v>280</v>
      </c>
    </row>
    <row r="117" spans="21:22" x14ac:dyDescent="0.3">
      <c r="U117" s="3">
        <v>108</v>
      </c>
      <c r="V117" s="3">
        <v>320</v>
      </c>
    </row>
    <row r="118" spans="21:22" x14ac:dyDescent="0.3">
      <c r="U118" s="3">
        <v>109</v>
      </c>
      <c r="V118" s="3">
        <v>350</v>
      </c>
    </row>
    <row r="119" spans="21:22" x14ac:dyDescent="0.3">
      <c r="U119" s="3">
        <v>110</v>
      </c>
      <c r="V119" s="3">
        <v>290</v>
      </c>
    </row>
    <row r="120" spans="21:22" x14ac:dyDescent="0.3">
      <c r="U120" s="3">
        <v>111</v>
      </c>
      <c r="V120" s="3">
        <v>270</v>
      </c>
    </row>
    <row r="121" spans="21:22" x14ac:dyDescent="0.3">
      <c r="U121" s="3">
        <v>112</v>
      </c>
      <c r="V121" s="3">
        <v>350</v>
      </c>
    </row>
    <row r="122" spans="21:22" x14ac:dyDescent="0.3">
      <c r="U122" s="3">
        <v>113</v>
      </c>
      <c r="V122" s="3">
        <v>300</v>
      </c>
    </row>
    <row r="123" spans="21:22" x14ac:dyDescent="0.3">
      <c r="U123" s="3">
        <v>114</v>
      </c>
      <c r="V123" s="3">
        <v>330</v>
      </c>
    </row>
    <row r="124" spans="21:22" x14ac:dyDescent="0.3">
      <c r="U124" s="3">
        <v>115</v>
      </c>
      <c r="V124" s="3">
        <v>370</v>
      </c>
    </row>
    <row r="125" spans="21:22" x14ac:dyDescent="0.3">
      <c r="U125" s="3">
        <v>116</v>
      </c>
      <c r="V125" s="3">
        <v>310</v>
      </c>
    </row>
    <row r="126" spans="21:22" x14ac:dyDescent="0.3">
      <c r="U126" s="3">
        <v>117</v>
      </c>
      <c r="V126" s="3">
        <v>280</v>
      </c>
    </row>
    <row r="127" spans="21:22" x14ac:dyDescent="0.3">
      <c r="U127" s="3">
        <v>118</v>
      </c>
      <c r="V127" s="3">
        <v>320</v>
      </c>
    </row>
    <row r="128" spans="21:22" x14ac:dyDescent="0.3">
      <c r="U128" s="3">
        <v>119</v>
      </c>
      <c r="V128" s="3">
        <v>350</v>
      </c>
    </row>
    <row r="129" spans="21:22" x14ac:dyDescent="0.3">
      <c r="U129" s="3">
        <v>120</v>
      </c>
      <c r="V129" s="3">
        <v>290</v>
      </c>
    </row>
    <row r="130" spans="21:22" x14ac:dyDescent="0.3">
      <c r="U130" s="3">
        <v>121</v>
      </c>
      <c r="V130" s="3">
        <v>270</v>
      </c>
    </row>
    <row r="131" spans="21:22" x14ac:dyDescent="0.3">
      <c r="U131" s="3">
        <v>122</v>
      </c>
      <c r="V131" s="3">
        <v>350</v>
      </c>
    </row>
    <row r="132" spans="21:22" x14ac:dyDescent="0.3">
      <c r="U132" s="3">
        <v>123</v>
      </c>
      <c r="V132" s="3">
        <v>300</v>
      </c>
    </row>
    <row r="133" spans="21:22" x14ac:dyDescent="0.3">
      <c r="U133" s="3">
        <v>124</v>
      </c>
      <c r="V133" s="3">
        <v>330</v>
      </c>
    </row>
    <row r="134" spans="21:22" x14ac:dyDescent="0.3">
      <c r="U134" s="3">
        <v>125</v>
      </c>
      <c r="V134" s="3">
        <v>370</v>
      </c>
    </row>
    <row r="135" spans="21:22" x14ac:dyDescent="0.3">
      <c r="U135" s="3">
        <v>126</v>
      </c>
      <c r="V135" s="3">
        <v>310</v>
      </c>
    </row>
    <row r="136" spans="21:22" x14ac:dyDescent="0.3">
      <c r="U136" s="3">
        <v>127</v>
      </c>
      <c r="V136" s="3">
        <v>280</v>
      </c>
    </row>
    <row r="137" spans="21:22" x14ac:dyDescent="0.3">
      <c r="U137" s="3">
        <v>128</v>
      </c>
      <c r="V137" s="3">
        <v>320</v>
      </c>
    </row>
    <row r="138" spans="21:22" x14ac:dyDescent="0.3">
      <c r="U138" s="3">
        <v>129</v>
      </c>
      <c r="V138" s="3">
        <v>350</v>
      </c>
    </row>
    <row r="139" spans="21:22" x14ac:dyDescent="0.3">
      <c r="U139" s="3">
        <v>130</v>
      </c>
      <c r="V139" s="3">
        <v>290</v>
      </c>
    </row>
    <row r="140" spans="21:22" x14ac:dyDescent="0.3">
      <c r="U140" s="3">
        <v>131</v>
      </c>
      <c r="V140" s="3">
        <v>270</v>
      </c>
    </row>
    <row r="141" spans="21:22" x14ac:dyDescent="0.3">
      <c r="U141" s="3">
        <v>132</v>
      </c>
      <c r="V141" s="3">
        <v>350</v>
      </c>
    </row>
    <row r="142" spans="21:22" x14ac:dyDescent="0.3">
      <c r="U142" s="3">
        <v>133</v>
      </c>
      <c r="V142" s="3">
        <v>300</v>
      </c>
    </row>
    <row r="143" spans="21:22" x14ac:dyDescent="0.3">
      <c r="U143" s="3">
        <v>134</v>
      </c>
      <c r="V143" s="3">
        <v>330</v>
      </c>
    </row>
    <row r="144" spans="21:22" x14ac:dyDescent="0.3">
      <c r="U144" s="3">
        <v>135</v>
      </c>
      <c r="V144" s="3">
        <v>370</v>
      </c>
    </row>
    <row r="145" spans="21:22" x14ac:dyDescent="0.3">
      <c r="U145" s="3">
        <v>136</v>
      </c>
      <c r="V145" s="3">
        <v>310</v>
      </c>
    </row>
    <row r="146" spans="21:22" x14ac:dyDescent="0.3">
      <c r="U146" s="3">
        <v>137</v>
      </c>
      <c r="V146" s="3">
        <v>280</v>
      </c>
    </row>
    <row r="147" spans="21:22" x14ac:dyDescent="0.3">
      <c r="U147" s="3">
        <v>138</v>
      </c>
      <c r="V147" s="3">
        <v>320</v>
      </c>
    </row>
    <row r="148" spans="21:22" x14ac:dyDescent="0.3">
      <c r="U148" s="3">
        <v>139</v>
      </c>
      <c r="V148" s="3">
        <v>350</v>
      </c>
    </row>
    <row r="149" spans="21:22" x14ac:dyDescent="0.3">
      <c r="U149" s="3">
        <v>140</v>
      </c>
      <c r="V149" s="3">
        <v>290</v>
      </c>
    </row>
    <row r="150" spans="21:22" x14ac:dyDescent="0.3">
      <c r="U150" s="3">
        <v>141</v>
      </c>
      <c r="V150" s="3">
        <v>270</v>
      </c>
    </row>
    <row r="151" spans="21:22" x14ac:dyDescent="0.3">
      <c r="U151" s="3">
        <v>142</v>
      </c>
      <c r="V151" s="3">
        <v>350</v>
      </c>
    </row>
    <row r="152" spans="21:22" x14ac:dyDescent="0.3">
      <c r="U152" s="3">
        <v>143</v>
      </c>
      <c r="V152" s="3">
        <v>300</v>
      </c>
    </row>
    <row r="153" spans="21:22" x14ac:dyDescent="0.3">
      <c r="U153" s="3">
        <v>144</v>
      </c>
      <c r="V153" s="3">
        <v>330</v>
      </c>
    </row>
    <row r="154" spans="21:22" x14ac:dyDescent="0.3">
      <c r="U154" s="3">
        <v>145</v>
      </c>
      <c r="V154" s="3">
        <v>370</v>
      </c>
    </row>
    <row r="155" spans="21:22" x14ac:dyDescent="0.3">
      <c r="U155" s="3">
        <v>146</v>
      </c>
      <c r="V155" s="3">
        <v>310</v>
      </c>
    </row>
    <row r="156" spans="21:22" x14ac:dyDescent="0.3">
      <c r="U156" s="3">
        <v>147</v>
      </c>
      <c r="V156" s="3">
        <v>280</v>
      </c>
    </row>
    <row r="157" spans="21:22" x14ac:dyDescent="0.3">
      <c r="U157" s="3">
        <v>148</v>
      </c>
      <c r="V157" s="3">
        <v>320</v>
      </c>
    </row>
    <row r="158" spans="21:22" x14ac:dyDescent="0.3">
      <c r="U158" s="3">
        <v>149</v>
      </c>
      <c r="V158" s="3">
        <v>350</v>
      </c>
    </row>
    <row r="159" spans="21:22" x14ac:dyDescent="0.3">
      <c r="U159" s="3">
        <v>150</v>
      </c>
      <c r="V159" s="3">
        <v>290</v>
      </c>
    </row>
    <row r="160" spans="21:22" x14ac:dyDescent="0.3">
      <c r="U160" s="4"/>
      <c r="V160" s="4"/>
    </row>
    <row r="161" spans="21:22" x14ac:dyDescent="0.3">
      <c r="U161" s="4"/>
      <c r="V161" s="4"/>
    </row>
    <row r="162" spans="21:22" x14ac:dyDescent="0.3">
      <c r="U162" s="4"/>
      <c r="V162" s="4"/>
    </row>
    <row r="163" spans="21:22" x14ac:dyDescent="0.3">
      <c r="U163" s="4"/>
      <c r="V163" s="4"/>
    </row>
    <row r="164" spans="21:22" x14ac:dyDescent="0.3">
      <c r="U164" s="4"/>
      <c r="V164" s="4"/>
    </row>
    <row r="165" spans="21:22" x14ac:dyDescent="0.3">
      <c r="U165" s="4"/>
      <c r="V165" s="4"/>
    </row>
    <row r="166" spans="21:22" x14ac:dyDescent="0.3">
      <c r="U166" s="4"/>
      <c r="V166" s="4"/>
    </row>
    <row r="167" spans="21:22" x14ac:dyDescent="0.3">
      <c r="U167" s="4"/>
      <c r="V167" s="4"/>
    </row>
    <row r="168" spans="21:22" x14ac:dyDescent="0.3">
      <c r="U168" s="4"/>
      <c r="V168" s="4"/>
    </row>
    <row r="169" spans="21:22" x14ac:dyDescent="0.3">
      <c r="U169" s="4"/>
      <c r="V169" s="4"/>
    </row>
    <row r="170" spans="21:22" x14ac:dyDescent="0.3">
      <c r="U170" s="4"/>
      <c r="V170" s="4"/>
    </row>
    <row r="171" spans="21:22" x14ac:dyDescent="0.3">
      <c r="U171" s="4"/>
      <c r="V171" s="4"/>
    </row>
    <row r="172" spans="21:22" x14ac:dyDescent="0.3">
      <c r="U172" s="4"/>
      <c r="V172" s="4"/>
    </row>
    <row r="173" spans="21:22" x14ac:dyDescent="0.3">
      <c r="U173" s="4"/>
      <c r="V173" s="4"/>
    </row>
    <row r="174" spans="21:22" x14ac:dyDescent="0.3">
      <c r="U174" s="4"/>
      <c r="V174" s="4"/>
    </row>
    <row r="175" spans="21:22" x14ac:dyDescent="0.3">
      <c r="U175" s="4"/>
      <c r="V175" s="4"/>
    </row>
    <row r="176" spans="21:22" x14ac:dyDescent="0.3">
      <c r="U176" s="4"/>
      <c r="V176" s="4"/>
    </row>
    <row r="177" spans="21:22" x14ac:dyDescent="0.3">
      <c r="U177" s="4"/>
      <c r="V177" s="4"/>
    </row>
    <row r="178" spans="21:22" x14ac:dyDescent="0.3">
      <c r="U178" s="4"/>
      <c r="V178" s="4"/>
    </row>
    <row r="179" spans="21:22" x14ac:dyDescent="0.3">
      <c r="U179" s="4"/>
      <c r="V179" s="4"/>
    </row>
    <row r="180" spans="21:22" x14ac:dyDescent="0.3">
      <c r="U180" s="4"/>
      <c r="V180" s="4"/>
    </row>
    <row r="181" spans="21:22" x14ac:dyDescent="0.3">
      <c r="U181" s="4"/>
      <c r="V181" s="4"/>
    </row>
    <row r="182" spans="21:22" x14ac:dyDescent="0.3">
      <c r="U182" s="4"/>
      <c r="V182" s="4"/>
    </row>
    <row r="183" spans="21:22" x14ac:dyDescent="0.3">
      <c r="U183" s="4"/>
      <c r="V183" s="4"/>
    </row>
    <row r="184" spans="21:22" x14ac:dyDescent="0.3">
      <c r="U184" s="4"/>
      <c r="V184" s="4"/>
    </row>
    <row r="185" spans="21:22" x14ac:dyDescent="0.3">
      <c r="U185" s="4"/>
      <c r="V185" s="4"/>
    </row>
    <row r="186" spans="21:22" x14ac:dyDescent="0.3">
      <c r="U186" s="4"/>
      <c r="V186" s="4"/>
    </row>
    <row r="187" spans="21:22" x14ac:dyDescent="0.3">
      <c r="U187" s="4"/>
      <c r="V187" s="4"/>
    </row>
    <row r="188" spans="21:22" x14ac:dyDescent="0.3">
      <c r="U188" s="4"/>
      <c r="V188" s="4"/>
    </row>
    <row r="189" spans="21:22" x14ac:dyDescent="0.3">
      <c r="U189" s="4"/>
      <c r="V189" s="4"/>
    </row>
    <row r="190" spans="21:22" x14ac:dyDescent="0.3">
      <c r="U190" s="4"/>
      <c r="V190" s="4"/>
    </row>
    <row r="191" spans="21:22" x14ac:dyDescent="0.3">
      <c r="U191" s="4"/>
      <c r="V191" s="4"/>
    </row>
    <row r="192" spans="21:22" x14ac:dyDescent="0.3">
      <c r="U192" s="4"/>
      <c r="V192" s="4"/>
    </row>
    <row r="193" spans="21:22" x14ac:dyDescent="0.3">
      <c r="U193" s="4"/>
      <c r="V193" s="4"/>
    </row>
    <row r="194" spans="21:22" x14ac:dyDescent="0.3">
      <c r="U194" s="4"/>
      <c r="V194" s="4"/>
    </row>
    <row r="195" spans="21:22" x14ac:dyDescent="0.3">
      <c r="U195" s="4"/>
      <c r="V195" s="4"/>
    </row>
    <row r="196" spans="21:22" x14ac:dyDescent="0.3">
      <c r="U196" s="4"/>
      <c r="V196" s="4"/>
    </row>
    <row r="197" spans="21:22" x14ac:dyDescent="0.3">
      <c r="U197" s="4"/>
      <c r="V197" s="4"/>
    </row>
    <row r="198" spans="21:22" x14ac:dyDescent="0.3">
      <c r="U198" s="4"/>
      <c r="V198" s="4"/>
    </row>
    <row r="199" spans="21:22" x14ac:dyDescent="0.3">
      <c r="U199" s="4"/>
      <c r="V199" s="4"/>
    </row>
    <row r="200" spans="21:22" x14ac:dyDescent="0.3">
      <c r="U200" s="4"/>
      <c r="V200" s="4"/>
    </row>
    <row r="201" spans="21:22" x14ac:dyDescent="0.3">
      <c r="U201" s="4"/>
      <c r="V201" s="4"/>
    </row>
    <row r="202" spans="21:22" x14ac:dyDescent="0.3">
      <c r="U202" s="4"/>
      <c r="V202" s="4"/>
    </row>
    <row r="203" spans="21:22" x14ac:dyDescent="0.3">
      <c r="U203" s="4"/>
      <c r="V203" s="4"/>
    </row>
    <row r="204" spans="21:22" x14ac:dyDescent="0.3">
      <c r="U204" s="4"/>
      <c r="V204" s="4"/>
    </row>
    <row r="205" spans="21:22" x14ac:dyDescent="0.3">
      <c r="U205" s="4"/>
      <c r="V205" s="4"/>
    </row>
    <row r="206" spans="21:22" x14ac:dyDescent="0.3">
      <c r="U206" s="4"/>
      <c r="V206" s="4"/>
    </row>
    <row r="207" spans="21:22" x14ac:dyDescent="0.3">
      <c r="U207" s="4"/>
      <c r="V207" s="4"/>
    </row>
    <row r="208" spans="21:22" x14ac:dyDescent="0.3">
      <c r="U208" s="4"/>
      <c r="V208" s="4"/>
    </row>
    <row r="209" spans="21:22" x14ac:dyDescent="0.3">
      <c r="U209" s="4"/>
      <c r="V209" s="4"/>
    </row>
  </sheetData>
  <mergeCells count="2">
    <mergeCell ref="N12:O13"/>
    <mergeCell ref="N15:O1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C800-D187-4BB6-955F-F45500B51DA3}">
  <dimension ref="C9:AE209"/>
  <sheetViews>
    <sheetView topLeftCell="A13" zoomScale="77" zoomScaleNormal="130" workbookViewId="0">
      <selection activeCell="H47" sqref="H47"/>
    </sheetView>
  </sheetViews>
  <sheetFormatPr defaultRowHeight="14.4" x14ac:dyDescent="0.3"/>
  <cols>
    <col min="25" max="25" width="16.44140625" bestFit="1" customWidth="1"/>
    <col min="26" max="26" width="12.6640625" bestFit="1" customWidth="1"/>
  </cols>
  <sheetData>
    <row r="9" spans="3:31" x14ac:dyDescent="0.3">
      <c r="C9" s="13"/>
      <c r="D9" s="13"/>
      <c r="G9" s="8"/>
      <c r="H9" s="8"/>
      <c r="U9" s="3" t="s">
        <v>6</v>
      </c>
      <c r="V9" s="3" t="s">
        <v>50</v>
      </c>
      <c r="W9" s="25"/>
      <c r="X9" s="22"/>
      <c r="Y9" s="8"/>
      <c r="Z9" s="8"/>
    </row>
    <row r="10" spans="3:31" x14ac:dyDescent="0.3">
      <c r="C10" s="13"/>
      <c r="D10" s="13"/>
      <c r="U10" s="3">
        <v>1</v>
      </c>
      <c r="V10" s="3">
        <v>12</v>
      </c>
      <c r="X10" s="23"/>
      <c r="AD10" s="11"/>
      <c r="AE10" s="11"/>
    </row>
    <row r="11" spans="3:31" x14ac:dyDescent="0.3">
      <c r="C11" s="13"/>
      <c r="D11" s="13"/>
      <c r="U11" s="3">
        <v>2</v>
      </c>
      <c r="V11" s="3">
        <v>18</v>
      </c>
      <c r="W11" s="25"/>
      <c r="X11" s="23"/>
    </row>
    <row r="12" spans="3:31" x14ac:dyDescent="0.3">
      <c r="C12" s="13"/>
      <c r="D12" s="13"/>
      <c r="N12" s="35">
        <f>SKEW(V10:V109)</f>
        <v>-0.3350128722188207</v>
      </c>
      <c r="O12" s="35"/>
      <c r="U12" s="3">
        <v>3</v>
      </c>
      <c r="V12" s="3">
        <v>15</v>
      </c>
      <c r="W12" s="25"/>
      <c r="X12" s="23"/>
    </row>
    <row r="13" spans="3:31" x14ac:dyDescent="0.3">
      <c r="C13" s="13"/>
      <c r="D13" s="13"/>
      <c r="N13" s="35"/>
      <c r="O13" s="35"/>
      <c r="U13" s="3">
        <v>4</v>
      </c>
      <c r="V13" s="3">
        <v>22</v>
      </c>
      <c r="W13" s="25"/>
      <c r="X13" s="23"/>
    </row>
    <row r="14" spans="3:31" x14ac:dyDescent="0.3">
      <c r="C14" s="13"/>
      <c r="D14" s="13"/>
      <c r="U14" s="3">
        <v>5</v>
      </c>
      <c r="V14" s="3">
        <v>20</v>
      </c>
      <c r="W14" s="25"/>
      <c r="X14" s="23"/>
    </row>
    <row r="15" spans="3:31" x14ac:dyDescent="0.3">
      <c r="C15" s="13"/>
      <c r="D15" s="13"/>
      <c r="N15" s="36">
        <f>KURT(V10:V109)</f>
        <v>-0.88101144669010489</v>
      </c>
      <c r="O15" s="36"/>
      <c r="U15" s="3">
        <v>6</v>
      </c>
      <c r="V15" s="3">
        <v>14</v>
      </c>
      <c r="W15" s="25"/>
      <c r="X15" s="23"/>
    </row>
    <row r="16" spans="3:31" x14ac:dyDescent="0.3">
      <c r="C16" s="13"/>
      <c r="D16" s="13"/>
      <c r="N16" s="36"/>
      <c r="O16" s="36"/>
      <c r="U16" s="3">
        <v>7</v>
      </c>
      <c r="V16" s="3">
        <v>16</v>
      </c>
      <c r="W16" s="25"/>
      <c r="X16" s="23"/>
    </row>
    <row r="17" spans="3:25" x14ac:dyDescent="0.3">
      <c r="C17" s="13"/>
      <c r="D17" s="13"/>
      <c r="U17" s="3">
        <v>8</v>
      </c>
      <c r="V17" s="3">
        <v>21</v>
      </c>
      <c r="W17" s="25"/>
      <c r="X17" s="23"/>
    </row>
    <row r="18" spans="3:25" ht="14.4" customHeight="1" x14ac:dyDescent="0.3">
      <c r="C18" s="13"/>
      <c r="D18" s="13"/>
      <c r="N18" s="5"/>
      <c r="O18" s="5"/>
      <c r="U18" s="3">
        <v>9</v>
      </c>
      <c r="V18" s="3">
        <v>19</v>
      </c>
      <c r="W18" s="25"/>
      <c r="X18" s="23"/>
    </row>
    <row r="19" spans="3:25" ht="14.4" customHeight="1" x14ac:dyDescent="0.3">
      <c r="C19" s="13"/>
      <c r="D19" s="13"/>
      <c r="N19" s="5"/>
      <c r="O19" s="5"/>
      <c r="U19" s="3">
        <v>10</v>
      </c>
      <c r="V19" s="3">
        <v>17</v>
      </c>
      <c r="W19" s="25"/>
      <c r="X19" s="23"/>
    </row>
    <row r="20" spans="3:25" x14ac:dyDescent="0.3">
      <c r="U20" s="3">
        <v>11</v>
      </c>
      <c r="V20" s="3">
        <v>22</v>
      </c>
      <c r="W20" s="25"/>
      <c r="X20" s="23"/>
    </row>
    <row r="21" spans="3:25" x14ac:dyDescent="0.3">
      <c r="U21" s="3">
        <v>12</v>
      </c>
      <c r="V21" s="3">
        <v>19</v>
      </c>
      <c r="W21" s="25"/>
      <c r="X21" s="23"/>
    </row>
    <row r="22" spans="3:25" x14ac:dyDescent="0.3">
      <c r="U22" s="3">
        <v>13</v>
      </c>
      <c r="V22" s="3">
        <v>13</v>
      </c>
      <c r="W22" s="25"/>
      <c r="X22" s="23"/>
    </row>
    <row r="23" spans="3:25" x14ac:dyDescent="0.3">
      <c r="U23" s="3">
        <v>14</v>
      </c>
      <c r="V23" s="3">
        <v>16</v>
      </c>
      <c r="W23" s="25"/>
      <c r="X23" s="23"/>
    </row>
    <row r="24" spans="3:25" x14ac:dyDescent="0.3">
      <c r="U24" s="3">
        <v>15</v>
      </c>
      <c r="V24" s="3">
        <v>21</v>
      </c>
      <c r="W24" s="25"/>
      <c r="X24" s="23"/>
      <c r="Y24" s="23"/>
    </row>
    <row r="25" spans="3:25" x14ac:dyDescent="0.3">
      <c r="U25" s="3">
        <v>16</v>
      </c>
      <c r="V25" s="3">
        <v>22</v>
      </c>
      <c r="W25" s="25"/>
      <c r="X25" s="23"/>
      <c r="Y25" s="23"/>
    </row>
    <row r="26" spans="3:25" ht="15.6" customHeight="1" x14ac:dyDescent="0.3">
      <c r="N26" s="2"/>
      <c r="O26" s="2"/>
      <c r="U26" s="3">
        <v>17</v>
      </c>
      <c r="V26" s="3">
        <v>17</v>
      </c>
      <c r="W26" s="25"/>
      <c r="X26" s="23"/>
      <c r="Y26" s="23"/>
    </row>
    <row r="27" spans="3:25" x14ac:dyDescent="0.3">
      <c r="U27" s="3">
        <v>18</v>
      </c>
      <c r="V27" s="3">
        <v>19</v>
      </c>
      <c r="W27" s="25"/>
      <c r="X27" s="23"/>
      <c r="Y27" s="23"/>
    </row>
    <row r="28" spans="3:25" x14ac:dyDescent="0.3">
      <c r="U28" s="3">
        <v>19</v>
      </c>
      <c r="V28" s="3">
        <v>22</v>
      </c>
      <c r="W28" s="25"/>
      <c r="X28" s="23"/>
      <c r="Y28" s="23"/>
    </row>
    <row r="29" spans="3:25" ht="18" x14ac:dyDescent="0.3">
      <c r="N29" s="2"/>
      <c r="O29" s="2"/>
      <c r="U29" s="3">
        <v>20</v>
      </c>
      <c r="V29" s="3">
        <v>18</v>
      </c>
      <c r="W29" s="25"/>
      <c r="X29" s="23"/>
      <c r="Y29" s="23"/>
    </row>
    <row r="30" spans="3:25" x14ac:dyDescent="0.3">
      <c r="U30" s="3">
        <v>21</v>
      </c>
      <c r="V30" s="3">
        <v>14</v>
      </c>
      <c r="W30" s="25"/>
      <c r="X30" s="23"/>
      <c r="Y30" s="23"/>
    </row>
    <row r="31" spans="3:25" x14ac:dyDescent="0.3">
      <c r="U31" s="3">
        <v>22</v>
      </c>
      <c r="V31" s="3">
        <v>20</v>
      </c>
      <c r="W31" s="25"/>
      <c r="X31" s="23"/>
      <c r="Y31" s="23"/>
    </row>
    <row r="32" spans="3:25" x14ac:dyDescent="0.3">
      <c r="U32" s="3">
        <v>23</v>
      </c>
      <c r="V32" s="3">
        <v>19</v>
      </c>
      <c r="W32" s="25"/>
      <c r="X32" s="23"/>
      <c r="Y32" s="23"/>
    </row>
    <row r="33" spans="21:25" x14ac:dyDescent="0.3">
      <c r="U33" s="3">
        <v>24</v>
      </c>
      <c r="V33" s="3">
        <v>17</v>
      </c>
      <c r="W33" s="25"/>
      <c r="X33" s="23"/>
      <c r="Y33" s="23"/>
    </row>
    <row r="34" spans="21:25" x14ac:dyDescent="0.3">
      <c r="U34" s="3">
        <v>25</v>
      </c>
      <c r="V34" s="3">
        <v>22</v>
      </c>
      <c r="W34" s="25"/>
      <c r="X34" s="23"/>
      <c r="Y34" s="23"/>
    </row>
    <row r="35" spans="21:25" x14ac:dyDescent="0.3">
      <c r="U35" s="3">
        <v>26</v>
      </c>
      <c r="V35" s="3">
        <v>18</v>
      </c>
      <c r="W35" s="25"/>
      <c r="X35" s="23"/>
      <c r="Y35" s="23"/>
    </row>
    <row r="36" spans="21:25" x14ac:dyDescent="0.3">
      <c r="U36" s="3">
        <v>27</v>
      </c>
      <c r="V36" s="3">
        <v>15</v>
      </c>
      <c r="W36" s="25"/>
      <c r="X36" s="23"/>
      <c r="Y36" s="23"/>
    </row>
    <row r="37" spans="21:25" x14ac:dyDescent="0.3">
      <c r="U37" s="3">
        <v>28</v>
      </c>
      <c r="V37" s="3">
        <v>21</v>
      </c>
      <c r="W37" s="25"/>
      <c r="X37" s="23"/>
      <c r="Y37" s="23"/>
    </row>
    <row r="38" spans="21:25" x14ac:dyDescent="0.3">
      <c r="U38" s="3">
        <v>29</v>
      </c>
      <c r="V38" s="3">
        <v>20</v>
      </c>
      <c r="W38" s="25"/>
      <c r="X38" s="23"/>
      <c r="Y38" s="23"/>
    </row>
    <row r="39" spans="21:25" x14ac:dyDescent="0.3">
      <c r="U39" s="3">
        <v>30</v>
      </c>
      <c r="V39" s="3">
        <v>16</v>
      </c>
      <c r="W39" s="25"/>
      <c r="X39" s="23"/>
      <c r="Y39" s="23"/>
    </row>
    <row r="40" spans="21:25" x14ac:dyDescent="0.3">
      <c r="U40" s="3">
        <v>31</v>
      </c>
      <c r="V40" s="3">
        <v>12</v>
      </c>
      <c r="W40" s="25"/>
      <c r="X40" s="23"/>
      <c r="Y40" s="23"/>
    </row>
    <row r="41" spans="21:25" x14ac:dyDescent="0.3">
      <c r="U41" s="3">
        <v>32</v>
      </c>
      <c r="V41" s="3">
        <v>18</v>
      </c>
      <c r="W41" s="25"/>
      <c r="X41" s="23"/>
      <c r="Y41" s="23"/>
    </row>
    <row r="42" spans="21:25" x14ac:dyDescent="0.3">
      <c r="U42" s="3">
        <v>33</v>
      </c>
      <c r="V42" s="3">
        <v>15</v>
      </c>
      <c r="W42" s="25"/>
      <c r="X42" s="23"/>
      <c r="Y42" s="23"/>
    </row>
    <row r="43" spans="21:25" x14ac:dyDescent="0.3">
      <c r="U43" s="3">
        <v>34</v>
      </c>
      <c r="V43" s="3">
        <v>22</v>
      </c>
      <c r="W43" s="25"/>
      <c r="X43" s="23"/>
      <c r="Y43" s="23"/>
    </row>
    <row r="44" spans="21:25" x14ac:dyDescent="0.3">
      <c r="U44" s="3">
        <v>35</v>
      </c>
      <c r="V44" s="3">
        <v>20</v>
      </c>
      <c r="W44" s="25"/>
      <c r="X44" s="23"/>
      <c r="Y44" s="23"/>
    </row>
    <row r="45" spans="21:25" x14ac:dyDescent="0.3">
      <c r="U45" s="3">
        <v>36</v>
      </c>
      <c r="V45" s="3">
        <v>14</v>
      </c>
      <c r="W45" s="25"/>
      <c r="X45" s="23"/>
      <c r="Y45" s="23"/>
    </row>
    <row r="46" spans="21:25" x14ac:dyDescent="0.3">
      <c r="U46" s="3">
        <v>37</v>
      </c>
      <c r="V46" s="3">
        <v>16</v>
      </c>
      <c r="W46" s="25"/>
      <c r="X46" s="23"/>
      <c r="Y46" s="23"/>
    </row>
    <row r="47" spans="21:25" x14ac:dyDescent="0.3">
      <c r="U47" s="3">
        <v>38</v>
      </c>
      <c r="V47" s="3">
        <v>21</v>
      </c>
      <c r="W47" s="25"/>
      <c r="X47" s="23"/>
      <c r="Y47" s="23"/>
    </row>
    <row r="48" spans="21:25" x14ac:dyDescent="0.3">
      <c r="U48" s="3">
        <v>39</v>
      </c>
      <c r="V48" s="3">
        <v>19</v>
      </c>
      <c r="W48" s="25"/>
      <c r="X48" s="23"/>
      <c r="Y48" s="23"/>
    </row>
    <row r="49" spans="21:25" x14ac:dyDescent="0.3">
      <c r="U49" s="3">
        <v>40</v>
      </c>
      <c r="V49" s="3">
        <v>17</v>
      </c>
      <c r="W49" s="25"/>
      <c r="X49" s="23"/>
      <c r="Y49" s="23"/>
    </row>
    <row r="50" spans="21:25" x14ac:dyDescent="0.3">
      <c r="U50" s="3">
        <v>41</v>
      </c>
      <c r="V50" s="3">
        <v>22</v>
      </c>
      <c r="W50" s="25"/>
      <c r="X50" s="23"/>
      <c r="Y50" s="23"/>
    </row>
    <row r="51" spans="21:25" x14ac:dyDescent="0.3">
      <c r="U51" s="3">
        <v>42</v>
      </c>
      <c r="V51" s="3">
        <v>19</v>
      </c>
      <c r="W51" s="25"/>
      <c r="X51" s="23"/>
      <c r="Y51" s="23"/>
    </row>
    <row r="52" spans="21:25" x14ac:dyDescent="0.3">
      <c r="U52" s="3">
        <v>43</v>
      </c>
      <c r="V52" s="3">
        <v>13</v>
      </c>
      <c r="W52" s="25"/>
      <c r="X52" s="23"/>
      <c r="Y52" s="23"/>
    </row>
    <row r="53" spans="21:25" x14ac:dyDescent="0.3">
      <c r="U53" s="3">
        <v>44</v>
      </c>
      <c r="V53" s="3">
        <v>16</v>
      </c>
      <c r="W53" s="25"/>
      <c r="X53" s="23"/>
      <c r="Y53" s="23"/>
    </row>
    <row r="54" spans="21:25" x14ac:dyDescent="0.3">
      <c r="U54" s="3">
        <v>45</v>
      </c>
      <c r="V54" s="3">
        <v>21</v>
      </c>
      <c r="W54" s="25"/>
      <c r="X54" s="23"/>
      <c r="Y54" s="23"/>
    </row>
    <row r="55" spans="21:25" x14ac:dyDescent="0.3">
      <c r="U55" s="3">
        <v>46</v>
      </c>
      <c r="V55" s="3">
        <v>22</v>
      </c>
      <c r="W55" s="25"/>
      <c r="X55" s="23"/>
      <c r="Y55" s="23"/>
    </row>
    <row r="56" spans="21:25" x14ac:dyDescent="0.3">
      <c r="U56" s="3">
        <v>47</v>
      </c>
      <c r="V56" s="3">
        <v>17</v>
      </c>
      <c r="W56" s="25"/>
      <c r="X56" s="23"/>
      <c r="Y56" s="23"/>
    </row>
    <row r="57" spans="21:25" x14ac:dyDescent="0.3">
      <c r="U57" s="3">
        <v>48</v>
      </c>
      <c r="V57" s="3">
        <v>19</v>
      </c>
      <c r="W57" s="25"/>
      <c r="X57" s="23"/>
      <c r="Y57" s="23"/>
    </row>
    <row r="58" spans="21:25" x14ac:dyDescent="0.3">
      <c r="U58" s="3">
        <v>49</v>
      </c>
      <c r="V58" s="3">
        <v>22</v>
      </c>
      <c r="W58" s="25"/>
      <c r="X58" s="23"/>
      <c r="Y58" s="23"/>
    </row>
    <row r="59" spans="21:25" x14ac:dyDescent="0.3">
      <c r="U59" s="3">
        <v>50</v>
      </c>
      <c r="V59" s="3">
        <v>18</v>
      </c>
      <c r="W59" s="25"/>
      <c r="X59" s="23"/>
      <c r="Y59" s="23"/>
    </row>
    <row r="60" spans="21:25" x14ac:dyDescent="0.3">
      <c r="U60" s="3">
        <v>51</v>
      </c>
      <c r="V60" s="3">
        <v>14</v>
      </c>
      <c r="W60" s="25"/>
    </row>
    <row r="61" spans="21:25" x14ac:dyDescent="0.3">
      <c r="U61" s="3">
        <v>52</v>
      </c>
      <c r="V61" s="3">
        <v>20</v>
      </c>
      <c r="W61" s="25"/>
    </row>
    <row r="62" spans="21:25" x14ac:dyDescent="0.3">
      <c r="U62" s="3">
        <v>53</v>
      </c>
      <c r="V62" s="3">
        <v>19</v>
      </c>
      <c r="W62" s="25"/>
    </row>
    <row r="63" spans="21:25" x14ac:dyDescent="0.3">
      <c r="U63" s="3">
        <v>54</v>
      </c>
      <c r="V63" s="3">
        <v>17</v>
      </c>
      <c r="W63" s="25"/>
    </row>
    <row r="64" spans="21:25" x14ac:dyDescent="0.3">
      <c r="U64" s="3">
        <v>55</v>
      </c>
      <c r="V64" s="3">
        <v>22</v>
      </c>
      <c r="W64" s="25"/>
    </row>
    <row r="65" spans="21:23" x14ac:dyDescent="0.3">
      <c r="U65" s="3">
        <v>56</v>
      </c>
      <c r="V65" s="3">
        <v>18</v>
      </c>
      <c r="W65" s="25"/>
    </row>
    <row r="66" spans="21:23" x14ac:dyDescent="0.3">
      <c r="U66" s="3">
        <v>57</v>
      </c>
      <c r="V66" s="3">
        <v>15</v>
      </c>
      <c r="W66" s="25"/>
    </row>
    <row r="67" spans="21:23" x14ac:dyDescent="0.3">
      <c r="U67" s="3">
        <v>58</v>
      </c>
      <c r="V67" s="3">
        <v>21</v>
      </c>
      <c r="W67" s="25"/>
    </row>
    <row r="68" spans="21:23" x14ac:dyDescent="0.3">
      <c r="U68" s="3">
        <v>59</v>
      </c>
      <c r="V68" s="3">
        <v>20</v>
      </c>
      <c r="W68" s="25"/>
    </row>
    <row r="69" spans="21:23" x14ac:dyDescent="0.3">
      <c r="U69" s="3">
        <v>60</v>
      </c>
      <c r="V69" s="3">
        <v>16</v>
      </c>
      <c r="W69" s="25"/>
    </row>
    <row r="70" spans="21:23" x14ac:dyDescent="0.3">
      <c r="U70" s="3">
        <v>61</v>
      </c>
      <c r="V70" s="26">
        <v>12</v>
      </c>
      <c r="W70" s="25"/>
    </row>
    <row r="71" spans="21:23" x14ac:dyDescent="0.3">
      <c r="U71" s="3">
        <v>62</v>
      </c>
      <c r="V71" s="27">
        <v>18</v>
      </c>
      <c r="W71" s="25"/>
    </row>
    <row r="72" spans="21:23" x14ac:dyDescent="0.3">
      <c r="U72" s="3">
        <v>63</v>
      </c>
      <c r="V72" s="27">
        <v>15</v>
      </c>
      <c r="W72" s="25"/>
    </row>
    <row r="73" spans="21:23" x14ac:dyDescent="0.3">
      <c r="U73" s="3">
        <v>64</v>
      </c>
      <c r="V73" s="27">
        <v>22</v>
      </c>
      <c r="W73" s="25"/>
    </row>
    <row r="74" spans="21:23" x14ac:dyDescent="0.3">
      <c r="U74" s="3">
        <v>65</v>
      </c>
      <c r="V74" s="27">
        <v>20</v>
      </c>
      <c r="W74" s="25"/>
    </row>
    <row r="75" spans="21:23" x14ac:dyDescent="0.3">
      <c r="U75" s="3">
        <v>66</v>
      </c>
      <c r="V75" s="27">
        <v>14</v>
      </c>
      <c r="W75" s="25"/>
    </row>
    <row r="76" spans="21:23" x14ac:dyDescent="0.3">
      <c r="U76" s="3">
        <v>67</v>
      </c>
      <c r="V76" s="27">
        <v>16</v>
      </c>
      <c r="W76" s="25"/>
    </row>
    <row r="77" spans="21:23" x14ac:dyDescent="0.3">
      <c r="U77" s="3">
        <v>68</v>
      </c>
      <c r="V77" s="27">
        <v>21</v>
      </c>
      <c r="W77" s="25"/>
    </row>
    <row r="78" spans="21:23" x14ac:dyDescent="0.3">
      <c r="U78" s="3">
        <v>69</v>
      </c>
      <c r="V78" s="27">
        <v>19</v>
      </c>
      <c r="W78" s="25"/>
    </row>
    <row r="79" spans="21:23" x14ac:dyDescent="0.3">
      <c r="U79" s="3">
        <v>70</v>
      </c>
      <c r="V79" s="27">
        <v>17</v>
      </c>
      <c r="W79" s="25"/>
    </row>
    <row r="80" spans="21:23" x14ac:dyDescent="0.3">
      <c r="U80" s="3">
        <v>71</v>
      </c>
      <c r="V80" s="27">
        <v>22</v>
      </c>
      <c r="W80" s="25"/>
    </row>
    <row r="81" spans="21:23" x14ac:dyDescent="0.3">
      <c r="U81" s="3">
        <v>72</v>
      </c>
      <c r="V81" s="27">
        <v>19</v>
      </c>
      <c r="W81" s="25"/>
    </row>
    <row r="82" spans="21:23" x14ac:dyDescent="0.3">
      <c r="U82" s="3">
        <v>73</v>
      </c>
      <c r="V82" s="27">
        <v>13</v>
      </c>
      <c r="W82" s="25"/>
    </row>
    <row r="83" spans="21:23" x14ac:dyDescent="0.3">
      <c r="U83" s="3">
        <v>74</v>
      </c>
      <c r="V83" s="27">
        <v>16</v>
      </c>
      <c r="W83" s="25"/>
    </row>
    <row r="84" spans="21:23" x14ac:dyDescent="0.3">
      <c r="U84" s="3">
        <v>75</v>
      </c>
      <c r="V84" s="27">
        <v>21</v>
      </c>
      <c r="W84" s="25"/>
    </row>
    <row r="85" spans="21:23" x14ac:dyDescent="0.3">
      <c r="U85" s="3">
        <v>76</v>
      </c>
      <c r="V85" s="27">
        <v>22</v>
      </c>
      <c r="W85" s="25"/>
    </row>
    <row r="86" spans="21:23" x14ac:dyDescent="0.3">
      <c r="U86" s="3">
        <v>77</v>
      </c>
      <c r="V86" s="27">
        <v>17</v>
      </c>
      <c r="W86" s="25"/>
    </row>
    <row r="87" spans="21:23" x14ac:dyDescent="0.3">
      <c r="U87" s="3">
        <v>78</v>
      </c>
      <c r="V87" s="27">
        <v>19</v>
      </c>
      <c r="W87" s="25"/>
    </row>
    <row r="88" spans="21:23" x14ac:dyDescent="0.3">
      <c r="U88" s="3">
        <v>79</v>
      </c>
      <c r="V88" s="27">
        <v>22</v>
      </c>
      <c r="W88" s="25"/>
    </row>
    <row r="89" spans="21:23" x14ac:dyDescent="0.3">
      <c r="U89" s="3">
        <v>80</v>
      </c>
      <c r="V89" s="27">
        <v>18</v>
      </c>
      <c r="W89" s="25"/>
    </row>
    <row r="90" spans="21:23" x14ac:dyDescent="0.3">
      <c r="U90" s="3">
        <v>81</v>
      </c>
      <c r="V90" s="27">
        <v>14</v>
      </c>
      <c r="W90" s="25"/>
    </row>
    <row r="91" spans="21:23" x14ac:dyDescent="0.3">
      <c r="U91" s="3">
        <v>82</v>
      </c>
      <c r="V91" s="27">
        <v>20</v>
      </c>
      <c r="W91" s="25"/>
    </row>
    <row r="92" spans="21:23" x14ac:dyDescent="0.3">
      <c r="U92" s="3">
        <v>83</v>
      </c>
      <c r="V92" s="27">
        <v>19</v>
      </c>
      <c r="W92" s="25"/>
    </row>
    <row r="93" spans="21:23" x14ac:dyDescent="0.3">
      <c r="U93" s="3">
        <v>84</v>
      </c>
      <c r="V93" s="27">
        <v>17</v>
      </c>
      <c r="W93" s="25"/>
    </row>
    <row r="94" spans="21:23" x14ac:dyDescent="0.3">
      <c r="U94" s="3">
        <v>85</v>
      </c>
      <c r="V94" s="27">
        <v>22</v>
      </c>
      <c r="W94" s="25"/>
    </row>
    <row r="95" spans="21:23" x14ac:dyDescent="0.3">
      <c r="U95" s="3">
        <v>86</v>
      </c>
      <c r="V95" s="27">
        <v>18</v>
      </c>
      <c r="W95" s="25"/>
    </row>
    <row r="96" spans="21:23" x14ac:dyDescent="0.3">
      <c r="U96" s="3">
        <v>87</v>
      </c>
      <c r="V96" s="27">
        <v>15</v>
      </c>
      <c r="W96" s="25"/>
    </row>
    <row r="97" spans="21:23" x14ac:dyDescent="0.3">
      <c r="U97" s="3">
        <v>88</v>
      </c>
      <c r="V97" s="27">
        <v>21</v>
      </c>
      <c r="W97" s="25"/>
    </row>
    <row r="98" spans="21:23" x14ac:dyDescent="0.3">
      <c r="U98" s="3">
        <v>89</v>
      </c>
      <c r="V98" s="27">
        <v>20</v>
      </c>
      <c r="W98" s="25"/>
    </row>
    <row r="99" spans="21:23" x14ac:dyDescent="0.3">
      <c r="U99" s="3">
        <v>90</v>
      </c>
      <c r="V99" s="27">
        <v>16</v>
      </c>
      <c r="W99" s="25"/>
    </row>
    <row r="100" spans="21:23" x14ac:dyDescent="0.3">
      <c r="U100" s="3">
        <v>91</v>
      </c>
      <c r="V100" s="26">
        <v>12</v>
      </c>
      <c r="W100" s="25"/>
    </row>
    <row r="101" spans="21:23" x14ac:dyDescent="0.3">
      <c r="U101" s="3">
        <v>92</v>
      </c>
      <c r="V101" s="27">
        <v>18</v>
      </c>
      <c r="W101" s="25"/>
    </row>
    <row r="102" spans="21:23" x14ac:dyDescent="0.3">
      <c r="U102" s="3">
        <v>93</v>
      </c>
      <c r="V102" s="27">
        <v>15</v>
      </c>
      <c r="W102" s="25"/>
    </row>
    <row r="103" spans="21:23" x14ac:dyDescent="0.3">
      <c r="U103" s="3">
        <v>94</v>
      </c>
      <c r="V103" s="27">
        <v>22</v>
      </c>
      <c r="W103" s="25"/>
    </row>
    <row r="104" spans="21:23" x14ac:dyDescent="0.3">
      <c r="U104" s="3">
        <v>95</v>
      </c>
      <c r="V104" s="27">
        <v>20</v>
      </c>
      <c r="W104" s="25"/>
    </row>
    <row r="105" spans="21:23" x14ac:dyDescent="0.3">
      <c r="U105" s="3">
        <v>96</v>
      </c>
      <c r="V105" s="27">
        <v>14</v>
      </c>
      <c r="W105" s="25"/>
    </row>
    <row r="106" spans="21:23" x14ac:dyDescent="0.3">
      <c r="U106" s="3">
        <v>97</v>
      </c>
      <c r="V106" s="27">
        <v>16</v>
      </c>
      <c r="W106" s="25"/>
    </row>
    <row r="107" spans="21:23" x14ac:dyDescent="0.3">
      <c r="U107" s="3">
        <v>98</v>
      </c>
      <c r="V107" s="27">
        <v>21</v>
      </c>
      <c r="W107" s="25"/>
    </row>
    <row r="108" spans="21:23" x14ac:dyDescent="0.3">
      <c r="U108" s="3">
        <v>99</v>
      </c>
      <c r="V108" s="27">
        <v>19</v>
      </c>
      <c r="W108" s="25"/>
    </row>
    <row r="109" spans="21:23" x14ac:dyDescent="0.3">
      <c r="U109" s="3">
        <v>100</v>
      </c>
      <c r="V109" s="26">
        <v>17</v>
      </c>
      <c r="W109" s="25"/>
    </row>
    <row r="110" spans="21:23" x14ac:dyDescent="0.3">
      <c r="U110" s="4"/>
      <c r="V110" s="28"/>
    </row>
    <row r="111" spans="21:23" x14ac:dyDescent="0.3">
      <c r="U111" s="4"/>
      <c r="V111" s="28"/>
    </row>
    <row r="112" spans="21:23" x14ac:dyDescent="0.3">
      <c r="U112" s="4"/>
      <c r="V112" s="28"/>
    </row>
    <row r="113" spans="21:22" x14ac:dyDescent="0.3">
      <c r="U113" s="4"/>
      <c r="V113" s="28"/>
    </row>
    <row r="114" spans="21:22" x14ac:dyDescent="0.3">
      <c r="U114" s="4"/>
      <c r="V114" s="28"/>
    </row>
    <row r="115" spans="21:22" x14ac:dyDescent="0.3">
      <c r="U115" s="4"/>
      <c r="V115" s="28"/>
    </row>
    <row r="116" spans="21:22" x14ac:dyDescent="0.3">
      <c r="U116" s="4"/>
      <c r="V116" s="28"/>
    </row>
    <row r="117" spans="21:22" x14ac:dyDescent="0.3">
      <c r="U117" s="4"/>
      <c r="V117" s="28"/>
    </row>
    <row r="118" spans="21:22" x14ac:dyDescent="0.3">
      <c r="U118" s="4"/>
      <c r="V118" s="28"/>
    </row>
    <row r="119" spans="21:22" x14ac:dyDescent="0.3">
      <c r="U119" s="4"/>
      <c r="V119" s="28"/>
    </row>
    <row r="120" spans="21:22" x14ac:dyDescent="0.3">
      <c r="U120" s="4"/>
      <c r="V120" s="28"/>
    </row>
    <row r="121" spans="21:22" x14ac:dyDescent="0.3">
      <c r="U121" s="4"/>
      <c r="V121" s="28"/>
    </row>
    <row r="122" spans="21:22" x14ac:dyDescent="0.3">
      <c r="U122" s="4"/>
      <c r="V122" s="28"/>
    </row>
    <row r="123" spans="21:22" x14ac:dyDescent="0.3">
      <c r="U123" s="4"/>
      <c r="V123" s="28"/>
    </row>
    <row r="124" spans="21:22" x14ac:dyDescent="0.3">
      <c r="U124" s="4"/>
      <c r="V124" s="28"/>
    </row>
    <row r="125" spans="21:22" x14ac:dyDescent="0.3">
      <c r="U125" s="4"/>
      <c r="V125" s="28"/>
    </row>
    <row r="126" spans="21:22" x14ac:dyDescent="0.3">
      <c r="U126" s="4"/>
      <c r="V126" s="28"/>
    </row>
    <row r="127" spans="21:22" x14ac:dyDescent="0.3">
      <c r="U127" s="4"/>
      <c r="V127" s="28"/>
    </row>
    <row r="128" spans="21:22" x14ac:dyDescent="0.3">
      <c r="U128" s="4"/>
      <c r="V128" s="28"/>
    </row>
    <row r="129" spans="21:22" x14ac:dyDescent="0.3">
      <c r="U129" s="4"/>
      <c r="V129" s="28"/>
    </row>
    <row r="130" spans="21:22" x14ac:dyDescent="0.3">
      <c r="U130" s="4"/>
      <c r="V130" s="4"/>
    </row>
    <row r="131" spans="21:22" x14ac:dyDescent="0.3">
      <c r="U131" s="4"/>
      <c r="V131" s="4"/>
    </row>
    <row r="132" spans="21:22" x14ac:dyDescent="0.3">
      <c r="U132" s="4"/>
      <c r="V132" s="4"/>
    </row>
    <row r="133" spans="21:22" x14ac:dyDescent="0.3">
      <c r="U133" s="4"/>
      <c r="V133" s="4"/>
    </row>
    <row r="134" spans="21:22" x14ac:dyDescent="0.3">
      <c r="U134" s="4"/>
      <c r="V134" s="4"/>
    </row>
    <row r="135" spans="21:22" x14ac:dyDescent="0.3">
      <c r="U135" s="4"/>
      <c r="V135" s="4"/>
    </row>
    <row r="136" spans="21:22" x14ac:dyDescent="0.3">
      <c r="U136" s="4"/>
      <c r="V136" s="4"/>
    </row>
    <row r="137" spans="21:22" x14ac:dyDescent="0.3">
      <c r="U137" s="4"/>
      <c r="V137" s="4"/>
    </row>
    <row r="138" spans="21:22" x14ac:dyDescent="0.3">
      <c r="U138" s="4"/>
      <c r="V138" s="4"/>
    </row>
    <row r="139" spans="21:22" x14ac:dyDescent="0.3">
      <c r="U139" s="4"/>
      <c r="V139" s="4"/>
    </row>
    <row r="140" spans="21:22" x14ac:dyDescent="0.3">
      <c r="U140" s="4"/>
      <c r="V140" s="4"/>
    </row>
    <row r="141" spans="21:22" x14ac:dyDescent="0.3">
      <c r="U141" s="4"/>
      <c r="V141" s="4"/>
    </row>
    <row r="142" spans="21:22" x14ac:dyDescent="0.3">
      <c r="U142" s="4"/>
      <c r="V142" s="4"/>
    </row>
    <row r="143" spans="21:22" x14ac:dyDescent="0.3">
      <c r="U143" s="4"/>
      <c r="V143" s="4"/>
    </row>
    <row r="144" spans="21:22" x14ac:dyDescent="0.3">
      <c r="U144" s="4"/>
      <c r="V144" s="4"/>
    </row>
    <row r="145" spans="21:22" x14ac:dyDescent="0.3">
      <c r="U145" s="4"/>
      <c r="V145" s="4"/>
    </row>
    <row r="146" spans="21:22" x14ac:dyDescent="0.3">
      <c r="U146" s="4"/>
      <c r="V146" s="4"/>
    </row>
    <row r="147" spans="21:22" x14ac:dyDescent="0.3">
      <c r="U147" s="4"/>
      <c r="V147" s="4"/>
    </row>
    <row r="148" spans="21:22" x14ac:dyDescent="0.3">
      <c r="U148" s="4"/>
      <c r="V148" s="4"/>
    </row>
    <row r="149" spans="21:22" x14ac:dyDescent="0.3">
      <c r="U149" s="4"/>
      <c r="V149" s="4"/>
    </row>
    <row r="150" spans="21:22" x14ac:dyDescent="0.3">
      <c r="U150" s="4"/>
      <c r="V150" s="4"/>
    </row>
    <row r="151" spans="21:22" x14ac:dyDescent="0.3">
      <c r="U151" s="4"/>
      <c r="V151" s="4"/>
    </row>
    <row r="152" spans="21:22" x14ac:dyDescent="0.3">
      <c r="U152" s="4"/>
      <c r="V152" s="4"/>
    </row>
    <row r="153" spans="21:22" x14ac:dyDescent="0.3">
      <c r="U153" s="4"/>
      <c r="V153" s="4"/>
    </row>
    <row r="154" spans="21:22" x14ac:dyDescent="0.3">
      <c r="U154" s="4"/>
      <c r="V154" s="4"/>
    </row>
    <row r="155" spans="21:22" x14ac:dyDescent="0.3">
      <c r="U155" s="4"/>
      <c r="V155" s="4"/>
    </row>
    <row r="156" spans="21:22" x14ac:dyDescent="0.3">
      <c r="U156" s="4"/>
      <c r="V156" s="4"/>
    </row>
    <row r="157" spans="21:22" x14ac:dyDescent="0.3">
      <c r="U157" s="4"/>
      <c r="V157" s="4"/>
    </row>
    <row r="158" spans="21:22" x14ac:dyDescent="0.3">
      <c r="U158" s="4"/>
      <c r="V158" s="4"/>
    </row>
    <row r="159" spans="21:22" x14ac:dyDescent="0.3">
      <c r="U159" s="4"/>
      <c r="V159" s="4"/>
    </row>
    <row r="160" spans="21:22" x14ac:dyDescent="0.3">
      <c r="U160" s="4"/>
      <c r="V160" s="4"/>
    </row>
    <row r="161" spans="21:22" x14ac:dyDescent="0.3">
      <c r="U161" s="4"/>
      <c r="V161" s="4"/>
    </row>
    <row r="162" spans="21:22" x14ac:dyDescent="0.3">
      <c r="U162" s="4"/>
      <c r="V162" s="4"/>
    </row>
    <row r="163" spans="21:22" x14ac:dyDescent="0.3">
      <c r="U163" s="4"/>
      <c r="V163" s="4"/>
    </row>
    <row r="164" spans="21:22" x14ac:dyDescent="0.3">
      <c r="U164" s="4"/>
      <c r="V164" s="4"/>
    </row>
    <row r="165" spans="21:22" x14ac:dyDescent="0.3">
      <c r="U165" s="4"/>
      <c r="V165" s="4"/>
    </row>
    <row r="166" spans="21:22" x14ac:dyDescent="0.3">
      <c r="U166" s="4"/>
      <c r="V166" s="4"/>
    </row>
    <row r="167" spans="21:22" x14ac:dyDescent="0.3">
      <c r="U167" s="4"/>
      <c r="V167" s="4"/>
    </row>
    <row r="168" spans="21:22" x14ac:dyDescent="0.3">
      <c r="U168" s="4"/>
      <c r="V168" s="4"/>
    </row>
    <row r="169" spans="21:22" x14ac:dyDescent="0.3">
      <c r="U169" s="4"/>
      <c r="V169" s="4"/>
    </row>
    <row r="170" spans="21:22" x14ac:dyDescent="0.3">
      <c r="U170" s="4"/>
      <c r="V170" s="4"/>
    </row>
    <row r="171" spans="21:22" x14ac:dyDescent="0.3">
      <c r="U171" s="4"/>
      <c r="V171" s="4"/>
    </row>
    <row r="172" spans="21:22" x14ac:dyDescent="0.3">
      <c r="U172" s="4"/>
      <c r="V172" s="4"/>
    </row>
    <row r="173" spans="21:22" x14ac:dyDescent="0.3">
      <c r="U173" s="4"/>
      <c r="V173" s="4"/>
    </row>
    <row r="174" spans="21:22" x14ac:dyDescent="0.3">
      <c r="U174" s="4"/>
      <c r="V174" s="4"/>
    </row>
    <row r="175" spans="21:22" x14ac:dyDescent="0.3">
      <c r="U175" s="4"/>
      <c r="V175" s="4"/>
    </row>
    <row r="176" spans="21:22" x14ac:dyDescent="0.3">
      <c r="U176" s="4"/>
      <c r="V176" s="4"/>
    </row>
    <row r="177" spans="21:22" x14ac:dyDescent="0.3">
      <c r="U177" s="4"/>
      <c r="V177" s="4"/>
    </row>
    <row r="178" spans="21:22" x14ac:dyDescent="0.3">
      <c r="U178" s="4"/>
      <c r="V178" s="4"/>
    </row>
    <row r="179" spans="21:22" x14ac:dyDescent="0.3">
      <c r="U179" s="4"/>
      <c r="V179" s="4"/>
    </row>
    <row r="180" spans="21:22" x14ac:dyDescent="0.3">
      <c r="U180" s="4"/>
      <c r="V180" s="4"/>
    </row>
    <row r="181" spans="21:22" x14ac:dyDescent="0.3">
      <c r="U181" s="4"/>
      <c r="V181" s="4"/>
    </row>
    <row r="182" spans="21:22" x14ac:dyDescent="0.3">
      <c r="U182" s="4"/>
      <c r="V182" s="4"/>
    </row>
    <row r="183" spans="21:22" x14ac:dyDescent="0.3">
      <c r="U183" s="4"/>
      <c r="V183" s="4"/>
    </row>
    <row r="184" spans="21:22" x14ac:dyDescent="0.3">
      <c r="U184" s="4"/>
      <c r="V184" s="4"/>
    </row>
    <row r="185" spans="21:22" x14ac:dyDescent="0.3">
      <c r="U185" s="4"/>
      <c r="V185" s="4"/>
    </row>
    <row r="186" spans="21:22" x14ac:dyDescent="0.3">
      <c r="U186" s="4"/>
      <c r="V186" s="4"/>
    </row>
    <row r="187" spans="21:22" x14ac:dyDescent="0.3">
      <c r="U187" s="4"/>
      <c r="V187" s="4"/>
    </row>
    <row r="188" spans="21:22" x14ac:dyDescent="0.3">
      <c r="U188" s="4"/>
      <c r="V188" s="4"/>
    </row>
    <row r="189" spans="21:22" x14ac:dyDescent="0.3">
      <c r="U189" s="4"/>
      <c r="V189" s="4"/>
    </row>
    <row r="190" spans="21:22" x14ac:dyDescent="0.3">
      <c r="U190" s="4"/>
      <c r="V190" s="4"/>
    </row>
    <row r="191" spans="21:22" x14ac:dyDescent="0.3">
      <c r="U191" s="4"/>
      <c r="V191" s="4"/>
    </row>
    <row r="192" spans="21:22" x14ac:dyDescent="0.3">
      <c r="U192" s="4"/>
      <c r="V192" s="4"/>
    </row>
    <row r="193" spans="21:22" x14ac:dyDescent="0.3">
      <c r="U193" s="4"/>
      <c r="V193" s="4"/>
    </row>
    <row r="194" spans="21:22" x14ac:dyDescent="0.3">
      <c r="U194" s="4"/>
      <c r="V194" s="4"/>
    </row>
    <row r="195" spans="21:22" x14ac:dyDescent="0.3">
      <c r="U195" s="4"/>
      <c r="V195" s="4"/>
    </row>
    <row r="196" spans="21:22" x14ac:dyDescent="0.3">
      <c r="U196" s="4"/>
      <c r="V196" s="4"/>
    </row>
    <row r="197" spans="21:22" x14ac:dyDescent="0.3">
      <c r="U197" s="4"/>
      <c r="V197" s="4"/>
    </row>
    <row r="198" spans="21:22" x14ac:dyDescent="0.3">
      <c r="U198" s="4"/>
      <c r="V198" s="4"/>
    </row>
    <row r="199" spans="21:22" x14ac:dyDescent="0.3">
      <c r="U199" s="4"/>
      <c r="V199" s="4"/>
    </row>
    <row r="200" spans="21:22" x14ac:dyDescent="0.3">
      <c r="U200" s="4"/>
      <c r="V200" s="4"/>
    </row>
    <row r="201" spans="21:22" x14ac:dyDescent="0.3">
      <c r="U201" s="4"/>
      <c r="V201" s="4"/>
    </row>
    <row r="202" spans="21:22" x14ac:dyDescent="0.3">
      <c r="U202" s="4"/>
      <c r="V202" s="4"/>
    </row>
    <row r="203" spans="21:22" x14ac:dyDescent="0.3">
      <c r="U203" s="4"/>
      <c r="V203" s="4"/>
    </row>
    <row r="204" spans="21:22" x14ac:dyDescent="0.3">
      <c r="U204" s="4"/>
      <c r="V204" s="4"/>
    </row>
    <row r="205" spans="21:22" x14ac:dyDescent="0.3">
      <c r="U205" s="4"/>
      <c r="V205" s="4"/>
    </row>
    <row r="206" spans="21:22" x14ac:dyDescent="0.3">
      <c r="U206" s="4"/>
      <c r="V206" s="4"/>
    </row>
    <row r="207" spans="21:22" x14ac:dyDescent="0.3">
      <c r="U207" s="4"/>
      <c r="V207" s="4"/>
    </row>
    <row r="208" spans="21:22" x14ac:dyDescent="0.3">
      <c r="U208" s="4"/>
      <c r="V208" s="4"/>
    </row>
    <row r="209" spans="21:22" x14ac:dyDescent="0.3">
      <c r="U209" s="4"/>
      <c r="V209" s="4"/>
    </row>
  </sheetData>
  <mergeCells count="2">
    <mergeCell ref="N12:O13"/>
    <mergeCell ref="N15:O1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F547-C57F-431F-A4DB-8F64009C3B7B}">
  <dimension ref="C9:AE210"/>
  <sheetViews>
    <sheetView zoomScale="71" zoomScaleNormal="130" workbookViewId="0">
      <selection activeCell="O33" sqref="O33"/>
    </sheetView>
  </sheetViews>
  <sheetFormatPr defaultRowHeight="14.4" x14ac:dyDescent="0.3"/>
  <cols>
    <col min="5" max="5" width="10.44140625" bestFit="1" customWidth="1"/>
    <col min="25" max="25" width="16.44140625" bestFit="1" customWidth="1"/>
    <col min="26" max="26" width="12.6640625" bestFit="1" customWidth="1"/>
  </cols>
  <sheetData>
    <row r="9" spans="3:31" x14ac:dyDescent="0.3">
      <c r="C9" s="13"/>
      <c r="D9" s="13"/>
      <c r="G9" s="8"/>
      <c r="H9" s="8"/>
      <c r="U9" s="3" t="s">
        <v>6</v>
      </c>
      <c r="V9" s="3" t="s">
        <v>64</v>
      </c>
      <c r="W9" s="25"/>
      <c r="X9" s="22"/>
      <c r="Y9" s="8"/>
      <c r="Z9" s="8"/>
    </row>
    <row r="10" spans="3:31" x14ac:dyDescent="0.3">
      <c r="C10" s="13"/>
      <c r="D10" s="13"/>
      <c r="U10" s="3">
        <v>1</v>
      </c>
      <c r="V10" s="3">
        <v>40</v>
      </c>
      <c r="X10" s="11"/>
      <c r="Y10" s="11"/>
      <c r="Z10" s="11"/>
      <c r="AA10" s="11"/>
      <c r="AC10" s="4"/>
      <c r="AD10" s="11"/>
      <c r="AE10" s="11"/>
    </row>
    <row r="11" spans="3:31" x14ac:dyDescent="0.3">
      <c r="C11" s="13"/>
      <c r="D11" s="13"/>
      <c r="U11" s="3">
        <v>2</v>
      </c>
      <c r="V11" s="24">
        <v>45</v>
      </c>
      <c r="W11" s="25"/>
      <c r="AA11" s="33"/>
      <c r="AC11" s="4"/>
    </row>
    <row r="12" spans="3:31" ht="14.4" customHeight="1" x14ac:dyDescent="0.3">
      <c r="C12" s="13"/>
      <c r="D12" s="13"/>
      <c r="N12" s="9"/>
      <c r="O12" s="9"/>
      <c r="U12" s="3">
        <v>3</v>
      </c>
      <c r="V12" s="3">
        <v>50</v>
      </c>
      <c r="W12" s="25"/>
      <c r="AA12" s="33"/>
      <c r="AC12" s="25"/>
    </row>
    <row r="13" spans="3:31" ht="14.4" customHeight="1" x14ac:dyDescent="0.3">
      <c r="C13" s="13"/>
      <c r="D13" s="13"/>
      <c r="N13" s="9"/>
      <c r="O13" s="9"/>
      <c r="U13" s="3">
        <v>4</v>
      </c>
      <c r="V13" s="3">
        <v>55</v>
      </c>
      <c r="W13" s="25"/>
      <c r="AA13" s="33"/>
      <c r="AC13" s="25"/>
    </row>
    <row r="14" spans="3:31" x14ac:dyDescent="0.3">
      <c r="C14" s="13"/>
      <c r="D14" s="13"/>
      <c r="U14" s="3">
        <v>5</v>
      </c>
      <c r="V14" s="3">
        <v>60</v>
      </c>
      <c r="W14" s="25"/>
      <c r="AA14" s="33"/>
      <c r="AC14" s="4"/>
    </row>
    <row r="15" spans="3:31" ht="14.4" customHeight="1" x14ac:dyDescent="0.3">
      <c r="C15" s="31" t="s">
        <v>65</v>
      </c>
      <c r="D15" s="31" t="s">
        <v>66</v>
      </c>
      <c r="E15" s="32" t="s">
        <v>40</v>
      </c>
      <c r="N15" s="5"/>
      <c r="O15" s="5"/>
      <c r="U15" s="3">
        <v>6</v>
      </c>
      <c r="V15" s="3">
        <v>62</v>
      </c>
      <c r="W15" s="25"/>
      <c r="AA15" s="33"/>
      <c r="AC15" s="4"/>
    </row>
    <row r="16" spans="3:31" ht="14.4" customHeight="1" x14ac:dyDescent="0.3">
      <c r="C16" s="31" t="s">
        <v>17</v>
      </c>
      <c r="D16" s="29">
        <f>MIN(V10:V209)</f>
        <v>40</v>
      </c>
      <c r="E16" s="30">
        <f>D16</f>
        <v>40</v>
      </c>
      <c r="N16" s="5"/>
      <c r="O16" s="5"/>
      <c r="U16" s="3">
        <v>7</v>
      </c>
      <c r="V16" s="3">
        <v>65</v>
      </c>
      <c r="W16" s="25"/>
      <c r="AA16" s="33"/>
      <c r="AC16" s="4"/>
    </row>
    <row r="17" spans="3:29" ht="15.6" x14ac:dyDescent="0.3">
      <c r="C17" s="31" t="s">
        <v>38</v>
      </c>
      <c r="D17" s="29">
        <f>_xlfn.QUARTILE.EXC(V10:V209,1)</f>
        <v>126.25</v>
      </c>
      <c r="E17" s="30">
        <f>D17-E16</f>
        <v>86.25</v>
      </c>
      <c r="U17" s="3">
        <v>8</v>
      </c>
      <c r="V17" s="15">
        <v>68</v>
      </c>
      <c r="W17" s="25"/>
      <c r="AA17" s="33"/>
      <c r="AC17" s="4"/>
    </row>
    <row r="18" spans="3:29" ht="14.4" customHeight="1" x14ac:dyDescent="0.3">
      <c r="C18" s="31" t="s">
        <v>10</v>
      </c>
      <c r="D18" s="29">
        <f>_xlfn.QUARTILE.EXC(V10:V209,2)</f>
        <v>252.5</v>
      </c>
      <c r="E18" s="30">
        <f t="shared" ref="E18:E19" si="0">D18-E17</f>
        <v>166.25</v>
      </c>
      <c r="N18" s="5"/>
      <c r="O18" s="5"/>
      <c r="U18" s="3">
        <v>9</v>
      </c>
      <c r="V18" s="15">
        <v>70</v>
      </c>
      <c r="W18" s="25"/>
      <c r="AA18" s="33"/>
      <c r="AC18" s="4"/>
    </row>
    <row r="19" spans="3:29" ht="14.4" customHeight="1" x14ac:dyDescent="0.3">
      <c r="C19" s="31" t="s">
        <v>39</v>
      </c>
      <c r="D19" s="29">
        <f>_xlfn.QUARTILE.EXC(V10:V209,3)</f>
        <v>378.75</v>
      </c>
      <c r="E19" s="30">
        <f t="shared" si="0"/>
        <v>212.5</v>
      </c>
      <c r="N19" s="5"/>
      <c r="O19" s="5"/>
      <c r="U19" s="3">
        <v>10</v>
      </c>
      <c r="V19" s="3">
        <v>72</v>
      </c>
      <c r="W19" s="25"/>
      <c r="AA19" s="33"/>
      <c r="AC19" s="4"/>
    </row>
    <row r="20" spans="3:29" x14ac:dyDescent="0.3">
      <c r="U20" s="3">
        <v>11</v>
      </c>
      <c r="V20" s="3">
        <v>75</v>
      </c>
      <c r="W20" s="25"/>
      <c r="AA20" s="33"/>
      <c r="AC20" s="4"/>
    </row>
    <row r="21" spans="3:29" x14ac:dyDescent="0.3">
      <c r="U21" s="3">
        <v>12</v>
      </c>
      <c r="V21" s="3">
        <v>78</v>
      </c>
      <c r="W21" s="25"/>
      <c r="AA21" s="33"/>
      <c r="AC21" s="4"/>
    </row>
    <row r="22" spans="3:29" x14ac:dyDescent="0.3">
      <c r="U22" s="3">
        <v>13</v>
      </c>
      <c r="V22" s="3">
        <v>80</v>
      </c>
      <c r="W22" s="25"/>
      <c r="AA22" s="33"/>
      <c r="AC22" s="4"/>
    </row>
    <row r="23" spans="3:29" x14ac:dyDescent="0.3">
      <c r="U23" s="3">
        <v>14</v>
      </c>
      <c r="V23" s="3">
        <v>82</v>
      </c>
      <c r="W23" s="25"/>
      <c r="AA23" s="33"/>
      <c r="AC23" s="4"/>
    </row>
    <row r="24" spans="3:29" x14ac:dyDescent="0.3">
      <c r="U24" s="3">
        <v>15</v>
      </c>
      <c r="V24" s="3">
        <v>85</v>
      </c>
      <c r="W24" s="25"/>
      <c r="AA24" s="33"/>
      <c r="AC24" s="11"/>
    </row>
    <row r="25" spans="3:29" x14ac:dyDescent="0.3">
      <c r="U25" s="3">
        <v>16</v>
      </c>
      <c r="V25" s="3">
        <v>88</v>
      </c>
      <c r="W25" s="25"/>
      <c r="AA25" s="33"/>
      <c r="AC25" s="11"/>
    </row>
    <row r="26" spans="3:29" ht="15.6" customHeight="1" x14ac:dyDescent="0.3">
      <c r="N26" s="2"/>
      <c r="O26" s="2"/>
      <c r="U26" s="3">
        <v>17</v>
      </c>
      <c r="V26" s="3">
        <v>90</v>
      </c>
      <c r="W26" s="25"/>
      <c r="AA26" s="33"/>
      <c r="AC26" s="11"/>
    </row>
    <row r="27" spans="3:29" x14ac:dyDescent="0.3">
      <c r="U27" s="3">
        <v>18</v>
      </c>
      <c r="V27" s="3">
        <v>92</v>
      </c>
      <c r="W27" s="25"/>
      <c r="AA27" s="33"/>
      <c r="AC27" s="11"/>
    </row>
    <row r="28" spans="3:29" x14ac:dyDescent="0.3">
      <c r="U28" s="3">
        <v>19</v>
      </c>
      <c r="V28" s="3">
        <v>95</v>
      </c>
      <c r="W28" s="25"/>
      <c r="AA28" s="33"/>
      <c r="AC28" s="4"/>
    </row>
    <row r="29" spans="3:29" ht="18" x14ac:dyDescent="0.3">
      <c r="N29" s="2"/>
      <c r="O29" s="2"/>
      <c r="U29" s="3">
        <v>20</v>
      </c>
      <c r="V29" s="3">
        <v>100</v>
      </c>
      <c r="W29" s="25"/>
      <c r="AA29" s="33"/>
      <c r="AC29" s="4"/>
    </row>
    <row r="30" spans="3:29" x14ac:dyDescent="0.3">
      <c r="U30" s="3">
        <v>21</v>
      </c>
      <c r="V30" s="3">
        <v>105</v>
      </c>
      <c r="W30" s="25"/>
      <c r="AA30" s="33"/>
      <c r="AC30" s="4"/>
    </row>
    <row r="31" spans="3:29" x14ac:dyDescent="0.3">
      <c r="U31" s="3">
        <v>22</v>
      </c>
      <c r="V31" s="3">
        <v>110</v>
      </c>
      <c r="W31" s="25"/>
      <c r="AA31" s="33"/>
      <c r="AC31" s="4"/>
    </row>
    <row r="32" spans="3:29" x14ac:dyDescent="0.3">
      <c r="U32" s="3">
        <v>23</v>
      </c>
      <c r="V32" s="3">
        <v>115</v>
      </c>
      <c r="W32" s="25"/>
      <c r="AA32" s="33"/>
      <c r="AC32" s="4"/>
    </row>
    <row r="33" spans="3:29" x14ac:dyDescent="0.3">
      <c r="U33" s="3">
        <v>24</v>
      </c>
      <c r="V33" s="3">
        <v>120</v>
      </c>
      <c r="W33" s="25"/>
      <c r="AA33" s="33"/>
      <c r="AC33" s="4"/>
    </row>
    <row r="34" spans="3:29" ht="15.6" x14ac:dyDescent="0.3">
      <c r="C34" s="37" t="s">
        <v>67</v>
      </c>
      <c r="D34" s="37"/>
      <c r="E34" s="32">
        <f>_xlfn.PERCENTILE.EXC(V10:V209,0.1)</f>
        <v>72.300000000000011</v>
      </c>
      <c r="U34" s="3">
        <v>25</v>
      </c>
      <c r="V34" s="3">
        <v>125</v>
      </c>
      <c r="W34" s="25"/>
      <c r="AA34" s="33"/>
      <c r="AC34" s="4"/>
    </row>
    <row r="35" spans="3:29" ht="15.6" x14ac:dyDescent="0.3">
      <c r="C35" s="37" t="s">
        <v>70</v>
      </c>
      <c r="D35" s="37"/>
      <c r="E35" s="32">
        <f>_xlfn.PERCENTILE.EXC(V10:V209,0.25)</f>
        <v>126.25</v>
      </c>
      <c r="U35" s="3">
        <v>26</v>
      </c>
      <c r="V35" s="3">
        <v>130</v>
      </c>
      <c r="W35" s="25"/>
      <c r="AA35" s="33"/>
      <c r="AC35" s="4"/>
    </row>
    <row r="36" spans="3:29" ht="15.6" x14ac:dyDescent="0.3">
      <c r="C36" s="37" t="s">
        <v>68</v>
      </c>
      <c r="D36" s="37"/>
      <c r="E36" s="32">
        <f>_xlfn.PERCENTILE.EXC(V10:V209,0.75)</f>
        <v>378.75</v>
      </c>
      <c r="U36" s="3">
        <v>27</v>
      </c>
      <c r="V36" s="3">
        <v>135</v>
      </c>
      <c r="W36" s="25"/>
      <c r="AA36" s="33"/>
      <c r="AC36" s="4"/>
    </row>
    <row r="37" spans="3:29" ht="15.6" x14ac:dyDescent="0.3">
      <c r="C37" s="37" t="s">
        <v>69</v>
      </c>
      <c r="D37" s="37"/>
      <c r="E37" s="32">
        <f>_xlfn.PERCENTILE.EXC(V10:V209,0.9)</f>
        <v>454.5</v>
      </c>
      <c r="U37" s="3">
        <v>28</v>
      </c>
      <c r="V37" s="3">
        <v>140</v>
      </c>
      <c r="W37" s="25"/>
      <c r="AA37" s="33"/>
      <c r="AC37" s="4"/>
    </row>
    <row r="38" spans="3:29" x14ac:dyDescent="0.3">
      <c r="U38" s="3">
        <v>29</v>
      </c>
      <c r="V38" s="3">
        <v>145</v>
      </c>
      <c r="W38" s="25"/>
      <c r="AA38" s="33"/>
      <c r="AC38" s="4"/>
    </row>
    <row r="39" spans="3:29" x14ac:dyDescent="0.3">
      <c r="U39" s="3">
        <v>30</v>
      </c>
      <c r="V39" s="3">
        <v>150</v>
      </c>
      <c r="W39" s="25"/>
      <c r="AA39" s="33"/>
      <c r="AC39" s="4"/>
    </row>
    <row r="40" spans="3:29" x14ac:dyDescent="0.3">
      <c r="U40" s="3">
        <v>31</v>
      </c>
      <c r="V40" s="3">
        <v>155</v>
      </c>
      <c r="W40" s="25"/>
      <c r="AA40" s="33"/>
      <c r="AC40" s="4"/>
    </row>
    <row r="41" spans="3:29" x14ac:dyDescent="0.3">
      <c r="U41" s="3">
        <v>32</v>
      </c>
      <c r="V41" s="3">
        <v>160</v>
      </c>
      <c r="W41" s="25"/>
      <c r="AA41" s="33"/>
      <c r="AC41" s="4"/>
    </row>
    <row r="42" spans="3:29" x14ac:dyDescent="0.3">
      <c r="U42" s="3">
        <v>33</v>
      </c>
      <c r="V42" s="3">
        <v>165</v>
      </c>
      <c r="W42" s="25"/>
      <c r="AA42" s="33"/>
      <c r="AC42" s="4"/>
    </row>
    <row r="43" spans="3:29" x14ac:dyDescent="0.3">
      <c r="U43" s="3">
        <v>34</v>
      </c>
      <c r="V43" s="3">
        <v>170</v>
      </c>
      <c r="W43" s="25"/>
      <c r="AA43" s="33"/>
      <c r="AC43" s="4"/>
    </row>
    <row r="44" spans="3:29" x14ac:dyDescent="0.3">
      <c r="U44" s="3">
        <v>35</v>
      </c>
      <c r="V44" s="3">
        <v>175</v>
      </c>
      <c r="W44" s="25"/>
      <c r="AA44" s="33"/>
      <c r="AC44" s="4"/>
    </row>
    <row r="45" spans="3:29" x14ac:dyDescent="0.3">
      <c r="U45" s="3">
        <v>36</v>
      </c>
      <c r="V45" s="3">
        <v>180</v>
      </c>
      <c r="W45" s="25"/>
      <c r="AA45" s="33"/>
      <c r="AC45" s="4"/>
    </row>
    <row r="46" spans="3:29" x14ac:dyDescent="0.3">
      <c r="U46" s="3">
        <v>37</v>
      </c>
      <c r="V46" s="3">
        <v>185</v>
      </c>
      <c r="W46" s="25"/>
      <c r="AA46" s="33"/>
      <c r="AC46" s="4"/>
    </row>
    <row r="47" spans="3:29" x14ac:dyDescent="0.3">
      <c r="U47" s="3">
        <v>38</v>
      </c>
      <c r="V47" s="3">
        <v>190</v>
      </c>
      <c r="W47" s="25"/>
      <c r="AA47" s="33"/>
      <c r="AC47" s="4"/>
    </row>
    <row r="48" spans="3:29" x14ac:dyDescent="0.3">
      <c r="U48" s="3">
        <v>39</v>
      </c>
      <c r="V48" s="3">
        <v>195</v>
      </c>
      <c r="W48" s="25"/>
      <c r="AA48" s="33"/>
      <c r="AC48" s="4"/>
    </row>
    <row r="49" spans="21:29" x14ac:dyDescent="0.3">
      <c r="U49" s="3">
        <v>40</v>
      </c>
      <c r="V49" s="3">
        <v>200</v>
      </c>
      <c r="W49" s="25"/>
      <c r="AA49" s="33"/>
      <c r="AC49" s="4"/>
    </row>
    <row r="50" spans="21:29" x14ac:dyDescent="0.3">
      <c r="U50" s="3">
        <v>41</v>
      </c>
      <c r="V50" s="3">
        <v>205</v>
      </c>
      <c r="W50" s="25"/>
      <c r="AA50" s="33"/>
      <c r="AC50" s="4"/>
    </row>
    <row r="51" spans="21:29" x14ac:dyDescent="0.3">
      <c r="U51" s="3">
        <v>42</v>
      </c>
      <c r="V51" s="3">
        <v>210</v>
      </c>
      <c r="W51" s="25"/>
      <c r="AA51" s="33"/>
      <c r="AC51" s="4"/>
    </row>
    <row r="52" spans="21:29" x14ac:dyDescent="0.3">
      <c r="U52" s="3">
        <v>43</v>
      </c>
      <c r="V52" s="3">
        <v>215</v>
      </c>
      <c r="W52" s="25"/>
      <c r="AA52" s="33"/>
      <c r="AC52" s="4"/>
    </row>
    <row r="53" spans="21:29" x14ac:dyDescent="0.3">
      <c r="U53" s="3">
        <v>44</v>
      </c>
      <c r="V53" s="3">
        <v>220</v>
      </c>
      <c r="W53" s="25"/>
      <c r="AA53" s="33"/>
      <c r="AC53" s="4"/>
    </row>
    <row r="54" spans="21:29" x14ac:dyDescent="0.3">
      <c r="U54" s="3">
        <v>45</v>
      </c>
      <c r="V54" s="3">
        <v>225</v>
      </c>
      <c r="W54" s="25"/>
      <c r="AA54" s="33"/>
      <c r="AC54" s="4"/>
    </row>
    <row r="55" spans="21:29" x14ac:dyDescent="0.3">
      <c r="U55" s="3">
        <v>46</v>
      </c>
      <c r="V55" s="3">
        <v>230</v>
      </c>
      <c r="W55" s="25"/>
      <c r="AA55" s="33"/>
      <c r="AC55" s="4"/>
    </row>
    <row r="56" spans="21:29" x14ac:dyDescent="0.3">
      <c r="U56" s="3">
        <v>47</v>
      </c>
      <c r="V56" s="3">
        <v>235</v>
      </c>
      <c r="W56" s="25"/>
      <c r="AA56" s="33"/>
      <c r="AC56" s="4"/>
    </row>
    <row r="57" spans="21:29" x14ac:dyDescent="0.3">
      <c r="U57" s="3">
        <v>48</v>
      </c>
      <c r="V57" s="3">
        <v>240</v>
      </c>
      <c r="W57" s="25"/>
      <c r="AA57" s="33"/>
      <c r="AC57" s="4"/>
    </row>
    <row r="58" spans="21:29" x14ac:dyDescent="0.3">
      <c r="U58" s="3">
        <v>49</v>
      </c>
      <c r="V58" s="3">
        <v>245</v>
      </c>
      <c r="W58" s="25"/>
      <c r="AA58" s="33"/>
      <c r="AC58" s="4"/>
    </row>
    <row r="59" spans="21:29" x14ac:dyDescent="0.3">
      <c r="U59" s="3">
        <v>50</v>
      </c>
      <c r="V59" s="3">
        <v>250</v>
      </c>
      <c r="W59" s="25"/>
      <c r="AA59" s="33"/>
      <c r="AC59" s="4"/>
    </row>
    <row r="60" spans="21:29" x14ac:dyDescent="0.3">
      <c r="U60" s="3">
        <v>51</v>
      </c>
      <c r="V60" s="3">
        <v>255</v>
      </c>
      <c r="W60" s="25"/>
      <c r="AA60" s="33"/>
      <c r="AC60" s="4"/>
    </row>
    <row r="61" spans="21:29" x14ac:dyDescent="0.3">
      <c r="U61" s="3">
        <v>52</v>
      </c>
      <c r="V61" s="3">
        <v>260</v>
      </c>
      <c r="W61" s="25"/>
      <c r="AA61" s="33"/>
      <c r="AC61" s="4"/>
    </row>
    <row r="62" spans="21:29" x14ac:dyDescent="0.3">
      <c r="U62" s="3">
        <v>53</v>
      </c>
      <c r="V62" s="3">
        <v>265</v>
      </c>
      <c r="W62" s="25"/>
      <c r="AA62" s="33"/>
      <c r="AC62" s="4"/>
    </row>
    <row r="63" spans="21:29" x14ac:dyDescent="0.3">
      <c r="U63" s="3">
        <v>54</v>
      </c>
      <c r="V63" s="3">
        <v>270</v>
      </c>
      <c r="W63" s="25"/>
      <c r="AA63" s="33"/>
      <c r="AC63" s="4"/>
    </row>
    <row r="64" spans="21:29" x14ac:dyDescent="0.3">
      <c r="U64" s="3">
        <v>55</v>
      </c>
      <c r="V64" s="3">
        <v>275</v>
      </c>
      <c r="W64" s="25"/>
      <c r="AA64" s="33"/>
      <c r="AC64" s="4"/>
    </row>
    <row r="65" spans="21:29" x14ac:dyDescent="0.3">
      <c r="U65" s="3">
        <v>56</v>
      </c>
      <c r="V65" s="3">
        <v>280</v>
      </c>
      <c r="W65" s="25"/>
      <c r="AA65" s="33"/>
      <c r="AC65" s="4"/>
    </row>
    <row r="66" spans="21:29" x14ac:dyDescent="0.3">
      <c r="U66" s="3">
        <v>57</v>
      </c>
      <c r="V66" s="3">
        <v>285</v>
      </c>
      <c r="W66" s="25"/>
      <c r="AA66" s="33"/>
      <c r="AC66" s="4"/>
    </row>
    <row r="67" spans="21:29" x14ac:dyDescent="0.3">
      <c r="U67" s="3">
        <v>58</v>
      </c>
      <c r="V67" s="3">
        <v>290</v>
      </c>
      <c r="W67" s="25"/>
      <c r="AA67" s="33"/>
      <c r="AC67" s="4"/>
    </row>
    <row r="68" spans="21:29" x14ac:dyDescent="0.3">
      <c r="U68" s="3">
        <v>59</v>
      </c>
      <c r="V68" s="3">
        <v>295</v>
      </c>
      <c r="W68" s="25"/>
      <c r="AA68" s="33"/>
      <c r="AC68" s="4"/>
    </row>
    <row r="69" spans="21:29" x14ac:dyDescent="0.3">
      <c r="U69" s="3">
        <v>60</v>
      </c>
      <c r="V69" s="3">
        <v>300</v>
      </c>
      <c r="W69" s="25"/>
      <c r="AA69" s="33"/>
      <c r="AC69" s="4"/>
    </row>
    <row r="70" spans="21:29" x14ac:dyDescent="0.3">
      <c r="U70" s="3">
        <v>61</v>
      </c>
      <c r="V70" s="3">
        <v>305</v>
      </c>
      <c r="W70" s="25"/>
      <c r="AA70" s="33"/>
      <c r="AC70" s="4"/>
    </row>
    <row r="71" spans="21:29" x14ac:dyDescent="0.3">
      <c r="U71" s="3">
        <v>62</v>
      </c>
      <c r="V71" s="3">
        <v>310</v>
      </c>
      <c r="W71" s="25"/>
      <c r="AA71" s="33"/>
      <c r="AC71" s="4"/>
    </row>
    <row r="72" spans="21:29" x14ac:dyDescent="0.3">
      <c r="U72" s="3">
        <v>63</v>
      </c>
      <c r="V72" s="3">
        <v>315</v>
      </c>
      <c r="W72" s="25"/>
      <c r="AA72" s="33"/>
      <c r="AC72" s="4"/>
    </row>
    <row r="73" spans="21:29" x14ac:dyDescent="0.3">
      <c r="U73" s="3">
        <v>64</v>
      </c>
      <c r="V73" s="3">
        <v>320</v>
      </c>
      <c r="W73" s="25"/>
      <c r="AA73" s="33"/>
      <c r="AC73" s="4"/>
    </row>
    <row r="74" spans="21:29" x14ac:dyDescent="0.3">
      <c r="U74" s="3">
        <v>65</v>
      </c>
      <c r="V74" s="3">
        <v>325</v>
      </c>
      <c r="W74" s="25"/>
      <c r="AA74" s="33"/>
      <c r="AC74" s="4"/>
    </row>
    <row r="75" spans="21:29" x14ac:dyDescent="0.3">
      <c r="U75" s="3">
        <v>66</v>
      </c>
      <c r="V75" s="3">
        <v>330</v>
      </c>
      <c r="W75" s="25"/>
      <c r="AA75" s="33"/>
      <c r="AC75" s="4"/>
    </row>
    <row r="76" spans="21:29" x14ac:dyDescent="0.3">
      <c r="U76" s="3">
        <v>67</v>
      </c>
      <c r="V76" s="3">
        <v>335</v>
      </c>
      <c r="W76" s="25"/>
      <c r="AA76" s="33"/>
      <c r="AC76" s="4"/>
    </row>
    <row r="77" spans="21:29" x14ac:dyDescent="0.3">
      <c r="U77" s="3">
        <v>68</v>
      </c>
      <c r="V77" s="3">
        <v>340</v>
      </c>
      <c r="W77" s="25"/>
      <c r="AA77" s="33"/>
      <c r="AC77" s="4"/>
    </row>
    <row r="78" spans="21:29" x14ac:dyDescent="0.3">
      <c r="U78" s="3">
        <v>69</v>
      </c>
      <c r="V78" s="3">
        <v>345</v>
      </c>
      <c r="W78" s="25"/>
      <c r="AA78" s="33"/>
      <c r="AC78" s="4"/>
    </row>
    <row r="79" spans="21:29" x14ac:dyDescent="0.3">
      <c r="U79" s="3">
        <v>70</v>
      </c>
      <c r="V79" s="3">
        <v>350</v>
      </c>
      <c r="W79" s="25"/>
      <c r="AA79" s="33"/>
      <c r="AC79" s="4"/>
    </row>
    <row r="80" spans="21:29" x14ac:dyDescent="0.3">
      <c r="U80" s="3">
        <v>71</v>
      </c>
      <c r="V80" s="3">
        <v>355</v>
      </c>
      <c r="W80" s="25"/>
      <c r="AA80" s="33"/>
      <c r="AC80" s="4"/>
    </row>
    <row r="81" spans="21:29" x14ac:dyDescent="0.3">
      <c r="U81" s="3">
        <v>72</v>
      </c>
      <c r="V81" s="3">
        <v>360</v>
      </c>
      <c r="W81" s="25"/>
      <c r="AA81" s="33"/>
      <c r="AC81" s="4"/>
    </row>
    <row r="82" spans="21:29" x14ac:dyDescent="0.3">
      <c r="U82" s="3">
        <v>73</v>
      </c>
      <c r="V82" s="3">
        <v>365</v>
      </c>
      <c r="W82" s="25"/>
      <c r="AA82" s="33"/>
      <c r="AC82" s="4"/>
    </row>
    <row r="83" spans="21:29" x14ac:dyDescent="0.3">
      <c r="U83" s="3">
        <v>74</v>
      </c>
      <c r="V83" s="3">
        <v>370</v>
      </c>
      <c r="W83" s="25"/>
      <c r="AA83" s="33"/>
      <c r="AC83" s="4"/>
    </row>
    <row r="84" spans="21:29" x14ac:dyDescent="0.3">
      <c r="U84" s="3">
        <v>75</v>
      </c>
      <c r="V84" s="3">
        <v>375</v>
      </c>
      <c r="W84" s="25"/>
      <c r="AA84" s="33"/>
      <c r="AC84" s="4"/>
    </row>
    <row r="85" spans="21:29" x14ac:dyDescent="0.3">
      <c r="U85" s="3">
        <v>76</v>
      </c>
      <c r="V85" s="3">
        <v>380</v>
      </c>
      <c r="W85" s="25"/>
      <c r="AA85" s="33"/>
      <c r="AC85" s="4"/>
    </row>
    <row r="86" spans="21:29" x14ac:dyDescent="0.3">
      <c r="U86" s="3">
        <v>77</v>
      </c>
      <c r="V86" s="3">
        <v>385</v>
      </c>
      <c r="W86" s="25"/>
      <c r="AA86" s="33"/>
      <c r="AC86" s="4"/>
    </row>
    <row r="87" spans="21:29" x14ac:dyDescent="0.3">
      <c r="U87" s="3">
        <v>78</v>
      </c>
      <c r="V87" s="3">
        <v>390</v>
      </c>
      <c r="W87" s="25"/>
      <c r="AA87" s="33"/>
      <c r="AC87" s="4"/>
    </row>
    <row r="88" spans="21:29" x14ac:dyDescent="0.3">
      <c r="U88" s="3">
        <v>79</v>
      </c>
      <c r="V88" s="3">
        <v>395</v>
      </c>
      <c r="W88" s="25"/>
      <c r="AA88" s="33"/>
      <c r="AC88" s="4"/>
    </row>
    <row r="89" spans="21:29" x14ac:dyDescent="0.3">
      <c r="U89" s="3">
        <v>80</v>
      </c>
      <c r="V89" s="3">
        <v>400</v>
      </c>
      <c r="W89" s="25"/>
      <c r="AA89" s="33"/>
      <c r="AC89" s="4"/>
    </row>
    <row r="90" spans="21:29" x14ac:dyDescent="0.3">
      <c r="U90" s="3">
        <v>81</v>
      </c>
      <c r="V90" s="3">
        <v>405</v>
      </c>
      <c r="W90" s="25"/>
      <c r="AA90" s="33"/>
      <c r="AC90" s="4"/>
    </row>
    <row r="91" spans="21:29" x14ac:dyDescent="0.3">
      <c r="U91" s="3">
        <v>82</v>
      </c>
      <c r="V91" s="3">
        <v>410</v>
      </c>
      <c r="W91" s="25"/>
      <c r="AA91" s="33"/>
      <c r="AC91" s="4"/>
    </row>
    <row r="92" spans="21:29" x14ac:dyDescent="0.3">
      <c r="U92" s="3">
        <v>83</v>
      </c>
      <c r="V92" s="3">
        <v>415</v>
      </c>
      <c r="W92" s="25"/>
      <c r="AA92" s="33"/>
      <c r="AC92" s="4"/>
    </row>
    <row r="93" spans="21:29" x14ac:dyDescent="0.3">
      <c r="U93" s="3">
        <v>84</v>
      </c>
      <c r="V93" s="3">
        <v>420</v>
      </c>
      <c r="W93" s="25"/>
      <c r="AA93" s="33"/>
      <c r="AC93" s="4"/>
    </row>
    <row r="94" spans="21:29" x14ac:dyDescent="0.3">
      <c r="U94" s="3">
        <v>85</v>
      </c>
      <c r="V94" s="3">
        <v>425</v>
      </c>
      <c r="W94" s="25"/>
      <c r="AA94" s="33"/>
      <c r="AC94" s="4"/>
    </row>
    <row r="95" spans="21:29" x14ac:dyDescent="0.3">
      <c r="U95" s="3">
        <v>86</v>
      </c>
      <c r="V95" s="3">
        <v>430</v>
      </c>
      <c r="W95" s="25"/>
      <c r="AA95" s="33"/>
      <c r="AC95" s="4"/>
    </row>
    <row r="96" spans="21:29" x14ac:dyDescent="0.3">
      <c r="U96" s="3">
        <v>87</v>
      </c>
      <c r="V96" s="3">
        <v>435</v>
      </c>
      <c r="W96" s="25"/>
      <c r="AA96" s="33"/>
      <c r="AC96" s="4"/>
    </row>
    <row r="97" spans="21:29" x14ac:dyDescent="0.3">
      <c r="U97" s="3">
        <v>88</v>
      </c>
      <c r="V97" s="3">
        <v>440</v>
      </c>
      <c r="W97" s="25"/>
      <c r="AA97" s="33"/>
      <c r="AC97" s="4"/>
    </row>
    <row r="98" spans="21:29" x14ac:dyDescent="0.3">
      <c r="U98" s="3">
        <v>89</v>
      </c>
      <c r="V98" s="3">
        <v>445</v>
      </c>
      <c r="W98" s="25"/>
      <c r="AA98" s="33"/>
      <c r="AC98" s="4"/>
    </row>
    <row r="99" spans="21:29" x14ac:dyDescent="0.3">
      <c r="U99" s="3">
        <v>90</v>
      </c>
      <c r="V99" s="3">
        <v>450</v>
      </c>
      <c r="W99" s="25"/>
      <c r="AA99" s="33"/>
      <c r="AC99" s="4"/>
    </row>
    <row r="100" spans="21:29" x14ac:dyDescent="0.3">
      <c r="U100" s="3">
        <v>91</v>
      </c>
      <c r="V100" s="3">
        <v>455</v>
      </c>
      <c r="W100" s="25"/>
      <c r="AA100" s="33"/>
      <c r="AC100" s="4"/>
    </row>
    <row r="101" spans="21:29" x14ac:dyDescent="0.3">
      <c r="U101" s="3">
        <v>92</v>
      </c>
      <c r="V101" s="3">
        <v>460</v>
      </c>
      <c r="W101" s="25"/>
      <c r="AA101" s="33"/>
      <c r="AC101" s="4"/>
    </row>
    <row r="102" spans="21:29" x14ac:dyDescent="0.3">
      <c r="U102" s="3">
        <v>93</v>
      </c>
      <c r="V102" s="3">
        <v>465</v>
      </c>
      <c r="W102" s="25"/>
      <c r="AA102" s="33"/>
      <c r="AC102" s="4"/>
    </row>
    <row r="103" spans="21:29" x14ac:dyDescent="0.3">
      <c r="U103" s="3">
        <v>94</v>
      </c>
      <c r="V103" s="3">
        <v>470</v>
      </c>
      <c r="W103" s="25"/>
      <c r="AA103" s="33"/>
      <c r="AC103" s="4"/>
    </row>
    <row r="104" spans="21:29" x14ac:dyDescent="0.3">
      <c r="U104" s="3">
        <v>95</v>
      </c>
      <c r="V104" s="3">
        <v>475</v>
      </c>
      <c r="W104" s="25"/>
      <c r="AA104" s="33"/>
      <c r="AC104" s="4"/>
    </row>
    <row r="105" spans="21:29" x14ac:dyDescent="0.3">
      <c r="U105" s="3">
        <v>96</v>
      </c>
      <c r="V105" s="3">
        <v>480</v>
      </c>
      <c r="W105" s="25"/>
      <c r="AA105" s="33"/>
      <c r="AC105" s="4"/>
    </row>
    <row r="106" spans="21:29" x14ac:dyDescent="0.3">
      <c r="U106" s="3">
        <v>97</v>
      </c>
      <c r="V106" s="3">
        <v>485</v>
      </c>
      <c r="W106" s="25"/>
      <c r="AA106" s="33"/>
      <c r="AC106" s="4"/>
    </row>
    <row r="107" spans="21:29" x14ac:dyDescent="0.3">
      <c r="U107" s="3">
        <v>98</v>
      </c>
      <c r="V107" s="3">
        <v>490</v>
      </c>
      <c r="W107" s="25"/>
      <c r="AA107" s="33"/>
      <c r="AC107" s="4"/>
    </row>
    <row r="108" spans="21:29" x14ac:dyDescent="0.3">
      <c r="U108" s="3">
        <v>99</v>
      </c>
      <c r="V108" s="3">
        <v>495</v>
      </c>
      <c r="W108" s="25"/>
      <c r="AA108" s="33"/>
      <c r="AC108" s="4"/>
    </row>
    <row r="109" spans="21:29" x14ac:dyDescent="0.3">
      <c r="U109" s="3">
        <v>100</v>
      </c>
      <c r="V109" s="3">
        <v>500</v>
      </c>
      <c r="W109" s="25"/>
      <c r="AA109" s="33"/>
      <c r="AC109" s="4"/>
    </row>
    <row r="110" spans="21:29" x14ac:dyDescent="0.3">
      <c r="U110" s="3">
        <v>101</v>
      </c>
      <c r="V110" s="3">
        <v>40</v>
      </c>
      <c r="AA110" s="33"/>
      <c r="AC110" s="4"/>
    </row>
    <row r="111" spans="21:29" x14ac:dyDescent="0.3">
      <c r="U111" s="3">
        <v>102</v>
      </c>
      <c r="V111" s="24">
        <v>45</v>
      </c>
      <c r="AA111" s="33"/>
      <c r="AC111" s="4"/>
    </row>
    <row r="112" spans="21:29" x14ac:dyDescent="0.3">
      <c r="U112" s="3">
        <v>103</v>
      </c>
      <c r="V112" s="3">
        <v>50</v>
      </c>
      <c r="AA112" s="33"/>
      <c r="AC112" s="4"/>
    </row>
    <row r="113" spans="21:29" x14ac:dyDescent="0.3">
      <c r="U113" s="3">
        <v>104</v>
      </c>
      <c r="V113" s="3">
        <v>55</v>
      </c>
      <c r="AA113" s="33"/>
      <c r="AC113" s="4"/>
    </row>
    <row r="114" spans="21:29" x14ac:dyDescent="0.3">
      <c r="U114" s="3">
        <v>105</v>
      </c>
      <c r="V114" s="3">
        <v>60</v>
      </c>
      <c r="AA114" s="33"/>
      <c r="AC114" s="4"/>
    </row>
    <row r="115" spans="21:29" x14ac:dyDescent="0.3">
      <c r="U115" s="3">
        <v>106</v>
      </c>
      <c r="V115" s="3">
        <v>62</v>
      </c>
      <c r="AA115" s="33"/>
      <c r="AC115" s="4"/>
    </row>
    <row r="116" spans="21:29" x14ac:dyDescent="0.3">
      <c r="U116" s="3">
        <v>107</v>
      </c>
      <c r="V116" s="3">
        <v>65</v>
      </c>
      <c r="AA116" s="33"/>
      <c r="AC116" s="4"/>
    </row>
    <row r="117" spans="21:29" x14ac:dyDescent="0.3">
      <c r="U117" s="3">
        <v>108</v>
      </c>
      <c r="V117" s="15">
        <v>68</v>
      </c>
      <c r="AA117" s="33"/>
      <c r="AC117" s="4"/>
    </row>
    <row r="118" spans="21:29" x14ac:dyDescent="0.3">
      <c r="U118" s="3">
        <v>109</v>
      </c>
      <c r="V118" s="15">
        <v>70</v>
      </c>
      <c r="AA118" s="33"/>
      <c r="AC118" s="4"/>
    </row>
    <row r="119" spans="21:29" x14ac:dyDescent="0.3">
      <c r="U119" s="3">
        <v>110</v>
      </c>
      <c r="V119" s="3">
        <v>72</v>
      </c>
      <c r="AA119" s="33"/>
      <c r="AC119" s="4"/>
    </row>
    <row r="120" spans="21:29" x14ac:dyDescent="0.3">
      <c r="U120" s="3">
        <v>111</v>
      </c>
      <c r="V120" s="3">
        <v>75</v>
      </c>
      <c r="AA120" s="33"/>
      <c r="AC120" s="4"/>
    </row>
    <row r="121" spans="21:29" x14ac:dyDescent="0.3">
      <c r="U121" s="3">
        <v>112</v>
      </c>
      <c r="V121" s="3">
        <v>78</v>
      </c>
      <c r="AA121" s="33"/>
      <c r="AC121" s="4"/>
    </row>
    <row r="122" spans="21:29" x14ac:dyDescent="0.3">
      <c r="U122" s="3">
        <v>113</v>
      </c>
      <c r="V122" s="3">
        <v>80</v>
      </c>
      <c r="AA122" s="33"/>
      <c r="AC122" s="4"/>
    </row>
    <row r="123" spans="21:29" x14ac:dyDescent="0.3">
      <c r="U123" s="3">
        <v>114</v>
      </c>
      <c r="V123" s="3">
        <v>82</v>
      </c>
      <c r="AA123" s="33"/>
      <c r="AC123" s="4"/>
    </row>
    <row r="124" spans="21:29" x14ac:dyDescent="0.3">
      <c r="U124" s="3">
        <v>115</v>
      </c>
      <c r="V124" s="3">
        <v>85</v>
      </c>
      <c r="AA124" s="33"/>
      <c r="AC124" s="4"/>
    </row>
    <row r="125" spans="21:29" x14ac:dyDescent="0.3">
      <c r="U125" s="3">
        <v>116</v>
      </c>
      <c r="V125" s="3">
        <v>88</v>
      </c>
      <c r="AA125" s="33"/>
      <c r="AC125" s="4"/>
    </row>
    <row r="126" spans="21:29" x14ac:dyDescent="0.3">
      <c r="U126" s="3">
        <v>117</v>
      </c>
      <c r="V126" s="3">
        <v>90</v>
      </c>
      <c r="AA126" s="33"/>
      <c r="AC126" s="4"/>
    </row>
    <row r="127" spans="21:29" x14ac:dyDescent="0.3">
      <c r="U127" s="3">
        <v>118</v>
      </c>
      <c r="V127" s="3">
        <v>92</v>
      </c>
      <c r="AA127" s="33"/>
      <c r="AC127" s="4"/>
    </row>
    <row r="128" spans="21:29" x14ac:dyDescent="0.3">
      <c r="U128" s="3">
        <v>119</v>
      </c>
      <c r="V128" s="3">
        <v>95</v>
      </c>
      <c r="AA128" s="33"/>
      <c r="AC128" s="4"/>
    </row>
    <row r="129" spans="21:29" x14ac:dyDescent="0.3">
      <c r="U129" s="3">
        <v>120</v>
      </c>
      <c r="V129" s="3">
        <v>100</v>
      </c>
      <c r="AA129" s="33"/>
      <c r="AC129" s="4"/>
    </row>
    <row r="130" spans="21:29" x14ac:dyDescent="0.3">
      <c r="U130" s="3">
        <v>121</v>
      </c>
      <c r="V130" s="3">
        <v>105</v>
      </c>
      <c r="AA130" s="33"/>
      <c r="AC130" s="4"/>
    </row>
    <row r="131" spans="21:29" x14ac:dyDescent="0.3">
      <c r="U131" s="3">
        <v>122</v>
      </c>
      <c r="V131" s="3">
        <v>110</v>
      </c>
      <c r="AA131" s="33"/>
      <c r="AC131" s="4"/>
    </row>
    <row r="132" spans="21:29" x14ac:dyDescent="0.3">
      <c r="U132" s="3">
        <v>123</v>
      </c>
      <c r="V132" s="3">
        <v>115</v>
      </c>
      <c r="AA132" s="33"/>
      <c r="AC132" s="4"/>
    </row>
    <row r="133" spans="21:29" x14ac:dyDescent="0.3">
      <c r="U133" s="3">
        <v>124</v>
      </c>
      <c r="V133" s="3">
        <v>120</v>
      </c>
      <c r="AA133" s="33"/>
      <c r="AC133" s="4"/>
    </row>
    <row r="134" spans="21:29" x14ac:dyDescent="0.3">
      <c r="U134" s="3">
        <v>125</v>
      </c>
      <c r="V134" s="3">
        <v>125</v>
      </c>
      <c r="AA134" s="33"/>
      <c r="AC134" s="4"/>
    </row>
    <row r="135" spans="21:29" x14ac:dyDescent="0.3">
      <c r="U135" s="3">
        <v>126</v>
      </c>
      <c r="V135" s="3">
        <v>130</v>
      </c>
      <c r="AA135" s="33"/>
      <c r="AC135" s="4"/>
    </row>
    <row r="136" spans="21:29" x14ac:dyDescent="0.3">
      <c r="U136" s="3">
        <v>127</v>
      </c>
      <c r="V136" s="3">
        <v>135</v>
      </c>
      <c r="AA136" s="33"/>
      <c r="AC136" s="4"/>
    </row>
    <row r="137" spans="21:29" x14ac:dyDescent="0.3">
      <c r="U137" s="3">
        <v>128</v>
      </c>
      <c r="V137" s="3">
        <v>140</v>
      </c>
      <c r="AA137" s="33"/>
      <c r="AC137" s="4"/>
    </row>
    <row r="138" spans="21:29" x14ac:dyDescent="0.3">
      <c r="U138" s="3">
        <v>129</v>
      </c>
      <c r="V138" s="3">
        <v>145</v>
      </c>
      <c r="AA138" s="33"/>
      <c r="AC138" s="4"/>
    </row>
    <row r="139" spans="21:29" x14ac:dyDescent="0.3">
      <c r="U139" s="3">
        <v>130</v>
      </c>
      <c r="V139" s="3">
        <v>150</v>
      </c>
      <c r="AA139" s="33"/>
      <c r="AC139" s="4"/>
    </row>
    <row r="140" spans="21:29" x14ac:dyDescent="0.3">
      <c r="U140" s="3">
        <v>131</v>
      </c>
      <c r="V140" s="3">
        <v>155</v>
      </c>
      <c r="AA140" s="33"/>
      <c r="AC140" s="4"/>
    </row>
    <row r="141" spans="21:29" x14ac:dyDescent="0.3">
      <c r="U141" s="3">
        <v>132</v>
      </c>
      <c r="V141" s="3">
        <v>160</v>
      </c>
      <c r="AA141" s="33"/>
      <c r="AC141" s="4"/>
    </row>
    <row r="142" spans="21:29" x14ac:dyDescent="0.3">
      <c r="U142" s="3">
        <v>133</v>
      </c>
      <c r="V142" s="3">
        <v>165</v>
      </c>
      <c r="AA142" s="33"/>
      <c r="AC142" s="4"/>
    </row>
    <row r="143" spans="21:29" x14ac:dyDescent="0.3">
      <c r="U143" s="3">
        <v>134</v>
      </c>
      <c r="V143" s="3">
        <v>170</v>
      </c>
      <c r="AA143" s="33"/>
      <c r="AC143" s="4"/>
    </row>
    <row r="144" spans="21:29" x14ac:dyDescent="0.3">
      <c r="U144" s="3">
        <v>135</v>
      </c>
      <c r="V144" s="3">
        <v>175</v>
      </c>
      <c r="AA144" s="33"/>
      <c r="AC144" s="4"/>
    </row>
    <row r="145" spans="21:29" x14ac:dyDescent="0.3">
      <c r="U145" s="3">
        <v>136</v>
      </c>
      <c r="V145" s="3">
        <v>180</v>
      </c>
      <c r="AA145" s="33"/>
      <c r="AC145" s="4"/>
    </row>
    <row r="146" spans="21:29" x14ac:dyDescent="0.3">
      <c r="U146" s="3">
        <v>137</v>
      </c>
      <c r="V146" s="3">
        <v>185</v>
      </c>
      <c r="AA146" s="33"/>
      <c r="AC146" s="4"/>
    </row>
    <row r="147" spans="21:29" x14ac:dyDescent="0.3">
      <c r="U147" s="3">
        <v>138</v>
      </c>
      <c r="V147" s="3">
        <v>190</v>
      </c>
      <c r="AA147" s="33"/>
      <c r="AC147" s="4"/>
    </row>
    <row r="148" spans="21:29" x14ac:dyDescent="0.3">
      <c r="U148" s="3">
        <v>139</v>
      </c>
      <c r="V148" s="3">
        <v>195</v>
      </c>
      <c r="AA148" s="33"/>
      <c r="AC148" s="4"/>
    </row>
    <row r="149" spans="21:29" x14ac:dyDescent="0.3">
      <c r="U149" s="3">
        <v>140</v>
      </c>
      <c r="V149" s="3">
        <v>200</v>
      </c>
      <c r="AA149" s="33"/>
      <c r="AC149" s="4"/>
    </row>
    <row r="150" spans="21:29" x14ac:dyDescent="0.3">
      <c r="U150" s="3">
        <v>141</v>
      </c>
      <c r="V150" s="3">
        <v>205</v>
      </c>
      <c r="AA150" s="33"/>
      <c r="AC150" s="4"/>
    </row>
    <row r="151" spans="21:29" x14ac:dyDescent="0.3">
      <c r="U151" s="3">
        <v>142</v>
      </c>
      <c r="V151" s="3">
        <v>210</v>
      </c>
      <c r="AA151" s="33"/>
      <c r="AC151" s="4"/>
    </row>
    <row r="152" spans="21:29" x14ac:dyDescent="0.3">
      <c r="U152" s="3">
        <v>143</v>
      </c>
      <c r="V152" s="3">
        <v>215</v>
      </c>
      <c r="AA152" s="33"/>
      <c r="AC152" s="4"/>
    </row>
    <row r="153" spans="21:29" x14ac:dyDescent="0.3">
      <c r="U153" s="3">
        <v>144</v>
      </c>
      <c r="V153" s="3">
        <v>220</v>
      </c>
      <c r="AA153" s="33"/>
      <c r="AC153" s="4"/>
    </row>
    <row r="154" spans="21:29" x14ac:dyDescent="0.3">
      <c r="U154" s="3">
        <v>145</v>
      </c>
      <c r="V154" s="3">
        <v>225</v>
      </c>
      <c r="AA154" s="33"/>
      <c r="AC154" s="4"/>
    </row>
    <row r="155" spans="21:29" x14ac:dyDescent="0.3">
      <c r="U155" s="3">
        <v>146</v>
      </c>
      <c r="V155" s="3">
        <v>230</v>
      </c>
      <c r="AA155" s="33"/>
      <c r="AC155" s="4"/>
    </row>
    <row r="156" spans="21:29" x14ac:dyDescent="0.3">
      <c r="U156" s="3">
        <v>147</v>
      </c>
      <c r="V156" s="3">
        <v>235</v>
      </c>
      <c r="AA156" s="33"/>
      <c r="AC156" s="4"/>
    </row>
    <row r="157" spans="21:29" x14ac:dyDescent="0.3">
      <c r="U157" s="3">
        <v>148</v>
      </c>
      <c r="V157" s="3">
        <v>240</v>
      </c>
      <c r="AA157" s="33"/>
      <c r="AC157" s="4"/>
    </row>
    <row r="158" spans="21:29" x14ac:dyDescent="0.3">
      <c r="U158" s="3">
        <v>149</v>
      </c>
      <c r="V158" s="3">
        <v>245</v>
      </c>
      <c r="AA158" s="33"/>
      <c r="AC158" s="4"/>
    </row>
    <row r="159" spans="21:29" x14ac:dyDescent="0.3">
      <c r="U159" s="3">
        <v>150</v>
      </c>
      <c r="V159" s="3">
        <v>250</v>
      </c>
      <c r="AA159" s="33"/>
      <c r="AC159" s="4"/>
    </row>
    <row r="160" spans="21:29" x14ac:dyDescent="0.3">
      <c r="U160" s="3">
        <v>151</v>
      </c>
      <c r="V160" s="3">
        <v>255</v>
      </c>
      <c r="AA160" s="33"/>
      <c r="AC160" s="4"/>
    </row>
    <row r="161" spans="21:29" x14ac:dyDescent="0.3">
      <c r="U161" s="3">
        <v>152</v>
      </c>
      <c r="V161" s="3">
        <v>260</v>
      </c>
      <c r="AA161" s="33"/>
      <c r="AC161" s="4"/>
    </row>
    <row r="162" spans="21:29" x14ac:dyDescent="0.3">
      <c r="U162" s="3">
        <v>153</v>
      </c>
      <c r="V162" s="3">
        <v>265</v>
      </c>
      <c r="AA162" s="33"/>
      <c r="AC162" s="4"/>
    </row>
    <row r="163" spans="21:29" x14ac:dyDescent="0.3">
      <c r="U163" s="3">
        <v>154</v>
      </c>
      <c r="V163" s="3">
        <v>270</v>
      </c>
      <c r="AA163" s="33"/>
      <c r="AC163" s="4"/>
    </row>
    <row r="164" spans="21:29" x14ac:dyDescent="0.3">
      <c r="U164" s="3">
        <v>155</v>
      </c>
      <c r="V164" s="3">
        <v>275</v>
      </c>
      <c r="AA164" s="33"/>
      <c r="AC164" s="4"/>
    </row>
    <row r="165" spans="21:29" x14ac:dyDescent="0.3">
      <c r="U165" s="3">
        <v>156</v>
      </c>
      <c r="V165" s="3">
        <v>280</v>
      </c>
      <c r="AA165" s="33"/>
      <c r="AC165" s="4"/>
    </row>
    <row r="166" spans="21:29" x14ac:dyDescent="0.3">
      <c r="U166" s="3">
        <v>157</v>
      </c>
      <c r="V166" s="3">
        <v>285</v>
      </c>
      <c r="AA166" s="33"/>
      <c r="AC166" s="4"/>
    </row>
    <row r="167" spans="21:29" x14ac:dyDescent="0.3">
      <c r="U167" s="3">
        <v>158</v>
      </c>
      <c r="V167" s="3">
        <v>290</v>
      </c>
      <c r="AA167" s="33"/>
      <c r="AC167" s="4"/>
    </row>
    <row r="168" spans="21:29" x14ac:dyDescent="0.3">
      <c r="U168" s="3">
        <v>159</v>
      </c>
      <c r="V168" s="3">
        <v>295</v>
      </c>
      <c r="AA168" s="33"/>
      <c r="AC168" s="4"/>
    </row>
    <row r="169" spans="21:29" x14ac:dyDescent="0.3">
      <c r="U169" s="3">
        <v>160</v>
      </c>
      <c r="V169" s="3">
        <v>300</v>
      </c>
      <c r="AA169" s="33"/>
      <c r="AC169" s="4"/>
    </row>
    <row r="170" spans="21:29" x14ac:dyDescent="0.3">
      <c r="U170" s="3">
        <v>161</v>
      </c>
      <c r="V170" s="3">
        <v>305</v>
      </c>
      <c r="AA170" s="33"/>
      <c r="AC170" s="4"/>
    </row>
    <row r="171" spans="21:29" x14ac:dyDescent="0.3">
      <c r="U171" s="3">
        <v>162</v>
      </c>
      <c r="V171" s="3">
        <v>310</v>
      </c>
      <c r="AA171" s="33"/>
      <c r="AC171" s="4"/>
    </row>
    <row r="172" spans="21:29" x14ac:dyDescent="0.3">
      <c r="U172" s="3">
        <v>163</v>
      </c>
      <c r="V172" s="3">
        <v>315</v>
      </c>
      <c r="AA172" s="33"/>
      <c r="AC172" s="4"/>
    </row>
    <row r="173" spans="21:29" x14ac:dyDescent="0.3">
      <c r="U173" s="3">
        <v>164</v>
      </c>
      <c r="V173" s="3">
        <v>320</v>
      </c>
      <c r="AA173" s="33"/>
      <c r="AC173" s="4"/>
    </row>
    <row r="174" spans="21:29" x14ac:dyDescent="0.3">
      <c r="U174" s="3">
        <v>165</v>
      </c>
      <c r="V174" s="3">
        <v>325</v>
      </c>
      <c r="AA174" s="33"/>
      <c r="AC174" s="4"/>
    </row>
    <row r="175" spans="21:29" x14ac:dyDescent="0.3">
      <c r="U175" s="3">
        <v>166</v>
      </c>
      <c r="V175" s="3">
        <v>330</v>
      </c>
      <c r="AA175" s="33"/>
      <c r="AC175" s="4"/>
    </row>
    <row r="176" spans="21:29" x14ac:dyDescent="0.3">
      <c r="U176" s="3">
        <v>167</v>
      </c>
      <c r="V176" s="3">
        <v>335</v>
      </c>
      <c r="AA176" s="33"/>
      <c r="AC176" s="4"/>
    </row>
    <row r="177" spans="21:29" x14ac:dyDescent="0.3">
      <c r="U177" s="3">
        <v>168</v>
      </c>
      <c r="V177" s="3">
        <v>340</v>
      </c>
      <c r="AA177" s="33"/>
      <c r="AC177" s="4"/>
    </row>
    <row r="178" spans="21:29" x14ac:dyDescent="0.3">
      <c r="U178" s="3">
        <v>169</v>
      </c>
      <c r="V178" s="3">
        <v>345</v>
      </c>
      <c r="AA178" s="33"/>
      <c r="AC178" s="4"/>
    </row>
    <row r="179" spans="21:29" x14ac:dyDescent="0.3">
      <c r="U179" s="3">
        <v>170</v>
      </c>
      <c r="V179" s="3">
        <v>350</v>
      </c>
      <c r="AA179" s="33"/>
      <c r="AC179" s="4"/>
    </row>
    <row r="180" spans="21:29" x14ac:dyDescent="0.3">
      <c r="U180" s="3">
        <v>171</v>
      </c>
      <c r="V180" s="3">
        <v>355</v>
      </c>
      <c r="AA180" s="33"/>
      <c r="AC180" s="4"/>
    </row>
    <row r="181" spans="21:29" x14ac:dyDescent="0.3">
      <c r="U181" s="3">
        <v>172</v>
      </c>
      <c r="V181" s="3">
        <v>360</v>
      </c>
      <c r="AA181" s="33"/>
      <c r="AC181" s="4"/>
    </row>
    <row r="182" spans="21:29" x14ac:dyDescent="0.3">
      <c r="U182" s="3">
        <v>173</v>
      </c>
      <c r="V182" s="3">
        <v>365</v>
      </c>
      <c r="AA182" s="33"/>
      <c r="AC182" s="4"/>
    </row>
    <row r="183" spans="21:29" x14ac:dyDescent="0.3">
      <c r="U183" s="3">
        <v>174</v>
      </c>
      <c r="V183" s="3">
        <v>370</v>
      </c>
      <c r="AA183" s="33"/>
      <c r="AC183" s="4"/>
    </row>
    <row r="184" spans="21:29" x14ac:dyDescent="0.3">
      <c r="U184" s="3">
        <v>175</v>
      </c>
      <c r="V184" s="3">
        <v>375</v>
      </c>
      <c r="AA184" s="33"/>
      <c r="AC184" s="4"/>
    </row>
    <row r="185" spans="21:29" x14ac:dyDescent="0.3">
      <c r="U185" s="3">
        <v>176</v>
      </c>
      <c r="V185" s="3">
        <v>380</v>
      </c>
      <c r="AA185" s="33"/>
      <c r="AC185" s="4"/>
    </row>
    <row r="186" spans="21:29" x14ac:dyDescent="0.3">
      <c r="U186" s="3">
        <v>177</v>
      </c>
      <c r="V186" s="3">
        <v>385</v>
      </c>
      <c r="AA186" s="33"/>
      <c r="AC186" s="4"/>
    </row>
    <row r="187" spans="21:29" x14ac:dyDescent="0.3">
      <c r="U187" s="3">
        <v>178</v>
      </c>
      <c r="V187" s="3">
        <v>390</v>
      </c>
      <c r="AA187" s="33"/>
      <c r="AC187" s="4"/>
    </row>
    <row r="188" spans="21:29" x14ac:dyDescent="0.3">
      <c r="U188" s="3">
        <v>179</v>
      </c>
      <c r="V188" s="3">
        <v>395</v>
      </c>
      <c r="AA188" s="33"/>
      <c r="AC188" s="4"/>
    </row>
    <row r="189" spans="21:29" x14ac:dyDescent="0.3">
      <c r="U189" s="3">
        <v>180</v>
      </c>
      <c r="V189" s="3">
        <v>400</v>
      </c>
      <c r="AA189" s="33"/>
      <c r="AC189" s="4"/>
    </row>
    <row r="190" spans="21:29" x14ac:dyDescent="0.3">
      <c r="U190" s="3">
        <v>181</v>
      </c>
      <c r="V190" s="3">
        <v>405</v>
      </c>
      <c r="AA190" s="33"/>
      <c r="AC190" s="4"/>
    </row>
    <row r="191" spans="21:29" x14ac:dyDescent="0.3">
      <c r="U191" s="3">
        <v>182</v>
      </c>
      <c r="V191" s="3">
        <v>410</v>
      </c>
      <c r="AA191" s="33"/>
      <c r="AC191" s="4"/>
    </row>
    <row r="192" spans="21:29" x14ac:dyDescent="0.3">
      <c r="U192" s="3">
        <v>183</v>
      </c>
      <c r="V192" s="3">
        <v>415</v>
      </c>
      <c r="AA192" s="33"/>
      <c r="AC192" s="4"/>
    </row>
    <row r="193" spans="21:29" x14ac:dyDescent="0.3">
      <c r="U193" s="3">
        <v>184</v>
      </c>
      <c r="V193" s="3">
        <v>420</v>
      </c>
      <c r="AA193" s="33"/>
      <c r="AC193" s="4"/>
    </row>
    <row r="194" spans="21:29" x14ac:dyDescent="0.3">
      <c r="U194" s="3">
        <v>185</v>
      </c>
      <c r="V194" s="3">
        <v>425</v>
      </c>
      <c r="AA194" s="33"/>
      <c r="AC194" s="4"/>
    </row>
    <row r="195" spans="21:29" x14ac:dyDescent="0.3">
      <c r="U195" s="3">
        <v>186</v>
      </c>
      <c r="V195" s="3">
        <v>430</v>
      </c>
      <c r="AA195" s="33"/>
      <c r="AC195" s="4"/>
    </row>
    <row r="196" spans="21:29" x14ac:dyDescent="0.3">
      <c r="U196" s="3">
        <v>187</v>
      </c>
      <c r="V196" s="3">
        <v>435</v>
      </c>
      <c r="AA196" s="33"/>
      <c r="AC196" s="4"/>
    </row>
    <row r="197" spans="21:29" x14ac:dyDescent="0.3">
      <c r="U197" s="3">
        <v>188</v>
      </c>
      <c r="V197" s="3">
        <v>440</v>
      </c>
      <c r="AA197" s="33"/>
      <c r="AC197" s="4"/>
    </row>
    <row r="198" spans="21:29" x14ac:dyDescent="0.3">
      <c r="U198" s="3">
        <v>189</v>
      </c>
      <c r="V198" s="3">
        <v>445</v>
      </c>
      <c r="AA198" s="33"/>
      <c r="AC198" s="4"/>
    </row>
    <row r="199" spans="21:29" x14ac:dyDescent="0.3">
      <c r="U199" s="3">
        <v>190</v>
      </c>
      <c r="V199" s="3">
        <v>450</v>
      </c>
      <c r="AA199" s="33"/>
      <c r="AC199" s="4"/>
    </row>
    <row r="200" spans="21:29" x14ac:dyDescent="0.3">
      <c r="U200" s="3">
        <v>191</v>
      </c>
      <c r="V200" s="3">
        <v>455</v>
      </c>
      <c r="AA200" s="33"/>
      <c r="AC200" s="4"/>
    </row>
    <row r="201" spans="21:29" x14ac:dyDescent="0.3">
      <c r="U201" s="3">
        <v>192</v>
      </c>
      <c r="V201" s="3">
        <v>460</v>
      </c>
      <c r="AA201" s="33"/>
      <c r="AC201" s="4"/>
    </row>
    <row r="202" spans="21:29" x14ac:dyDescent="0.3">
      <c r="U202" s="3">
        <v>193</v>
      </c>
      <c r="V202" s="3">
        <v>465</v>
      </c>
      <c r="AA202" s="33"/>
      <c r="AC202" s="4"/>
    </row>
    <row r="203" spans="21:29" x14ac:dyDescent="0.3">
      <c r="U203" s="3">
        <v>194</v>
      </c>
      <c r="V203" s="3">
        <v>470</v>
      </c>
      <c r="AA203" s="33"/>
      <c r="AC203" s="4"/>
    </row>
    <row r="204" spans="21:29" x14ac:dyDescent="0.3">
      <c r="U204" s="3">
        <v>195</v>
      </c>
      <c r="V204" s="3">
        <v>475</v>
      </c>
      <c r="AA204" s="33"/>
      <c r="AC204" s="4"/>
    </row>
    <row r="205" spans="21:29" x14ac:dyDescent="0.3">
      <c r="U205" s="3">
        <v>196</v>
      </c>
      <c r="V205" s="3">
        <v>480</v>
      </c>
      <c r="AA205" s="33"/>
      <c r="AC205" s="4"/>
    </row>
    <row r="206" spans="21:29" x14ac:dyDescent="0.3">
      <c r="U206" s="3">
        <v>197</v>
      </c>
      <c r="V206" s="3">
        <v>485</v>
      </c>
      <c r="AA206" s="33"/>
      <c r="AC206" s="4"/>
    </row>
    <row r="207" spans="21:29" x14ac:dyDescent="0.3">
      <c r="U207" s="3">
        <v>198</v>
      </c>
      <c r="V207" s="3">
        <v>490</v>
      </c>
      <c r="AA207" s="33"/>
      <c r="AC207" s="4"/>
    </row>
    <row r="208" spans="21:29" x14ac:dyDescent="0.3">
      <c r="U208" s="3">
        <v>199</v>
      </c>
      <c r="V208" s="3">
        <v>495</v>
      </c>
      <c r="AA208" s="33"/>
      <c r="AC208" s="4"/>
    </row>
    <row r="209" spans="21:29" x14ac:dyDescent="0.3">
      <c r="U209" s="3">
        <v>200</v>
      </c>
      <c r="V209" s="3">
        <v>500</v>
      </c>
      <c r="AA209" s="33"/>
      <c r="AC209" s="4"/>
    </row>
    <row r="210" spans="21:29" x14ac:dyDescent="0.3">
      <c r="AA210" s="33"/>
    </row>
  </sheetData>
  <sortState xmlns:xlrd2="http://schemas.microsoft.com/office/spreadsheetml/2017/richdata2" ref="AC11:AC209">
    <sortCondition ref="AC10:AC209"/>
  </sortState>
  <mergeCells count="4">
    <mergeCell ref="C34:D34"/>
    <mergeCell ref="C35:D35"/>
    <mergeCell ref="C36:D36"/>
    <mergeCell ref="C37:D37"/>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CED8-1271-484D-8284-571C3F6AE1B3}">
  <dimension ref="C9:AE210"/>
  <sheetViews>
    <sheetView zoomScale="71" zoomScaleNormal="130" workbookViewId="0">
      <selection activeCell="J83" sqref="J83"/>
    </sheetView>
  </sheetViews>
  <sheetFormatPr defaultRowHeight="14.4" x14ac:dyDescent="0.3"/>
  <cols>
    <col min="5" max="5" width="10.44140625" bestFit="1" customWidth="1"/>
    <col min="25" max="25" width="16.44140625" bestFit="1" customWidth="1"/>
    <col min="26" max="26" width="12.6640625" bestFit="1" customWidth="1"/>
  </cols>
  <sheetData>
    <row r="9" spans="3:31" x14ac:dyDescent="0.3">
      <c r="C9" s="13"/>
      <c r="D9" s="13"/>
      <c r="G9" s="8"/>
      <c r="H9" s="8"/>
      <c r="U9" s="3" t="s">
        <v>6</v>
      </c>
      <c r="V9" s="3" t="s">
        <v>74</v>
      </c>
      <c r="W9" s="25"/>
      <c r="X9" s="22"/>
      <c r="Y9" s="8"/>
      <c r="Z9" s="8"/>
    </row>
    <row r="10" spans="3:31" x14ac:dyDescent="0.3">
      <c r="C10" s="13"/>
      <c r="D10" s="13"/>
      <c r="U10" s="3">
        <v>1</v>
      </c>
      <c r="V10" s="3">
        <v>55</v>
      </c>
      <c r="X10" s="11"/>
      <c r="Y10" s="11"/>
      <c r="Z10" s="11"/>
      <c r="AA10" s="11"/>
      <c r="AC10" s="4"/>
      <c r="AD10" s="11"/>
      <c r="AE10" s="11"/>
    </row>
    <row r="11" spans="3:31" x14ac:dyDescent="0.3">
      <c r="C11" s="13"/>
      <c r="D11" s="13"/>
      <c r="U11" s="3">
        <v>2</v>
      </c>
      <c r="V11" s="15">
        <v>60</v>
      </c>
      <c r="W11" s="25"/>
      <c r="AA11" s="33"/>
      <c r="AC11" s="4"/>
    </row>
    <row r="12" spans="3:31" ht="14.4" customHeight="1" x14ac:dyDescent="0.3">
      <c r="C12" s="13"/>
      <c r="D12" s="13"/>
      <c r="N12" s="9"/>
      <c r="O12" s="9"/>
      <c r="U12" s="3">
        <v>3</v>
      </c>
      <c r="V12" s="15">
        <v>62</v>
      </c>
      <c r="W12" s="25"/>
      <c r="AA12" s="33"/>
      <c r="AC12" s="25"/>
    </row>
    <row r="13" spans="3:31" ht="14.4" customHeight="1" x14ac:dyDescent="0.3">
      <c r="C13" s="13"/>
      <c r="D13" s="13"/>
      <c r="N13" s="9"/>
      <c r="O13" s="9"/>
      <c r="U13" s="3">
        <v>4</v>
      </c>
      <c r="V13" s="15">
        <v>65</v>
      </c>
      <c r="W13" s="25"/>
      <c r="AA13" s="33"/>
      <c r="AC13" s="25"/>
    </row>
    <row r="14" spans="3:31" x14ac:dyDescent="0.3">
      <c r="C14" s="13"/>
      <c r="D14" s="13"/>
      <c r="U14" s="3">
        <v>5</v>
      </c>
      <c r="V14" s="15">
        <v>68</v>
      </c>
      <c r="W14" s="25"/>
      <c r="AA14" s="33"/>
      <c r="AC14" s="4"/>
    </row>
    <row r="15" spans="3:31" ht="14.4" customHeight="1" x14ac:dyDescent="0.3">
      <c r="C15" s="31" t="s">
        <v>65</v>
      </c>
      <c r="D15" s="31" t="s">
        <v>66</v>
      </c>
      <c r="E15" s="32" t="s">
        <v>40</v>
      </c>
      <c r="N15" s="5"/>
      <c r="O15" s="5"/>
      <c r="U15" s="3">
        <v>6</v>
      </c>
      <c r="V15" s="3">
        <v>70</v>
      </c>
      <c r="W15" s="25"/>
      <c r="AA15" s="33"/>
      <c r="AC15" s="4"/>
    </row>
    <row r="16" spans="3:31" ht="14.4" customHeight="1" x14ac:dyDescent="0.3">
      <c r="C16" s="31" t="s">
        <v>17</v>
      </c>
      <c r="D16" s="29">
        <f>MIN(V10:V109)</f>
        <v>55</v>
      </c>
      <c r="E16" s="30">
        <f>D16</f>
        <v>55</v>
      </c>
      <c r="N16" s="5"/>
      <c r="O16" s="5"/>
      <c r="U16" s="3">
        <v>7</v>
      </c>
      <c r="V16" s="3">
        <v>72</v>
      </c>
      <c r="W16" s="25"/>
      <c r="AA16" s="33"/>
      <c r="AC16" s="4"/>
    </row>
    <row r="17" spans="3:29" ht="15.6" x14ac:dyDescent="0.3">
      <c r="C17" s="31" t="s">
        <v>38</v>
      </c>
      <c r="D17" s="29">
        <f>_xlfn.QUARTILE.EXC(V10:V109,1)</f>
        <v>141.25</v>
      </c>
      <c r="E17" s="30">
        <f>D17-E16</f>
        <v>86.25</v>
      </c>
      <c r="U17" s="3">
        <v>8</v>
      </c>
      <c r="V17" s="15">
        <v>75</v>
      </c>
      <c r="W17" s="25"/>
      <c r="AA17" s="33"/>
      <c r="AC17" s="4"/>
    </row>
    <row r="18" spans="3:29" ht="14.4" customHeight="1" x14ac:dyDescent="0.3">
      <c r="C18" s="31" t="s">
        <v>10</v>
      </c>
      <c r="D18" s="29">
        <f>_xlfn.QUARTILE.EXC(V10:V109,2)</f>
        <v>267.5</v>
      </c>
      <c r="E18" s="30">
        <f t="shared" ref="E18:E19" si="0">D18-E17</f>
        <v>181.25</v>
      </c>
      <c r="N18" s="5"/>
      <c r="O18" s="5"/>
      <c r="U18" s="3">
        <v>9</v>
      </c>
      <c r="V18" s="15">
        <v>78</v>
      </c>
      <c r="W18" s="25"/>
      <c r="AA18" s="33"/>
      <c r="AC18" s="4"/>
    </row>
    <row r="19" spans="3:29" ht="14.4" customHeight="1" x14ac:dyDescent="0.3">
      <c r="C19" s="31" t="s">
        <v>39</v>
      </c>
      <c r="D19" s="29">
        <f>_xlfn.QUARTILE.EXC(V10:V109,3)</f>
        <v>393.75</v>
      </c>
      <c r="E19" s="30">
        <f t="shared" si="0"/>
        <v>212.5</v>
      </c>
      <c r="N19" s="5"/>
      <c r="O19" s="5"/>
      <c r="U19" s="3">
        <v>10</v>
      </c>
      <c r="V19" s="3">
        <v>80</v>
      </c>
      <c r="W19" s="25"/>
      <c r="AA19" s="33"/>
      <c r="AC19" s="4"/>
    </row>
    <row r="20" spans="3:29" x14ac:dyDescent="0.3">
      <c r="U20" s="3">
        <v>11</v>
      </c>
      <c r="V20" s="3">
        <v>82</v>
      </c>
      <c r="W20" s="25"/>
      <c r="AA20" s="33"/>
      <c r="AC20" s="4"/>
    </row>
    <row r="21" spans="3:29" x14ac:dyDescent="0.3">
      <c r="U21" s="3">
        <v>12</v>
      </c>
      <c r="V21" s="3">
        <v>85</v>
      </c>
      <c r="W21" s="25"/>
      <c r="AA21" s="33"/>
      <c r="AC21" s="4"/>
    </row>
    <row r="22" spans="3:29" x14ac:dyDescent="0.3">
      <c r="U22" s="3">
        <v>13</v>
      </c>
      <c r="V22" s="3">
        <v>88</v>
      </c>
      <c r="W22" s="25"/>
      <c r="AA22" s="33"/>
      <c r="AC22" s="4"/>
    </row>
    <row r="23" spans="3:29" x14ac:dyDescent="0.3">
      <c r="U23" s="3">
        <v>14</v>
      </c>
      <c r="V23" s="3">
        <v>90</v>
      </c>
      <c r="W23" s="25"/>
      <c r="AA23" s="33"/>
      <c r="AC23" s="4"/>
    </row>
    <row r="24" spans="3:29" x14ac:dyDescent="0.3">
      <c r="U24" s="3">
        <v>15</v>
      </c>
      <c r="V24" s="3">
        <v>92</v>
      </c>
      <c r="W24" s="25"/>
      <c r="AA24" s="33"/>
      <c r="AC24" s="11"/>
    </row>
    <row r="25" spans="3:29" x14ac:dyDescent="0.3">
      <c r="U25" s="3">
        <v>16</v>
      </c>
      <c r="V25" s="3">
        <v>95</v>
      </c>
      <c r="W25" s="25"/>
      <c r="AA25" s="33"/>
      <c r="AC25" s="11"/>
    </row>
    <row r="26" spans="3:29" ht="15.6" customHeight="1" x14ac:dyDescent="0.3">
      <c r="N26" s="2"/>
      <c r="O26" s="2"/>
      <c r="U26" s="3">
        <v>17</v>
      </c>
      <c r="V26" s="3">
        <v>100</v>
      </c>
      <c r="W26" s="25"/>
      <c r="AA26" s="33"/>
      <c r="AC26" s="11"/>
    </row>
    <row r="27" spans="3:29" x14ac:dyDescent="0.3">
      <c r="U27" s="3">
        <v>18</v>
      </c>
      <c r="V27" s="3">
        <v>105</v>
      </c>
      <c r="W27" s="25"/>
      <c r="AA27" s="33"/>
      <c r="AC27" s="11"/>
    </row>
    <row r="28" spans="3:29" x14ac:dyDescent="0.3">
      <c r="U28" s="3">
        <v>19</v>
      </c>
      <c r="V28" s="3">
        <v>110</v>
      </c>
      <c r="W28" s="25"/>
      <c r="AA28" s="33"/>
      <c r="AC28" s="4"/>
    </row>
    <row r="29" spans="3:29" ht="18" x14ac:dyDescent="0.3">
      <c r="N29" s="2"/>
      <c r="O29" s="2"/>
      <c r="U29" s="3">
        <v>20</v>
      </c>
      <c r="V29" s="3">
        <v>115</v>
      </c>
      <c r="W29" s="25"/>
      <c r="AA29" s="33"/>
      <c r="AC29" s="4"/>
    </row>
    <row r="30" spans="3:29" x14ac:dyDescent="0.3">
      <c r="U30" s="3">
        <v>21</v>
      </c>
      <c r="V30" s="3">
        <v>120</v>
      </c>
      <c r="W30" s="25"/>
      <c r="AA30" s="33"/>
      <c r="AC30" s="4"/>
    </row>
    <row r="31" spans="3:29" x14ac:dyDescent="0.3">
      <c r="U31" s="3">
        <v>22</v>
      </c>
      <c r="V31" s="3">
        <v>125</v>
      </c>
      <c r="W31" s="25"/>
      <c r="AA31" s="33"/>
      <c r="AC31" s="4"/>
    </row>
    <row r="32" spans="3:29" x14ac:dyDescent="0.3">
      <c r="U32" s="3">
        <v>23</v>
      </c>
      <c r="V32" s="3">
        <v>130</v>
      </c>
      <c r="W32" s="25"/>
      <c r="AA32" s="33"/>
      <c r="AC32" s="4"/>
    </row>
    <row r="33" spans="3:29" x14ac:dyDescent="0.3">
      <c r="U33" s="3">
        <v>24</v>
      </c>
      <c r="V33" s="3">
        <v>135</v>
      </c>
      <c r="W33" s="25"/>
      <c r="AA33" s="33"/>
      <c r="AC33" s="4"/>
    </row>
    <row r="34" spans="3:29" ht="15.6" x14ac:dyDescent="0.3">
      <c r="C34" s="37" t="s">
        <v>71</v>
      </c>
      <c r="D34" s="37"/>
      <c r="E34" s="32">
        <f>_xlfn.PERCENTILE.EXC(V10:V109,0.15)</f>
        <v>92.449999999999989</v>
      </c>
      <c r="U34" s="3">
        <v>25</v>
      </c>
      <c r="V34" s="3">
        <v>140</v>
      </c>
      <c r="W34" s="25"/>
      <c r="AA34" s="33"/>
      <c r="AC34" s="4"/>
    </row>
    <row r="35" spans="3:29" ht="15.6" x14ac:dyDescent="0.3">
      <c r="C35" s="37" t="s">
        <v>72</v>
      </c>
      <c r="D35" s="37"/>
      <c r="E35" s="32">
        <f>_xlfn.PERCENTILE.EXC(V10:V109,0.5)</f>
        <v>267.5</v>
      </c>
      <c r="U35" s="3">
        <v>26</v>
      </c>
      <c r="V35" s="3">
        <v>145</v>
      </c>
      <c r="W35" s="25"/>
      <c r="AA35" s="33"/>
      <c r="AC35" s="4"/>
    </row>
    <row r="36" spans="3:29" ht="15.6" x14ac:dyDescent="0.3">
      <c r="C36" s="37" t="s">
        <v>73</v>
      </c>
      <c r="D36" s="37"/>
      <c r="E36" s="32">
        <f>_xlfn.PERCENTILE.EXC(V10:V109,0.85)</f>
        <v>444.25</v>
      </c>
      <c r="U36" s="3">
        <v>27</v>
      </c>
      <c r="V36" s="3">
        <v>150</v>
      </c>
      <c r="W36" s="25"/>
      <c r="AA36" s="33"/>
      <c r="AC36" s="4"/>
    </row>
    <row r="37" spans="3:29" ht="15.6" x14ac:dyDescent="0.3">
      <c r="C37" s="38"/>
      <c r="D37" s="38"/>
      <c r="E37" s="34"/>
      <c r="U37" s="3">
        <v>28</v>
      </c>
      <c r="V37" s="3">
        <v>155</v>
      </c>
      <c r="W37" s="25"/>
      <c r="AA37" s="33"/>
      <c r="AC37" s="4"/>
    </row>
    <row r="38" spans="3:29" x14ac:dyDescent="0.3">
      <c r="U38" s="3">
        <v>29</v>
      </c>
      <c r="V38" s="3">
        <v>160</v>
      </c>
      <c r="W38" s="25"/>
      <c r="AA38" s="33"/>
      <c r="AC38" s="4"/>
    </row>
    <row r="39" spans="3:29" x14ac:dyDescent="0.3">
      <c r="U39" s="3">
        <v>30</v>
      </c>
      <c r="V39" s="3">
        <v>165</v>
      </c>
      <c r="W39" s="25"/>
      <c r="AA39" s="33"/>
      <c r="AC39" s="4"/>
    </row>
    <row r="40" spans="3:29" x14ac:dyDescent="0.3">
      <c r="U40" s="3">
        <v>31</v>
      </c>
      <c r="V40" s="3">
        <v>170</v>
      </c>
      <c r="W40" s="25"/>
      <c r="AA40" s="33"/>
      <c r="AC40" s="4"/>
    </row>
    <row r="41" spans="3:29" x14ac:dyDescent="0.3">
      <c r="U41" s="3">
        <v>32</v>
      </c>
      <c r="V41" s="3">
        <v>175</v>
      </c>
      <c r="W41" s="25"/>
      <c r="AA41" s="33"/>
      <c r="AC41" s="4"/>
    </row>
    <row r="42" spans="3:29" x14ac:dyDescent="0.3">
      <c r="U42" s="3">
        <v>33</v>
      </c>
      <c r="V42" s="3">
        <v>180</v>
      </c>
      <c r="W42" s="25"/>
      <c r="AA42" s="33"/>
      <c r="AC42" s="4"/>
    </row>
    <row r="43" spans="3:29" x14ac:dyDescent="0.3">
      <c r="U43" s="3">
        <v>34</v>
      </c>
      <c r="V43" s="3">
        <v>185</v>
      </c>
      <c r="W43" s="25"/>
      <c r="AA43" s="33"/>
      <c r="AC43" s="4"/>
    </row>
    <row r="44" spans="3:29" x14ac:dyDescent="0.3">
      <c r="U44" s="3">
        <v>35</v>
      </c>
      <c r="V44" s="3">
        <v>190</v>
      </c>
      <c r="W44" s="25"/>
      <c r="AA44" s="33"/>
      <c r="AC44" s="4"/>
    </row>
    <row r="45" spans="3:29" x14ac:dyDescent="0.3">
      <c r="U45" s="3">
        <v>36</v>
      </c>
      <c r="V45" s="3">
        <v>195</v>
      </c>
      <c r="W45" s="25"/>
      <c r="AA45" s="33"/>
      <c r="AC45" s="4"/>
    </row>
    <row r="46" spans="3:29" x14ac:dyDescent="0.3">
      <c r="U46" s="3">
        <v>37</v>
      </c>
      <c r="V46" s="3">
        <v>200</v>
      </c>
      <c r="W46" s="25"/>
      <c r="AA46" s="33"/>
      <c r="AC46" s="4"/>
    </row>
    <row r="47" spans="3:29" x14ac:dyDescent="0.3">
      <c r="U47" s="3">
        <v>38</v>
      </c>
      <c r="V47" s="3">
        <v>205</v>
      </c>
      <c r="W47" s="25"/>
      <c r="AA47" s="33"/>
      <c r="AC47" s="4"/>
    </row>
    <row r="48" spans="3:29" x14ac:dyDescent="0.3">
      <c r="U48" s="3">
        <v>39</v>
      </c>
      <c r="V48" s="3">
        <v>210</v>
      </c>
      <c r="W48" s="25"/>
      <c r="AA48" s="33"/>
      <c r="AC48" s="4"/>
    </row>
    <row r="49" spans="21:29" x14ac:dyDescent="0.3">
      <c r="U49" s="3">
        <v>40</v>
      </c>
      <c r="V49" s="3">
        <v>215</v>
      </c>
      <c r="W49" s="25"/>
      <c r="AA49" s="33"/>
      <c r="AC49" s="4"/>
    </row>
    <row r="50" spans="21:29" x14ac:dyDescent="0.3">
      <c r="U50" s="3">
        <v>41</v>
      </c>
      <c r="V50" s="3">
        <v>220</v>
      </c>
      <c r="W50" s="25"/>
      <c r="AA50" s="33"/>
      <c r="AC50" s="4"/>
    </row>
    <row r="51" spans="21:29" x14ac:dyDescent="0.3">
      <c r="U51" s="3">
        <v>42</v>
      </c>
      <c r="V51" s="3">
        <v>225</v>
      </c>
      <c r="W51" s="25"/>
      <c r="AA51" s="33"/>
      <c r="AC51" s="4"/>
    </row>
    <row r="52" spans="21:29" x14ac:dyDescent="0.3">
      <c r="U52" s="3">
        <v>43</v>
      </c>
      <c r="V52" s="3">
        <v>230</v>
      </c>
      <c r="W52" s="25"/>
      <c r="AA52" s="33"/>
      <c r="AC52" s="4"/>
    </row>
    <row r="53" spans="21:29" x14ac:dyDescent="0.3">
      <c r="U53" s="3">
        <v>44</v>
      </c>
      <c r="V53" s="3">
        <v>235</v>
      </c>
      <c r="W53" s="25"/>
      <c r="AA53" s="33"/>
      <c r="AC53" s="4"/>
    </row>
    <row r="54" spans="21:29" x14ac:dyDescent="0.3">
      <c r="U54" s="3">
        <v>45</v>
      </c>
      <c r="V54" s="3">
        <v>240</v>
      </c>
      <c r="W54" s="25"/>
      <c r="AA54" s="33"/>
      <c r="AC54" s="4"/>
    </row>
    <row r="55" spans="21:29" x14ac:dyDescent="0.3">
      <c r="U55" s="3">
        <v>46</v>
      </c>
      <c r="V55" s="3">
        <v>245</v>
      </c>
      <c r="W55" s="25"/>
      <c r="AA55" s="33"/>
      <c r="AC55" s="4"/>
    </row>
    <row r="56" spans="21:29" x14ac:dyDescent="0.3">
      <c r="U56" s="3">
        <v>47</v>
      </c>
      <c r="V56" s="3">
        <v>250</v>
      </c>
      <c r="W56" s="25"/>
      <c r="AA56" s="33"/>
      <c r="AC56" s="4"/>
    </row>
    <row r="57" spans="21:29" x14ac:dyDescent="0.3">
      <c r="U57" s="3">
        <v>48</v>
      </c>
      <c r="V57" s="3">
        <v>255</v>
      </c>
      <c r="W57" s="25"/>
      <c r="AA57" s="33"/>
      <c r="AC57" s="4"/>
    </row>
    <row r="58" spans="21:29" x14ac:dyDescent="0.3">
      <c r="U58" s="3">
        <v>49</v>
      </c>
      <c r="V58" s="3">
        <v>260</v>
      </c>
      <c r="W58" s="25"/>
      <c r="AA58" s="33"/>
      <c r="AC58" s="4"/>
    </row>
    <row r="59" spans="21:29" x14ac:dyDescent="0.3">
      <c r="U59" s="3">
        <v>50</v>
      </c>
      <c r="V59" s="3">
        <v>265</v>
      </c>
      <c r="W59" s="25"/>
      <c r="AA59" s="33"/>
      <c r="AC59" s="4"/>
    </row>
    <row r="60" spans="21:29" x14ac:dyDescent="0.3">
      <c r="U60" s="3">
        <v>51</v>
      </c>
      <c r="V60" s="3">
        <v>270</v>
      </c>
      <c r="W60" s="25"/>
      <c r="AA60" s="33"/>
      <c r="AC60" s="4"/>
    </row>
    <row r="61" spans="21:29" x14ac:dyDescent="0.3">
      <c r="U61" s="3">
        <v>52</v>
      </c>
      <c r="V61" s="3">
        <v>275</v>
      </c>
      <c r="W61" s="25"/>
      <c r="AA61" s="33"/>
      <c r="AC61" s="4"/>
    </row>
    <row r="62" spans="21:29" x14ac:dyDescent="0.3">
      <c r="U62" s="3">
        <v>53</v>
      </c>
      <c r="V62" s="3">
        <v>280</v>
      </c>
      <c r="W62" s="25"/>
      <c r="AA62" s="33"/>
      <c r="AC62" s="4"/>
    </row>
    <row r="63" spans="21:29" x14ac:dyDescent="0.3">
      <c r="U63" s="3">
        <v>54</v>
      </c>
      <c r="V63" s="3">
        <v>285</v>
      </c>
      <c r="W63" s="25"/>
      <c r="AA63" s="33"/>
      <c r="AC63" s="4"/>
    </row>
    <row r="64" spans="21:29" x14ac:dyDescent="0.3">
      <c r="U64" s="3">
        <v>55</v>
      </c>
      <c r="V64" s="3">
        <v>290</v>
      </c>
      <c r="W64" s="25"/>
      <c r="AA64" s="33"/>
      <c r="AC64" s="4"/>
    </row>
    <row r="65" spans="21:29" x14ac:dyDescent="0.3">
      <c r="U65" s="3">
        <v>56</v>
      </c>
      <c r="V65" s="3">
        <v>295</v>
      </c>
      <c r="W65" s="25"/>
      <c r="AA65" s="33"/>
      <c r="AC65" s="4"/>
    </row>
    <row r="66" spans="21:29" x14ac:dyDescent="0.3">
      <c r="U66" s="3">
        <v>57</v>
      </c>
      <c r="V66" s="3">
        <v>300</v>
      </c>
      <c r="W66" s="25"/>
      <c r="AA66" s="33"/>
      <c r="AC66" s="4"/>
    </row>
    <row r="67" spans="21:29" x14ac:dyDescent="0.3">
      <c r="U67" s="3">
        <v>58</v>
      </c>
      <c r="V67" s="3">
        <v>305</v>
      </c>
      <c r="W67" s="25"/>
      <c r="AA67" s="33"/>
      <c r="AC67" s="4"/>
    </row>
    <row r="68" spans="21:29" x14ac:dyDescent="0.3">
      <c r="U68" s="3">
        <v>59</v>
      </c>
      <c r="V68" s="3">
        <v>310</v>
      </c>
      <c r="W68" s="25"/>
      <c r="AA68" s="33"/>
      <c r="AC68" s="4"/>
    </row>
    <row r="69" spans="21:29" x14ac:dyDescent="0.3">
      <c r="U69" s="3">
        <v>60</v>
      </c>
      <c r="V69" s="3">
        <v>315</v>
      </c>
      <c r="W69" s="25"/>
      <c r="AA69" s="33"/>
      <c r="AC69" s="4"/>
    </row>
    <row r="70" spans="21:29" x14ac:dyDescent="0.3">
      <c r="U70" s="3">
        <v>61</v>
      </c>
      <c r="V70" s="3">
        <v>320</v>
      </c>
      <c r="W70" s="25"/>
      <c r="AA70" s="33"/>
      <c r="AC70" s="4"/>
    </row>
    <row r="71" spans="21:29" x14ac:dyDescent="0.3">
      <c r="U71" s="3">
        <v>62</v>
      </c>
      <c r="V71" s="3">
        <v>325</v>
      </c>
      <c r="W71" s="25"/>
      <c r="AA71" s="33"/>
      <c r="AC71" s="4"/>
    </row>
    <row r="72" spans="21:29" x14ac:dyDescent="0.3">
      <c r="U72" s="3">
        <v>63</v>
      </c>
      <c r="V72" s="3">
        <v>330</v>
      </c>
      <c r="W72" s="25"/>
      <c r="AA72" s="33"/>
      <c r="AC72" s="4"/>
    </row>
    <row r="73" spans="21:29" x14ac:dyDescent="0.3">
      <c r="U73" s="3">
        <v>64</v>
      </c>
      <c r="V73" s="3">
        <v>335</v>
      </c>
      <c r="W73" s="25"/>
      <c r="AA73" s="33"/>
      <c r="AC73" s="4"/>
    </row>
    <row r="74" spans="21:29" x14ac:dyDescent="0.3">
      <c r="U74" s="3">
        <v>65</v>
      </c>
      <c r="V74" s="3">
        <v>340</v>
      </c>
      <c r="W74" s="25"/>
      <c r="AA74" s="33"/>
      <c r="AC74" s="4"/>
    </row>
    <row r="75" spans="21:29" x14ac:dyDescent="0.3">
      <c r="U75" s="3">
        <v>66</v>
      </c>
      <c r="V75" s="3">
        <v>345</v>
      </c>
      <c r="W75" s="25"/>
      <c r="AA75" s="33"/>
      <c r="AC75" s="4"/>
    </row>
    <row r="76" spans="21:29" x14ac:dyDescent="0.3">
      <c r="U76" s="3">
        <v>67</v>
      </c>
      <c r="V76" s="3">
        <v>350</v>
      </c>
      <c r="W76" s="25"/>
      <c r="AA76" s="33"/>
      <c r="AC76" s="4"/>
    </row>
    <row r="77" spans="21:29" x14ac:dyDescent="0.3">
      <c r="U77" s="3">
        <v>68</v>
      </c>
      <c r="V77" s="3">
        <v>355</v>
      </c>
      <c r="W77" s="25"/>
      <c r="AA77" s="33"/>
      <c r="AC77" s="4"/>
    </row>
    <row r="78" spans="21:29" x14ac:dyDescent="0.3">
      <c r="U78" s="3">
        <v>69</v>
      </c>
      <c r="V78" s="3">
        <v>360</v>
      </c>
      <c r="W78" s="25"/>
      <c r="AA78" s="33"/>
      <c r="AC78" s="4"/>
    </row>
    <row r="79" spans="21:29" x14ac:dyDescent="0.3">
      <c r="U79" s="3">
        <v>70</v>
      </c>
      <c r="V79" s="3">
        <v>365</v>
      </c>
      <c r="W79" s="25"/>
      <c r="AA79" s="33"/>
      <c r="AC79" s="4"/>
    </row>
    <row r="80" spans="21:29" x14ac:dyDescent="0.3">
      <c r="U80" s="3">
        <v>71</v>
      </c>
      <c r="V80" s="3">
        <v>370</v>
      </c>
      <c r="W80" s="25"/>
      <c r="AA80" s="33"/>
      <c r="AC80" s="4"/>
    </row>
    <row r="81" spans="21:29" x14ac:dyDescent="0.3">
      <c r="U81" s="3">
        <v>72</v>
      </c>
      <c r="V81" s="3">
        <v>375</v>
      </c>
      <c r="W81" s="25"/>
      <c r="AA81" s="33"/>
      <c r="AC81" s="4"/>
    </row>
    <row r="82" spans="21:29" x14ac:dyDescent="0.3">
      <c r="U82" s="3">
        <v>73</v>
      </c>
      <c r="V82" s="3">
        <v>380</v>
      </c>
      <c r="W82" s="25"/>
      <c r="AA82" s="33"/>
      <c r="AC82" s="4"/>
    </row>
    <row r="83" spans="21:29" x14ac:dyDescent="0.3">
      <c r="U83" s="3">
        <v>74</v>
      </c>
      <c r="V83" s="3">
        <v>385</v>
      </c>
      <c r="W83" s="25"/>
      <c r="AA83" s="33"/>
      <c r="AC83" s="4"/>
    </row>
    <row r="84" spans="21:29" x14ac:dyDescent="0.3">
      <c r="U84" s="3">
        <v>75</v>
      </c>
      <c r="V84" s="3">
        <v>390</v>
      </c>
      <c r="W84" s="25"/>
      <c r="AA84" s="33"/>
      <c r="AC84" s="4"/>
    </row>
    <row r="85" spans="21:29" x14ac:dyDescent="0.3">
      <c r="U85" s="3">
        <v>76</v>
      </c>
      <c r="V85" s="3">
        <v>395</v>
      </c>
      <c r="W85" s="25"/>
      <c r="AA85" s="33"/>
      <c r="AC85" s="4"/>
    </row>
    <row r="86" spans="21:29" x14ac:dyDescent="0.3">
      <c r="U86" s="3">
        <v>77</v>
      </c>
      <c r="V86" s="3">
        <v>400</v>
      </c>
      <c r="W86" s="25"/>
      <c r="AA86" s="33"/>
      <c r="AC86" s="4"/>
    </row>
    <row r="87" spans="21:29" x14ac:dyDescent="0.3">
      <c r="U87" s="3">
        <v>78</v>
      </c>
      <c r="V87" s="3">
        <v>405</v>
      </c>
      <c r="W87" s="25"/>
      <c r="AA87" s="33"/>
      <c r="AC87" s="4"/>
    </row>
    <row r="88" spans="21:29" x14ac:dyDescent="0.3">
      <c r="U88" s="3">
        <v>79</v>
      </c>
      <c r="V88" s="3">
        <v>410</v>
      </c>
      <c r="W88" s="25"/>
      <c r="AA88" s="33"/>
      <c r="AC88" s="4"/>
    </row>
    <row r="89" spans="21:29" x14ac:dyDescent="0.3">
      <c r="U89" s="3">
        <v>80</v>
      </c>
      <c r="V89" s="3">
        <v>415</v>
      </c>
      <c r="W89" s="25"/>
      <c r="AA89" s="33"/>
      <c r="AC89" s="4"/>
    </row>
    <row r="90" spans="21:29" x14ac:dyDescent="0.3">
      <c r="U90" s="3">
        <v>81</v>
      </c>
      <c r="V90" s="3">
        <v>420</v>
      </c>
      <c r="W90" s="25"/>
      <c r="AA90" s="33"/>
      <c r="AC90" s="4"/>
    </row>
    <row r="91" spans="21:29" x14ac:dyDescent="0.3">
      <c r="U91" s="3">
        <v>82</v>
      </c>
      <c r="V91" s="3">
        <v>425</v>
      </c>
      <c r="W91" s="25"/>
      <c r="AA91" s="33"/>
      <c r="AC91" s="4"/>
    </row>
    <row r="92" spans="21:29" x14ac:dyDescent="0.3">
      <c r="U92" s="3">
        <v>83</v>
      </c>
      <c r="V92" s="3">
        <v>430</v>
      </c>
      <c r="W92" s="25"/>
      <c r="AA92" s="33"/>
      <c r="AC92" s="4"/>
    </row>
    <row r="93" spans="21:29" x14ac:dyDescent="0.3">
      <c r="U93" s="3">
        <v>84</v>
      </c>
      <c r="V93" s="3">
        <v>435</v>
      </c>
      <c r="W93" s="25"/>
      <c r="AA93" s="33"/>
      <c r="AC93" s="4"/>
    </row>
    <row r="94" spans="21:29" x14ac:dyDescent="0.3">
      <c r="U94" s="3">
        <v>85</v>
      </c>
      <c r="V94" s="3">
        <v>440</v>
      </c>
      <c r="W94" s="25"/>
      <c r="AA94" s="33"/>
      <c r="AC94" s="4"/>
    </row>
    <row r="95" spans="21:29" x14ac:dyDescent="0.3">
      <c r="U95" s="3">
        <v>86</v>
      </c>
      <c r="V95" s="3">
        <v>445</v>
      </c>
      <c r="W95" s="25"/>
      <c r="AA95" s="33"/>
      <c r="AC95" s="4"/>
    </row>
    <row r="96" spans="21:29" x14ac:dyDescent="0.3">
      <c r="U96" s="3">
        <v>87</v>
      </c>
      <c r="V96" s="3">
        <v>450</v>
      </c>
      <c r="W96" s="25"/>
      <c r="AA96" s="33"/>
      <c r="AC96" s="4"/>
    </row>
    <row r="97" spans="21:29" x14ac:dyDescent="0.3">
      <c r="U97" s="3">
        <v>88</v>
      </c>
      <c r="V97" s="3">
        <v>455</v>
      </c>
      <c r="W97" s="25"/>
      <c r="AA97" s="33"/>
      <c r="AC97" s="4"/>
    </row>
    <row r="98" spans="21:29" x14ac:dyDescent="0.3">
      <c r="U98" s="3">
        <v>89</v>
      </c>
      <c r="V98" s="3">
        <v>460</v>
      </c>
      <c r="W98" s="25"/>
      <c r="AA98" s="33"/>
      <c r="AC98" s="4"/>
    </row>
    <row r="99" spans="21:29" x14ac:dyDescent="0.3">
      <c r="U99" s="3">
        <v>90</v>
      </c>
      <c r="V99" s="3">
        <v>465</v>
      </c>
      <c r="W99" s="25"/>
      <c r="AA99" s="33"/>
      <c r="AC99" s="4"/>
    </row>
    <row r="100" spans="21:29" x14ac:dyDescent="0.3">
      <c r="U100" s="3">
        <v>91</v>
      </c>
      <c r="V100" s="3">
        <v>470</v>
      </c>
      <c r="W100" s="25"/>
      <c r="AA100" s="33"/>
      <c r="AC100" s="4"/>
    </row>
    <row r="101" spans="21:29" x14ac:dyDescent="0.3">
      <c r="U101" s="3">
        <v>92</v>
      </c>
      <c r="V101" s="3">
        <v>475</v>
      </c>
      <c r="W101" s="25"/>
      <c r="AA101" s="33"/>
      <c r="AC101" s="4"/>
    </row>
    <row r="102" spans="21:29" x14ac:dyDescent="0.3">
      <c r="U102" s="3">
        <v>93</v>
      </c>
      <c r="V102" s="3">
        <v>480</v>
      </c>
      <c r="W102" s="25"/>
      <c r="AA102" s="33"/>
      <c r="AC102" s="4"/>
    </row>
    <row r="103" spans="21:29" x14ac:dyDescent="0.3">
      <c r="U103" s="3">
        <v>94</v>
      </c>
      <c r="V103" s="3">
        <v>485</v>
      </c>
      <c r="W103" s="25"/>
      <c r="AA103" s="33"/>
      <c r="AC103" s="4"/>
    </row>
    <row r="104" spans="21:29" x14ac:dyDescent="0.3">
      <c r="U104" s="3">
        <v>95</v>
      </c>
      <c r="V104" s="3">
        <v>490</v>
      </c>
      <c r="W104" s="25"/>
      <c r="AA104" s="33"/>
      <c r="AC104" s="4"/>
    </row>
    <row r="105" spans="21:29" x14ac:dyDescent="0.3">
      <c r="U105" s="3">
        <v>96</v>
      </c>
      <c r="V105" s="3">
        <v>495</v>
      </c>
      <c r="W105" s="25"/>
      <c r="AA105" s="33"/>
      <c r="AC105" s="4"/>
    </row>
    <row r="106" spans="21:29" x14ac:dyDescent="0.3">
      <c r="U106" s="3">
        <v>97</v>
      </c>
      <c r="V106" s="3">
        <v>500</v>
      </c>
      <c r="W106" s="25"/>
      <c r="AA106" s="33"/>
      <c r="AC106" s="4"/>
    </row>
    <row r="107" spans="21:29" x14ac:dyDescent="0.3">
      <c r="U107" s="3">
        <v>98</v>
      </c>
      <c r="V107" s="3">
        <v>505</v>
      </c>
      <c r="W107" s="25"/>
      <c r="AA107" s="33"/>
      <c r="AC107" s="4"/>
    </row>
    <row r="108" spans="21:29" x14ac:dyDescent="0.3">
      <c r="U108" s="3">
        <v>99</v>
      </c>
      <c r="V108" s="3">
        <v>510</v>
      </c>
      <c r="W108" s="25"/>
      <c r="AA108" s="33"/>
      <c r="AC108" s="4"/>
    </row>
    <row r="109" spans="21:29" x14ac:dyDescent="0.3">
      <c r="U109" s="3">
        <v>100</v>
      </c>
      <c r="V109" s="3">
        <v>515</v>
      </c>
      <c r="W109" s="25"/>
      <c r="AA109" s="33"/>
      <c r="AC109" s="4"/>
    </row>
    <row r="110" spans="21:29" x14ac:dyDescent="0.3">
      <c r="U110" s="4"/>
      <c r="V110" s="4"/>
      <c r="AA110" s="33"/>
      <c r="AC110" s="4"/>
    </row>
    <row r="111" spans="21:29" x14ac:dyDescent="0.3">
      <c r="U111" s="4"/>
      <c r="V111" s="25"/>
      <c r="AA111" s="33"/>
      <c r="AC111" s="4"/>
    </row>
    <row r="112" spans="21:29" x14ac:dyDescent="0.3">
      <c r="U112" s="4"/>
      <c r="V112" s="4"/>
      <c r="AA112" s="33"/>
      <c r="AC112" s="4"/>
    </row>
    <row r="113" spans="21:29" x14ac:dyDescent="0.3">
      <c r="U113" s="4"/>
      <c r="V113" s="4"/>
      <c r="AA113" s="33"/>
      <c r="AC113" s="4"/>
    </row>
    <row r="114" spans="21:29" x14ac:dyDescent="0.3">
      <c r="U114" s="4"/>
      <c r="V114" s="4"/>
      <c r="AA114" s="33"/>
      <c r="AC114" s="4"/>
    </row>
    <row r="115" spans="21:29" x14ac:dyDescent="0.3">
      <c r="U115" s="4"/>
      <c r="V115" s="4"/>
      <c r="AA115" s="33"/>
      <c r="AC115" s="4"/>
    </row>
    <row r="116" spans="21:29" x14ac:dyDescent="0.3">
      <c r="U116" s="4"/>
      <c r="V116" s="4"/>
      <c r="AA116" s="33"/>
      <c r="AC116" s="4"/>
    </row>
    <row r="117" spans="21:29" x14ac:dyDescent="0.3">
      <c r="U117" s="4"/>
      <c r="V117" s="11"/>
      <c r="AA117" s="33"/>
      <c r="AC117" s="4"/>
    </row>
    <row r="118" spans="21:29" x14ac:dyDescent="0.3">
      <c r="U118" s="4"/>
      <c r="V118" s="11"/>
      <c r="AA118" s="33"/>
      <c r="AC118" s="4"/>
    </row>
    <row r="119" spans="21:29" x14ac:dyDescent="0.3">
      <c r="U119" s="4"/>
      <c r="V119" s="4"/>
      <c r="AA119" s="33"/>
      <c r="AC119" s="4"/>
    </row>
    <row r="120" spans="21:29" x14ac:dyDescent="0.3">
      <c r="U120" s="4"/>
      <c r="V120" s="4"/>
      <c r="AA120" s="33"/>
      <c r="AC120" s="4"/>
    </row>
    <row r="121" spans="21:29" x14ac:dyDescent="0.3">
      <c r="U121" s="4"/>
      <c r="V121" s="4"/>
      <c r="AA121" s="33"/>
      <c r="AC121" s="4"/>
    </row>
    <row r="122" spans="21:29" x14ac:dyDescent="0.3">
      <c r="U122" s="4"/>
      <c r="V122" s="4"/>
      <c r="AA122" s="33"/>
      <c r="AC122" s="4"/>
    </row>
    <row r="123" spans="21:29" x14ac:dyDescent="0.3">
      <c r="U123" s="4"/>
      <c r="V123" s="4"/>
      <c r="AA123" s="33"/>
      <c r="AC123" s="4"/>
    </row>
    <row r="124" spans="21:29" x14ac:dyDescent="0.3">
      <c r="U124" s="4"/>
      <c r="V124" s="4"/>
      <c r="AA124" s="33"/>
      <c r="AC124" s="4"/>
    </row>
    <row r="125" spans="21:29" x14ac:dyDescent="0.3">
      <c r="U125" s="4"/>
      <c r="V125" s="4"/>
      <c r="AA125" s="33"/>
      <c r="AC125" s="4"/>
    </row>
    <row r="126" spans="21:29" x14ac:dyDescent="0.3">
      <c r="U126" s="4"/>
      <c r="V126" s="4"/>
      <c r="AA126" s="33"/>
      <c r="AC126" s="4"/>
    </row>
    <row r="127" spans="21:29" x14ac:dyDescent="0.3">
      <c r="U127" s="4"/>
      <c r="V127" s="4"/>
      <c r="AA127" s="33"/>
      <c r="AC127" s="4"/>
    </row>
    <row r="128" spans="21:29" x14ac:dyDescent="0.3">
      <c r="U128" s="4"/>
      <c r="V128" s="4"/>
      <c r="AA128" s="33"/>
      <c r="AC128" s="4"/>
    </row>
    <row r="129" spans="21:29" x14ac:dyDescent="0.3">
      <c r="U129" s="4"/>
      <c r="V129" s="4"/>
      <c r="AA129" s="33"/>
      <c r="AC129" s="4"/>
    </row>
    <row r="130" spans="21:29" x14ac:dyDescent="0.3">
      <c r="U130" s="4"/>
      <c r="V130" s="4"/>
      <c r="AA130" s="33"/>
      <c r="AC130" s="4"/>
    </row>
    <row r="131" spans="21:29" x14ac:dyDescent="0.3">
      <c r="U131" s="4"/>
      <c r="V131" s="4"/>
      <c r="AA131" s="33"/>
      <c r="AC131" s="4"/>
    </row>
    <row r="132" spans="21:29" x14ac:dyDescent="0.3">
      <c r="U132" s="4"/>
      <c r="V132" s="4"/>
      <c r="AA132" s="33"/>
      <c r="AC132" s="4"/>
    </row>
    <row r="133" spans="21:29" x14ac:dyDescent="0.3">
      <c r="U133" s="4"/>
      <c r="V133" s="4"/>
      <c r="AA133" s="33"/>
      <c r="AC133" s="4"/>
    </row>
    <row r="134" spans="21:29" x14ac:dyDescent="0.3">
      <c r="U134" s="4"/>
      <c r="V134" s="4"/>
      <c r="AA134" s="33"/>
      <c r="AC134" s="4"/>
    </row>
    <row r="135" spans="21:29" x14ac:dyDescent="0.3">
      <c r="U135" s="4"/>
      <c r="V135" s="4"/>
      <c r="AA135" s="33"/>
      <c r="AC135" s="4"/>
    </row>
    <row r="136" spans="21:29" x14ac:dyDescent="0.3">
      <c r="U136" s="4"/>
      <c r="V136" s="4"/>
      <c r="AA136" s="33"/>
      <c r="AC136" s="4"/>
    </row>
    <row r="137" spans="21:29" x14ac:dyDescent="0.3">
      <c r="U137" s="4"/>
      <c r="V137" s="4"/>
      <c r="AA137" s="33"/>
      <c r="AC137" s="4"/>
    </row>
    <row r="138" spans="21:29" x14ac:dyDescent="0.3">
      <c r="U138" s="4"/>
      <c r="V138" s="4"/>
      <c r="AA138" s="33"/>
      <c r="AC138" s="4"/>
    </row>
    <row r="139" spans="21:29" x14ac:dyDescent="0.3">
      <c r="U139" s="4"/>
      <c r="V139" s="4"/>
      <c r="AA139" s="33"/>
      <c r="AC139" s="4"/>
    </row>
    <row r="140" spans="21:29" x14ac:dyDescent="0.3">
      <c r="U140" s="4"/>
      <c r="V140" s="4"/>
      <c r="AA140" s="33"/>
      <c r="AC140" s="4"/>
    </row>
    <row r="141" spans="21:29" x14ac:dyDescent="0.3">
      <c r="U141" s="4"/>
      <c r="V141" s="4"/>
      <c r="AA141" s="33"/>
      <c r="AC141" s="4"/>
    </row>
    <row r="142" spans="21:29" x14ac:dyDescent="0.3">
      <c r="U142" s="4"/>
      <c r="V142" s="4"/>
      <c r="AA142" s="33"/>
      <c r="AC142" s="4"/>
    </row>
    <row r="143" spans="21:29" x14ac:dyDescent="0.3">
      <c r="U143" s="4"/>
      <c r="V143" s="4"/>
      <c r="AA143" s="33"/>
      <c r="AC143" s="4"/>
    </row>
    <row r="144" spans="21:29" x14ac:dyDescent="0.3">
      <c r="U144" s="4"/>
      <c r="V144" s="4"/>
      <c r="AA144" s="33"/>
      <c r="AC144" s="4"/>
    </row>
    <row r="145" spans="21:29" x14ac:dyDescent="0.3">
      <c r="U145" s="4"/>
      <c r="V145" s="4"/>
      <c r="AA145" s="33"/>
      <c r="AC145" s="4"/>
    </row>
    <row r="146" spans="21:29" x14ac:dyDescent="0.3">
      <c r="U146" s="4"/>
      <c r="V146" s="4"/>
      <c r="AA146" s="33"/>
      <c r="AC146" s="4"/>
    </row>
    <row r="147" spans="21:29" x14ac:dyDescent="0.3">
      <c r="U147" s="4"/>
      <c r="V147" s="4"/>
      <c r="AA147" s="33"/>
      <c r="AC147" s="4"/>
    </row>
    <row r="148" spans="21:29" x14ac:dyDescent="0.3">
      <c r="U148" s="4"/>
      <c r="V148" s="4"/>
      <c r="AA148" s="33"/>
      <c r="AC148" s="4"/>
    </row>
    <row r="149" spans="21:29" x14ac:dyDescent="0.3">
      <c r="U149" s="4"/>
      <c r="V149" s="4"/>
      <c r="AA149" s="33"/>
      <c r="AC149" s="4"/>
    </row>
    <row r="150" spans="21:29" x14ac:dyDescent="0.3">
      <c r="U150" s="4"/>
      <c r="V150" s="4"/>
      <c r="AA150" s="33"/>
      <c r="AC150" s="4"/>
    </row>
    <row r="151" spans="21:29" x14ac:dyDescent="0.3">
      <c r="U151" s="4"/>
      <c r="V151" s="4"/>
      <c r="AA151" s="33"/>
      <c r="AC151" s="4"/>
    </row>
    <row r="152" spans="21:29" x14ac:dyDescent="0.3">
      <c r="U152" s="4"/>
      <c r="V152" s="4"/>
      <c r="AA152" s="33"/>
      <c r="AC152" s="4"/>
    </row>
    <row r="153" spans="21:29" x14ac:dyDescent="0.3">
      <c r="U153" s="4"/>
      <c r="V153" s="4"/>
      <c r="AA153" s="33"/>
      <c r="AC153" s="4"/>
    </row>
    <row r="154" spans="21:29" x14ac:dyDescent="0.3">
      <c r="U154" s="4"/>
      <c r="V154" s="4"/>
      <c r="AA154" s="33"/>
      <c r="AC154" s="4"/>
    </row>
    <row r="155" spans="21:29" x14ac:dyDescent="0.3">
      <c r="U155" s="4"/>
      <c r="V155" s="4"/>
      <c r="AA155" s="33"/>
      <c r="AC155" s="4"/>
    </row>
    <row r="156" spans="21:29" x14ac:dyDescent="0.3">
      <c r="U156" s="4"/>
      <c r="V156" s="4"/>
      <c r="AA156" s="33"/>
      <c r="AC156" s="4"/>
    </row>
    <row r="157" spans="21:29" x14ac:dyDescent="0.3">
      <c r="U157" s="4"/>
      <c r="V157" s="4"/>
      <c r="AA157" s="33"/>
      <c r="AC157" s="4"/>
    </row>
    <row r="158" spans="21:29" x14ac:dyDescent="0.3">
      <c r="U158" s="4"/>
      <c r="V158" s="4"/>
      <c r="AA158" s="33"/>
      <c r="AC158" s="4"/>
    </row>
    <row r="159" spans="21:29" x14ac:dyDescent="0.3">
      <c r="U159" s="4"/>
      <c r="V159" s="4"/>
      <c r="AA159" s="33"/>
      <c r="AC159" s="4"/>
    </row>
    <row r="160" spans="21:29" x14ac:dyDescent="0.3">
      <c r="U160" s="4"/>
      <c r="V160" s="4"/>
      <c r="AA160" s="33"/>
      <c r="AC160" s="4"/>
    </row>
    <row r="161" spans="21:29" x14ac:dyDescent="0.3">
      <c r="U161" s="4"/>
      <c r="V161" s="4"/>
      <c r="AA161" s="33"/>
      <c r="AC161" s="4"/>
    </row>
    <row r="162" spans="21:29" x14ac:dyDescent="0.3">
      <c r="U162" s="4"/>
      <c r="V162" s="4"/>
      <c r="AA162" s="33"/>
      <c r="AC162" s="4"/>
    </row>
    <row r="163" spans="21:29" x14ac:dyDescent="0.3">
      <c r="U163" s="4"/>
      <c r="V163" s="4"/>
      <c r="AA163" s="33"/>
      <c r="AC163" s="4"/>
    </row>
    <row r="164" spans="21:29" x14ac:dyDescent="0.3">
      <c r="U164" s="4"/>
      <c r="V164" s="4"/>
      <c r="AA164" s="33"/>
      <c r="AC164" s="4"/>
    </row>
    <row r="165" spans="21:29" x14ac:dyDescent="0.3">
      <c r="U165" s="4"/>
      <c r="V165" s="4"/>
      <c r="AA165" s="33"/>
      <c r="AC165" s="4"/>
    </row>
    <row r="166" spans="21:29" x14ac:dyDescent="0.3">
      <c r="U166" s="4"/>
      <c r="V166" s="4"/>
      <c r="AA166" s="33"/>
      <c r="AC166" s="4"/>
    </row>
    <row r="167" spans="21:29" x14ac:dyDescent="0.3">
      <c r="U167" s="4"/>
      <c r="V167" s="4"/>
      <c r="AA167" s="33"/>
      <c r="AC167" s="4"/>
    </row>
    <row r="168" spans="21:29" x14ac:dyDescent="0.3">
      <c r="U168" s="4"/>
      <c r="V168" s="4"/>
      <c r="AA168" s="33"/>
      <c r="AC168" s="4"/>
    </row>
    <row r="169" spans="21:29" x14ac:dyDescent="0.3">
      <c r="U169" s="4"/>
      <c r="V169" s="4"/>
      <c r="AA169" s="33"/>
      <c r="AC169" s="4"/>
    </row>
    <row r="170" spans="21:29" x14ac:dyDescent="0.3">
      <c r="U170" s="4"/>
      <c r="V170" s="4"/>
      <c r="AA170" s="33"/>
      <c r="AC170" s="4"/>
    </row>
    <row r="171" spans="21:29" x14ac:dyDescent="0.3">
      <c r="U171" s="4"/>
      <c r="V171" s="4"/>
      <c r="AA171" s="33"/>
      <c r="AC171" s="4"/>
    </row>
    <row r="172" spans="21:29" x14ac:dyDescent="0.3">
      <c r="U172" s="4"/>
      <c r="V172" s="4"/>
      <c r="AA172" s="33"/>
      <c r="AC172" s="4"/>
    </row>
    <row r="173" spans="21:29" x14ac:dyDescent="0.3">
      <c r="U173" s="4"/>
      <c r="V173" s="4"/>
      <c r="AA173" s="33"/>
      <c r="AC173" s="4"/>
    </row>
    <row r="174" spans="21:29" x14ac:dyDescent="0.3">
      <c r="U174" s="4"/>
      <c r="V174" s="4"/>
      <c r="AA174" s="33"/>
      <c r="AC174" s="4"/>
    </row>
    <row r="175" spans="21:29" x14ac:dyDescent="0.3">
      <c r="U175" s="4"/>
      <c r="V175" s="4"/>
      <c r="AA175" s="33"/>
      <c r="AC175" s="4"/>
    </row>
    <row r="176" spans="21:29" x14ac:dyDescent="0.3">
      <c r="U176" s="4"/>
      <c r="V176" s="4"/>
      <c r="AA176" s="33"/>
      <c r="AC176" s="4"/>
    </row>
    <row r="177" spans="21:29" x14ac:dyDescent="0.3">
      <c r="U177" s="4"/>
      <c r="V177" s="4"/>
      <c r="AA177" s="33"/>
      <c r="AC177" s="4"/>
    </row>
    <row r="178" spans="21:29" x14ac:dyDescent="0.3">
      <c r="U178" s="4"/>
      <c r="V178" s="4"/>
      <c r="AA178" s="33"/>
      <c r="AC178" s="4"/>
    </row>
    <row r="179" spans="21:29" x14ac:dyDescent="0.3">
      <c r="U179" s="4"/>
      <c r="V179" s="4"/>
      <c r="AA179" s="33"/>
      <c r="AC179" s="4"/>
    </row>
    <row r="180" spans="21:29" x14ac:dyDescent="0.3">
      <c r="U180" s="4"/>
      <c r="V180" s="4"/>
      <c r="AA180" s="33"/>
      <c r="AC180" s="4"/>
    </row>
    <row r="181" spans="21:29" x14ac:dyDescent="0.3">
      <c r="U181" s="4"/>
      <c r="V181" s="4"/>
      <c r="AA181" s="33"/>
      <c r="AC181" s="4"/>
    </row>
    <row r="182" spans="21:29" x14ac:dyDescent="0.3">
      <c r="U182" s="4"/>
      <c r="V182" s="4"/>
      <c r="AA182" s="33"/>
      <c r="AC182" s="4"/>
    </row>
    <row r="183" spans="21:29" x14ac:dyDescent="0.3">
      <c r="U183" s="4"/>
      <c r="V183" s="4"/>
      <c r="AA183" s="33"/>
      <c r="AC183" s="4"/>
    </row>
    <row r="184" spans="21:29" x14ac:dyDescent="0.3">
      <c r="U184" s="4"/>
      <c r="V184" s="4"/>
      <c r="AA184" s="33"/>
      <c r="AC184" s="4"/>
    </row>
    <row r="185" spans="21:29" x14ac:dyDescent="0.3">
      <c r="U185" s="4"/>
      <c r="V185" s="4"/>
      <c r="AA185" s="33"/>
      <c r="AC185" s="4"/>
    </row>
    <row r="186" spans="21:29" x14ac:dyDescent="0.3">
      <c r="U186" s="4"/>
      <c r="V186" s="4"/>
      <c r="AA186" s="33"/>
      <c r="AC186" s="4"/>
    </row>
    <row r="187" spans="21:29" x14ac:dyDescent="0.3">
      <c r="U187" s="4"/>
      <c r="V187" s="4"/>
      <c r="AA187" s="33"/>
      <c r="AC187" s="4"/>
    </row>
    <row r="188" spans="21:29" x14ac:dyDescent="0.3">
      <c r="U188" s="4"/>
      <c r="V188" s="4"/>
      <c r="AA188" s="33"/>
      <c r="AC188" s="4"/>
    </row>
    <row r="189" spans="21:29" x14ac:dyDescent="0.3">
      <c r="U189" s="4"/>
      <c r="V189" s="4"/>
      <c r="AA189" s="33"/>
      <c r="AC189" s="4"/>
    </row>
    <row r="190" spans="21:29" x14ac:dyDescent="0.3">
      <c r="U190" s="4"/>
      <c r="V190" s="4"/>
      <c r="AA190" s="33"/>
      <c r="AC190" s="4"/>
    </row>
    <row r="191" spans="21:29" x14ac:dyDescent="0.3">
      <c r="U191" s="4"/>
      <c r="V191" s="4"/>
      <c r="AA191" s="33"/>
      <c r="AC191" s="4"/>
    </row>
    <row r="192" spans="21:29" x14ac:dyDescent="0.3">
      <c r="U192" s="4"/>
      <c r="V192" s="4"/>
      <c r="AA192" s="33"/>
      <c r="AC192" s="4"/>
    </row>
    <row r="193" spans="21:29" x14ac:dyDescent="0.3">
      <c r="U193" s="4"/>
      <c r="V193" s="4"/>
      <c r="AA193" s="33"/>
      <c r="AC193" s="4"/>
    </row>
    <row r="194" spans="21:29" x14ac:dyDescent="0.3">
      <c r="U194" s="4"/>
      <c r="V194" s="4"/>
      <c r="AA194" s="33"/>
      <c r="AC194" s="4"/>
    </row>
    <row r="195" spans="21:29" x14ac:dyDescent="0.3">
      <c r="U195" s="4"/>
      <c r="V195" s="4"/>
      <c r="AA195" s="33"/>
      <c r="AC195" s="4"/>
    </row>
    <row r="196" spans="21:29" x14ac:dyDescent="0.3">
      <c r="U196" s="4"/>
      <c r="V196" s="4"/>
      <c r="AA196" s="33"/>
      <c r="AC196" s="4"/>
    </row>
    <row r="197" spans="21:29" x14ac:dyDescent="0.3">
      <c r="U197" s="4"/>
      <c r="V197" s="4"/>
      <c r="AA197" s="33"/>
      <c r="AC197" s="4"/>
    </row>
    <row r="198" spans="21:29" x14ac:dyDescent="0.3">
      <c r="U198" s="4"/>
      <c r="V198" s="4"/>
      <c r="AA198" s="33"/>
      <c r="AC198" s="4"/>
    </row>
    <row r="199" spans="21:29" x14ac:dyDescent="0.3">
      <c r="U199" s="4"/>
      <c r="V199" s="4"/>
      <c r="AA199" s="33"/>
      <c r="AC199" s="4"/>
    </row>
    <row r="200" spans="21:29" x14ac:dyDescent="0.3">
      <c r="U200" s="4"/>
      <c r="V200" s="4"/>
      <c r="AA200" s="33"/>
      <c r="AC200" s="4"/>
    </row>
    <row r="201" spans="21:29" x14ac:dyDescent="0.3">
      <c r="U201" s="4"/>
      <c r="V201" s="4"/>
      <c r="AA201" s="33"/>
      <c r="AC201" s="4"/>
    </row>
    <row r="202" spans="21:29" x14ac:dyDescent="0.3">
      <c r="U202" s="4"/>
      <c r="V202" s="4"/>
      <c r="AA202" s="33"/>
      <c r="AC202" s="4"/>
    </row>
    <row r="203" spans="21:29" x14ac:dyDescent="0.3">
      <c r="U203" s="4"/>
      <c r="V203" s="4"/>
      <c r="AA203" s="33"/>
      <c r="AC203" s="4"/>
    </row>
    <row r="204" spans="21:29" x14ac:dyDescent="0.3">
      <c r="U204" s="4"/>
      <c r="V204" s="4"/>
      <c r="AA204" s="33"/>
      <c r="AC204" s="4"/>
    </row>
    <row r="205" spans="21:29" x14ac:dyDescent="0.3">
      <c r="U205" s="4"/>
      <c r="V205" s="4"/>
      <c r="AA205" s="33"/>
      <c r="AC205" s="4"/>
    </row>
    <row r="206" spans="21:29" x14ac:dyDescent="0.3">
      <c r="U206" s="4"/>
      <c r="V206" s="4"/>
      <c r="AA206" s="33"/>
      <c r="AC206" s="4"/>
    </row>
    <row r="207" spans="21:29" x14ac:dyDescent="0.3">
      <c r="U207" s="4"/>
      <c r="V207" s="4"/>
      <c r="AA207" s="33"/>
      <c r="AC207" s="4"/>
    </row>
    <row r="208" spans="21:29" x14ac:dyDescent="0.3">
      <c r="U208" s="4"/>
      <c r="V208" s="4"/>
      <c r="AA208" s="33"/>
      <c r="AC208" s="4"/>
    </row>
    <row r="209" spans="21:29" x14ac:dyDescent="0.3">
      <c r="U209" s="4"/>
      <c r="V209" s="4"/>
      <c r="AA209" s="33"/>
      <c r="AC209" s="4"/>
    </row>
    <row r="210" spans="21:29" x14ac:dyDescent="0.3">
      <c r="AA210" s="33"/>
    </row>
  </sheetData>
  <mergeCells count="4">
    <mergeCell ref="C34:D34"/>
    <mergeCell ref="C35:D35"/>
    <mergeCell ref="C36:D36"/>
    <mergeCell ref="C37:D37"/>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8CF7-F7CD-4714-B339-0F22F1121EBA}">
  <dimension ref="C9:AE210"/>
  <sheetViews>
    <sheetView zoomScale="71" zoomScaleNormal="130" workbookViewId="0">
      <selection activeCell="G79" sqref="G79"/>
    </sheetView>
  </sheetViews>
  <sheetFormatPr defaultRowHeight="14.4" x14ac:dyDescent="0.3"/>
  <cols>
    <col min="5" max="5" width="10.44140625" bestFit="1" customWidth="1"/>
    <col min="25" max="25" width="16.44140625" bestFit="1" customWidth="1"/>
    <col min="26" max="26" width="12.6640625" bestFit="1" customWidth="1"/>
  </cols>
  <sheetData>
    <row r="9" spans="3:31" x14ac:dyDescent="0.3">
      <c r="C9" s="13"/>
      <c r="D9" s="13"/>
      <c r="G9" s="8"/>
      <c r="H9" s="8"/>
      <c r="U9" s="3" t="s">
        <v>6</v>
      </c>
      <c r="V9" s="3" t="s">
        <v>75</v>
      </c>
      <c r="W9" s="25"/>
      <c r="Y9" s="8"/>
      <c r="Z9" s="8"/>
    </row>
    <row r="10" spans="3:31" x14ac:dyDescent="0.3">
      <c r="C10" s="13"/>
      <c r="D10" s="13"/>
      <c r="U10" s="3">
        <v>1</v>
      </c>
      <c r="V10" s="3">
        <v>20</v>
      </c>
      <c r="X10" s="11"/>
      <c r="Y10" s="11"/>
      <c r="Z10" s="11"/>
      <c r="AA10" s="11"/>
      <c r="AC10" s="4"/>
      <c r="AD10" s="11"/>
      <c r="AE10" s="11"/>
    </row>
    <row r="11" spans="3:31" x14ac:dyDescent="0.3">
      <c r="C11" s="13"/>
      <c r="D11" s="13"/>
      <c r="U11" s="3">
        <v>2</v>
      </c>
      <c r="V11" s="15">
        <v>25</v>
      </c>
      <c r="W11" s="25"/>
      <c r="AA11" s="33"/>
      <c r="AC11" s="4"/>
    </row>
    <row r="12" spans="3:31" ht="14.4" customHeight="1" x14ac:dyDescent="0.3">
      <c r="C12" s="13"/>
      <c r="D12" s="13"/>
      <c r="N12" s="9"/>
      <c r="O12" s="9"/>
      <c r="U12" s="3">
        <v>3</v>
      </c>
      <c r="V12" s="15">
        <v>30</v>
      </c>
      <c r="W12" s="25"/>
      <c r="AA12" s="33"/>
      <c r="AC12" s="25"/>
    </row>
    <row r="13" spans="3:31" ht="14.4" customHeight="1" x14ac:dyDescent="0.3">
      <c r="C13" s="13"/>
      <c r="D13" s="13"/>
      <c r="N13" s="9"/>
      <c r="O13" s="9"/>
      <c r="U13" s="3">
        <v>4</v>
      </c>
      <c r="V13" s="3">
        <v>35</v>
      </c>
      <c r="W13" s="25"/>
      <c r="AA13" s="33"/>
      <c r="AC13" s="25"/>
    </row>
    <row r="14" spans="3:31" x14ac:dyDescent="0.3">
      <c r="C14" s="13"/>
      <c r="D14" s="13"/>
      <c r="U14" s="3">
        <v>5</v>
      </c>
      <c r="V14" s="3">
        <v>40</v>
      </c>
      <c r="W14" s="25"/>
      <c r="AA14" s="33"/>
      <c r="AC14" s="4"/>
    </row>
    <row r="15" spans="3:31" ht="14.4" customHeight="1" x14ac:dyDescent="0.3">
      <c r="C15" s="31" t="s">
        <v>65</v>
      </c>
      <c r="D15" s="31" t="s">
        <v>66</v>
      </c>
      <c r="E15" s="32" t="s">
        <v>40</v>
      </c>
      <c r="N15" s="5"/>
      <c r="O15" s="5"/>
      <c r="U15" s="3">
        <v>6</v>
      </c>
      <c r="V15" s="3">
        <v>45</v>
      </c>
      <c r="W15" s="25"/>
      <c r="AA15" s="33"/>
      <c r="AC15" s="4"/>
    </row>
    <row r="16" spans="3:31" ht="14.4" customHeight="1" x14ac:dyDescent="0.3">
      <c r="C16" s="31" t="s">
        <v>17</v>
      </c>
      <c r="D16" s="29">
        <f>MIN(V10:V119)</f>
        <v>20</v>
      </c>
      <c r="E16" s="30">
        <f>D16</f>
        <v>20</v>
      </c>
      <c r="N16" s="5"/>
      <c r="O16" s="5"/>
      <c r="U16" s="3">
        <v>7</v>
      </c>
      <c r="V16" s="3">
        <v>50</v>
      </c>
      <c r="W16" s="25"/>
      <c r="AA16" s="33"/>
      <c r="AC16" s="4"/>
    </row>
    <row r="17" spans="3:29" ht="15.6" x14ac:dyDescent="0.3">
      <c r="C17" s="31" t="s">
        <v>38</v>
      </c>
      <c r="D17" s="29">
        <f>_xlfn.QUARTILE.EXC(V10:V119,1)</f>
        <v>153.75</v>
      </c>
      <c r="E17" s="30">
        <f>D17-E16</f>
        <v>133.75</v>
      </c>
      <c r="U17" s="3">
        <v>8</v>
      </c>
      <c r="V17" s="3">
        <v>55</v>
      </c>
      <c r="W17" s="25"/>
      <c r="AA17" s="33"/>
      <c r="AC17" s="4"/>
    </row>
    <row r="18" spans="3:29" ht="14.4" customHeight="1" x14ac:dyDescent="0.3">
      <c r="C18" s="31" t="s">
        <v>10</v>
      </c>
      <c r="D18" s="29">
        <f>_xlfn.QUARTILE.EXC(V10:V119,2)</f>
        <v>292.5</v>
      </c>
      <c r="E18" s="30">
        <f t="shared" ref="E18:E19" si="0">D18-E17</f>
        <v>158.75</v>
      </c>
      <c r="N18" s="5"/>
      <c r="O18" s="5"/>
      <c r="U18" s="3">
        <v>9</v>
      </c>
      <c r="V18" s="3">
        <v>60</v>
      </c>
      <c r="W18" s="25"/>
      <c r="AA18" s="33"/>
      <c r="AC18" s="4"/>
    </row>
    <row r="19" spans="3:29" ht="14.4" customHeight="1" x14ac:dyDescent="0.3">
      <c r="C19" s="31" t="s">
        <v>39</v>
      </c>
      <c r="D19" s="29">
        <f>_xlfn.QUARTILE.EXC(V10:V119,3)</f>
        <v>431.25</v>
      </c>
      <c r="E19" s="30">
        <f t="shared" si="0"/>
        <v>272.5</v>
      </c>
      <c r="N19" s="5"/>
      <c r="O19" s="5"/>
      <c r="U19" s="3">
        <v>10</v>
      </c>
      <c r="V19" s="3">
        <v>65</v>
      </c>
      <c r="W19" s="25"/>
      <c r="AA19" s="33"/>
      <c r="AC19" s="4"/>
    </row>
    <row r="20" spans="3:29" x14ac:dyDescent="0.3">
      <c r="U20" s="3">
        <v>11</v>
      </c>
      <c r="V20" s="3">
        <v>70</v>
      </c>
      <c r="W20" s="25"/>
      <c r="AA20" s="33"/>
      <c r="AC20" s="4"/>
    </row>
    <row r="21" spans="3:29" x14ac:dyDescent="0.3">
      <c r="U21" s="3">
        <v>12</v>
      </c>
      <c r="V21" s="3">
        <v>75</v>
      </c>
      <c r="W21" s="25"/>
      <c r="AA21" s="33"/>
      <c r="AC21" s="4"/>
    </row>
    <row r="22" spans="3:29" x14ac:dyDescent="0.3">
      <c r="U22" s="3">
        <v>13</v>
      </c>
      <c r="V22" s="3">
        <v>80</v>
      </c>
      <c r="W22" s="25"/>
      <c r="AA22" s="33"/>
      <c r="AC22" s="4"/>
    </row>
    <row r="23" spans="3:29" x14ac:dyDescent="0.3">
      <c r="U23" s="3">
        <v>14</v>
      </c>
      <c r="V23" s="3">
        <v>85</v>
      </c>
      <c r="W23" s="25"/>
      <c r="AA23" s="33"/>
      <c r="AC23" s="4"/>
    </row>
    <row r="24" spans="3:29" x14ac:dyDescent="0.3">
      <c r="U24" s="3">
        <v>15</v>
      </c>
      <c r="V24" s="3">
        <v>90</v>
      </c>
      <c r="W24" s="25"/>
      <c r="AA24" s="33"/>
      <c r="AC24" s="11"/>
    </row>
    <row r="25" spans="3:29" x14ac:dyDescent="0.3">
      <c r="U25" s="3">
        <v>16</v>
      </c>
      <c r="V25" s="3">
        <v>95</v>
      </c>
      <c r="W25" s="25"/>
      <c r="AA25" s="33"/>
      <c r="AC25" s="11"/>
    </row>
    <row r="26" spans="3:29" ht="15.6" customHeight="1" x14ac:dyDescent="0.3">
      <c r="N26" s="2"/>
      <c r="O26" s="2"/>
      <c r="U26" s="3">
        <v>17</v>
      </c>
      <c r="V26" s="3">
        <v>100</v>
      </c>
      <c r="W26" s="25"/>
      <c r="AA26" s="33"/>
      <c r="AC26" s="11"/>
    </row>
    <row r="27" spans="3:29" x14ac:dyDescent="0.3">
      <c r="U27" s="3">
        <v>18</v>
      </c>
      <c r="V27" s="3">
        <v>105</v>
      </c>
      <c r="W27" s="25"/>
      <c r="AA27" s="33"/>
      <c r="AC27" s="11"/>
    </row>
    <row r="28" spans="3:29" x14ac:dyDescent="0.3">
      <c r="U28" s="3">
        <v>19</v>
      </c>
      <c r="V28" s="3">
        <v>110</v>
      </c>
      <c r="W28" s="25"/>
      <c r="AA28" s="33"/>
      <c r="AC28" s="4"/>
    </row>
    <row r="29" spans="3:29" ht="18" x14ac:dyDescent="0.3">
      <c r="N29" s="2"/>
      <c r="O29" s="2"/>
      <c r="U29" s="3">
        <v>20</v>
      </c>
      <c r="V29" s="3">
        <v>115</v>
      </c>
      <c r="W29" s="25"/>
      <c r="AA29" s="33"/>
      <c r="AC29" s="4"/>
    </row>
    <row r="30" spans="3:29" x14ac:dyDescent="0.3">
      <c r="U30" s="3">
        <v>21</v>
      </c>
      <c r="V30" s="3">
        <v>120</v>
      </c>
      <c r="W30" s="25"/>
      <c r="AA30" s="33"/>
      <c r="AC30" s="4"/>
    </row>
    <row r="31" spans="3:29" x14ac:dyDescent="0.3">
      <c r="U31" s="3">
        <v>22</v>
      </c>
      <c r="V31" s="3">
        <v>125</v>
      </c>
      <c r="W31" s="25"/>
      <c r="AA31" s="33"/>
      <c r="AC31" s="4"/>
    </row>
    <row r="32" spans="3:29" x14ac:dyDescent="0.3">
      <c r="U32" s="3">
        <v>23</v>
      </c>
      <c r="V32" s="3">
        <v>130</v>
      </c>
      <c r="W32" s="25"/>
      <c r="AA32" s="33"/>
      <c r="AC32" s="4"/>
    </row>
    <row r="33" spans="3:29" x14ac:dyDescent="0.3">
      <c r="U33" s="3">
        <v>24</v>
      </c>
      <c r="V33" s="3">
        <v>135</v>
      </c>
      <c r="W33" s="25"/>
      <c r="AA33" s="33"/>
      <c r="AC33" s="4"/>
    </row>
    <row r="34" spans="3:29" ht="15.6" x14ac:dyDescent="0.3">
      <c r="C34" s="37" t="s">
        <v>76</v>
      </c>
      <c r="D34" s="37"/>
      <c r="E34" s="32">
        <f>_xlfn.PERCENTILE.EXC(V10:V119,0.2)</f>
        <v>126.00000000000001</v>
      </c>
      <c r="U34" s="3">
        <v>25</v>
      </c>
      <c r="V34" s="3">
        <v>140</v>
      </c>
      <c r="W34" s="25"/>
      <c r="AA34" s="33"/>
      <c r="AC34" s="4"/>
    </row>
    <row r="35" spans="3:29" ht="15.6" x14ac:dyDescent="0.3">
      <c r="C35" s="37" t="s">
        <v>77</v>
      </c>
      <c r="D35" s="37"/>
      <c r="E35" s="32">
        <f>_xlfn.PERCENTILE.EXC(V10:V119,0.4)</f>
        <v>237.00000000000003</v>
      </c>
      <c r="U35" s="3">
        <v>26</v>
      </c>
      <c r="V35" s="3">
        <v>145</v>
      </c>
      <c r="W35" s="25"/>
      <c r="AA35" s="33"/>
      <c r="AC35" s="4"/>
    </row>
    <row r="36" spans="3:29" ht="15.6" x14ac:dyDescent="0.3">
      <c r="C36" s="37" t="s">
        <v>78</v>
      </c>
      <c r="D36" s="37"/>
      <c r="E36" s="32">
        <f>_xlfn.PERCENTILE.EXC(V10:V119,0.8)</f>
        <v>459.00000000000006</v>
      </c>
      <c r="U36" s="3">
        <v>27</v>
      </c>
      <c r="V36" s="3">
        <v>150</v>
      </c>
      <c r="W36" s="25"/>
      <c r="AA36" s="33"/>
      <c r="AC36" s="4"/>
    </row>
    <row r="37" spans="3:29" ht="15.6" x14ac:dyDescent="0.3">
      <c r="C37" s="38"/>
      <c r="D37" s="38"/>
      <c r="E37" s="34"/>
      <c r="U37" s="3">
        <v>28</v>
      </c>
      <c r="V37" s="3">
        <v>155</v>
      </c>
      <c r="W37" s="25"/>
      <c r="AA37" s="33"/>
      <c r="AC37" s="4"/>
    </row>
    <row r="38" spans="3:29" x14ac:dyDescent="0.3">
      <c r="U38" s="3">
        <v>29</v>
      </c>
      <c r="V38" s="3">
        <v>160</v>
      </c>
      <c r="W38" s="25"/>
      <c r="AA38" s="33"/>
      <c r="AC38" s="4"/>
    </row>
    <row r="39" spans="3:29" x14ac:dyDescent="0.3">
      <c r="U39" s="3">
        <v>30</v>
      </c>
      <c r="V39" s="3">
        <v>165</v>
      </c>
      <c r="W39" s="25"/>
      <c r="AA39" s="33"/>
      <c r="AC39" s="4"/>
    </row>
    <row r="40" spans="3:29" x14ac:dyDescent="0.3">
      <c r="U40" s="3">
        <v>31</v>
      </c>
      <c r="V40" s="3">
        <v>170</v>
      </c>
      <c r="W40" s="25"/>
      <c r="AA40" s="33"/>
      <c r="AC40" s="4"/>
    </row>
    <row r="41" spans="3:29" x14ac:dyDescent="0.3">
      <c r="U41" s="3">
        <v>32</v>
      </c>
      <c r="V41" s="3">
        <v>175</v>
      </c>
      <c r="W41" s="25"/>
      <c r="AA41" s="33"/>
      <c r="AC41" s="4"/>
    </row>
    <row r="42" spans="3:29" x14ac:dyDescent="0.3">
      <c r="U42" s="3">
        <v>33</v>
      </c>
      <c r="V42" s="3">
        <v>180</v>
      </c>
      <c r="W42" s="25"/>
      <c r="AA42" s="33"/>
      <c r="AC42" s="4"/>
    </row>
    <row r="43" spans="3:29" x14ac:dyDescent="0.3">
      <c r="U43" s="3">
        <v>34</v>
      </c>
      <c r="V43" s="3">
        <v>185</v>
      </c>
      <c r="W43" s="25"/>
      <c r="AA43" s="33"/>
      <c r="AC43" s="4"/>
    </row>
    <row r="44" spans="3:29" x14ac:dyDescent="0.3">
      <c r="U44" s="3">
        <v>35</v>
      </c>
      <c r="V44" s="3">
        <v>190</v>
      </c>
      <c r="W44" s="25"/>
      <c r="AA44" s="33"/>
      <c r="AC44" s="4"/>
    </row>
    <row r="45" spans="3:29" x14ac:dyDescent="0.3">
      <c r="U45" s="3">
        <v>36</v>
      </c>
      <c r="V45" s="3">
        <v>195</v>
      </c>
      <c r="W45" s="25"/>
      <c r="AA45" s="33"/>
      <c r="AC45" s="4"/>
    </row>
    <row r="46" spans="3:29" x14ac:dyDescent="0.3">
      <c r="U46" s="3">
        <v>37</v>
      </c>
      <c r="V46" s="3">
        <v>200</v>
      </c>
      <c r="W46" s="25"/>
      <c r="AA46" s="33"/>
      <c r="AC46" s="4"/>
    </row>
    <row r="47" spans="3:29" x14ac:dyDescent="0.3">
      <c r="U47" s="3">
        <v>38</v>
      </c>
      <c r="V47" s="3">
        <v>205</v>
      </c>
      <c r="W47" s="25"/>
      <c r="AA47" s="33"/>
      <c r="AC47" s="4"/>
    </row>
    <row r="48" spans="3:29" x14ac:dyDescent="0.3">
      <c r="U48" s="3">
        <v>39</v>
      </c>
      <c r="V48" s="3">
        <v>210</v>
      </c>
      <c r="W48" s="25"/>
      <c r="AA48" s="33"/>
      <c r="AC48" s="4"/>
    </row>
    <row r="49" spans="21:29" x14ac:dyDescent="0.3">
      <c r="U49" s="3">
        <v>40</v>
      </c>
      <c r="V49" s="3">
        <v>215</v>
      </c>
      <c r="W49" s="25"/>
      <c r="AA49" s="33"/>
      <c r="AC49" s="4"/>
    </row>
    <row r="50" spans="21:29" x14ac:dyDescent="0.3">
      <c r="U50" s="3">
        <v>41</v>
      </c>
      <c r="V50" s="3">
        <v>220</v>
      </c>
      <c r="W50" s="25"/>
      <c r="AA50" s="33"/>
      <c r="AC50" s="4"/>
    </row>
    <row r="51" spans="21:29" x14ac:dyDescent="0.3">
      <c r="U51" s="3">
        <v>42</v>
      </c>
      <c r="V51" s="3">
        <v>225</v>
      </c>
      <c r="W51" s="25"/>
      <c r="AA51" s="33"/>
      <c r="AC51" s="4"/>
    </row>
    <row r="52" spans="21:29" x14ac:dyDescent="0.3">
      <c r="U52" s="3">
        <v>43</v>
      </c>
      <c r="V52" s="3">
        <v>230</v>
      </c>
      <c r="W52" s="25"/>
      <c r="AA52" s="33"/>
      <c r="AC52" s="4"/>
    </row>
    <row r="53" spans="21:29" x14ac:dyDescent="0.3">
      <c r="U53" s="3">
        <v>44</v>
      </c>
      <c r="V53" s="3">
        <v>235</v>
      </c>
      <c r="W53" s="25"/>
      <c r="AA53" s="33"/>
      <c r="AC53" s="4"/>
    </row>
    <row r="54" spans="21:29" x14ac:dyDescent="0.3">
      <c r="U54" s="3">
        <v>45</v>
      </c>
      <c r="V54" s="3">
        <v>240</v>
      </c>
      <c r="W54" s="25"/>
      <c r="AA54" s="33"/>
      <c r="AC54" s="4"/>
    </row>
    <row r="55" spans="21:29" x14ac:dyDescent="0.3">
      <c r="U55" s="3">
        <v>46</v>
      </c>
      <c r="V55" s="3">
        <v>245</v>
      </c>
      <c r="W55" s="25"/>
      <c r="AA55" s="33"/>
      <c r="AC55" s="4"/>
    </row>
    <row r="56" spans="21:29" x14ac:dyDescent="0.3">
      <c r="U56" s="3">
        <v>47</v>
      </c>
      <c r="V56" s="3">
        <v>250</v>
      </c>
      <c r="W56" s="25"/>
      <c r="AA56" s="33"/>
      <c r="AC56" s="4"/>
    </row>
    <row r="57" spans="21:29" x14ac:dyDescent="0.3">
      <c r="U57" s="3">
        <v>48</v>
      </c>
      <c r="V57" s="3">
        <v>255</v>
      </c>
      <c r="W57" s="25"/>
      <c r="AA57" s="33"/>
      <c r="AC57" s="4"/>
    </row>
    <row r="58" spans="21:29" x14ac:dyDescent="0.3">
      <c r="U58" s="3">
        <v>49</v>
      </c>
      <c r="V58" s="3">
        <v>260</v>
      </c>
      <c r="W58" s="25"/>
      <c r="AA58" s="33"/>
      <c r="AC58" s="4"/>
    </row>
    <row r="59" spans="21:29" x14ac:dyDescent="0.3">
      <c r="U59" s="3">
        <v>50</v>
      </c>
      <c r="V59" s="3">
        <v>265</v>
      </c>
      <c r="W59" s="25"/>
      <c r="AA59" s="33"/>
      <c r="AC59" s="4"/>
    </row>
    <row r="60" spans="21:29" x14ac:dyDescent="0.3">
      <c r="U60" s="3">
        <v>51</v>
      </c>
      <c r="V60" s="3">
        <v>270</v>
      </c>
      <c r="W60" s="25"/>
      <c r="AA60" s="33"/>
      <c r="AC60" s="4"/>
    </row>
    <row r="61" spans="21:29" x14ac:dyDescent="0.3">
      <c r="U61" s="3">
        <v>52</v>
      </c>
      <c r="V61" s="3">
        <v>275</v>
      </c>
      <c r="W61" s="25"/>
      <c r="AA61" s="33"/>
      <c r="AC61" s="4"/>
    </row>
    <row r="62" spans="21:29" x14ac:dyDescent="0.3">
      <c r="U62" s="3">
        <v>53</v>
      </c>
      <c r="V62" s="3">
        <v>280</v>
      </c>
      <c r="W62" s="25"/>
      <c r="AA62" s="33"/>
      <c r="AC62" s="4"/>
    </row>
    <row r="63" spans="21:29" x14ac:dyDescent="0.3">
      <c r="U63" s="3">
        <v>54</v>
      </c>
      <c r="V63" s="3">
        <v>285</v>
      </c>
      <c r="W63" s="25"/>
      <c r="AA63" s="33"/>
      <c r="AC63" s="4"/>
    </row>
    <row r="64" spans="21:29" x14ac:dyDescent="0.3">
      <c r="U64" s="3">
        <v>55</v>
      </c>
      <c r="V64" s="3">
        <v>290</v>
      </c>
      <c r="W64" s="25"/>
      <c r="AA64" s="33"/>
      <c r="AC64" s="4"/>
    </row>
    <row r="65" spans="21:29" x14ac:dyDescent="0.3">
      <c r="U65" s="3">
        <v>56</v>
      </c>
      <c r="V65" s="3">
        <v>295</v>
      </c>
      <c r="W65" s="25"/>
      <c r="AA65" s="33"/>
      <c r="AC65" s="4"/>
    </row>
    <row r="66" spans="21:29" x14ac:dyDescent="0.3">
      <c r="U66" s="3">
        <v>57</v>
      </c>
      <c r="V66" s="3">
        <v>300</v>
      </c>
      <c r="W66" s="25"/>
      <c r="AA66" s="33"/>
      <c r="AC66" s="4"/>
    </row>
    <row r="67" spans="21:29" x14ac:dyDescent="0.3">
      <c r="U67" s="3">
        <v>58</v>
      </c>
      <c r="V67" s="3">
        <v>305</v>
      </c>
      <c r="W67" s="25"/>
      <c r="AA67" s="33"/>
      <c r="AC67" s="4"/>
    </row>
    <row r="68" spans="21:29" x14ac:dyDescent="0.3">
      <c r="U68" s="3">
        <v>59</v>
      </c>
      <c r="V68" s="3">
        <v>310</v>
      </c>
      <c r="W68" s="25"/>
      <c r="AA68" s="33"/>
      <c r="AC68" s="4"/>
    </row>
    <row r="69" spans="21:29" x14ac:dyDescent="0.3">
      <c r="U69" s="3">
        <v>60</v>
      </c>
      <c r="V69" s="3">
        <v>315</v>
      </c>
      <c r="W69" s="25"/>
      <c r="AA69" s="33"/>
      <c r="AC69" s="4"/>
    </row>
    <row r="70" spans="21:29" x14ac:dyDescent="0.3">
      <c r="U70" s="3">
        <v>61</v>
      </c>
      <c r="V70" s="3">
        <v>320</v>
      </c>
      <c r="W70" s="25"/>
      <c r="AA70" s="33"/>
      <c r="AC70" s="4"/>
    </row>
    <row r="71" spans="21:29" x14ac:dyDescent="0.3">
      <c r="U71" s="3">
        <v>62</v>
      </c>
      <c r="V71" s="3">
        <v>325</v>
      </c>
      <c r="W71" s="25"/>
      <c r="AA71" s="33"/>
      <c r="AC71" s="4"/>
    </row>
    <row r="72" spans="21:29" x14ac:dyDescent="0.3">
      <c r="U72" s="3">
        <v>63</v>
      </c>
      <c r="V72" s="3">
        <v>330</v>
      </c>
      <c r="W72" s="25"/>
      <c r="AA72" s="33"/>
      <c r="AC72" s="4"/>
    </row>
    <row r="73" spans="21:29" x14ac:dyDescent="0.3">
      <c r="U73" s="3">
        <v>64</v>
      </c>
      <c r="V73" s="3">
        <v>335</v>
      </c>
      <c r="W73" s="25"/>
      <c r="AA73" s="33"/>
      <c r="AC73" s="4"/>
    </row>
    <row r="74" spans="21:29" x14ac:dyDescent="0.3">
      <c r="U74" s="3">
        <v>65</v>
      </c>
      <c r="V74" s="3">
        <v>340</v>
      </c>
      <c r="W74" s="25"/>
      <c r="AA74" s="33"/>
      <c r="AC74" s="4"/>
    </row>
    <row r="75" spans="21:29" x14ac:dyDescent="0.3">
      <c r="U75" s="3">
        <v>66</v>
      </c>
      <c r="V75" s="3">
        <v>345</v>
      </c>
      <c r="W75" s="25"/>
      <c r="AA75" s="33"/>
      <c r="AC75" s="4"/>
    </row>
    <row r="76" spans="21:29" x14ac:dyDescent="0.3">
      <c r="U76" s="3">
        <v>67</v>
      </c>
      <c r="V76" s="3">
        <v>350</v>
      </c>
      <c r="W76" s="25"/>
      <c r="AA76" s="33"/>
      <c r="AC76" s="4"/>
    </row>
    <row r="77" spans="21:29" x14ac:dyDescent="0.3">
      <c r="U77" s="3">
        <v>68</v>
      </c>
      <c r="V77" s="3">
        <v>355</v>
      </c>
      <c r="W77" s="25"/>
      <c r="AA77" s="33"/>
      <c r="AC77" s="4"/>
    </row>
    <row r="78" spans="21:29" x14ac:dyDescent="0.3">
      <c r="U78" s="3">
        <v>69</v>
      </c>
      <c r="V78" s="3">
        <v>360</v>
      </c>
      <c r="W78" s="25"/>
      <c r="AA78" s="33"/>
      <c r="AC78" s="4"/>
    </row>
    <row r="79" spans="21:29" x14ac:dyDescent="0.3">
      <c r="U79" s="3">
        <v>70</v>
      </c>
      <c r="V79" s="3">
        <v>365</v>
      </c>
      <c r="W79" s="25"/>
      <c r="AA79" s="33"/>
      <c r="AC79" s="4"/>
    </row>
    <row r="80" spans="21:29" x14ac:dyDescent="0.3">
      <c r="U80" s="3">
        <v>71</v>
      </c>
      <c r="V80" s="3">
        <v>370</v>
      </c>
      <c r="W80" s="25"/>
      <c r="AA80" s="33"/>
      <c r="AC80" s="4"/>
    </row>
    <row r="81" spans="21:29" x14ac:dyDescent="0.3">
      <c r="U81" s="3">
        <v>72</v>
      </c>
      <c r="V81" s="3">
        <v>375</v>
      </c>
      <c r="W81" s="25"/>
      <c r="AA81" s="33"/>
      <c r="AC81" s="4"/>
    </row>
    <row r="82" spans="21:29" x14ac:dyDescent="0.3">
      <c r="U82" s="3">
        <v>73</v>
      </c>
      <c r="V82" s="3">
        <v>380</v>
      </c>
      <c r="W82" s="25"/>
      <c r="AA82" s="33"/>
      <c r="AC82" s="4"/>
    </row>
    <row r="83" spans="21:29" x14ac:dyDescent="0.3">
      <c r="U83" s="3">
        <v>74</v>
      </c>
      <c r="V83" s="3">
        <v>385</v>
      </c>
      <c r="W83" s="25"/>
      <c r="AA83" s="33"/>
      <c r="AC83" s="4"/>
    </row>
    <row r="84" spans="21:29" x14ac:dyDescent="0.3">
      <c r="U84" s="3">
        <v>75</v>
      </c>
      <c r="V84" s="3">
        <v>390</v>
      </c>
      <c r="W84" s="25"/>
      <c r="AA84" s="33"/>
      <c r="AC84" s="4"/>
    </row>
    <row r="85" spans="21:29" x14ac:dyDescent="0.3">
      <c r="U85" s="3">
        <v>76</v>
      </c>
      <c r="V85" s="3">
        <v>395</v>
      </c>
      <c r="W85" s="25"/>
      <c r="AA85" s="33"/>
      <c r="AC85" s="4"/>
    </row>
    <row r="86" spans="21:29" x14ac:dyDescent="0.3">
      <c r="U86" s="3">
        <v>77</v>
      </c>
      <c r="V86" s="3">
        <v>400</v>
      </c>
      <c r="W86" s="25"/>
      <c r="AA86" s="33"/>
      <c r="AC86" s="4"/>
    </row>
    <row r="87" spans="21:29" x14ac:dyDescent="0.3">
      <c r="U87" s="3">
        <v>78</v>
      </c>
      <c r="V87" s="3">
        <v>405</v>
      </c>
      <c r="W87" s="25"/>
      <c r="AA87" s="33"/>
      <c r="AC87" s="4"/>
    </row>
    <row r="88" spans="21:29" x14ac:dyDescent="0.3">
      <c r="U88" s="3">
        <v>79</v>
      </c>
      <c r="V88" s="3">
        <v>410</v>
      </c>
      <c r="W88" s="25"/>
      <c r="AA88" s="33"/>
      <c r="AC88" s="4"/>
    </row>
    <row r="89" spans="21:29" x14ac:dyDescent="0.3">
      <c r="U89" s="3">
        <v>80</v>
      </c>
      <c r="V89" s="3">
        <v>415</v>
      </c>
      <c r="W89" s="25"/>
      <c r="AA89" s="33"/>
      <c r="AC89" s="4"/>
    </row>
    <row r="90" spans="21:29" x14ac:dyDescent="0.3">
      <c r="U90" s="3">
        <v>81</v>
      </c>
      <c r="V90" s="3">
        <v>420</v>
      </c>
      <c r="W90" s="25"/>
      <c r="AA90" s="33"/>
      <c r="AC90" s="4"/>
    </row>
    <row r="91" spans="21:29" x14ac:dyDescent="0.3">
      <c r="U91" s="3">
        <v>82</v>
      </c>
      <c r="V91" s="3">
        <v>425</v>
      </c>
      <c r="W91" s="25"/>
      <c r="AA91" s="33"/>
      <c r="AC91" s="4"/>
    </row>
    <row r="92" spans="21:29" x14ac:dyDescent="0.3">
      <c r="U92" s="3">
        <v>83</v>
      </c>
      <c r="V92" s="3">
        <v>430</v>
      </c>
      <c r="W92" s="25"/>
      <c r="AA92" s="33"/>
      <c r="AC92" s="4"/>
    </row>
    <row r="93" spans="21:29" x14ac:dyDescent="0.3">
      <c r="U93" s="3">
        <v>84</v>
      </c>
      <c r="V93" s="3">
        <v>435</v>
      </c>
      <c r="W93" s="25"/>
      <c r="AA93" s="33"/>
      <c r="AC93" s="4"/>
    </row>
    <row r="94" spans="21:29" x14ac:dyDescent="0.3">
      <c r="U94" s="3">
        <v>85</v>
      </c>
      <c r="V94" s="3">
        <v>440</v>
      </c>
      <c r="W94" s="25"/>
      <c r="AA94" s="33"/>
      <c r="AC94" s="4"/>
    </row>
    <row r="95" spans="21:29" x14ac:dyDescent="0.3">
      <c r="U95" s="3">
        <v>86</v>
      </c>
      <c r="V95" s="3">
        <v>445</v>
      </c>
      <c r="W95" s="25"/>
      <c r="AA95" s="33"/>
      <c r="AC95" s="4"/>
    </row>
    <row r="96" spans="21:29" x14ac:dyDescent="0.3">
      <c r="U96" s="3">
        <v>87</v>
      </c>
      <c r="V96" s="3">
        <v>450</v>
      </c>
      <c r="W96" s="25"/>
      <c r="AA96" s="33"/>
      <c r="AC96" s="4"/>
    </row>
    <row r="97" spans="21:29" x14ac:dyDescent="0.3">
      <c r="U97" s="3">
        <v>88</v>
      </c>
      <c r="V97" s="3">
        <v>455</v>
      </c>
      <c r="W97" s="25"/>
      <c r="AA97" s="33"/>
      <c r="AC97" s="4"/>
    </row>
    <row r="98" spans="21:29" x14ac:dyDescent="0.3">
      <c r="U98" s="3">
        <v>89</v>
      </c>
      <c r="V98" s="3">
        <v>460</v>
      </c>
      <c r="W98" s="25"/>
      <c r="AA98" s="33"/>
      <c r="AC98" s="4"/>
    </row>
    <row r="99" spans="21:29" x14ac:dyDescent="0.3">
      <c r="U99" s="3">
        <v>90</v>
      </c>
      <c r="V99" s="3">
        <v>465</v>
      </c>
      <c r="W99" s="25"/>
      <c r="AA99" s="33"/>
      <c r="AC99" s="4"/>
    </row>
    <row r="100" spans="21:29" x14ac:dyDescent="0.3">
      <c r="U100" s="3">
        <v>91</v>
      </c>
      <c r="V100" s="3">
        <v>470</v>
      </c>
      <c r="W100" s="25"/>
      <c r="AA100" s="33"/>
      <c r="AC100" s="4"/>
    </row>
    <row r="101" spans="21:29" x14ac:dyDescent="0.3">
      <c r="U101" s="3">
        <v>92</v>
      </c>
      <c r="V101" s="3">
        <v>475</v>
      </c>
      <c r="W101" s="25"/>
      <c r="AA101" s="33"/>
      <c r="AC101" s="4"/>
    </row>
    <row r="102" spans="21:29" x14ac:dyDescent="0.3">
      <c r="U102" s="3">
        <v>93</v>
      </c>
      <c r="V102" s="3">
        <v>480</v>
      </c>
      <c r="W102" s="25"/>
      <c r="AA102" s="33"/>
      <c r="AC102" s="4"/>
    </row>
    <row r="103" spans="21:29" x14ac:dyDescent="0.3">
      <c r="U103" s="3">
        <v>94</v>
      </c>
      <c r="V103" s="3">
        <v>485</v>
      </c>
      <c r="W103" s="25"/>
      <c r="AA103" s="33"/>
      <c r="AC103" s="4"/>
    </row>
    <row r="104" spans="21:29" x14ac:dyDescent="0.3">
      <c r="U104" s="3">
        <v>95</v>
      </c>
      <c r="V104" s="3">
        <v>490</v>
      </c>
      <c r="W104" s="25"/>
      <c r="AA104" s="33"/>
      <c r="AC104" s="4"/>
    </row>
    <row r="105" spans="21:29" x14ac:dyDescent="0.3">
      <c r="U105" s="3">
        <v>96</v>
      </c>
      <c r="V105" s="3">
        <v>495</v>
      </c>
      <c r="W105" s="25"/>
      <c r="AA105" s="33"/>
      <c r="AC105" s="4"/>
    </row>
    <row r="106" spans="21:29" x14ac:dyDescent="0.3">
      <c r="U106" s="3">
        <v>97</v>
      </c>
      <c r="V106" s="3">
        <v>500</v>
      </c>
      <c r="W106" s="25"/>
      <c r="AA106" s="33"/>
      <c r="AC106" s="4"/>
    </row>
    <row r="107" spans="21:29" x14ac:dyDescent="0.3">
      <c r="U107" s="3">
        <v>98</v>
      </c>
      <c r="V107" s="3">
        <v>505</v>
      </c>
      <c r="W107" s="25"/>
      <c r="AA107" s="33"/>
      <c r="AC107" s="4"/>
    </row>
    <row r="108" spans="21:29" x14ac:dyDescent="0.3">
      <c r="U108" s="3">
        <v>99</v>
      </c>
      <c r="V108" s="3">
        <v>510</v>
      </c>
      <c r="W108" s="25"/>
      <c r="AA108" s="33"/>
      <c r="AC108" s="4"/>
    </row>
    <row r="109" spans="21:29" x14ac:dyDescent="0.3">
      <c r="U109" s="3">
        <v>100</v>
      </c>
      <c r="V109" s="3">
        <v>515</v>
      </c>
      <c r="W109" s="25"/>
      <c r="AA109" s="33"/>
      <c r="AC109" s="4"/>
    </row>
    <row r="110" spans="21:29" x14ac:dyDescent="0.3">
      <c r="U110" s="3">
        <v>101</v>
      </c>
      <c r="V110" s="3">
        <v>520</v>
      </c>
      <c r="AA110" s="33"/>
      <c r="AC110" s="4"/>
    </row>
    <row r="111" spans="21:29" x14ac:dyDescent="0.3">
      <c r="U111" s="3">
        <v>102</v>
      </c>
      <c r="V111" s="3">
        <v>525</v>
      </c>
      <c r="AA111" s="33"/>
      <c r="AC111" s="4"/>
    </row>
    <row r="112" spans="21:29" x14ac:dyDescent="0.3">
      <c r="U112" s="3">
        <v>103</v>
      </c>
      <c r="V112" s="3">
        <v>530</v>
      </c>
      <c r="AA112" s="33"/>
      <c r="AC112" s="4"/>
    </row>
    <row r="113" spans="21:29" x14ac:dyDescent="0.3">
      <c r="U113" s="3">
        <v>104</v>
      </c>
      <c r="V113" s="3">
        <v>535</v>
      </c>
      <c r="AA113" s="33"/>
      <c r="AC113" s="4"/>
    </row>
    <row r="114" spans="21:29" x14ac:dyDescent="0.3">
      <c r="U114" s="3">
        <v>105</v>
      </c>
      <c r="V114" s="3">
        <v>540</v>
      </c>
      <c r="AA114" s="33"/>
      <c r="AC114" s="4"/>
    </row>
    <row r="115" spans="21:29" x14ac:dyDescent="0.3">
      <c r="U115" s="3">
        <v>106</v>
      </c>
      <c r="V115" s="3">
        <v>545</v>
      </c>
      <c r="AA115" s="33"/>
      <c r="AC115" s="4"/>
    </row>
    <row r="116" spans="21:29" x14ac:dyDescent="0.3">
      <c r="U116" s="3">
        <v>107</v>
      </c>
      <c r="V116" s="3">
        <v>550</v>
      </c>
      <c r="AA116" s="33"/>
      <c r="AC116" s="4"/>
    </row>
    <row r="117" spans="21:29" x14ac:dyDescent="0.3">
      <c r="U117" s="3">
        <v>108</v>
      </c>
      <c r="V117" s="3">
        <v>555</v>
      </c>
      <c r="AA117" s="33"/>
      <c r="AC117" s="4"/>
    </row>
    <row r="118" spans="21:29" x14ac:dyDescent="0.3">
      <c r="U118" s="3">
        <v>109</v>
      </c>
      <c r="V118" s="3">
        <v>560</v>
      </c>
      <c r="AA118" s="33"/>
      <c r="AC118" s="4"/>
    </row>
    <row r="119" spans="21:29" x14ac:dyDescent="0.3">
      <c r="U119" s="3">
        <v>110</v>
      </c>
      <c r="V119" s="3">
        <v>565</v>
      </c>
      <c r="AA119" s="33"/>
      <c r="AC119" s="4"/>
    </row>
    <row r="120" spans="21:29" x14ac:dyDescent="0.3">
      <c r="U120" s="4"/>
      <c r="V120" s="4"/>
      <c r="AA120" s="33"/>
      <c r="AC120" s="4"/>
    </row>
    <row r="121" spans="21:29" x14ac:dyDescent="0.3">
      <c r="U121" s="4"/>
      <c r="V121" s="4"/>
      <c r="AA121" s="33"/>
      <c r="AC121" s="4"/>
    </row>
    <row r="122" spans="21:29" x14ac:dyDescent="0.3">
      <c r="U122" s="4"/>
      <c r="V122" s="4"/>
      <c r="AA122" s="33"/>
      <c r="AC122" s="4"/>
    </row>
    <row r="123" spans="21:29" x14ac:dyDescent="0.3">
      <c r="U123" s="4"/>
      <c r="V123" s="4"/>
      <c r="AA123" s="33"/>
      <c r="AC123" s="4"/>
    </row>
    <row r="124" spans="21:29" x14ac:dyDescent="0.3">
      <c r="U124" s="4"/>
      <c r="V124" s="4"/>
      <c r="AA124" s="33"/>
      <c r="AC124" s="4"/>
    </row>
    <row r="125" spans="21:29" x14ac:dyDescent="0.3">
      <c r="U125" s="4"/>
      <c r="V125" s="4"/>
      <c r="AA125" s="33"/>
      <c r="AC125" s="4"/>
    </row>
    <row r="126" spans="21:29" x14ac:dyDescent="0.3">
      <c r="U126" s="4"/>
      <c r="V126" s="4"/>
      <c r="AA126" s="33"/>
      <c r="AC126" s="4"/>
    </row>
    <row r="127" spans="21:29" x14ac:dyDescent="0.3">
      <c r="U127" s="4"/>
      <c r="V127" s="4"/>
      <c r="AA127" s="33"/>
      <c r="AC127" s="4"/>
    </row>
    <row r="128" spans="21:29" x14ac:dyDescent="0.3">
      <c r="U128" s="4"/>
      <c r="V128" s="4"/>
      <c r="AA128" s="33"/>
      <c r="AC128" s="4"/>
    </row>
    <row r="129" spans="21:29" x14ac:dyDescent="0.3">
      <c r="U129" s="4"/>
      <c r="V129" s="4"/>
      <c r="AA129" s="33"/>
      <c r="AC129" s="4"/>
    </row>
    <row r="130" spans="21:29" x14ac:dyDescent="0.3">
      <c r="U130" s="4"/>
      <c r="V130" s="4"/>
      <c r="AA130" s="33"/>
      <c r="AC130" s="4"/>
    </row>
    <row r="131" spans="21:29" x14ac:dyDescent="0.3">
      <c r="U131" s="4"/>
      <c r="V131" s="4"/>
      <c r="AA131" s="33"/>
      <c r="AC131" s="4"/>
    </row>
    <row r="132" spans="21:29" x14ac:dyDescent="0.3">
      <c r="U132" s="4"/>
      <c r="V132" s="4"/>
      <c r="AA132" s="33"/>
      <c r="AC132" s="4"/>
    </row>
    <row r="133" spans="21:29" x14ac:dyDescent="0.3">
      <c r="U133" s="4"/>
      <c r="V133" s="4"/>
      <c r="AA133" s="33"/>
      <c r="AC133" s="4"/>
    </row>
    <row r="134" spans="21:29" x14ac:dyDescent="0.3">
      <c r="U134" s="4"/>
      <c r="V134" s="4"/>
      <c r="AA134" s="33"/>
      <c r="AC134" s="4"/>
    </row>
    <row r="135" spans="21:29" x14ac:dyDescent="0.3">
      <c r="U135" s="4"/>
      <c r="V135" s="4"/>
      <c r="AA135" s="33"/>
      <c r="AC135" s="4"/>
    </row>
    <row r="136" spans="21:29" x14ac:dyDescent="0.3">
      <c r="U136" s="4"/>
      <c r="V136" s="4"/>
      <c r="AA136" s="33"/>
      <c r="AC136" s="4"/>
    </row>
    <row r="137" spans="21:29" x14ac:dyDescent="0.3">
      <c r="U137" s="4"/>
      <c r="V137" s="4"/>
      <c r="AA137" s="33"/>
      <c r="AC137" s="4"/>
    </row>
    <row r="138" spans="21:29" x14ac:dyDescent="0.3">
      <c r="U138" s="4"/>
      <c r="V138" s="4"/>
      <c r="AA138" s="33"/>
      <c r="AC138" s="4"/>
    </row>
    <row r="139" spans="21:29" x14ac:dyDescent="0.3">
      <c r="U139" s="4"/>
      <c r="V139" s="4"/>
      <c r="AA139" s="33"/>
      <c r="AC139" s="4"/>
    </row>
    <row r="140" spans="21:29" x14ac:dyDescent="0.3">
      <c r="U140" s="4"/>
      <c r="V140" s="4"/>
      <c r="AA140" s="33"/>
      <c r="AC140" s="4"/>
    </row>
    <row r="141" spans="21:29" x14ac:dyDescent="0.3">
      <c r="U141" s="4"/>
      <c r="V141" s="4"/>
      <c r="AA141" s="33"/>
      <c r="AC141" s="4"/>
    </row>
    <row r="142" spans="21:29" x14ac:dyDescent="0.3">
      <c r="U142" s="4"/>
      <c r="V142" s="4"/>
      <c r="AA142" s="33"/>
      <c r="AC142" s="4"/>
    </row>
    <row r="143" spans="21:29" x14ac:dyDescent="0.3">
      <c r="U143" s="4"/>
      <c r="V143" s="4"/>
      <c r="AA143" s="33"/>
      <c r="AC143" s="4"/>
    </row>
    <row r="144" spans="21:29" x14ac:dyDescent="0.3">
      <c r="U144" s="4"/>
      <c r="V144" s="4"/>
      <c r="AA144" s="33"/>
      <c r="AC144" s="4"/>
    </row>
    <row r="145" spans="21:29" x14ac:dyDescent="0.3">
      <c r="U145" s="4"/>
      <c r="V145" s="4"/>
      <c r="AA145" s="33"/>
      <c r="AC145" s="4"/>
    </row>
    <row r="146" spans="21:29" x14ac:dyDescent="0.3">
      <c r="U146" s="4"/>
      <c r="V146" s="4"/>
      <c r="AA146" s="33"/>
      <c r="AC146" s="4"/>
    </row>
    <row r="147" spans="21:29" x14ac:dyDescent="0.3">
      <c r="U147" s="4"/>
      <c r="V147" s="4"/>
      <c r="AA147" s="33"/>
      <c r="AC147" s="4"/>
    </row>
    <row r="148" spans="21:29" x14ac:dyDescent="0.3">
      <c r="U148" s="4"/>
      <c r="V148" s="4"/>
      <c r="AA148" s="33"/>
      <c r="AC148" s="4"/>
    </row>
    <row r="149" spans="21:29" x14ac:dyDescent="0.3">
      <c r="U149" s="4"/>
      <c r="V149" s="4"/>
      <c r="AA149" s="33"/>
      <c r="AC149" s="4"/>
    </row>
    <row r="150" spans="21:29" x14ac:dyDescent="0.3">
      <c r="U150" s="4"/>
      <c r="V150" s="4"/>
      <c r="AA150" s="33"/>
      <c r="AC150" s="4"/>
    </row>
    <row r="151" spans="21:29" x14ac:dyDescent="0.3">
      <c r="U151" s="4"/>
      <c r="V151" s="4"/>
      <c r="AA151" s="33"/>
      <c r="AC151" s="4"/>
    </row>
    <row r="152" spans="21:29" x14ac:dyDescent="0.3">
      <c r="U152" s="4"/>
      <c r="V152" s="4"/>
      <c r="AA152" s="33"/>
      <c r="AC152" s="4"/>
    </row>
    <row r="153" spans="21:29" x14ac:dyDescent="0.3">
      <c r="U153" s="4"/>
      <c r="V153" s="4"/>
      <c r="AA153" s="33"/>
      <c r="AC153" s="4"/>
    </row>
    <row r="154" spans="21:29" x14ac:dyDescent="0.3">
      <c r="U154" s="4"/>
      <c r="V154" s="4"/>
      <c r="AA154" s="33"/>
      <c r="AC154" s="4"/>
    </row>
    <row r="155" spans="21:29" x14ac:dyDescent="0.3">
      <c r="U155" s="4"/>
      <c r="V155" s="4"/>
      <c r="AA155" s="33"/>
      <c r="AC155" s="4"/>
    </row>
    <row r="156" spans="21:29" x14ac:dyDescent="0.3">
      <c r="U156" s="4"/>
      <c r="V156" s="4"/>
      <c r="AA156" s="33"/>
      <c r="AC156" s="4"/>
    </row>
    <row r="157" spans="21:29" x14ac:dyDescent="0.3">
      <c r="U157" s="4"/>
      <c r="V157" s="4"/>
      <c r="AA157" s="33"/>
      <c r="AC157" s="4"/>
    </row>
    <row r="158" spans="21:29" x14ac:dyDescent="0.3">
      <c r="U158" s="4"/>
      <c r="V158" s="4"/>
      <c r="AA158" s="33"/>
      <c r="AC158" s="4"/>
    </row>
    <row r="159" spans="21:29" x14ac:dyDescent="0.3">
      <c r="U159" s="4"/>
      <c r="V159" s="4"/>
      <c r="AA159" s="33"/>
      <c r="AC159" s="4"/>
    </row>
    <row r="160" spans="21:29" x14ac:dyDescent="0.3">
      <c r="U160" s="4"/>
      <c r="V160" s="4"/>
      <c r="AA160" s="33"/>
      <c r="AC160" s="4"/>
    </row>
    <row r="161" spans="21:29" x14ac:dyDescent="0.3">
      <c r="U161" s="4"/>
      <c r="V161" s="4"/>
      <c r="AA161" s="33"/>
      <c r="AC161" s="4"/>
    </row>
    <row r="162" spans="21:29" x14ac:dyDescent="0.3">
      <c r="U162" s="4"/>
      <c r="V162" s="4"/>
      <c r="AA162" s="33"/>
      <c r="AC162" s="4"/>
    </row>
    <row r="163" spans="21:29" x14ac:dyDescent="0.3">
      <c r="U163" s="4"/>
      <c r="V163" s="4"/>
      <c r="AA163" s="33"/>
      <c r="AC163" s="4"/>
    </row>
    <row r="164" spans="21:29" x14ac:dyDescent="0.3">
      <c r="U164" s="4"/>
      <c r="V164" s="4"/>
      <c r="AA164" s="33"/>
      <c r="AC164" s="4"/>
    </row>
    <row r="165" spans="21:29" x14ac:dyDescent="0.3">
      <c r="U165" s="4"/>
      <c r="V165" s="4"/>
      <c r="AA165" s="33"/>
      <c r="AC165" s="4"/>
    </row>
    <row r="166" spans="21:29" x14ac:dyDescent="0.3">
      <c r="U166" s="4"/>
      <c r="V166" s="4"/>
      <c r="AA166" s="33"/>
      <c r="AC166" s="4"/>
    </row>
    <row r="167" spans="21:29" x14ac:dyDescent="0.3">
      <c r="U167" s="4"/>
      <c r="V167" s="4"/>
      <c r="AA167" s="33"/>
      <c r="AC167" s="4"/>
    </row>
    <row r="168" spans="21:29" x14ac:dyDescent="0.3">
      <c r="U168" s="4"/>
      <c r="V168" s="4"/>
      <c r="AA168" s="33"/>
      <c r="AC168" s="4"/>
    </row>
    <row r="169" spans="21:29" x14ac:dyDescent="0.3">
      <c r="U169" s="4"/>
      <c r="V169" s="4"/>
      <c r="AA169" s="33"/>
      <c r="AC169" s="4"/>
    </row>
    <row r="170" spans="21:29" x14ac:dyDescent="0.3">
      <c r="U170" s="4"/>
      <c r="V170" s="4"/>
      <c r="AA170" s="33"/>
      <c r="AC170" s="4"/>
    </row>
    <row r="171" spans="21:29" x14ac:dyDescent="0.3">
      <c r="U171" s="4"/>
      <c r="V171" s="4"/>
      <c r="AA171" s="33"/>
      <c r="AC171" s="4"/>
    </row>
    <row r="172" spans="21:29" x14ac:dyDescent="0.3">
      <c r="U172" s="4"/>
      <c r="V172" s="4"/>
      <c r="AA172" s="33"/>
      <c r="AC172" s="4"/>
    </row>
    <row r="173" spans="21:29" x14ac:dyDescent="0.3">
      <c r="U173" s="4"/>
      <c r="V173" s="4"/>
      <c r="AA173" s="33"/>
      <c r="AC173" s="4"/>
    </row>
    <row r="174" spans="21:29" x14ac:dyDescent="0.3">
      <c r="U174" s="4"/>
      <c r="V174" s="4"/>
      <c r="AA174" s="33"/>
      <c r="AC174" s="4"/>
    </row>
    <row r="175" spans="21:29" x14ac:dyDescent="0.3">
      <c r="U175" s="4"/>
      <c r="V175" s="4"/>
      <c r="AA175" s="33"/>
      <c r="AC175" s="4"/>
    </row>
    <row r="176" spans="21:29" x14ac:dyDescent="0.3">
      <c r="U176" s="4"/>
      <c r="V176" s="4"/>
      <c r="AA176" s="33"/>
      <c r="AC176" s="4"/>
    </row>
    <row r="177" spans="21:29" x14ac:dyDescent="0.3">
      <c r="U177" s="4"/>
      <c r="V177" s="4"/>
      <c r="AA177" s="33"/>
      <c r="AC177" s="4"/>
    </row>
    <row r="178" spans="21:29" x14ac:dyDescent="0.3">
      <c r="U178" s="4"/>
      <c r="V178" s="4"/>
      <c r="AA178" s="33"/>
      <c r="AC178" s="4"/>
    </row>
    <row r="179" spans="21:29" x14ac:dyDescent="0.3">
      <c r="U179" s="4"/>
      <c r="V179" s="4"/>
      <c r="AA179" s="33"/>
      <c r="AC179" s="4"/>
    </row>
    <row r="180" spans="21:29" x14ac:dyDescent="0.3">
      <c r="U180" s="4"/>
      <c r="V180" s="4"/>
      <c r="AA180" s="33"/>
      <c r="AC180" s="4"/>
    </row>
    <row r="181" spans="21:29" x14ac:dyDescent="0.3">
      <c r="U181" s="4"/>
      <c r="V181" s="4"/>
      <c r="AA181" s="33"/>
      <c r="AC181" s="4"/>
    </row>
    <row r="182" spans="21:29" x14ac:dyDescent="0.3">
      <c r="U182" s="4"/>
      <c r="V182" s="4"/>
      <c r="AA182" s="33"/>
      <c r="AC182" s="4"/>
    </row>
    <row r="183" spans="21:29" x14ac:dyDescent="0.3">
      <c r="U183" s="4"/>
      <c r="V183" s="4"/>
      <c r="AA183" s="33"/>
      <c r="AC183" s="4"/>
    </row>
    <row r="184" spans="21:29" x14ac:dyDescent="0.3">
      <c r="U184" s="4"/>
      <c r="V184" s="4"/>
      <c r="AA184" s="33"/>
      <c r="AC184" s="4"/>
    </row>
    <row r="185" spans="21:29" x14ac:dyDescent="0.3">
      <c r="U185" s="4"/>
      <c r="V185" s="4"/>
      <c r="AA185" s="33"/>
      <c r="AC185" s="4"/>
    </row>
    <row r="186" spans="21:29" x14ac:dyDescent="0.3">
      <c r="U186" s="4"/>
      <c r="V186" s="4"/>
      <c r="AA186" s="33"/>
      <c r="AC186" s="4"/>
    </row>
    <row r="187" spans="21:29" x14ac:dyDescent="0.3">
      <c r="U187" s="4"/>
      <c r="V187" s="4"/>
      <c r="AA187" s="33"/>
      <c r="AC187" s="4"/>
    </row>
    <row r="188" spans="21:29" x14ac:dyDescent="0.3">
      <c r="U188" s="4"/>
      <c r="V188" s="4"/>
      <c r="AA188" s="33"/>
      <c r="AC188" s="4"/>
    </row>
    <row r="189" spans="21:29" x14ac:dyDescent="0.3">
      <c r="U189" s="4"/>
      <c r="V189" s="4"/>
      <c r="AA189" s="33"/>
      <c r="AC189" s="4"/>
    </row>
    <row r="190" spans="21:29" x14ac:dyDescent="0.3">
      <c r="U190" s="4"/>
      <c r="V190" s="4"/>
      <c r="AA190" s="33"/>
      <c r="AC190" s="4"/>
    </row>
    <row r="191" spans="21:29" x14ac:dyDescent="0.3">
      <c r="U191" s="4"/>
      <c r="V191" s="4"/>
      <c r="AA191" s="33"/>
      <c r="AC191" s="4"/>
    </row>
    <row r="192" spans="21:29" x14ac:dyDescent="0.3">
      <c r="U192" s="4"/>
      <c r="V192" s="4"/>
      <c r="AA192" s="33"/>
      <c r="AC192" s="4"/>
    </row>
    <row r="193" spans="21:29" x14ac:dyDescent="0.3">
      <c r="U193" s="4"/>
      <c r="V193" s="4"/>
      <c r="AA193" s="33"/>
      <c r="AC193" s="4"/>
    </row>
    <row r="194" spans="21:29" x14ac:dyDescent="0.3">
      <c r="U194" s="4"/>
      <c r="V194" s="4"/>
      <c r="AA194" s="33"/>
      <c r="AC194" s="4"/>
    </row>
    <row r="195" spans="21:29" x14ac:dyDescent="0.3">
      <c r="U195" s="4"/>
      <c r="V195" s="4"/>
      <c r="AA195" s="33"/>
      <c r="AC195" s="4"/>
    </row>
    <row r="196" spans="21:29" x14ac:dyDescent="0.3">
      <c r="U196" s="4"/>
      <c r="V196" s="4"/>
      <c r="AA196" s="33"/>
      <c r="AC196" s="4"/>
    </row>
    <row r="197" spans="21:29" x14ac:dyDescent="0.3">
      <c r="U197" s="4"/>
      <c r="V197" s="4"/>
      <c r="AA197" s="33"/>
      <c r="AC197" s="4"/>
    </row>
    <row r="198" spans="21:29" x14ac:dyDescent="0.3">
      <c r="U198" s="4"/>
      <c r="V198" s="4"/>
      <c r="AA198" s="33"/>
      <c r="AC198" s="4"/>
    </row>
    <row r="199" spans="21:29" x14ac:dyDescent="0.3">
      <c r="U199" s="4"/>
      <c r="V199" s="4"/>
      <c r="AA199" s="33"/>
      <c r="AC199" s="4"/>
    </row>
    <row r="200" spans="21:29" x14ac:dyDescent="0.3">
      <c r="U200" s="4"/>
      <c r="V200" s="4"/>
      <c r="AA200" s="33"/>
      <c r="AC200" s="4"/>
    </row>
    <row r="201" spans="21:29" x14ac:dyDescent="0.3">
      <c r="U201" s="4"/>
      <c r="V201" s="4"/>
      <c r="AA201" s="33"/>
      <c r="AC201" s="4"/>
    </row>
    <row r="202" spans="21:29" x14ac:dyDescent="0.3">
      <c r="U202" s="4"/>
      <c r="V202" s="4"/>
      <c r="AA202" s="33"/>
      <c r="AC202" s="4"/>
    </row>
    <row r="203" spans="21:29" x14ac:dyDescent="0.3">
      <c r="U203" s="4"/>
      <c r="V203" s="4"/>
      <c r="AA203" s="33"/>
      <c r="AC203" s="4"/>
    </row>
    <row r="204" spans="21:29" x14ac:dyDescent="0.3">
      <c r="U204" s="4"/>
      <c r="V204" s="4"/>
      <c r="AA204" s="33"/>
      <c r="AC204" s="4"/>
    </row>
    <row r="205" spans="21:29" x14ac:dyDescent="0.3">
      <c r="U205" s="4"/>
      <c r="V205" s="4"/>
      <c r="AA205" s="33"/>
      <c r="AC205" s="4"/>
    </row>
    <row r="206" spans="21:29" x14ac:dyDescent="0.3">
      <c r="U206" s="4"/>
      <c r="V206" s="4"/>
      <c r="AA206" s="33"/>
      <c r="AC206" s="4"/>
    </row>
    <row r="207" spans="21:29" x14ac:dyDescent="0.3">
      <c r="U207" s="4"/>
      <c r="V207" s="4"/>
      <c r="AA207" s="33"/>
      <c r="AC207" s="4"/>
    </row>
    <row r="208" spans="21:29" x14ac:dyDescent="0.3">
      <c r="U208" s="4"/>
      <c r="V208" s="4"/>
      <c r="AA208" s="33"/>
      <c r="AC208" s="4"/>
    </row>
    <row r="209" spans="21:29" x14ac:dyDescent="0.3">
      <c r="U209" s="4"/>
      <c r="V209" s="4"/>
      <c r="AA209" s="33"/>
      <c r="AC209" s="4"/>
    </row>
    <row r="210" spans="21:29" x14ac:dyDescent="0.3">
      <c r="AA210" s="33"/>
    </row>
  </sheetData>
  <mergeCells count="4">
    <mergeCell ref="C34:D34"/>
    <mergeCell ref="C35:D35"/>
    <mergeCell ref="C36:D36"/>
    <mergeCell ref="C37:D37"/>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C14B-2695-4E3A-A051-14CB1B5D9931}">
  <dimension ref="C9:AE259"/>
  <sheetViews>
    <sheetView topLeftCell="A12" zoomScale="71" zoomScaleNormal="130" workbookViewId="0">
      <selection activeCell="E82" sqref="E82"/>
    </sheetView>
  </sheetViews>
  <sheetFormatPr defaultRowHeight="14.4" x14ac:dyDescent="0.3"/>
  <cols>
    <col min="5" max="5" width="10.44140625" bestFit="1" customWidth="1"/>
    <col min="25" max="25" width="16.44140625" bestFit="1" customWidth="1"/>
    <col min="26" max="26" width="12.6640625" bestFit="1" customWidth="1"/>
  </cols>
  <sheetData>
    <row r="9" spans="3:31" x14ac:dyDescent="0.3">
      <c r="C9" s="13"/>
      <c r="D9" s="13"/>
      <c r="G9" s="8"/>
      <c r="H9" s="8"/>
      <c r="U9" s="3" t="s">
        <v>6</v>
      </c>
      <c r="V9" s="3" t="s">
        <v>81</v>
      </c>
      <c r="W9" s="25"/>
      <c r="Y9" s="8"/>
      <c r="Z9" s="8"/>
    </row>
    <row r="10" spans="3:31" x14ac:dyDescent="0.3">
      <c r="C10" s="13"/>
      <c r="D10" s="13"/>
      <c r="U10" s="3">
        <v>1</v>
      </c>
      <c r="V10" s="3">
        <v>15</v>
      </c>
      <c r="Y10" s="11"/>
      <c r="Z10" s="11"/>
      <c r="AA10" s="11"/>
      <c r="AC10" s="4"/>
      <c r="AD10" s="11"/>
      <c r="AE10" s="11"/>
    </row>
    <row r="11" spans="3:31" x14ac:dyDescent="0.3">
      <c r="C11" s="13"/>
      <c r="D11" s="13"/>
      <c r="U11" s="3">
        <v>2</v>
      </c>
      <c r="V11" s="15">
        <v>20</v>
      </c>
      <c r="W11" s="25"/>
      <c r="AA11" s="33"/>
      <c r="AC11" s="4"/>
    </row>
    <row r="12" spans="3:31" ht="14.4" customHeight="1" x14ac:dyDescent="0.3">
      <c r="C12" s="13"/>
      <c r="D12" s="13"/>
      <c r="N12" s="9"/>
      <c r="O12" s="9"/>
      <c r="U12" s="3">
        <v>3</v>
      </c>
      <c r="V12" s="15">
        <v>25</v>
      </c>
      <c r="W12" s="25"/>
      <c r="AA12" s="33"/>
      <c r="AC12" s="25"/>
    </row>
    <row r="13" spans="3:31" ht="14.4" customHeight="1" x14ac:dyDescent="0.3">
      <c r="C13" s="13"/>
      <c r="D13" s="13"/>
      <c r="N13" s="9"/>
      <c r="O13" s="9"/>
      <c r="U13" s="3">
        <v>4</v>
      </c>
      <c r="V13" s="15">
        <v>30</v>
      </c>
      <c r="W13" s="25"/>
      <c r="AA13" s="33"/>
      <c r="AC13" s="25"/>
    </row>
    <row r="14" spans="3:31" x14ac:dyDescent="0.3">
      <c r="C14" s="13"/>
      <c r="D14" s="13"/>
      <c r="U14" s="3">
        <v>5</v>
      </c>
      <c r="V14" s="3">
        <v>35</v>
      </c>
      <c r="W14" s="25"/>
      <c r="AA14" s="33"/>
      <c r="AC14" s="4"/>
    </row>
    <row r="15" spans="3:31" ht="14.4" customHeight="1" x14ac:dyDescent="0.3">
      <c r="C15" s="31" t="s">
        <v>65</v>
      </c>
      <c r="D15" s="31" t="s">
        <v>66</v>
      </c>
      <c r="E15" s="32" t="s">
        <v>40</v>
      </c>
      <c r="N15" s="5"/>
      <c r="O15" s="5"/>
      <c r="U15" s="3">
        <v>6</v>
      </c>
      <c r="V15" s="3">
        <v>40</v>
      </c>
      <c r="W15" s="25"/>
      <c r="AA15" s="33"/>
      <c r="AC15" s="4"/>
    </row>
    <row r="16" spans="3:31" ht="14.4" customHeight="1" x14ac:dyDescent="0.3">
      <c r="C16" s="31" t="s">
        <v>17</v>
      </c>
      <c r="D16" s="29">
        <f>MIN(V10:V259)</f>
        <v>15</v>
      </c>
      <c r="E16" s="30">
        <f>D16</f>
        <v>15</v>
      </c>
      <c r="N16" s="5"/>
      <c r="O16" s="5"/>
      <c r="U16" s="3">
        <v>7</v>
      </c>
      <c r="V16" s="15">
        <v>45</v>
      </c>
      <c r="W16" s="25"/>
      <c r="AA16" s="33"/>
      <c r="AC16" s="4"/>
    </row>
    <row r="17" spans="3:29" ht="15.6" x14ac:dyDescent="0.3">
      <c r="C17" s="31" t="s">
        <v>38</v>
      </c>
      <c r="D17" s="29">
        <f>_xlfn.QUARTILE.EXC(V10:V259,1)</f>
        <v>168.75</v>
      </c>
      <c r="E17" s="30">
        <f>D17-E16</f>
        <v>153.75</v>
      </c>
      <c r="U17" s="3">
        <v>8</v>
      </c>
      <c r="V17" s="15">
        <v>50</v>
      </c>
      <c r="W17" s="25"/>
      <c r="AA17" s="33"/>
      <c r="AC17" s="4"/>
    </row>
    <row r="18" spans="3:29" ht="14.4" customHeight="1" x14ac:dyDescent="0.3">
      <c r="C18" s="31" t="s">
        <v>10</v>
      </c>
      <c r="D18" s="29">
        <f>_xlfn.QUARTILE.EXC(V10:V259,2)</f>
        <v>325</v>
      </c>
      <c r="E18" s="30">
        <f t="shared" ref="E18:E19" si="0">D18-E17</f>
        <v>171.25</v>
      </c>
      <c r="N18" s="5"/>
      <c r="O18" s="5"/>
      <c r="U18" s="3">
        <v>9</v>
      </c>
      <c r="V18" s="3">
        <v>55</v>
      </c>
      <c r="W18" s="25"/>
      <c r="AA18" s="33"/>
      <c r="AC18" s="4"/>
    </row>
    <row r="19" spans="3:29" ht="14.4" customHeight="1" x14ac:dyDescent="0.3">
      <c r="C19" s="31" t="s">
        <v>39</v>
      </c>
      <c r="D19" s="29">
        <f>_xlfn.QUARTILE.EXC(V10:V259,3)</f>
        <v>481.25</v>
      </c>
      <c r="E19" s="30">
        <f t="shared" si="0"/>
        <v>310</v>
      </c>
      <c r="N19" s="5"/>
      <c r="O19" s="5"/>
      <c r="U19" s="3">
        <v>10</v>
      </c>
      <c r="V19" s="3">
        <v>60</v>
      </c>
      <c r="W19" s="25"/>
      <c r="AA19" s="33"/>
      <c r="AC19" s="4"/>
    </row>
    <row r="20" spans="3:29" x14ac:dyDescent="0.3">
      <c r="U20" s="3">
        <v>11</v>
      </c>
      <c r="V20" s="3">
        <v>65</v>
      </c>
      <c r="W20" s="25"/>
      <c r="AA20" s="33"/>
      <c r="AC20" s="4"/>
    </row>
    <row r="21" spans="3:29" x14ac:dyDescent="0.3">
      <c r="U21" s="3">
        <v>12</v>
      </c>
      <c r="V21" s="3">
        <v>70</v>
      </c>
      <c r="W21" s="25"/>
      <c r="AA21" s="33"/>
      <c r="AC21" s="4"/>
    </row>
    <row r="22" spans="3:29" x14ac:dyDescent="0.3">
      <c r="U22" s="3">
        <v>13</v>
      </c>
      <c r="V22" s="3">
        <v>75</v>
      </c>
      <c r="W22" s="25"/>
      <c r="AA22" s="33"/>
      <c r="AC22" s="4"/>
    </row>
    <row r="23" spans="3:29" x14ac:dyDescent="0.3">
      <c r="U23" s="3">
        <v>14</v>
      </c>
      <c r="V23" s="3">
        <v>80</v>
      </c>
      <c r="W23" s="25"/>
      <c r="AA23" s="33"/>
      <c r="AC23" s="4"/>
    </row>
    <row r="24" spans="3:29" x14ac:dyDescent="0.3">
      <c r="U24" s="3">
        <v>15</v>
      </c>
      <c r="V24" s="3">
        <v>85</v>
      </c>
      <c r="W24" s="25"/>
      <c r="AA24" s="33"/>
      <c r="AC24" s="11"/>
    </row>
    <row r="25" spans="3:29" x14ac:dyDescent="0.3">
      <c r="U25" s="3">
        <v>16</v>
      </c>
      <c r="V25" s="3">
        <v>90</v>
      </c>
      <c r="W25" s="25"/>
      <c r="AA25" s="33"/>
      <c r="AC25" s="11"/>
    </row>
    <row r="26" spans="3:29" ht="15.6" customHeight="1" x14ac:dyDescent="0.3">
      <c r="N26" s="2"/>
      <c r="O26" s="2"/>
      <c r="U26" s="3">
        <v>17</v>
      </c>
      <c r="V26" s="3">
        <v>95</v>
      </c>
      <c r="W26" s="25"/>
      <c r="AA26" s="33"/>
      <c r="AC26" s="11"/>
    </row>
    <row r="27" spans="3:29" x14ac:dyDescent="0.3">
      <c r="U27" s="3">
        <v>18</v>
      </c>
      <c r="V27" s="3">
        <v>100</v>
      </c>
      <c r="W27" s="25"/>
      <c r="AA27" s="33"/>
      <c r="AC27" s="11"/>
    </row>
    <row r="28" spans="3:29" x14ac:dyDescent="0.3">
      <c r="U28" s="3">
        <v>19</v>
      </c>
      <c r="V28" s="3">
        <v>105</v>
      </c>
      <c r="W28" s="25"/>
      <c r="AA28" s="33"/>
      <c r="AC28" s="4"/>
    </row>
    <row r="29" spans="3:29" ht="18" x14ac:dyDescent="0.3">
      <c r="N29" s="2"/>
      <c r="O29" s="2"/>
      <c r="U29" s="3">
        <v>20</v>
      </c>
      <c r="V29" s="3">
        <v>110</v>
      </c>
      <c r="W29" s="25"/>
      <c r="AA29" s="33"/>
      <c r="AC29" s="4"/>
    </row>
    <row r="30" spans="3:29" x14ac:dyDescent="0.3">
      <c r="U30" s="3">
        <v>21</v>
      </c>
      <c r="V30" s="3">
        <v>115</v>
      </c>
      <c r="W30" s="25"/>
      <c r="AA30" s="33"/>
      <c r="AC30" s="4"/>
    </row>
    <row r="31" spans="3:29" x14ac:dyDescent="0.3">
      <c r="U31" s="3">
        <v>22</v>
      </c>
      <c r="V31" s="3">
        <v>120</v>
      </c>
      <c r="W31" s="25"/>
      <c r="AA31" s="33"/>
      <c r="AC31" s="4"/>
    </row>
    <row r="32" spans="3:29" x14ac:dyDescent="0.3">
      <c r="U32" s="3">
        <v>23</v>
      </c>
      <c r="V32" s="3">
        <v>125</v>
      </c>
      <c r="W32" s="25"/>
      <c r="AA32" s="33"/>
      <c r="AC32" s="4"/>
    </row>
    <row r="33" spans="3:29" x14ac:dyDescent="0.3">
      <c r="U33" s="3">
        <v>24</v>
      </c>
      <c r="V33" s="3">
        <v>130</v>
      </c>
      <c r="W33" s="25"/>
      <c r="AA33" s="33"/>
      <c r="AC33" s="4"/>
    </row>
    <row r="34" spans="3:29" ht="15.6" x14ac:dyDescent="0.3">
      <c r="C34" s="37" t="s">
        <v>79</v>
      </c>
      <c r="D34" s="37"/>
      <c r="E34" s="32">
        <f>_xlfn.PERCENTILE.EXC(V10:V259,0.3)</f>
        <v>200</v>
      </c>
      <c r="U34" s="3">
        <v>25</v>
      </c>
      <c r="V34" s="3">
        <v>135</v>
      </c>
      <c r="W34" s="25"/>
      <c r="AA34" s="33"/>
      <c r="AC34" s="4"/>
    </row>
    <row r="35" spans="3:29" ht="15.6" x14ac:dyDescent="0.3">
      <c r="C35" s="37" t="s">
        <v>72</v>
      </c>
      <c r="D35" s="37"/>
      <c r="E35" s="32">
        <f>_xlfn.PERCENTILE.EXC(V10:V259,0.5)</f>
        <v>325</v>
      </c>
      <c r="U35" s="3">
        <v>26</v>
      </c>
      <c r="V35" s="3">
        <v>140</v>
      </c>
      <c r="W35" s="25"/>
      <c r="AA35" s="33"/>
      <c r="AC35" s="4"/>
    </row>
    <row r="36" spans="3:29" ht="15.6" x14ac:dyDescent="0.3">
      <c r="C36" s="37" t="s">
        <v>80</v>
      </c>
      <c r="D36" s="37"/>
      <c r="E36" s="32">
        <f>_xlfn.PERCENTILE.EXC(V10:V259,0.7)</f>
        <v>450</v>
      </c>
      <c r="U36" s="3">
        <v>27</v>
      </c>
      <c r="V36" s="3">
        <v>145</v>
      </c>
      <c r="W36" s="25"/>
      <c r="AA36" s="33"/>
      <c r="AC36" s="4"/>
    </row>
    <row r="37" spans="3:29" ht="15.6" x14ac:dyDescent="0.3">
      <c r="C37" s="38"/>
      <c r="D37" s="38"/>
      <c r="E37" s="34"/>
      <c r="U37" s="3">
        <v>28</v>
      </c>
      <c r="V37" s="3">
        <v>150</v>
      </c>
      <c r="W37" s="25"/>
      <c r="AA37" s="33"/>
      <c r="AC37" s="4"/>
    </row>
    <row r="38" spans="3:29" x14ac:dyDescent="0.3">
      <c r="U38" s="3">
        <v>29</v>
      </c>
      <c r="V38" s="3">
        <v>155</v>
      </c>
      <c r="W38" s="25"/>
      <c r="AA38" s="33"/>
      <c r="AC38" s="4"/>
    </row>
    <row r="39" spans="3:29" x14ac:dyDescent="0.3">
      <c r="U39" s="3">
        <v>30</v>
      </c>
      <c r="V39" s="3">
        <v>160</v>
      </c>
      <c r="W39" s="25"/>
      <c r="AA39" s="33"/>
      <c r="AC39" s="4"/>
    </row>
    <row r="40" spans="3:29" x14ac:dyDescent="0.3">
      <c r="U40" s="3">
        <v>31</v>
      </c>
      <c r="V40" s="3">
        <v>165</v>
      </c>
      <c r="W40" s="25"/>
      <c r="AA40" s="33"/>
      <c r="AC40" s="4"/>
    </row>
    <row r="41" spans="3:29" x14ac:dyDescent="0.3">
      <c r="U41" s="3">
        <v>32</v>
      </c>
      <c r="V41" s="3">
        <v>170</v>
      </c>
      <c r="W41" s="25"/>
      <c r="AA41" s="33"/>
      <c r="AC41" s="4"/>
    </row>
    <row r="42" spans="3:29" x14ac:dyDescent="0.3">
      <c r="U42" s="3">
        <v>33</v>
      </c>
      <c r="V42" s="3">
        <v>175</v>
      </c>
      <c r="W42" s="25"/>
      <c r="AA42" s="33"/>
      <c r="AC42" s="4"/>
    </row>
    <row r="43" spans="3:29" x14ac:dyDescent="0.3">
      <c r="U43" s="3">
        <v>34</v>
      </c>
      <c r="V43" s="3">
        <v>180</v>
      </c>
      <c r="W43" s="25"/>
      <c r="AA43" s="33"/>
      <c r="AC43" s="4"/>
    </row>
    <row r="44" spans="3:29" x14ac:dyDescent="0.3">
      <c r="U44" s="3">
        <v>35</v>
      </c>
      <c r="V44" s="3">
        <v>185</v>
      </c>
      <c r="W44" s="25"/>
      <c r="AA44" s="33"/>
      <c r="AC44" s="4"/>
    </row>
    <row r="45" spans="3:29" x14ac:dyDescent="0.3">
      <c r="U45" s="3">
        <v>36</v>
      </c>
      <c r="V45" s="3">
        <v>190</v>
      </c>
      <c r="W45" s="25"/>
      <c r="AA45" s="33"/>
      <c r="AC45" s="4"/>
    </row>
    <row r="46" spans="3:29" x14ac:dyDescent="0.3">
      <c r="U46" s="3">
        <v>37</v>
      </c>
      <c r="V46" s="3">
        <v>195</v>
      </c>
      <c r="W46" s="25"/>
      <c r="AA46" s="33"/>
      <c r="AC46" s="4"/>
    </row>
    <row r="47" spans="3:29" x14ac:dyDescent="0.3">
      <c r="U47" s="3">
        <v>38</v>
      </c>
      <c r="V47" s="3">
        <v>200</v>
      </c>
      <c r="W47" s="25"/>
      <c r="AA47" s="33"/>
      <c r="AC47" s="4"/>
    </row>
    <row r="48" spans="3:29" x14ac:dyDescent="0.3">
      <c r="U48" s="3">
        <v>39</v>
      </c>
      <c r="V48" s="3">
        <v>205</v>
      </c>
      <c r="W48" s="25"/>
      <c r="AA48" s="33"/>
      <c r="AC48" s="4"/>
    </row>
    <row r="49" spans="21:29" x14ac:dyDescent="0.3">
      <c r="U49" s="3">
        <v>40</v>
      </c>
      <c r="V49" s="3">
        <v>210</v>
      </c>
      <c r="W49" s="25"/>
      <c r="AA49" s="33"/>
      <c r="AC49" s="4"/>
    </row>
    <row r="50" spans="21:29" x14ac:dyDescent="0.3">
      <c r="U50" s="3">
        <v>41</v>
      </c>
      <c r="V50" s="3">
        <v>215</v>
      </c>
      <c r="W50" s="25"/>
      <c r="AA50" s="33"/>
      <c r="AC50" s="4"/>
    </row>
    <row r="51" spans="21:29" x14ac:dyDescent="0.3">
      <c r="U51" s="3">
        <v>42</v>
      </c>
      <c r="V51" s="3">
        <v>220</v>
      </c>
      <c r="W51" s="25"/>
      <c r="AA51" s="33"/>
      <c r="AC51" s="4"/>
    </row>
    <row r="52" spans="21:29" x14ac:dyDescent="0.3">
      <c r="U52" s="3">
        <v>43</v>
      </c>
      <c r="V52" s="3">
        <v>225</v>
      </c>
      <c r="W52" s="25"/>
      <c r="AA52" s="33"/>
      <c r="AC52" s="4"/>
    </row>
    <row r="53" spans="21:29" x14ac:dyDescent="0.3">
      <c r="U53" s="3">
        <v>44</v>
      </c>
      <c r="V53" s="3">
        <v>230</v>
      </c>
      <c r="W53" s="25"/>
      <c r="AA53" s="33"/>
      <c r="AC53" s="4"/>
    </row>
    <row r="54" spans="21:29" x14ac:dyDescent="0.3">
      <c r="U54" s="3">
        <v>45</v>
      </c>
      <c r="V54" s="3">
        <v>235</v>
      </c>
      <c r="W54" s="25"/>
      <c r="AA54" s="33"/>
      <c r="AC54" s="4"/>
    </row>
    <row r="55" spans="21:29" x14ac:dyDescent="0.3">
      <c r="U55" s="3">
        <v>46</v>
      </c>
      <c r="V55" s="3">
        <v>240</v>
      </c>
      <c r="W55" s="25"/>
      <c r="AA55" s="33"/>
      <c r="AC55" s="4"/>
    </row>
    <row r="56" spans="21:29" x14ac:dyDescent="0.3">
      <c r="U56" s="3">
        <v>47</v>
      </c>
      <c r="V56" s="3">
        <v>245</v>
      </c>
      <c r="W56" s="25"/>
      <c r="AA56" s="33"/>
      <c r="AC56" s="4"/>
    </row>
    <row r="57" spans="21:29" x14ac:dyDescent="0.3">
      <c r="U57" s="3">
        <v>48</v>
      </c>
      <c r="V57" s="3">
        <v>250</v>
      </c>
      <c r="W57" s="25"/>
      <c r="AA57" s="33"/>
      <c r="AC57" s="4"/>
    </row>
    <row r="58" spans="21:29" x14ac:dyDescent="0.3">
      <c r="U58" s="3">
        <v>49</v>
      </c>
      <c r="V58" s="3">
        <v>255</v>
      </c>
      <c r="W58" s="25"/>
      <c r="AA58" s="33"/>
      <c r="AC58" s="4"/>
    </row>
    <row r="59" spans="21:29" x14ac:dyDescent="0.3">
      <c r="U59" s="3">
        <v>50</v>
      </c>
      <c r="V59" s="3">
        <v>260</v>
      </c>
      <c r="W59" s="25"/>
      <c r="AA59" s="33"/>
      <c r="AC59" s="4"/>
    </row>
    <row r="60" spans="21:29" x14ac:dyDescent="0.3">
      <c r="U60" s="3">
        <v>51</v>
      </c>
      <c r="V60" s="3">
        <v>265</v>
      </c>
      <c r="W60" s="25"/>
      <c r="AA60" s="33"/>
      <c r="AC60" s="4"/>
    </row>
    <row r="61" spans="21:29" x14ac:dyDescent="0.3">
      <c r="U61" s="3">
        <v>52</v>
      </c>
      <c r="V61" s="3">
        <v>270</v>
      </c>
      <c r="W61" s="25"/>
      <c r="AA61" s="33"/>
      <c r="AC61" s="4"/>
    </row>
    <row r="62" spans="21:29" x14ac:dyDescent="0.3">
      <c r="U62" s="3">
        <v>53</v>
      </c>
      <c r="V62" s="3">
        <v>275</v>
      </c>
      <c r="W62" s="25"/>
      <c r="AA62" s="33"/>
      <c r="AC62" s="4"/>
    </row>
    <row r="63" spans="21:29" x14ac:dyDescent="0.3">
      <c r="U63" s="3">
        <v>54</v>
      </c>
      <c r="V63" s="3">
        <v>280</v>
      </c>
      <c r="W63" s="25"/>
      <c r="AA63" s="33"/>
      <c r="AC63" s="4"/>
    </row>
    <row r="64" spans="21:29" x14ac:dyDescent="0.3">
      <c r="U64" s="3">
        <v>55</v>
      </c>
      <c r="V64" s="3">
        <v>285</v>
      </c>
      <c r="W64" s="25"/>
      <c r="AA64" s="33"/>
      <c r="AC64" s="4"/>
    </row>
    <row r="65" spans="21:29" x14ac:dyDescent="0.3">
      <c r="U65" s="3">
        <v>56</v>
      </c>
      <c r="V65" s="3">
        <v>290</v>
      </c>
      <c r="W65" s="25"/>
      <c r="AA65" s="33"/>
      <c r="AC65" s="4"/>
    </row>
    <row r="66" spans="21:29" x14ac:dyDescent="0.3">
      <c r="U66" s="3">
        <v>57</v>
      </c>
      <c r="V66" s="3">
        <v>295</v>
      </c>
      <c r="W66" s="25"/>
      <c r="AA66" s="33"/>
      <c r="AC66" s="4"/>
    </row>
    <row r="67" spans="21:29" x14ac:dyDescent="0.3">
      <c r="U67" s="3">
        <v>58</v>
      </c>
      <c r="V67" s="3">
        <v>300</v>
      </c>
      <c r="W67" s="25"/>
      <c r="AA67" s="33"/>
      <c r="AC67" s="4"/>
    </row>
    <row r="68" spans="21:29" x14ac:dyDescent="0.3">
      <c r="U68" s="3">
        <v>59</v>
      </c>
      <c r="V68" s="3">
        <v>305</v>
      </c>
      <c r="W68" s="25"/>
      <c r="AA68" s="33"/>
      <c r="AC68" s="4"/>
    </row>
    <row r="69" spans="21:29" x14ac:dyDescent="0.3">
      <c r="U69" s="3">
        <v>60</v>
      </c>
      <c r="V69" s="3">
        <v>310</v>
      </c>
      <c r="W69" s="25"/>
      <c r="AA69" s="33"/>
      <c r="AC69" s="4"/>
    </row>
    <row r="70" spans="21:29" x14ac:dyDescent="0.3">
      <c r="U70" s="3">
        <v>61</v>
      </c>
      <c r="V70" s="3">
        <v>315</v>
      </c>
      <c r="W70" s="25"/>
      <c r="AA70" s="33"/>
      <c r="AC70" s="4"/>
    </row>
    <row r="71" spans="21:29" x14ac:dyDescent="0.3">
      <c r="U71" s="3">
        <v>62</v>
      </c>
      <c r="V71" s="3">
        <v>320</v>
      </c>
      <c r="W71" s="25"/>
      <c r="AA71" s="33"/>
      <c r="AC71" s="4"/>
    </row>
    <row r="72" spans="21:29" x14ac:dyDescent="0.3">
      <c r="U72" s="3">
        <v>63</v>
      </c>
      <c r="V72" s="3">
        <v>325</v>
      </c>
      <c r="W72" s="25"/>
      <c r="AA72" s="33"/>
      <c r="AC72" s="4"/>
    </row>
    <row r="73" spans="21:29" x14ac:dyDescent="0.3">
      <c r="U73" s="3">
        <v>64</v>
      </c>
      <c r="V73" s="3">
        <v>330</v>
      </c>
      <c r="W73" s="25"/>
      <c r="AA73" s="33"/>
      <c r="AC73" s="4"/>
    </row>
    <row r="74" spans="21:29" x14ac:dyDescent="0.3">
      <c r="U74" s="3">
        <v>65</v>
      </c>
      <c r="V74" s="3">
        <v>335</v>
      </c>
      <c r="W74" s="25"/>
      <c r="AA74" s="33"/>
      <c r="AC74" s="4"/>
    </row>
    <row r="75" spans="21:29" x14ac:dyDescent="0.3">
      <c r="U75" s="3">
        <v>66</v>
      </c>
      <c r="V75" s="3">
        <v>340</v>
      </c>
      <c r="W75" s="25"/>
      <c r="AA75" s="33"/>
      <c r="AC75" s="4"/>
    </row>
    <row r="76" spans="21:29" x14ac:dyDescent="0.3">
      <c r="U76" s="3">
        <v>67</v>
      </c>
      <c r="V76" s="3">
        <v>345</v>
      </c>
      <c r="W76" s="25"/>
      <c r="AA76" s="33"/>
      <c r="AC76" s="4"/>
    </row>
    <row r="77" spans="21:29" x14ac:dyDescent="0.3">
      <c r="U77" s="3">
        <v>68</v>
      </c>
      <c r="V77" s="3">
        <v>350</v>
      </c>
      <c r="W77" s="25"/>
      <c r="AA77" s="33"/>
      <c r="AC77" s="4"/>
    </row>
    <row r="78" spans="21:29" x14ac:dyDescent="0.3">
      <c r="U78" s="3">
        <v>69</v>
      </c>
      <c r="V78" s="3">
        <v>355</v>
      </c>
      <c r="W78" s="25"/>
      <c r="AA78" s="33"/>
      <c r="AC78" s="4"/>
    </row>
    <row r="79" spans="21:29" x14ac:dyDescent="0.3">
      <c r="U79" s="3">
        <v>70</v>
      </c>
      <c r="V79" s="3">
        <v>360</v>
      </c>
      <c r="W79" s="25"/>
      <c r="AA79" s="33"/>
      <c r="AC79" s="4"/>
    </row>
    <row r="80" spans="21:29" x14ac:dyDescent="0.3">
      <c r="U80" s="3">
        <v>71</v>
      </c>
      <c r="V80" s="3">
        <v>365</v>
      </c>
      <c r="W80" s="25"/>
      <c r="AA80" s="33"/>
      <c r="AC80" s="4"/>
    </row>
    <row r="81" spans="21:29" x14ac:dyDescent="0.3">
      <c r="U81" s="3">
        <v>72</v>
      </c>
      <c r="V81" s="3">
        <v>370</v>
      </c>
      <c r="W81" s="25"/>
      <c r="AA81" s="33"/>
      <c r="AC81" s="4"/>
    </row>
    <row r="82" spans="21:29" x14ac:dyDescent="0.3">
      <c r="U82" s="3">
        <v>73</v>
      </c>
      <c r="V82" s="3">
        <v>375</v>
      </c>
      <c r="W82" s="25"/>
      <c r="AA82" s="33"/>
      <c r="AC82" s="4"/>
    </row>
    <row r="83" spans="21:29" x14ac:dyDescent="0.3">
      <c r="U83" s="3">
        <v>74</v>
      </c>
      <c r="V83" s="3">
        <v>380</v>
      </c>
      <c r="W83" s="25"/>
      <c r="AA83" s="33"/>
      <c r="AC83" s="4"/>
    </row>
    <row r="84" spans="21:29" x14ac:dyDescent="0.3">
      <c r="U84" s="3">
        <v>75</v>
      </c>
      <c r="V84" s="3">
        <v>385</v>
      </c>
      <c r="W84" s="25"/>
      <c r="AA84" s="33"/>
      <c r="AC84" s="4"/>
    </row>
    <row r="85" spans="21:29" x14ac:dyDescent="0.3">
      <c r="U85" s="3">
        <v>76</v>
      </c>
      <c r="V85" s="3">
        <v>390</v>
      </c>
      <c r="W85" s="25"/>
      <c r="AA85" s="33"/>
      <c r="AC85" s="4"/>
    </row>
    <row r="86" spans="21:29" x14ac:dyDescent="0.3">
      <c r="U86" s="3">
        <v>77</v>
      </c>
      <c r="V86" s="3">
        <v>395</v>
      </c>
      <c r="W86" s="25"/>
      <c r="AA86" s="33"/>
      <c r="AC86" s="4"/>
    </row>
    <row r="87" spans="21:29" x14ac:dyDescent="0.3">
      <c r="U87" s="3">
        <v>78</v>
      </c>
      <c r="V87" s="3">
        <v>400</v>
      </c>
      <c r="W87" s="25"/>
      <c r="AA87" s="33"/>
      <c r="AC87" s="4"/>
    </row>
    <row r="88" spans="21:29" x14ac:dyDescent="0.3">
      <c r="U88" s="3">
        <v>79</v>
      </c>
      <c r="V88" s="3">
        <v>405</v>
      </c>
      <c r="W88" s="25"/>
      <c r="AA88" s="33"/>
      <c r="AC88" s="4"/>
    </row>
    <row r="89" spans="21:29" x14ac:dyDescent="0.3">
      <c r="U89" s="3">
        <v>80</v>
      </c>
      <c r="V89" s="3">
        <v>410</v>
      </c>
      <c r="W89" s="25"/>
      <c r="AA89" s="33"/>
      <c r="AC89" s="4"/>
    </row>
    <row r="90" spans="21:29" x14ac:dyDescent="0.3">
      <c r="U90" s="3">
        <v>81</v>
      </c>
      <c r="V90" s="3">
        <v>415</v>
      </c>
      <c r="W90" s="25"/>
      <c r="AA90" s="33"/>
      <c r="AC90" s="4"/>
    </row>
    <row r="91" spans="21:29" x14ac:dyDescent="0.3">
      <c r="U91" s="3">
        <v>82</v>
      </c>
      <c r="V91" s="3">
        <v>420</v>
      </c>
      <c r="W91" s="25"/>
      <c r="AA91" s="33"/>
      <c r="AC91" s="4"/>
    </row>
    <row r="92" spans="21:29" x14ac:dyDescent="0.3">
      <c r="U92" s="3">
        <v>83</v>
      </c>
      <c r="V92" s="3">
        <v>425</v>
      </c>
      <c r="W92" s="25"/>
      <c r="AA92" s="33"/>
      <c r="AC92" s="4"/>
    </row>
    <row r="93" spans="21:29" x14ac:dyDescent="0.3">
      <c r="U93" s="3">
        <v>84</v>
      </c>
      <c r="V93" s="3">
        <v>430</v>
      </c>
      <c r="W93" s="25"/>
      <c r="AA93" s="33"/>
      <c r="AC93" s="4"/>
    </row>
    <row r="94" spans="21:29" x14ac:dyDescent="0.3">
      <c r="U94" s="3">
        <v>85</v>
      </c>
      <c r="V94" s="3">
        <v>435</v>
      </c>
      <c r="W94" s="25"/>
      <c r="AA94" s="33"/>
      <c r="AC94" s="4"/>
    </row>
    <row r="95" spans="21:29" x14ac:dyDescent="0.3">
      <c r="U95" s="3">
        <v>86</v>
      </c>
      <c r="V95" s="3">
        <v>440</v>
      </c>
      <c r="W95" s="25"/>
      <c r="AA95" s="33"/>
      <c r="AC95" s="4"/>
    </row>
    <row r="96" spans="21:29" x14ac:dyDescent="0.3">
      <c r="U96" s="3">
        <v>87</v>
      </c>
      <c r="V96" s="3">
        <v>445</v>
      </c>
      <c r="W96" s="25"/>
      <c r="AA96" s="33"/>
      <c r="AC96" s="4"/>
    </row>
    <row r="97" spans="21:29" x14ac:dyDescent="0.3">
      <c r="U97" s="3">
        <v>88</v>
      </c>
      <c r="V97" s="3">
        <v>450</v>
      </c>
      <c r="W97" s="25"/>
      <c r="AA97" s="33"/>
      <c r="AC97" s="4"/>
    </row>
    <row r="98" spans="21:29" x14ac:dyDescent="0.3">
      <c r="U98" s="3">
        <v>89</v>
      </c>
      <c r="V98" s="3">
        <v>455</v>
      </c>
      <c r="W98" s="25"/>
      <c r="AA98" s="33"/>
      <c r="AC98" s="4"/>
    </row>
    <row r="99" spans="21:29" x14ac:dyDescent="0.3">
      <c r="U99" s="3">
        <v>90</v>
      </c>
      <c r="V99" s="3">
        <v>460</v>
      </c>
      <c r="W99" s="25"/>
      <c r="AA99" s="33"/>
      <c r="AC99" s="4"/>
    </row>
    <row r="100" spans="21:29" x14ac:dyDescent="0.3">
      <c r="U100" s="3">
        <v>91</v>
      </c>
      <c r="V100" s="3">
        <v>465</v>
      </c>
      <c r="W100" s="25"/>
      <c r="AA100" s="33"/>
      <c r="AC100" s="4"/>
    </row>
    <row r="101" spans="21:29" x14ac:dyDescent="0.3">
      <c r="U101" s="3">
        <v>92</v>
      </c>
      <c r="V101" s="3">
        <v>470</v>
      </c>
      <c r="W101" s="25"/>
      <c r="AA101" s="33"/>
      <c r="AC101" s="4"/>
    </row>
    <row r="102" spans="21:29" x14ac:dyDescent="0.3">
      <c r="U102" s="3">
        <v>93</v>
      </c>
      <c r="V102" s="3">
        <v>475</v>
      </c>
      <c r="W102" s="25"/>
      <c r="AA102" s="33"/>
      <c r="AC102" s="4"/>
    </row>
    <row r="103" spans="21:29" x14ac:dyDescent="0.3">
      <c r="U103" s="3">
        <v>94</v>
      </c>
      <c r="V103" s="3">
        <v>480</v>
      </c>
      <c r="W103" s="25"/>
      <c r="AA103" s="33"/>
      <c r="AC103" s="4"/>
    </row>
    <row r="104" spans="21:29" x14ac:dyDescent="0.3">
      <c r="U104" s="3">
        <v>95</v>
      </c>
      <c r="V104" s="3">
        <v>485</v>
      </c>
      <c r="W104" s="25"/>
      <c r="AA104" s="33"/>
      <c r="AC104" s="4"/>
    </row>
    <row r="105" spans="21:29" x14ac:dyDescent="0.3">
      <c r="U105" s="3">
        <v>96</v>
      </c>
      <c r="V105" s="3">
        <v>490</v>
      </c>
      <c r="W105" s="25"/>
      <c r="AA105" s="33"/>
      <c r="AC105" s="4"/>
    </row>
    <row r="106" spans="21:29" x14ac:dyDescent="0.3">
      <c r="U106" s="3">
        <v>97</v>
      </c>
      <c r="V106" s="3">
        <v>495</v>
      </c>
      <c r="W106" s="25"/>
      <c r="AA106" s="33"/>
      <c r="AC106" s="4"/>
    </row>
    <row r="107" spans="21:29" x14ac:dyDescent="0.3">
      <c r="U107" s="3">
        <v>98</v>
      </c>
      <c r="V107" s="3">
        <v>500</v>
      </c>
      <c r="W107" s="25"/>
      <c r="AA107" s="33"/>
      <c r="AC107" s="4"/>
    </row>
    <row r="108" spans="21:29" x14ac:dyDescent="0.3">
      <c r="U108" s="3">
        <v>99</v>
      </c>
      <c r="V108" s="3">
        <v>505</v>
      </c>
      <c r="W108" s="25"/>
      <c r="AA108" s="33"/>
      <c r="AC108" s="4"/>
    </row>
    <row r="109" spans="21:29" x14ac:dyDescent="0.3">
      <c r="U109" s="3">
        <v>100</v>
      </c>
      <c r="V109" s="3">
        <v>510</v>
      </c>
      <c r="W109" s="25"/>
      <c r="AA109" s="33"/>
      <c r="AC109" s="4"/>
    </row>
    <row r="110" spans="21:29" x14ac:dyDescent="0.3">
      <c r="U110" s="3">
        <v>101</v>
      </c>
      <c r="V110" s="3">
        <v>515</v>
      </c>
      <c r="AA110" s="33"/>
      <c r="AC110" s="4"/>
    </row>
    <row r="111" spans="21:29" x14ac:dyDescent="0.3">
      <c r="U111" s="3">
        <v>102</v>
      </c>
      <c r="V111" s="3">
        <v>520</v>
      </c>
      <c r="AA111" s="33"/>
      <c r="AC111" s="4"/>
    </row>
    <row r="112" spans="21:29" x14ac:dyDescent="0.3">
      <c r="U112" s="3">
        <v>103</v>
      </c>
      <c r="V112" s="3">
        <v>525</v>
      </c>
      <c r="AA112" s="33"/>
      <c r="AC112" s="4"/>
    </row>
    <row r="113" spans="21:29" x14ac:dyDescent="0.3">
      <c r="U113" s="3">
        <v>104</v>
      </c>
      <c r="V113" s="3">
        <v>530</v>
      </c>
      <c r="AA113" s="33"/>
      <c r="AC113" s="4"/>
    </row>
    <row r="114" spans="21:29" x14ac:dyDescent="0.3">
      <c r="U114" s="3">
        <v>105</v>
      </c>
      <c r="V114" s="3">
        <v>535</v>
      </c>
      <c r="AA114" s="33"/>
      <c r="AC114" s="4"/>
    </row>
    <row r="115" spans="21:29" x14ac:dyDescent="0.3">
      <c r="U115" s="3">
        <v>106</v>
      </c>
      <c r="V115" s="3">
        <v>540</v>
      </c>
      <c r="AA115" s="33"/>
      <c r="AC115" s="4"/>
    </row>
    <row r="116" spans="21:29" x14ac:dyDescent="0.3">
      <c r="U116" s="3">
        <v>107</v>
      </c>
      <c r="V116" s="3">
        <v>545</v>
      </c>
      <c r="AA116" s="33"/>
      <c r="AC116" s="4"/>
    </row>
    <row r="117" spans="21:29" x14ac:dyDescent="0.3">
      <c r="U117" s="3">
        <v>108</v>
      </c>
      <c r="V117" s="3">
        <v>550</v>
      </c>
      <c r="AA117" s="33"/>
      <c r="AC117" s="4"/>
    </row>
    <row r="118" spans="21:29" x14ac:dyDescent="0.3">
      <c r="U118" s="3">
        <v>109</v>
      </c>
      <c r="V118" s="3">
        <v>555</v>
      </c>
      <c r="AA118" s="33"/>
      <c r="AC118" s="4"/>
    </row>
    <row r="119" spans="21:29" x14ac:dyDescent="0.3">
      <c r="U119" s="3">
        <v>110</v>
      </c>
      <c r="V119" s="3">
        <v>560</v>
      </c>
      <c r="AA119" s="33"/>
      <c r="AC119" s="4"/>
    </row>
    <row r="120" spans="21:29" x14ac:dyDescent="0.3">
      <c r="U120" s="3">
        <v>111</v>
      </c>
      <c r="V120" s="3">
        <v>565</v>
      </c>
      <c r="AA120" s="33"/>
      <c r="AC120" s="4"/>
    </row>
    <row r="121" spans="21:29" x14ac:dyDescent="0.3">
      <c r="U121" s="3">
        <v>112</v>
      </c>
      <c r="V121" s="3">
        <v>570</v>
      </c>
      <c r="AA121" s="33"/>
      <c r="AC121" s="4"/>
    </row>
    <row r="122" spans="21:29" x14ac:dyDescent="0.3">
      <c r="U122" s="3">
        <v>113</v>
      </c>
      <c r="V122" s="3">
        <v>575</v>
      </c>
      <c r="AA122" s="33"/>
      <c r="AC122" s="4"/>
    </row>
    <row r="123" spans="21:29" x14ac:dyDescent="0.3">
      <c r="U123" s="3">
        <v>114</v>
      </c>
      <c r="V123" s="3">
        <v>580</v>
      </c>
      <c r="AA123" s="33"/>
      <c r="AC123" s="4"/>
    </row>
    <row r="124" spans="21:29" x14ac:dyDescent="0.3">
      <c r="U124" s="3">
        <v>115</v>
      </c>
      <c r="V124" s="3">
        <v>585</v>
      </c>
      <c r="AA124" s="33"/>
      <c r="AC124" s="4"/>
    </row>
    <row r="125" spans="21:29" x14ac:dyDescent="0.3">
      <c r="U125" s="3">
        <v>116</v>
      </c>
      <c r="V125" s="3">
        <v>590</v>
      </c>
      <c r="AA125" s="33"/>
      <c r="AC125" s="4"/>
    </row>
    <row r="126" spans="21:29" x14ac:dyDescent="0.3">
      <c r="U126" s="3">
        <v>117</v>
      </c>
      <c r="V126" s="3">
        <v>595</v>
      </c>
      <c r="AA126" s="33"/>
      <c r="AC126" s="4"/>
    </row>
    <row r="127" spans="21:29" x14ac:dyDescent="0.3">
      <c r="U127" s="3">
        <v>118</v>
      </c>
      <c r="V127" s="3">
        <v>600</v>
      </c>
      <c r="AA127" s="33"/>
      <c r="AC127" s="4"/>
    </row>
    <row r="128" spans="21:29" x14ac:dyDescent="0.3">
      <c r="U128" s="3">
        <v>119</v>
      </c>
      <c r="V128" s="3">
        <v>605</v>
      </c>
      <c r="AA128" s="33"/>
      <c r="AC128" s="4"/>
    </row>
    <row r="129" spans="21:29" x14ac:dyDescent="0.3">
      <c r="U129" s="3">
        <v>120</v>
      </c>
      <c r="V129" s="3">
        <v>610</v>
      </c>
      <c r="AA129" s="33"/>
      <c r="AC129" s="4"/>
    </row>
    <row r="130" spans="21:29" x14ac:dyDescent="0.3">
      <c r="U130" s="3">
        <v>121</v>
      </c>
      <c r="V130" s="3">
        <v>15</v>
      </c>
      <c r="AA130" s="33"/>
      <c r="AC130" s="4"/>
    </row>
    <row r="131" spans="21:29" x14ac:dyDescent="0.3">
      <c r="U131" s="3">
        <v>122</v>
      </c>
      <c r="V131" s="15">
        <v>20</v>
      </c>
      <c r="AA131" s="33"/>
      <c r="AC131" s="4"/>
    </row>
    <row r="132" spans="21:29" x14ac:dyDescent="0.3">
      <c r="U132" s="3">
        <v>123</v>
      </c>
      <c r="V132" s="15">
        <v>25</v>
      </c>
      <c r="AA132" s="33"/>
      <c r="AC132" s="4"/>
    </row>
    <row r="133" spans="21:29" x14ac:dyDescent="0.3">
      <c r="U133" s="3">
        <v>124</v>
      </c>
      <c r="V133" s="15">
        <v>30</v>
      </c>
      <c r="AA133" s="33"/>
      <c r="AC133" s="4"/>
    </row>
    <row r="134" spans="21:29" x14ac:dyDescent="0.3">
      <c r="U134" s="3">
        <v>125</v>
      </c>
      <c r="V134" s="3">
        <v>35</v>
      </c>
      <c r="AA134" s="33"/>
      <c r="AC134" s="4"/>
    </row>
    <row r="135" spans="21:29" x14ac:dyDescent="0.3">
      <c r="U135" s="3">
        <v>126</v>
      </c>
      <c r="V135" s="3">
        <v>40</v>
      </c>
      <c r="AA135" s="33"/>
      <c r="AC135" s="4"/>
    </row>
    <row r="136" spans="21:29" x14ac:dyDescent="0.3">
      <c r="U136" s="3">
        <v>127</v>
      </c>
      <c r="V136" s="15">
        <v>45</v>
      </c>
      <c r="AA136" s="33"/>
      <c r="AC136" s="4"/>
    </row>
    <row r="137" spans="21:29" x14ac:dyDescent="0.3">
      <c r="U137" s="3">
        <v>128</v>
      </c>
      <c r="V137" s="15">
        <v>50</v>
      </c>
      <c r="AA137" s="33"/>
      <c r="AC137" s="4"/>
    </row>
    <row r="138" spans="21:29" x14ac:dyDescent="0.3">
      <c r="U138" s="3">
        <v>129</v>
      </c>
      <c r="V138" s="3">
        <v>55</v>
      </c>
      <c r="AA138" s="33"/>
      <c r="AC138" s="4"/>
    </row>
    <row r="139" spans="21:29" x14ac:dyDescent="0.3">
      <c r="U139" s="3">
        <v>130</v>
      </c>
      <c r="V139" s="3">
        <v>60</v>
      </c>
      <c r="AA139" s="33"/>
      <c r="AC139" s="4"/>
    </row>
    <row r="140" spans="21:29" x14ac:dyDescent="0.3">
      <c r="U140" s="3">
        <v>131</v>
      </c>
      <c r="V140" s="3">
        <v>65</v>
      </c>
      <c r="AA140" s="33"/>
      <c r="AC140" s="4"/>
    </row>
    <row r="141" spans="21:29" x14ac:dyDescent="0.3">
      <c r="U141" s="3">
        <v>132</v>
      </c>
      <c r="V141" s="3">
        <v>70</v>
      </c>
      <c r="AA141" s="33"/>
      <c r="AC141" s="4"/>
    </row>
    <row r="142" spans="21:29" x14ac:dyDescent="0.3">
      <c r="U142" s="3">
        <v>133</v>
      </c>
      <c r="V142" s="3">
        <v>75</v>
      </c>
      <c r="AA142" s="33"/>
      <c r="AC142" s="4"/>
    </row>
    <row r="143" spans="21:29" x14ac:dyDescent="0.3">
      <c r="U143" s="3">
        <v>134</v>
      </c>
      <c r="V143" s="3">
        <v>80</v>
      </c>
      <c r="AA143" s="33"/>
      <c r="AC143" s="4"/>
    </row>
    <row r="144" spans="21:29" x14ac:dyDescent="0.3">
      <c r="U144" s="3">
        <v>135</v>
      </c>
      <c r="V144" s="3">
        <v>85</v>
      </c>
      <c r="AA144" s="33"/>
      <c r="AC144" s="4"/>
    </row>
    <row r="145" spans="21:29" x14ac:dyDescent="0.3">
      <c r="U145" s="3">
        <v>136</v>
      </c>
      <c r="V145" s="3">
        <v>90</v>
      </c>
      <c r="AA145" s="33"/>
      <c r="AC145" s="4"/>
    </row>
    <row r="146" spans="21:29" x14ac:dyDescent="0.3">
      <c r="U146" s="3">
        <v>137</v>
      </c>
      <c r="V146" s="3">
        <v>95</v>
      </c>
      <c r="AA146" s="33"/>
      <c r="AC146" s="4"/>
    </row>
    <row r="147" spans="21:29" x14ac:dyDescent="0.3">
      <c r="U147" s="3">
        <v>138</v>
      </c>
      <c r="V147" s="3">
        <v>100</v>
      </c>
      <c r="AA147" s="33"/>
      <c r="AC147" s="4"/>
    </row>
    <row r="148" spans="21:29" x14ac:dyDescent="0.3">
      <c r="U148" s="3">
        <v>139</v>
      </c>
      <c r="V148" s="3">
        <v>105</v>
      </c>
      <c r="AA148" s="33"/>
      <c r="AC148" s="4"/>
    </row>
    <row r="149" spans="21:29" x14ac:dyDescent="0.3">
      <c r="U149" s="3">
        <v>140</v>
      </c>
      <c r="V149" s="3">
        <v>110</v>
      </c>
      <c r="AA149" s="33"/>
      <c r="AC149" s="4"/>
    </row>
    <row r="150" spans="21:29" x14ac:dyDescent="0.3">
      <c r="U150" s="3">
        <v>141</v>
      </c>
      <c r="V150" s="3">
        <v>115</v>
      </c>
      <c r="AA150" s="33"/>
      <c r="AC150" s="4"/>
    </row>
    <row r="151" spans="21:29" x14ac:dyDescent="0.3">
      <c r="U151" s="3">
        <v>142</v>
      </c>
      <c r="V151" s="3">
        <v>120</v>
      </c>
      <c r="AA151" s="33"/>
      <c r="AC151" s="4"/>
    </row>
    <row r="152" spans="21:29" x14ac:dyDescent="0.3">
      <c r="U152" s="3">
        <v>143</v>
      </c>
      <c r="V152" s="3">
        <v>125</v>
      </c>
      <c r="AA152" s="33"/>
      <c r="AC152" s="4"/>
    </row>
    <row r="153" spans="21:29" x14ac:dyDescent="0.3">
      <c r="U153" s="3">
        <v>144</v>
      </c>
      <c r="V153" s="3">
        <v>130</v>
      </c>
      <c r="AA153" s="33"/>
      <c r="AC153" s="4"/>
    </row>
    <row r="154" spans="21:29" x14ac:dyDescent="0.3">
      <c r="U154" s="3">
        <v>145</v>
      </c>
      <c r="V154" s="3">
        <v>135</v>
      </c>
      <c r="AA154" s="33"/>
      <c r="AC154" s="4"/>
    </row>
    <row r="155" spans="21:29" x14ac:dyDescent="0.3">
      <c r="U155" s="3">
        <v>146</v>
      </c>
      <c r="V155" s="3">
        <v>140</v>
      </c>
      <c r="AA155" s="33"/>
      <c r="AC155" s="4"/>
    </row>
    <row r="156" spans="21:29" x14ac:dyDescent="0.3">
      <c r="U156" s="3">
        <v>147</v>
      </c>
      <c r="V156" s="3">
        <v>145</v>
      </c>
      <c r="AA156" s="33"/>
      <c r="AC156" s="4"/>
    </row>
    <row r="157" spans="21:29" x14ac:dyDescent="0.3">
      <c r="U157" s="3">
        <v>148</v>
      </c>
      <c r="V157" s="3">
        <v>150</v>
      </c>
      <c r="AA157" s="33"/>
      <c r="AC157" s="4"/>
    </row>
    <row r="158" spans="21:29" x14ac:dyDescent="0.3">
      <c r="U158" s="3">
        <v>149</v>
      </c>
      <c r="V158" s="3">
        <v>155</v>
      </c>
      <c r="AA158" s="33"/>
      <c r="AC158" s="4"/>
    </row>
    <row r="159" spans="21:29" x14ac:dyDescent="0.3">
      <c r="U159" s="3">
        <v>150</v>
      </c>
      <c r="V159" s="3">
        <v>160</v>
      </c>
      <c r="AA159" s="33"/>
      <c r="AC159" s="4"/>
    </row>
    <row r="160" spans="21:29" x14ac:dyDescent="0.3">
      <c r="U160" s="3">
        <v>151</v>
      </c>
      <c r="V160" s="3">
        <v>165</v>
      </c>
      <c r="AA160" s="33"/>
      <c r="AC160" s="4"/>
    </row>
    <row r="161" spans="21:29" x14ac:dyDescent="0.3">
      <c r="U161" s="3">
        <v>152</v>
      </c>
      <c r="V161" s="3">
        <v>170</v>
      </c>
      <c r="AA161" s="33"/>
      <c r="AC161" s="4"/>
    </row>
    <row r="162" spans="21:29" x14ac:dyDescent="0.3">
      <c r="U162" s="3">
        <v>153</v>
      </c>
      <c r="V162" s="3">
        <v>175</v>
      </c>
      <c r="AA162" s="33"/>
      <c r="AC162" s="4"/>
    </row>
    <row r="163" spans="21:29" x14ac:dyDescent="0.3">
      <c r="U163" s="3">
        <v>154</v>
      </c>
      <c r="V163" s="3">
        <v>180</v>
      </c>
      <c r="AA163" s="33"/>
      <c r="AC163" s="4"/>
    </row>
    <row r="164" spans="21:29" x14ac:dyDescent="0.3">
      <c r="U164" s="3">
        <v>155</v>
      </c>
      <c r="V164" s="3">
        <v>185</v>
      </c>
      <c r="AA164" s="33"/>
      <c r="AC164" s="4"/>
    </row>
    <row r="165" spans="21:29" x14ac:dyDescent="0.3">
      <c r="U165" s="3">
        <v>156</v>
      </c>
      <c r="V165" s="3">
        <v>190</v>
      </c>
      <c r="AA165" s="33"/>
      <c r="AC165" s="4"/>
    </row>
    <row r="166" spans="21:29" x14ac:dyDescent="0.3">
      <c r="U166" s="3">
        <v>157</v>
      </c>
      <c r="V166" s="3">
        <v>195</v>
      </c>
      <c r="AA166" s="33"/>
      <c r="AC166" s="4"/>
    </row>
    <row r="167" spans="21:29" x14ac:dyDescent="0.3">
      <c r="U167" s="3">
        <v>158</v>
      </c>
      <c r="V167" s="3">
        <v>200</v>
      </c>
      <c r="AA167" s="33"/>
      <c r="AC167" s="4"/>
    </row>
    <row r="168" spans="21:29" x14ac:dyDescent="0.3">
      <c r="U168" s="3">
        <v>159</v>
      </c>
      <c r="V168" s="3">
        <v>205</v>
      </c>
      <c r="AA168" s="33"/>
      <c r="AC168" s="4"/>
    </row>
    <row r="169" spans="21:29" x14ac:dyDescent="0.3">
      <c r="U169" s="3">
        <v>160</v>
      </c>
      <c r="V169" s="3">
        <v>210</v>
      </c>
      <c r="AA169" s="33"/>
      <c r="AC169" s="4"/>
    </row>
    <row r="170" spans="21:29" x14ac:dyDescent="0.3">
      <c r="U170" s="3">
        <v>161</v>
      </c>
      <c r="V170" s="3">
        <v>215</v>
      </c>
      <c r="AA170" s="33"/>
      <c r="AC170" s="4"/>
    </row>
    <row r="171" spans="21:29" x14ac:dyDescent="0.3">
      <c r="U171" s="3">
        <v>162</v>
      </c>
      <c r="V171" s="3">
        <v>220</v>
      </c>
      <c r="AA171" s="33"/>
      <c r="AC171" s="4"/>
    </row>
    <row r="172" spans="21:29" x14ac:dyDescent="0.3">
      <c r="U172" s="3">
        <v>163</v>
      </c>
      <c r="V172" s="3">
        <v>225</v>
      </c>
      <c r="AA172" s="33"/>
      <c r="AC172" s="4"/>
    </row>
    <row r="173" spans="21:29" x14ac:dyDescent="0.3">
      <c r="U173" s="3">
        <v>164</v>
      </c>
      <c r="V173" s="3">
        <v>230</v>
      </c>
      <c r="AA173" s="33"/>
      <c r="AC173" s="4"/>
    </row>
    <row r="174" spans="21:29" x14ac:dyDescent="0.3">
      <c r="U174" s="3">
        <v>165</v>
      </c>
      <c r="V174" s="3">
        <v>235</v>
      </c>
      <c r="AA174" s="33"/>
      <c r="AC174" s="4"/>
    </row>
    <row r="175" spans="21:29" x14ac:dyDescent="0.3">
      <c r="U175" s="3">
        <v>166</v>
      </c>
      <c r="V175" s="3">
        <v>240</v>
      </c>
      <c r="AA175" s="33"/>
      <c r="AC175" s="4"/>
    </row>
    <row r="176" spans="21:29" x14ac:dyDescent="0.3">
      <c r="U176" s="3">
        <v>167</v>
      </c>
      <c r="V176" s="3">
        <v>245</v>
      </c>
      <c r="AA176" s="33"/>
      <c r="AC176" s="4"/>
    </row>
    <row r="177" spans="21:29" x14ac:dyDescent="0.3">
      <c r="U177" s="3">
        <v>168</v>
      </c>
      <c r="V177" s="3">
        <v>250</v>
      </c>
      <c r="AA177" s="33"/>
      <c r="AC177" s="4"/>
    </row>
    <row r="178" spans="21:29" x14ac:dyDescent="0.3">
      <c r="U178" s="3">
        <v>169</v>
      </c>
      <c r="V178" s="3">
        <v>255</v>
      </c>
      <c r="AA178" s="33"/>
      <c r="AC178" s="4"/>
    </row>
    <row r="179" spans="21:29" x14ac:dyDescent="0.3">
      <c r="U179" s="3">
        <v>170</v>
      </c>
      <c r="V179" s="3">
        <v>260</v>
      </c>
      <c r="AA179" s="33"/>
      <c r="AC179" s="4"/>
    </row>
    <row r="180" spans="21:29" x14ac:dyDescent="0.3">
      <c r="U180" s="3">
        <v>171</v>
      </c>
      <c r="V180" s="3">
        <v>265</v>
      </c>
      <c r="AA180" s="33"/>
      <c r="AC180" s="4"/>
    </row>
    <row r="181" spans="21:29" x14ac:dyDescent="0.3">
      <c r="U181" s="3">
        <v>172</v>
      </c>
      <c r="V181" s="3">
        <v>270</v>
      </c>
      <c r="AA181" s="33"/>
      <c r="AC181" s="4"/>
    </row>
    <row r="182" spans="21:29" x14ac:dyDescent="0.3">
      <c r="U182" s="3">
        <v>173</v>
      </c>
      <c r="V182" s="3">
        <v>275</v>
      </c>
      <c r="AA182" s="33"/>
      <c r="AC182" s="4"/>
    </row>
    <row r="183" spans="21:29" x14ac:dyDescent="0.3">
      <c r="U183" s="3">
        <v>174</v>
      </c>
      <c r="V183" s="3">
        <v>280</v>
      </c>
      <c r="AA183" s="33"/>
      <c r="AC183" s="4"/>
    </row>
    <row r="184" spans="21:29" x14ac:dyDescent="0.3">
      <c r="U184" s="3">
        <v>175</v>
      </c>
      <c r="V184" s="3">
        <v>285</v>
      </c>
      <c r="AA184" s="33"/>
      <c r="AC184" s="4"/>
    </row>
    <row r="185" spans="21:29" x14ac:dyDescent="0.3">
      <c r="U185" s="3">
        <v>176</v>
      </c>
      <c r="V185" s="3">
        <v>290</v>
      </c>
      <c r="AA185" s="33"/>
      <c r="AC185" s="4"/>
    </row>
    <row r="186" spans="21:29" x14ac:dyDescent="0.3">
      <c r="U186" s="3">
        <v>177</v>
      </c>
      <c r="V186" s="3">
        <v>295</v>
      </c>
      <c r="AA186" s="33"/>
      <c r="AC186" s="4"/>
    </row>
    <row r="187" spans="21:29" x14ac:dyDescent="0.3">
      <c r="U187" s="3">
        <v>178</v>
      </c>
      <c r="V187" s="3">
        <v>300</v>
      </c>
      <c r="AA187" s="33"/>
      <c r="AC187" s="4"/>
    </row>
    <row r="188" spans="21:29" x14ac:dyDescent="0.3">
      <c r="U188" s="3">
        <v>179</v>
      </c>
      <c r="V188" s="3">
        <v>305</v>
      </c>
      <c r="AA188" s="33"/>
      <c r="AC188" s="4"/>
    </row>
    <row r="189" spans="21:29" x14ac:dyDescent="0.3">
      <c r="U189" s="3">
        <v>180</v>
      </c>
      <c r="V189" s="3">
        <v>310</v>
      </c>
      <c r="AA189" s="33"/>
      <c r="AC189" s="4"/>
    </row>
    <row r="190" spans="21:29" x14ac:dyDescent="0.3">
      <c r="U190" s="3">
        <v>181</v>
      </c>
      <c r="V190" s="3">
        <v>315</v>
      </c>
      <c r="AA190" s="33"/>
      <c r="AC190" s="4"/>
    </row>
    <row r="191" spans="21:29" x14ac:dyDescent="0.3">
      <c r="U191" s="3">
        <v>182</v>
      </c>
      <c r="V191" s="3">
        <v>320</v>
      </c>
      <c r="AA191" s="33"/>
      <c r="AC191" s="4"/>
    </row>
    <row r="192" spans="21:29" x14ac:dyDescent="0.3">
      <c r="U192" s="3">
        <v>183</v>
      </c>
      <c r="V192" s="3">
        <v>325</v>
      </c>
      <c r="AA192" s="33"/>
      <c r="AC192" s="4"/>
    </row>
    <row r="193" spans="21:29" x14ac:dyDescent="0.3">
      <c r="U193" s="3">
        <v>184</v>
      </c>
      <c r="V193" s="3">
        <v>330</v>
      </c>
      <c r="AA193" s="33"/>
      <c r="AC193" s="4"/>
    </row>
    <row r="194" spans="21:29" x14ac:dyDescent="0.3">
      <c r="U194" s="3">
        <v>185</v>
      </c>
      <c r="V194" s="3">
        <v>335</v>
      </c>
      <c r="AA194" s="33"/>
      <c r="AC194" s="4"/>
    </row>
    <row r="195" spans="21:29" x14ac:dyDescent="0.3">
      <c r="U195" s="3">
        <v>186</v>
      </c>
      <c r="V195" s="3">
        <v>340</v>
      </c>
      <c r="AA195" s="33"/>
      <c r="AC195" s="4"/>
    </row>
    <row r="196" spans="21:29" x14ac:dyDescent="0.3">
      <c r="U196" s="3">
        <v>187</v>
      </c>
      <c r="V196" s="3">
        <v>345</v>
      </c>
      <c r="AA196" s="33"/>
      <c r="AC196" s="4"/>
    </row>
    <row r="197" spans="21:29" x14ac:dyDescent="0.3">
      <c r="U197" s="3">
        <v>188</v>
      </c>
      <c r="V197" s="3">
        <v>350</v>
      </c>
      <c r="AA197" s="33"/>
      <c r="AC197" s="4"/>
    </row>
    <row r="198" spans="21:29" x14ac:dyDescent="0.3">
      <c r="U198" s="3">
        <v>189</v>
      </c>
      <c r="V198" s="3">
        <v>355</v>
      </c>
      <c r="AA198" s="33"/>
      <c r="AC198" s="4"/>
    </row>
    <row r="199" spans="21:29" x14ac:dyDescent="0.3">
      <c r="U199" s="3">
        <v>190</v>
      </c>
      <c r="V199" s="3">
        <v>360</v>
      </c>
      <c r="AA199" s="33"/>
      <c r="AC199" s="4"/>
    </row>
    <row r="200" spans="21:29" x14ac:dyDescent="0.3">
      <c r="U200" s="3">
        <v>191</v>
      </c>
      <c r="V200" s="3">
        <v>365</v>
      </c>
      <c r="AA200" s="33"/>
      <c r="AC200" s="4"/>
    </row>
    <row r="201" spans="21:29" x14ac:dyDescent="0.3">
      <c r="U201" s="3">
        <v>192</v>
      </c>
      <c r="V201" s="3">
        <v>370</v>
      </c>
      <c r="AA201" s="33"/>
      <c r="AC201" s="4"/>
    </row>
    <row r="202" spans="21:29" x14ac:dyDescent="0.3">
      <c r="U202" s="3">
        <v>193</v>
      </c>
      <c r="V202" s="3">
        <v>375</v>
      </c>
      <c r="AA202" s="33"/>
      <c r="AC202" s="4"/>
    </row>
    <row r="203" spans="21:29" x14ac:dyDescent="0.3">
      <c r="U203" s="3">
        <v>194</v>
      </c>
      <c r="V203" s="3">
        <v>380</v>
      </c>
      <c r="AA203" s="33"/>
      <c r="AC203" s="4"/>
    </row>
    <row r="204" spans="21:29" x14ac:dyDescent="0.3">
      <c r="U204" s="3">
        <v>195</v>
      </c>
      <c r="V204" s="3">
        <v>385</v>
      </c>
      <c r="AA204" s="33"/>
      <c r="AC204" s="4"/>
    </row>
    <row r="205" spans="21:29" x14ac:dyDescent="0.3">
      <c r="U205" s="3">
        <v>196</v>
      </c>
      <c r="V205" s="3">
        <v>390</v>
      </c>
      <c r="AA205" s="33"/>
      <c r="AC205" s="4"/>
    </row>
    <row r="206" spans="21:29" x14ac:dyDescent="0.3">
      <c r="U206" s="3">
        <v>197</v>
      </c>
      <c r="V206" s="3">
        <v>395</v>
      </c>
      <c r="AA206" s="33"/>
      <c r="AC206" s="4"/>
    </row>
    <row r="207" spans="21:29" x14ac:dyDescent="0.3">
      <c r="U207" s="3">
        <v>198</v>
      </c>
      <c r="V207" s="3">
        <v>400</v>
      </c>
      <c r="AA207" s="33"/>
      <c r="AC207" s="4"/>
    </row>
    <row r="208" spans="21:29" x14ac:dyDescent="0.3">
      <c r="U208" s="3">
        <v>199</v>
      </c>
      <c r="V208" s="3">
        <v>405</v>
      </c>
      <c r="AA208" s="33"/>
      <c r="AC208" s="4"/>
    </row>
    <row r="209" spans="21:29" x14ac:dyDescent="0.3">
      <c r="U209" s="3">
        <v>200</v>
      </c>
      <c r="V209" s="3">
        <v>410</v>
      </c>
      <c r="AA209" s="33"/>
      <c r="AC209" s="4"/>
    </row>
    <row r="210" spans="21:29" x14ac:dyDescent="0.3">
      <c r="U210" s="3">
        <v>201</v>
      </c>
      <c r="V210" s="3">
        <v>415</v>
      </c>
      <c r="AA210" s="33"/>
    </row>
    <row r="211" spans="21:29" x14ac:dyDescent="0.3">
      <c r="U211" s="3">
        <v>202</v>
      </c>
      <c r="V211" s="3">
        <v>420</v>
      </c>
    </row>
    <row r="212" spans="21:29" x14ac:dyDescent="0.3">
      <c r="U212" s="3">
        <v>203</v>
      </c>
      <c r="V212" s="3">
        <v>425</v>
      </c>
    </row>
    <row r="213" spans="21:29" x14ac:dyDescent="0.3">
      <c r="U213" s="3">
        <v>204</v>
      </c>
      <c r="V213" s="3">
        <v>430</v>
      </c>
    </row>
    <row r="214" spans="21:29" x14ac:dyDescent="0.3">
      <c r="U214" s="3">
        <v>205</v>
      </c>
      <c r="V214" s="3">
        <v>435</v>
      </c>
    </row>
    <row r="215" spans="21:29" x14ac:dyDescent="0.3">
      <c r="U215" s="3">
        <v>206</v>
      </c>
      <c r="V215" s="3">
        <v>440</v>
      </c>
    </row>
    <row r="216" spans="21:29" x14ac:dyDescent="0.3">
      <c r="U216" s="3">
        <v>207</v>
      </c>
      <c r="V216" s="3">
        <v>445</v>
      </c>
    </row>
    <row r="217" spans="21:29" x14ac:dyDescent="0.3">
      <c r="U217" s="3">
        <v>208</v>
      </c>
      <c r="V217" s="3">
        <v>450</v>
      </c>
    </row>
    <row r="218" spans="21:29" x14ac:dyDescent="0.3">
      <c r="U218" s="3">
        <v>209</v>
      </c>
      <c r="V218" s="3">
        <v>455</v>
      </c>
    </row>
    <row r="219" spans="21:29" x14ac:dyDescent="0.3">
      <c r="U219" s="3">
        <v>210</v>
      </c>
      <c r="V219" s="3">
        <v>460</v>
      </c>
    </row>
    <row r="220" spans="21:29" x14ac:dyDescent="0.3">
      <c r="U220" s="3">
        <v>211</v>
      </c>
      <c r="V220" s="3">
        <v>465</v>
      </c>
    </row>
    <row r="221" spans="21:29" x14ac:dyDescent="0.3">
      <c r="U221" s="3">
        <v>212</v>
      </c>
      <c r="V221" s="3">
        <v>470</v>
      </c>
    </row>
    <row r="222" spans="21:29" x14ac:dyDescent="0.3">
      <c r="U222" s="3">
        <v>213</v>
      </c>
      <c r="V222" s="3">
        <v>475</v>
      </c>
    </row>
    <row r="223" spans="21:29" x14ac:dyDescent="0.3">
      <c r="U223" s="3">
        <v>214</v>
      </c>
      <c r="V223" s="3">
        <v>480</v>
      </c>
    </row>
    <row r="224" spans="21:29" x14ac:dyDescent="0.3">
      <c r="U224" s="3">
        <v>215</v>
      </c>
      <c r="V224" s="3">
        <v>485</v>
      </c>
    </row>
    <row r="225" spans="21:22" x14ac:dyDescent="0.3">
      <c r="U225" s="3">
        <v>216</v>
      </c>
      <c r="V225" s="3">
        <v>490</v>
      </c>
    </row>
    <row r="226" spans="21:22" x14ac:dyDescent="0.3">
      <c r="U226" s="3">
        <v>217</v>
      </c>
      <c r="V226" s="3">
        <v>495</v>
      </c>
    </row>
    <row r="227" spans="21:22" x14ac:dyDescent="0.3">
      <c r="U227" s="3">
        <v>218</v>
      </c>
      <c r="V227" s="3">
        <v>500</v>
      </c>
    </row>
    <row r="228" spans="21:22" x14ac:dyDescent="0.3">
      <c r="U228" s="3">
        <v>219</v>
      </c>
      <c r="V228" s="3">
        <v>505</v>
      </c>
    </row>
    <row r="229" spans="21:22" x14ac:dyDescent="0.3">
      <c r="U229" s="3">
        <v>220</v>
      </c>
      <c r="V229" s="3">
        <v>510</v>
      </c>
    </row>
    <row r="230" spans="21:22" x14ac:dyDescent="0.3">
      <c r="U230" s="3">
        <v>221</v>
      </c>
      <c r="V230" s="3">
        <v>515</v>
      </c>
    </row>
    <row r="231" spans="21:22" x14ac:dyDescent="0.3">
      <c r="U231" s="3">
        <v>222</v>
      </c>
      <c r="V231" s="3">
        <v>520</v>
      </c>
    </row>
    <row r="232" spans="21:22" x14ac:dyDescent="0.3">
      <c r="U232" s="3">
        <v>223</v>
      </c>
      <c r="V232" s="3">
        <v>525</v>
      </c>
    </row>
    <row r="233" spans="21:22" x14ac:dyDescent="0.3">
      <c r="U233" s="3">
        <v>224</v>
      </c>
      <c r="V233" s="3">
        <v>530</v>
      </c>
    </row>
    <row r="234" spans="21:22" x14ac:dyDescent="0.3">
      <c r="U234" s="3">
        <v>225</v>
      </c>
      <c r="V234" s="3">
        <v>535</v>
      </c>
    </row>
    <row r="235" spans="21:22" x14ac:dyDescent="0.3">
      <c r="U235" s="3">
        <v>226</v>
      </c>
      <c r="V235" s="3">
        <v>540</v>
      </c>
    </row>
    <row r="236" spans="21:22" x14ac:dyDescent="0.3">
      <c r="U236" s="3">
        <v>227</v>
      </c>
      <c r="V236" s="3">
        <v>545</v>
      </c>
    </row>
    <row r="237" spans="21:22" x14ac:dyDescent="0.3">
      <c r="U237" s="3">
        <v>228</v>
      </c>
      <c r="V237" s="3">
        <v>550</v>
      </c>
    </row>
    <row r="238" spans="21:22" x14ac:dyDescent="0.3">
      <c r="U238" s="3">
        <v>229</v>
      </c>
      <c r="V238" s="3">
        <v>555</v>
      </c>
    </row>
    <row r="239" spans="21:22" x14ac:dyDescent="0.3">
      <c r="U239" s="3">
        <v>230</v>
      </c>
      <c r="V239" s="3">
        <v>560</v>
      </c>
    </row>
    <row r="240" spans="21:22" x14ac:dyDescent="0.3">
      <c r="U240" s="3">
        <v>231</v>
      </c>
      <c r="V240" s="3">
        <v>565</v>
      </c>
    </row>
    <row r="241" spans="21:22" x14ac:dyDescent="0.3">
      <c r="U241" s="3">
        <v>232</v>
      </c>
      <c r="V241" s="3">
        <v>570</v>
      </c>
    </row>
    <row r="242" spans="21:22" x14ac:dyDescent="0.3">
      <c r="U242" s="3">
        <v>233</v>
      </c>
      <c r="V242" s="3">
        <v>575</v>
      </c>
    </row>
    <row r="243" spans="21:22" x14ac:dyDescent="0.3">
      <c r="U243" s="3">
        <v>234</v>
      </c>
      <c r="V243" s="3">
        <v>580</v>
      </c>
    </row>
    <row r="244" spans="21:22" x14ac:dyDescent="0.3">
      <c r="U244" s="3">
        <v>235</v>
      </c>
      <c r="V244" s="3">
        <v>585</v>
      </c>
    </row>
    <row r="245" spans="21:22" x14ac:dyDescent="0.3">
      <c r="U245" s="3">
        <v>236</v>
      </c>
      <c r="V245" s="3">
        <v>590</v>
      </c>
    </row>
    <row r="246" spans="21:22" x14ac:dyDescent="0.3">
      <c r="U246" s="3">
        <v>237</v>
      </c>
      <c r="V246" s="3">
        <v>595</v>
      </c>
    </row>
    <row r="247" spans="21:22" x14ac:dyDescent="0.3">
      <c r="U247" s="3">
        <v>238</v>
      </c>
      <c r="V247" s="3">
        <v>600</v>
      </c>
    </row>
    <row r="248" spans="21:22" x14ac:dyDescent="0.3">
      <c r="U248" s="3">
        <v>239</v>
      </c>
      <c r="V248" s="3">
        <v>605</v>
      </c>
    </row>
    <row r="249" spans="21:22" x14ac:dyDescent="0.3">
      <c r="U249" s="3">
        <v>240</v>
      </c>
      <c r="V249" s="3">
        <v>610</v>
      </c>
    </row>
    <row r="250" spans="21:22" x14ac:dyDescent="0.3">
      <c r="U250" s="3">
        <v>241</v>
      </c>
      <c r="V250" s="3">
        <v>565</v>
      </c>
    </row>
    <row r="251" spans="21:22" x14ac:dyDescent="0.3">
      <c r="U251" s="3">
        <v>242</v>
      </c>
      <c r="V251" s="3">
        <v>570</v>
      </c>
    </row>
    <row r="252" spans="21:22" x14ac:dyDescent="0.3">
      <c r="U252" s="3">
        <v>243</v>
      </c>
      <c r="V252" s="3">
        <v>575</v>
      </c>
    </row>
    <row r="253" spans="21:22" x14ac:dyDescent="0.3">
      <c r="U253" s="3">
        <v>244</v>
      </c>
      <c r="V253" s="3">
        <v>580</v>
      </c>
    </row>
    <row r="254" spans="21:22" x14ac:dyDescent="0.3">
      <c r="U254" s="3">
        <v>245</v>
      </c>
      <c r="V254" s="3">
        <v>585</v>
      </c>
    </row>
    <row r="255" spans="21:22" x14ac:dyDescent="0.3">
      <c r="U255" s="3">
        <v>246</v>
      </c>
      <c r="V255" s="3">
        <v>590</v>
      </c>
    </row>
    <row r="256" spans="21:22" x14ac:dyDescent="0.3">
      <c r="U256" s="3">
        <v>247</v>
      </c>
      <c r="V256" s="3">
        <v>595</v>
      </c>
    </row>
    <row r="257" spans="21:22" x14ac:dyDescent="0.3">
      <c r="U257" s="3">
        <v>248</v>
      </c>
      <c r="V257" s="3">
        <v>600</v>
      </c>
    </row>
    <row r="258" spans="21:22" x14ac:dyDescent="0.3">
      <c r="U258" s="3">
        <v>249</v>
      </c>
      <c r="V258" s="3">
        <v>605</v>
      </c>
    </row>
    <row r="259" spans="21:22" x14ac:dyDescent="0.3">
      <c r="U259" s="3">
        <v>250</v>
      </c>
      <c r="V259" s="3">
        <v>610</v>
      </c>
    </row>
  </sheetData>
  <mergeCells count="4">
    <mergeCell ref="C34:D34"/>
    <mergeCell ref="C35:D35"/>
    <mergeCell ref="C36:D36"/>
    <mergeCell ref="C37:D37"/>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3ED1-1B28-4FF4-B050-8D33D40C5C7D}">
  <dimension ref="C9:AE309"/>
  <sheetViews>
    <sheetView zoomScale="58" zoomScaleNormal="130" workbookViewId="0">
      <selection activeCell="E73" sqref="E73"/>
    </sheetView>
  </sheetViews>
  <sheetFormatPr defaultRowHeight="14.4" x14ac:dyDescent="0.3"/>
  <cols>
    <col min="5" max="5" width="10.44140625" bestFit="1" customWidth="1"/>
    <col min="25" max="25" width="16.44140625" bestFit="1" customWidth="1"/>
    <col min="26" max="26" width="12.6640625" bestFit="1" customWidth="1"/>
  </cols>
  <sheetData>
    <row r="9" spans="3:31" x14ac:dyDescent="0.3">
      <c r="C9" s="13"/>
      <c r="D9" s="13"/>
      <c r="G9" s="8"/>
      <c r="H9" s="8"/>
      <c r="U9" s="3" t="s">
        <v>6</v>
      </c>
      <c r="V9" s="3" t="s">
        <v>81</v>
      </c>
      <c r="W9" s="25"/>
      <c r="Y9" s="8"/>
      <c r="Z9" s="8"/>
    </row>
    <row r="10" spans="3:31" x14ac:dyDescent="0.3">
      <c r="C10" s="13"/>
      <c r="D10" s="13"/>
      <c r="U10" s="3">
        <v>1</v>
      </c>
      <c r="V10" s="3">
        <v>0.5</v>
      </c>
      <c r="Y10" s="11"/>
      <c r="Z10" s="11"/>
      <c r="AA10" s="11"/>
      <c r="AC10" s="4"/>
      <c r="AD10" s="11"/>
      <c r="AE10" s="11"/>
    </row>
    <row r="11" spans="3:31" x14ac:dyDescent="0.3">
      <c r="C11" s="13"/>
      <c r="D11" s="13"/>
      <c r="U11" s="3">
        <v>2</v>
      </c>
      <c r="V11" s="15">
        <v>1</v>
      </c>
      <c r="W11" s="25"/>
      <c r="AA11" s="33"/>
      <c r="AC11" s="4"/>
    </row>
    <row r="12" spans="3:31" ht="14.4" customHeight="1" x14ac:dyDescent="0.3">
      <c r="C12" s="13"/>
      <c r="D12" s="13"/>
      <c r="N12" s="9"/>
      <c r="O12" s="9"/>
      <c r="U12" s="3">
        <v>3</v>
      </c>
      <c r="V12" s="15">
        <v>0.2</v>
      </c>
      <c r="W12" s="25"/>
      <c r="AA12" s="33"/>
      <c r="AC12" s="25"/>
    </row>
    <row r="13" spans="3:31" ht="14.4" customHeight="1" x14ac:dyDescent="0.3">
      <c r="C13" s="13"/>
      <c r="D13" s="13"/>
      <c r="N13" s="9"/>
      <c r="O13" s="9"/>
      <c r="U13" s="3">
        <v>4</v>
      </c>
      <c r="V13" s="15">
        <v>0.7</v>
      </c>
      <c r="W13" s="25"/>
      <c r="AA13" s="33"/>
      <c r="AC13" s="25"/>
    </row>
    <row r="14" spans="3:31" x14ac:dyDescent="0.3">
      <c r="C14" s="13"/>
      <c r="D14" s="13"/>
      <c r="U14" s="3">
        <v>5</v>
      </c>
      <c r="V14" s="3">
        <v>0.3</v>
      </c>
      <c r="W14" s="25"/>
      <c r="AA14" s="33"/>
      <c r="AC14" s="4"/>
    </row>
    <row r="15" spans="3:31" ht="14.4" customHeight="1" x14ac:dyDescent="0.3">
      <c r="C15" s="31" t="s">
        <v>65</v>
      </c>
      <c r="D15" s="31" t="s">
        <v>66</v>
      </c>
      <c r="E15" s="32" t="s">
        <v>40</v>
      </c>
      <c r="N15" s="5"/>
      <c r="O15" s="5"/>
      <c r="U15" s="3">
        <v>6</v>
      </c>
      <c r="V15" s="3">
        <v>0.9</v>
      </c>
      <c r="W15" s="25"/>
      <c r="AA15" s="33"/>
      <c r="AC15" s="4"/>
    </row>
    <row r="16" spans="3:31" ht="14.4" customHeight="1" x14ac:dyDescent="0.3">
      <c r="C16" s="31" t="s">
        <v>17</v>
      </c>
      <c r="D16" s="29">
        <f>MIN(V10:V309)</f>
        <v>0.2</v>
      </c>
      <c r="E16" s="30">
        <f>D16</f>
        <v>0.2</v>
      </c>
      <c r="N16" s="5"/>
      <c r="O16" s="5"/>
      <c r="U16" s="3">
        <v>7</v>
      </c>
      <c r="V16" s="15">
        <v>1.2</v>
      </c>
      <c r="W16" s="25"/>
      <c r="AA16" s="33"/>
      <c r="AC16" s="4"/>
    </row>
    <row r="17" spans="3:29" ht="15.6" x14ac:dyDescent="0.3">
      <c r="C17" s="31" t="s">
        <v>38</v>
      </c>
      <c r="D17" s="29">
        <f>_xlfn.QUARTILE.EXC(V10:V309,1)</f>
        <v>0.4</v>
      </c>
      <c r="E17" s="30">
        <f>D17-E16</f>
        <v>0.2</v>
      </c>
      <c r="U17" s="3">
        <v>8</v>
      </c>
      <c r="V17" s="15">
        <v>0.6</v>
      </c>
      <c r="W17" s="25"/>
      <c r="AA17" s="33"/>
      <c r="AC17" s="4"/>
    </row>
    <row r="18" spans="3:29" ht="14.4" customHeight="1" x14ac:dyDescent="0.3">
      <c r="C18" s="31" t="s">
        <v>10</v>
      </c>
      <c r="D18" s="29">
        <f>_xlfn.QUARTILE.EXC(V10:V309,2)</f>
        <v>0.7</v>
      </c>
      <c r="E18" s="30">
        <f t="shared" ref="E18:E19" si="0">D18-E17</f>
        <v>0.49999999999999994</v>
      </c>
      <c r="N18" s="5"/>
      <c r="O18" s="5"/>
      <c r="U18" s="3">
        <v>9</v>
      </c>
      <c r="V18" s="3">
        <v>0.4</v>
      </c>
      <c r="W18" s="25"/>
      <c r="AA18" s="33"/>
      <c r="AC18" s="4"/>
    </row>
    <row r="19" spans="3:29" ht="14.4" customHeight="1" x14ac:dyDescent="0.3">
      <c r="C19" s="31" t="s">
        <v>39</v>
      </c>
      <c r="D19" s="29">
        <f>_xlfn.QUARTILE.EXC(V10:V309,3)</f>
        <v>0.9</v>
      </c>
      <c r="E19" s="30">
        <f t="shared" si="0"/>
        <v>0.40000000000000008</v>
      </c>
      <c r="N19" s="5"/>
      <c r="O19" s="5"/>
      <c r="U19" s="3">
        <v>10</v>
      </c>
      <c r="V19" s="3">
        <v>1.1000000000000001</v>
      </c>
      <c r="W19" s="25"/>
      <c r="AA19" s="33"/>
      <c r="AC19" s="4"/>
    </row>
    <row r="20" spans="3:29" x14ac:dyDescent="0.3">
      <c r="U20" s="3">
        <v>11</v>
      </c>
      <c r="V20" s="3">
        <v>0.8</v>
      </c>
      <c r="W20" s="25"/>
      <c r="AA20" s="33"/>
      <c r="AC20" s="4"/>
    </row>
    <row r="21" spans="3:29" x14ac:dyDescent="0.3">
      <c r="U21" s="3">
        <v>12</v>
      </c>
      <c r="V21" s="3">
        <v>0.5</v>
      </c>
      <c r="W21" s="25"/>
      <c r="AA21" s="33"/>
      <c r="AC21" s="4"/>
    </row>
    <row r="22" spans="3:29" x14ac:dyDescent="0.3">
      <c r="U22" s="3">
        <v>13</v>
      </c>
      <c r="V22" s="3">
        <v>0.3</v>
      </c>
      <c r="W22" s="25"/>
      <c r="AA22" s="33"/>
      <c r="AC22" s="4"/>
    </row>
    <row r="23" spans="3:29" x14ac:dyDescent="0.3">
      <c r="U23" s="3">
        <v>14</v>
      </c>
      <c r="V23" s="3">
        <v>0.6</v>
      </c>
      <c r="W23" s="25"/>
      <c r="AA23" s="33"/>
      <c r="AC23" s="4"/>
    </row>
    <row r="24" spans="3:29" ht="15.6" x14ac:dyDescent="0.3">
      <c r="C24" s="37" t="s">
        <v>79</v>
      </c>
      <c r="D24" s="37"/>
      <c r="E24" s="32">
        <f>_xlfn.PERCENTILE.EXC(V10:V309,0.25)</f>
        <v>0.4</v>
      </c>
      <c r="U24" s="3">
        <v>15</v>
      </c>
      <c r="V24" s="3">
        <v>1</v>
      </c>
      <c r="W24" s="25"/>
      <c r="AA24" s="33"/>
      <c r="AC24" s="11"/>
    </row>
    <row r="25" spans="3:29" ht="15.6" x14ac:dyDescent="0.3">
      <c r="C25" s="37" t="s">
        <v>72</v>
      </c>
      <c r="D25" s="37"/>
      <c r="E25" s="32">
        <f>_xlfn.PERCENTILE.EXC(V10:V309,0.5)</f>
        <v>0.7</v>
      </c>
      <c r="U25" s="3">
        <v>16</v>
      </c>
      <c r="V25" s="3">
        <v>0.4</v>
      </c>
      <c r="W25" s="25"/>
      <c r="AA25" s="33"/>
      <c r="AC25" s="11"/>
    </row>
    <row r="26" spans="3:29" ht="15.6" customHeight="1" x14ac:dyDescent="0.3">
      <c r="C26" s="37" t="s">
        <v>80</v>
      </c>
      <c r="D26" s="37"/>
      <c r="E26" s="32">
        <f>_xlfn.PERCENTILE.EXC(V10:V309,0.75)</f>
        <v>0.9</v>
      </c>
      <c r="N26" s="2"/>
      <c r="O26" s="2"/>
      <c r="U26" s="3">
        <v>17</v>
      </c>
      <c r="V26" s="3">
        <v>0.5</v>
      </c>
      <c r="W26" s="25"/>
      <c r="AA26" s="33"/>
      <c r="AC26" s="11"/>
    </row>
    <row r="27" spans="3:29" x14ac:dyDescent="0.3">
      <c r="U27" s="3">
        <v>18</v>
      </c>
      <c r="V27" s="3">
        <v>0.7</v>
      </c>
      <c r="W27" s="25"/>
      <c r="AA27" s="33"/>
      <c r="AC27" s="11"/>
    </row>
    <row r="28" spans="3:29" x14ac:dyDescent="0.3">
      <c r="U28" s="3">
        <v>19</v>
      </c>
      <c r="V28" s="3">
        <v>0.9</v>
      </c>
      <c r="W28" s="25"/>
      <c r="AA28" s="33"/>
      <c r="AC28" s="4"/>
    </row>
    <row r="29" spans="3:29" ht="18" x14ac:dyDescent="0.3">
      <c r="N29" s="2"/>
      <c r="O29" s="2"/>
      <c r="U29" s="3">
        <v>20</v>
      </c>
      <c r="V29" s="3">
        <v>1.3</v>
      </c>
      <c r="W29" s="25"/>
      <c r="AA29" s="33"/>
      <c r="AC29" s="4"/>
    </row>
    <row r="30" spans="3:29" x14ac:dyDescent="0.3">
      <c r="U30" s="3">
        <v>21</v>
      </c>
      <c r="V30" s="3">
        <v>0.8</v>
      </c>
      <c r="W30" s="25"/>
      <c r="AA30" s="33"/>
      <c r="AC30" s="4"/>
    </row>
    <row r="31" spans="3:29" x14ac:dyDescent="0.3">
      <c r="U31" s="3">
        <v>22</v>
      </c>
      <c r="V31" s="3">
        <v>0.6</v>
      </c>
      <c r="W31" s="25"/>
      <c r="AA31" s="33"/>
      <c r="AC31" s="4"/>
    </row>
    <row r="32" spans="3:29" x14ac:dyDescent="0.3">
      <c r="U32" s="3">
        <v>23</v>
      </c>
      <c r="V32" s="3">
        <v>0.4</v>
      </c>
      <c r="W32" s="25"/>
      <c r="AA32" s="33"/>
      <c r="AC32" s="4"/>
    </row>
    <row r="33" spans="3:29" x14ac:dyDescent="0.3">
      <c r="U33" s="3">
        <v>24</v>
      </c>
      <c r="V33" s="3">
        <v>0.7</v>
      </c>
      <c r="W33" s="25"/>
      <c r="AA33" s="33"/>
      <c r="AC33" s="4"/>
    </row>
    <row r="34" spans="3:29" x14ac:dyDescent="0.3">
      <c r="U34" s="3">
        <v>25</v>
      </c>
      <c r="V34" s="3">
        <v>0.9</v>
      </c>
      <c r="W34" s="25"/>
      <c r="AA34" s="33"/>
      <c r="AC34" s="4"/>
    </row>
    <row r="35" spans="3:29" x14ac:dyDescent="0.3">
      <c r="U35" s="3">
        <v>26</v>
      </c>
      <c r="V35" s="3">
        <v>0.5</v>
      </c>
      <c r="W35" s="25"/>
      <c r="AA35" s="33"/>
      <c r="AC35" s="4"/>
    </row>
    <row r="36" spans="3:29" x14ac:dyDescent="0.3">
      <c r="U36" s="3">
        <v>27</v>
      </c>
      <c r="V36" s="3">
        <v>0.2</v>
      </c>
      <c r="W36" s="25"/>
      <c r="AA36" s="33"/>
      <c r="AC36" s="4"/>
    </row>
    <row r="37" spans="3:29" ht="15.6" x14ac:dyDescent="0.3">
      <c r="C37" s="38"/>
      <c r="D37" s="38"/>
      <c r="E37" s="34"/>
      <c r="U37" s="3">
        <v>28</v>
      </c>
      <c r="V37" s="3">
        <v>1</v>
      </c>
      <c r="W37" s="25"/>
      <c r="AA37" s="33"/>
      <c r="AC37" s="4"/>
    </row>
    <row r="38" spans="3:29" x14ac:dyDescent="0.3">
      <c r="U38" s="3">
        <v>29</v>
      </c>
      <c r="V38" s="3">
        <v>0.8</v>
      </c>
      <c r="W38" s="25"/>
      <c r="AA38" s="33"/>
      <c r="AC38" s="4"/>
    </row>
    <row r="39" spans="3:29" x14ac:dyDescent="0.3">
      <c r="U39" s="3">
        <v>30</v>
      </c>
      <c r="V39" s="3">
        <v>0.3</v>
      </c>
      <c r="W39" s="25"/>
      <c r="AA39" s="33"/>
      <c r="AC39" s="4"/>
    </row>
    <row r="40" spans="3:29" x14ac:dyDescent="0.3">
      <c r="U40" s="3">
        <v>31</v>
      </c>
      <c r="V40" s="3">
        <v>0.6</v>
      </c>
      <c r="W40" s="25"/>
      <c r="AA40" s="33"/>
      <c r="AC40" s="4"/>
    </row>
    <row r="41" spans="3:29" x14ac:dyDescent="0.3">
      <c r="U41" s="3">
        <v>32</v>
      </c>
      <c r="V41" s="3">
        <v>0.4</v>
      </c>
      <c r="W41" s="25"/>
      <c r="AA41" s="33"/>
      <c r="AC41" s="4"/>
    </row>
    <row r="42" spans="3:29" x14ac:dyDescent="0.3">
      <c r="U42" s="3">
        <v>33</v>
      </c>
      <c r="V42" s="3">
        <v>0.7</v>
      </c>
      <c r="W42" s="25"/>
      <c r="AA42" s="33"/>
      <c r="AC42" s="4"/>
    </row>
    <row r="43" spans="3:29" x14ac:dyDescent="0.3">
      <c r="U43" s="3">
        <v>34</v>
      </c>
      <c r="V43" s="3">
        <v>0.9</v>
      </c>
      <c r="W43" s="25"/>
      <c r="AA43" s="33"/>
      <c r="AC43" s="4"/>
    </row>
    <row r="44" spans="3:29" x14ac:dyDescent="0.3">
      <c r="U44" s="3">
        <v>35</v>
      </c>
      <c r="V44" s="3">
        <v>1.2</v>
      </c>
      <c r="W44" s="25"/>
      <c r="AA44" s="33"/>
      <c r="AC44" s="4"/>
    </row>
    <row r="45" spans="3:29" x14ac:dyDescent="0.3">
      <c r="U45" s="3">
        <v>36</v>
      </c>
      <c r="V45" s="3">
        <v>0.8</v>
      </c>
      <c r="W45" s="25"/>
      <c r="AA45" s="33"/>
      <c r="AC45" s="4"/>
    </row>
    <row r="46" spans="3:29" x14ac:dyDescent="0.3">
      <c r="U46" s="3">
        <v>37</v>
      </c>
      <c r="V46" s="3">
        <v>0.3</v>
      </c>
      <c r="W46" s="25"/>
      <c r="AA46" s="33"/>
      <c r="AC46" s="4"/>
    </row>
    <row r="47" spans="3:29" x14ac:dyDescent="0.3">
      <c r="U47" s="3">
        <v>38</v>
      </c>
      <c r="V47" s="3">
        <v>0.6</v>
      </c>
      <c r="W47" s="25"/>
      <c r="AA47" s="33"/>
      <c r="AC47" s="4"/>
    </row>
    <row r="48" spans="3:29" x14ac:dyDescent="0.3">
      <c r="U48" s="3">
        <v>39</v>
      </c>
      <c r="V48" s="3">
        <v>0.5</v>
      </c>
      <c r="W48" s="25"/>
      <c r="AA48" s="33"/>
      <c r="AC48" s="4"/>
    </row>
    <row r="49" spans="21:29" x14ac:dyDescent="0.3">
      <c r="U49" s="3">
        <v>40</v>
      </c>
      <c r="V49" s="3">
        <v>0.4</v>
      </c>
      <c r="W49" s="25"/>
      <c r="AA49" s="33"/>
      <c r="AC49" s="4"/>
    </row>
    <row r="50" spans="21:29" x14ac:dyDescent="0.3">
      <c r="U50" s="3">
        <v>41</v>
      </c>
      <c r="V50" s="3">
        <v>0.7</v>
      </c>
      <c r="W50" s="25"/>
      <c r="AA50" s="33"/>
      <c r="AC50" s="4"/>
    </row>
    <row r="51" spans="21:29" x14ac:dyDescent="0.3">
      <c r="U51" s="3">
        <v>42</v>
      </c>
      <c r="V51" s="3">
        <v>0.9</v>
      </c>
      <c r="W51" s="25"/>
      <c r="AA51" s="33"/>
      <c r="AC51" s="4"/>
    </row>
    <row r="52" spans="21:29" x14ac:dyDescent="0.3">
      <c r="U52" s="3">
        <v>43</v>
      </c>
      <c r="V52" s="3">
        <v>1.1000000000000001</v>
      </c>
      <c r="W52" s="25"/>
      <c r="AA52" s="33"/>
      <c r="AC52" s="4"/>
    </row>
    <row r="53" spans="21:29" x14ac:dyDescent="0.3">
      <c r="U53" s="3">
        <v>44</v>
      </c>
      <c r="V53" s="3">
        <v>0.3</v>
      </c>
      <c r="W53" s="25"/>
      <c r="AA53" s="33"/>
      <c r="AC53" s="4"/>
    </row>
    <row r="54" spans="21:29" x14ac:dyDescent="0.3">
      <c r="U54" s="3">
        <v>45</v>
      </c>
      <c r="V54" s="3">
        <v>1.4</v>
      </c>
      <c r="W54" s="25"/>
      <c r="AA54" s="33"/>
      <c r="AC54" s="4"/>
    </row>
    <row r="55" spans="21:29" x14ac:dyDescent="0.3">
      <c r="U55" s="3">
        <v>46</v>
      </c>
      <c r="V55" s="3">
        <v>0.2</v>
      </c>
      <c r="W55" s="25"/>
      <c r="AA55" s="33"/>
      <c r="AC55" s="4"/>
    </row>
    <row r="56" spans="21:29" x14ac:dyDescent="0.3">
      <c r="U56" s="3">
        <v>47</v>
      </c>
      <c r="V56" s="3">
        <v>9</v>
      </c>
      <c r="W56" s="25"/>
      <c r="AA56" s="33"/>
      <c r="AC56" s="4"/>
    </row>
    <row r="57" spans="21:29" x14ac:dyDescent="0.3">
      <c r="U57" s="3">
        <v>48</v>
      </c>
      <c r="V57" s="3">
        <v>0.6</v>
      </c>
      <c r="W57" s="25"/>
      <c r="AA57" s="33"/>
      <c r="AC57" s="4"/>
    </row>
    <row r="58" spans="21:29" x14ac:dyDescent="0.3">
      <c r="U58" s="3">
        <v>49</v>
      </c>
      <c r="V58" s="3">
        <v>0.2</v>
      </c>
      <c r="W58" s="25"/>
      <c r="AA58" s="33"/>
      <c r="AC58" s="4"/>
    </row>
    <row r="59" spans="21:29" x14ac:dyDescent="0.3">
      <c r="U59" s="3">
        <v>50</v>
      </c>
      <c r="V59" s="3">
        <v>1.5</v>
      </c>
      <c r="W59" s="25"/>
      <c r="AA59" s="33"/>
      <c r="AC59" s="4"/>
    </row>
    <row r="60" spans="21:29" x14ac:dyDescent="0.3">
      <c r="U60" s="3">
        <v>51</v>
      </c>
      <c r="V60" s="3">
        <v>1</v>
      </c>
      <c r="W60" s="25"/>
      <c r="AA60" s="33"/>
      <c r="AC60" s="4"/>
    </row>
    <row r="61" spans="21:29" x14ac:dyDescent="0.3">
      <c r="U61" s="3">
        <v>52</v>
      </c>
      <c r="V61" s="3">
        <v>0.4</v>
      </c>
      <c r="W61" s="25"/>
      <c r="AA61" s="33"/>
      <c r="AC61" s="4"/>
    </row>
    <row r="62" spans="21:29" x14ac:dyDescent="0.3">
      <c r="U62" s="3">
        <v>53</v>
      </c>
      <c r="V62" s="3">
        <v>0.7</v>
      </c>
      <c r="W62" s="25"/>
      <c r="AA62" s="33"/>
      <c r="AC62" s="4"/>
    </row>
    <row r="63" spans="21:29" x14ac:dyDescent="0.3">
      <c r="U63" s="3">
        <v>54</v>
      </c>
      <c r="V63" s="3">
        <v>1</v>
      </c>
      <c r="W63" s="25"/>
      <c r="AA63" s="33"/>
      <c r="AC63" s="4"/>
    </row>
    <row r="64" spans="21:29" x14ac:dyDescent="0.3">
      <c r="U64" s="3">
        <v>55</v>
      </c>
      <c r="V64" s="3">
        <v>0.8</v>
      </c>
      <c r="W64" s="25"/>
      <c r="AA64" s="33"/>
      <c r="AC64" s="4"/>
    </row>
    <row r="65" spans="21:29" x14ac:dyDescent="0.3">
      <c r="U65" s="3">
        <v>56</v>
      </c>
      <c r="V65" s="3">
        <v>0.3</v>
      </c>
      <c r="W65" s="25"/>
      <c r="AA65" s="33"/>
      <c r="AC65" s="4"/>
    </row>
    <row r="66" spans="21:29" x14ac:dyDescent="0.3">
      <c r="U66" s="3">
        <v>57</v>
      </c>
      <c r="V66" s="3">
        <v>0.5</v>
      </c>
      <c r="W66" s="25"/>
      <c r="AA66" s="33"/>
      <c r="AC66" s="4"/>
    </row>
    <row r="67" spans="21:29" x14ac:dyDescent="0.3">
      <c r="U67" s="3">
        <v>58</v>
      </c>
      <c r="V67" s="3">
        <v>0.8</v>
      </c>
      <c r="W67" s="25"/>
      <c r="AA67" s="33"/>
      <c r="AC67" s="4"/>
    </row>
    <row r="68" spans="21:29" x14ac:dyDescent="0.3">
      <c r="U68" s="3">
        <v>59</v>
      </c>
      <c r="V68" s="3">
        <v>0.6</v>
      </c>
      <c r="W68" s="25"/>
      <c r="AA68" s="33"/>
      <c r="AC68" s="4"/>
    </row>
    <row r="69" spans="21:29" x14ac:dyDescent="0.3">
      <c r="U69" s="3">
        <v>60</v>
      </c>
      <c r="V69" s="3">
        <v>0.3</v>
      </c>
      <c r="W69" s="25"/>
      <c r="AA69" s="33"/>
      <c r="AC69" s="4"/>
    </row>
    <row r="70" spans="21:29" x14ac:dyDescent="0.3">
      <c r="U70" s="3">
        <v>61</v>
      </c>
      <c r="V70" s="3">
        <v>0.9</v>
      </c>
      <c r="W70" s="25"/>
      <c r="AA70" s="33"/>
      <c r="AC70" s="4"/>
    </row>
    <row r="71" spans="21:29" x14ac:dyDescent="0.3">
      <c r="U71" s="3">
        <v>62</v>
      </c>
      <c r="V71" s="3">
        <v>0.7</v>
      </c>
      <c r="W71" s="25"/>
      <c r="AA71" s="33"/>
      <c r="AC71" s="4"/>
    </row>
    <row r="72" spans="21:29" x14ac:dyDescent="0.3">
      <c r="U72" s="3">
        <v>63</v>
      </c>
      <c r="V72" s="3">
        <v>0.9</v>
      </c>
      <c r="W72" s="25"/>
      <c r="AA72" s="33"/>
      <c r="AC72" s="4"/>
    </row>
    <row r="73" spans="21:29" x14ac:dyDescent="0.3">
      <c r="U73" s="3">
        <v>64</v>
      </c>
      <c r="V73" s="3">
        <v>1</v>
      </c>
      <c r="W73" s="25"/>
      <c r="AA73" s="33"/>
      <c r="AC73" s="4"/>
    </row>
    <row r="74" spans="21:29" x14ac:dyDescent="0.3">
      <c r="U74" s="3">
        <v>65</v>
      </c>
      <c r="V74" s="3">
        <v>0.8</v>
      </c>
      <c r="W74" s="25"/>
      <c r="AA74" s="33"/>
      <c r="AC74" s="4"/>
    </row>
    <row r="75" spans="21:29" x14ac:dyDescent="0.3">
      <c r="U75" s="3">
        <v>66</v>
      </c>
      <c r="V75" s="3">
        <v>0.3</v>
      </c>
      <c r="W75" s="25"/>
      <c r="AA75" s="33"/>
      <c r="AC75" s="4"/>
    </row>
    <row r="76" spans="21:29" x14ac:dyDescent="0.3">
      <c r="U76" s="3">
        <v>67</v>
      </c>
      <c r="V76" s="3">
        <v>0.5</v>
      </c>
      <c r="W76" s="25"/>
      <c r="AA76" s="33"/>
      <c r="AC76" s="4"/>
    </row>
    <row r="77" spans="21:29" x14ac:dyDescent="0.3">
      <c r="U77" s="3">
        <v>68</v>
      </c>
      <c r="V77" s="3">
        <v>0.6</v>
      </c>
      <c r="W77" s="25"/>
      <c r="AA77" s="33"/>
      <c r="AC77" s="4"/>
    </row>
    <row r="78" spans="21:29" x14ac:dyDescent="0.3">
      <c r="U78" s="3">
        <v>69</v>
      </c>
      <c r="V78" s="3">
        <v>0.4</v>
      </c>
      <c r="W78" s="25"/>
      <c r="AA78" s="33"/>
      <c r="AC78" s="4"/>
    </row>
    <row r="79" spans="21:29" x14ac:dyDescent="0.3">
      <c r="U79" s="3">
        <v>70</v>
      </c>
      <c r="V79" s="3">
        <v>0.7</v>
      </c>
      <c r="W79" s="25"/>
      <c r="AA79" s="33"/>
      <c r="AC79" s="4"/>
    </row>
    <row r="80" spans="21:29" x14ac:dyDescent="0.3">
      <c r="U80" s="3">
        <v>71</v>
      </c>
      <c r="V80" s="3">
        <v>0.9</v>
      </c>
      <c r="W80" s="25"/>
      <c r="AA80" s="33"/>
      <c r="AC80" s="4"/>
    </row>
    <row r="81" spans="21:29" x14ac:dyDescent="0.3">
      <c r="U81" s="3">
        <v>72</v>
      </c>
      <c r="V81" s="3">
        <v>1.1000000000000001</v>
      </c>
      <c r="W81" s="25"/>
      <c r="AA81" s="33"/>
      <c r="AC81" s="4"/>
    </row>
    <row r="82" spans="21:29" x14ac:dyDescent="0.3">
      <c r="U82" s="3">
        <v>73</v>
      </c>
      <c r="V82" s="3">
        <v>0.8</v>
      </c>
      <c r="W82" s="25"/>
      <c r="AA82" s="33"/>
      <c r="AC82" s="4"/>
    </row>
    <row r="83" spans="21:29" x14ac:dyDescent="0.3">
      <c r="U83" s="3">
        <v>74</v>
      </c>
      <c r="V83" s="3">
        <v>0.3</v>
      </c>
      <c r="W83" s="25"/>
      <c r="AA83" s="33"/>
      <c r="AC83" s="4"/>
    </row>
    <row r="84" spans="21:29" x14ac:dyDescent="0.3">
      <c r="U84" s="3">
        <v>75</v>
      </c>
      <c r="V84" s="3">
        <v>0.5</v>
      </c>
      <c r="W84" s="25"/>
      <c r="AA84" s="33"/>
      <c r="AC84" s="4"/>
    </row>
    <row r="85" spans="21:29" x14ac:dyDescent="0.3">
      <c r="U85" s="3">
        <v>76</v>
      </c>
      <c r="V85" s="3">
        <v>0.6</v>
      </c>
      <c r="W85" s="25"/>
      <c r="AA85" s="33"/>
      <c r="AC85" s="4"/>
    </row>
    <row r="86" spans="21:29" x14ac:dyDescent="0.3">
      <c r="U86" s="3">
        <v>77</v>
      </c>
      <c r="V86" s="3">
        <v>0.4</v>
      </c>
      <c r="W86" s="25"/>
      <c r="AA86" s="33"/>
      <c r="AC86" s="4"/>
    </row>
    <row r="87" spans="21:29" x14ac:dyDescent="0.3">
      <c r="U87" s="3">
        <v>78</v>
      </c>
      <c r="V87" s="3">
        <v>0.7</v>
      </c>
      <c r="W87" s="25"/>
      <c r="AA87" s="33"/>
      <c r="AC87" s="4"/>
    </row>
    <row r="88" spans="21:29" x14ac:dyDescent="0.3">
      <c r="U88" s="3">
        <v>79</v>
      </c>
      <c r="V88" s="3">
        <v>0.9</v>
      </c>
      <c r="W88" s="25"/>
      <c r="AA88" s="33"/>
      <c r="AC88" s="4"/>
    </row>
    <row r="89" spans="21:29" x14ac:dyDescent="0.3">
      <c r="U89" s="3">
        <v>80</v>
      </c>
      <c r="V89" s="3">
        <v>1</v>
      </c>
      <c r="W89" s="25"/>
      <c r="AA89" s="33"/>
      <c r="AC89" s="4"/>
    </row>
    <row r="90" spans="21:29" x14ac:dyDescent="0.3">
      <c r="U90" s="3">
        <v>81</v>
      </c>
      <c r="V90" s="3">
        <v>0.8</v>
      </c>
      <c r="W90" s="25"/>
      <c r="AA90" s="33"/>
      <c r="AC90" s="4"/>
    </row>
    <row r="91" spans="21:29" x14ac:dyDescent="0.3">
      <c r="U91" s="3">
        <v>82</v>
      </c>
      <c r="V91" s="3">
        <v>0.3</v>
      </c>
      <c r="W91" s="25"/>
      <c r="AA91" s="33"/>
      <c r="AC91" s="4"/>
    </row>
    <row r="92" spans="21:29" x14ac:dyDescent="0.3">
      <c r="U92" s="3">
        <v>83</v>
      </c>
      <c r="V92" s="3">
        <v>0.5</v>
      </c>
      <c r="W92" s="25"/>
      <c r="AA92" s="33"/>
      <c r="AC92" s="4"/>
    </row>
    <row r="93" spans="21:29" x14ac:dyDescent="0.3">
      <c r="U93" s="3">
        <v>84</v>
      </c>
      <c r="V93" s="3">
        <v>0.6</v>
      </c>
      <c r="W93" s="25"/>
      <c r="AA93" s="33"/>
      <c r="AC93" s="4"/>
    </row>
    <row r="94" spans="21:29" x14ac:dyDescent="0.3">
      <c r="U94" s="3">
        <v>85</v>
      </c>
      <c r="V94" s="3">
        <v>0.4</v>
      </c>
      <c r="W94" s="25"/>
      <c r="AA94" s="33"/>
      <c r="AC94" s="4"/>
    </row>
    <row r="95" spans="21:29" x14ac:dyDescent="0.3">
      <c r="U95" s="3">
        <v>86</v>
      </c>
      <c r="V95" s="3">
        <v>0.7</v>
      </c>
      <c r="W95" s="25"/>
      <c r="AA95" s="33"/>
      <c r="AC95" s="4"/>
    </row>
    <row r="96" spans="21:29" x14ac:dyDescent="0.3">
      <c r="U96" s="3">
        <v>87</v>
      </c>
      <c r="V96" s="3">
        <v>0.9</v>
      </c>
      <c r="W96" s="25"/>
      <c r="AA96" s="33"/>
      <c r="AC96" s="4"/>
    </row>
    <row r="97" spans="21:29" x14ac:dyDescent="0.3">
      <c r="U97" s="3">
        <v>88</v>
      </c>
      <c r="V97" s="3">
        <v>1.1000000000000001</v>
      </c>
      <c r="W97" s="25"/>
      <c r="AA97" s="33"/>
      <c r="AC97" s="4"/>
    </row>
    <row r="98" spans="21:29" x14ac:dyDescent="0.3">
      <c r="U98" s="3">
        <v>89</v>
      </c>
      <c r="V98" s="3">
        <v>0.8</v>
      </c>
      <c r="W98" s="25"/>
      <c r="AA98" s="33"/>
      <c r="AC98" s="4"/>
    </row>
    <row r="99" spans="21:29" x14ac:dyDescent="0.3">
      <c r="U99" s="3">
        <v>90</v>
      </c>
      <c r="V99" s="3">
        <v>0.3</v>
      </c>
      <c r="W99" s="25"/>
      <c r="AA99" s="33"/>
      <c r="AC99" s="4"/>
    </row>
    <row r="100" spans="21:29" x14ac:dyDescent="0.3">
      <c r="U100" s="3">
        <v>91</v>
      </c>
      <c r="V100" s="3">
        <v>0.5</v>
      </c>
      <c r="W100" s="25"/>
      <c r="AA100" s="33"/>
      <c r="AC100" s="4"/>
    </row>
    <row r="101" spans="21:29" x14ac:dyDescent="0.3">
      <c r="U101" s="3">
        <v>92</v>
      </c>
      <c r="V101" s="3">
        <v>0.6</v>
      </c>
      <c r="W101" s="25"/>
      <c r="AA101" s="33"/>
      <c r="AC101" s="4"/>
    </row>
    <row r="102" spans="21:29" x14ac:dyDescent="0.3">
      <c r="U102" s="3">
        <v>93</v>
      </c>
      <c r="V102" s="3">
        <v>0.4</v>
      </c>
      <c r="W102" s="25"/>
      <c r="AA102" s="33"/>
      <c r="AC102" s="4"/>
    </row>
    <row r="103" spans="21:29" x14ac:dyDescent="0.3">
      <c r="U103" s="3">
        <v>94</v>
      </c>
      <c r="V103" s="3">
        <v>0.7</v>
      </c>
      <c r="W103" s="25"/>
      <c r="AA103" s="33"/>
      <c r="AC103" s="4"/>
    </row>
    <row r="104" spans="21:29" x14ac:dyDescent="0.3">
      <c r="U104" s="3">
        <v>95</v>
      </c>
      <c r="V104" s="3">
        <v>0.9</v>
      </c>
      <c r="W104" s="25"/>
      <c r="AA104" s="33"/>
      <c r="AC104" s="4"/>
    </row>
    <row r="105" spans="21:29" x14ac:dyDescent="0.3">
      <c r="U105" s="3">
        <v>96</v>
      </c>
      <c r="V105" s="3">
        <v>1</v>
      </c>
      <c r="W105" s="25"/>
      <c r="AA105" s="33"/>
      <c r="AC105" s="4"/>
    </row>
    <row r="106" spans="21:29" x14ac:dyDescent="0.3">
      <c r="U106" s="3">
        <v>97</v>
      </c>
      <c r="V106" s="3">
        <v>0.8</v>
      </c>
      <c r="W106" s="25"/>
      <c r="AA106" s="33"/>
      <c r="AC106" s="4"/>
    </row>
    <row r="107" spans="21:29" x14ac:dyDescent="0.3">
      <c r="U107" s="3">
        <v>98</v>
      </c>
      <c r="V107" s="3">
        <v>0.3</v>
      </c>
      <c r="W107" s="25"/>
      <c r="AA107" s="33"/>
      <c r="AC107" s="4"/>
    </row>
    <row r="108" spans="21:29" x14ac:dyDescent="0.3">
      <c r="U108" s="3">
        <v>99</v>
      </c>
      <c r="V108" s="3">
        <v>0.5</v>
      </c>
      <c r="W108" s="25"/>
      <c r="AA108" s="33"/>
      <c r="AC108" s="4"/>
    </row>
    <row r="109" spans="21:29" x14ac:dyDescent="0.3">
      <c r="U109" s="3">
        <v>100</v>
      </c>
      <c r="V109" s="3">
        <v>0.6</v>
      </c>
      <c r="W109" s="25"/>
      <c r="AA109" s="33"/>
      <c r="AC109" s="4"/>
    </row>
    <row r="110" spans="21:29" x14ac:dyDescent="0.3">
      <c r="U110" s="3">
        <v>101</v>
      </c>
      <c r="V110" s="3">
        <v>0.4</v>
      </c>
      <c r="AA110" s="33"/>
      <c r="AC110" s="4"/>
    </row>
    <row r="111" spans="21:29" x14ac:dyDescent="0.3">
      <c r="U111" s="3">
        <v>102</v>
      </c>
      <c r="V111" s="3">
        <v>0.7</v>
      </c>
      <c r="AA111" s="33"/>
      <c r="AC111" s="4"/>
    </row>
    <row r="112" spans="21:29" x14ac:dyDescent="0.3">
      <c r="U112" s="3">
        <v>103</v>
      </c>
      <c r="V112" s="3">
        <v>0.9</v>
      </c>
      <c r="AA112" s="33"/>
      <c r="AC112" s="4"/>
    </row>
    <row r="113" spans="21:29" x14ac:dyDescent="0.3">
      <c r="U113" s="3">
        <v>104</v>
      </c>
      <c r="V113" s="3">
        <v>1.1000000000000001</v>
      </c>
      <c r="AA113" s="33"/>
      <c r="AC113" s="4"/>
    </row>
    <row r="114" spans="21:29" x14ac:dyDescent="0.3">
      <c r="U114" s="3">
        <v>105</v>
      </c>
      <c r="V114" s="3">
        <v>0.8</v>
      </c>
      <c r="AA114" s="33"/>
      <c r="AC114" s="4"/>
    </row>
    <row r="115" spans="21:29" x14ac:dyDescent="0.3">
      <c r="U115" s="3">
        <v>106</v>
      </c>
      <c r="V115" s="3">
        <v>0.3</v>
      </c>
      <c r="AA115" s="33"/>
      <c r="AC115" s="4"/>
    </row>
    <row r="116" spans="21:29" x14ac:dyDescent="0.3">
      <c r="U116" s="3">
        <v>107</v>
      </c>
      <c r="V116" s="3">
        <v>0.5</v>
      </c>
      <c r="AA116" s="33"/>
      <c r="AC116" s="4"/>
    </row>
    <row r="117" spans="21:29" x14ac:dyDescent="0.3">
      <c r="U117" s="3">
        <v>108</v>
      </c>
      <c r="V117" s="3">
        <v>0.6</v>
      </c>
      <c r="AA117" s="33"/>
      <c r="AC117" s="4"/>
    </row>
    <row r="118" spans="21:29" x14ac:dyDescent="0.3">
      <c r="U118" s="3">
        <v>109</v>
      </c>
      <c r="V118" s="3">
        <v>0.4</v>
      </c>
      <c r="AA118" s="33"/>
      <c r="AC118" s="4"/>
    </row>
    <row r="119" spans="21:29" x14ac:dyDescent="0.3">
      <c r="U119" s="3">
        <v>110</v>
      </c>
      <c r="V119" s="3">
        <v>0.7</v>
      </c>
      <c r="AA119" s="33"/>
      <c r="AC119" s="4"/>
    </row>
    <row r="120" spans="21:29" x14ac:dyDescent="0.3">
      <c r="U120" s="3">
        <v>111</v>
      </c>
      <c r="V120" s="3">
        <v>0.9</v>
      </c>
      <c r="AA120" s="33"/>
      <c r="AC120" s="4"/>
    </row>
    <row r="121" spans="21:29" x14ac:dyDescent="0.3">
      <c r="U121" s="3">
        <v>112</v>
      </c>
      <c r="V121" s="3">
        <v>1</v>
      </c>
      <c r="AA121" s="33"/>
      <c r="AC121" s="4"/>
    </row>
    <row r="122" spans="21:29" x14ac:dyDescent="0.3">
      <c r="U122" s="3">
        <v>113</v>
      </c>
      <c r="V122" s="3">
        <v>0.8</v>
      </c>
      <c r="AA122" s="33"/>
      <c r="AC122" s="4"/>
    </row>
    <row r="123" spans="21:29" x14ac:dyDescent="0.3">
      <c r="U123" s="3">
        <v>114</v>
      </c>
      <c r="V123" s="3">
        <v>0.3</v>
      </c>
      <c r="AA123" s="33"/>
      <c r="AC123" s="4"/>
    </row>
    <row r="124" spans="21:29" x14ac:dyDescent="0.3">
      <c r="U124" s="3">
        <v>115</v>
      </c>
      <c r="V124" s="3">
        <v>0.5</v>
      </c>
      <c r="AA124" s="33"/>
      <c r="AC124" s="4"/>
    </row>
    <row r="125" spans="21:29" x14ac:dyDescent="0.3">
      <c r="U125" s="3">
        <v>116</v>
      </c>
      <c r="V125" s="3">
        <v>0.6</v>
      </c>
      <c r="AA125" s="33"/>
      <c r="AC125" s="4"/>
    </row>
    <row r="126" spans="21:29" x14ac:dyDescent="0.3">
      <c r="U126" s="3">
        <v>117</v>
      </c>
      <c r="V126" s="3">
        <v>0.4</v>
      </c>
      <c r="AA126" s="33"/>
      <c r="AC126" s="4"/>
    </row>
    <row r="127" spans="21:29" x14ac:dyDescent="0.3">
      <c r="U127" s="3">
        <v>118</v>
      </c>
      <c r="V127" s="3">
        <v>0.7</v>
      </c>
      <c r="AA127" s="33"/>
      <c r="AC127" s="4"/>
    </row>
    <row r="128" spans="21:29" x14ac:dyDescent="0.3">
      <c r="U128" s="3">
        <v>119</v>
      </c>
      <c r="V128" s="3">
        <v>0.9</v>
      </c>
      <c r="AA128" s="33"/>
      <c r="AC128" s="4"/>
    </row>
    <row r="129" spans="21:29" x14ac:dyDescent="0.3">
      <c r="U129" s="3">
        <v>120</v>
      </c>
      <c r="V129" s="3">
        <v>1.1000000000000001</v>
      </c>
      <c r="AA129" s="33"/>
      <c r="AC129" s="4"/>
    </row>
    <row r="130" spans="21:29" x14ac:dyDescent="0.3">
      <c r="U130" s="3">
        <v>121</v>
      </c>
      <c r="V130" s="3">
        <v>0.5</v>
      </c>
      <c r="AA130" s="33"/>
      <c r="AC130" s="4"/>
    </row>
    <row r="131" spans="21:29" x14ac:dyDescent="0.3">
      <c r="U131" s="3">
        <v>122</v>
      </c>
      <c r="V131" s="15">
        <v>1</v>
      </c>
      <c r="AA131" s="33"/>
      <c r="AC131" s="4"/>
    </row>
    <row r="132" spans="21:29" x14ac:dyDescent="0.3">
      <c r="U132" s="3">
        <v>123</v>
      </c>
      <c r="V132" s="15">
        <v>0.2</v>
      </c>
      <c r="AA132" s="33"/>
      <c r="AC132" s="4"/>
    </row>
    <row r="133" spans="21:29" x14ac:dyDescent="0.3">
      <c r="U133" s="3">
        <v>124</v>
      </c>
      <c r="V133" s="15">
        <v>0.7</v>
      </c>
      <c r="AA133" s="33"/>
      <c r="AC133" s="4"/>
    </row>
    <row r="134" spans="21:29" x14ac:dyDescent="0.3">
      <c r="U134" s="3">
        <v>125</v>
      </c>
      <c r="V134" s="3">
        <v>0.3</v>
      </c>
      <c r="AA134" s="33"/>
      <c r="AC134" s="4"/>
    </row>
    <row r="135" spans="21:29" x14ac:dyDescent="0.3">
      <c r="U135" s="3">
        <v>126</v>
      </c>
      <c r="V135" s="3">
        <v>0.9</v>
      </c>
      <c r="AA135" s="33"/>
      <c r="AC135" s="4"/>
    </row>
    <row r="136" spans="21:29" x14ac:dyDescent="0.3">
      <c r="U136" s="3">
        <v>127</v>
      </c>
      <c r="V136" s="15">
        <v>1.2</v>
      </c>
      <c r="AA136" s="33"/>
      <c r="AC136" s="4"/>
    </row>
    <row r="137" spans="21:29" x14ac:dyDescent="0.3">
      <c r="U137" s="3">
        <v>128</v>
      </c>
      <c r="V137" s="15">
        <v>0.6</v>
      </c>
      <c r="AA137" s="33"/>
      <c r="AC137" s="4"/>
    </row>
    <row r="138" spans="21:29" x14ac:dyDescent="0.3">
      <c r="U138" s="3">
        <v>129</v>
      </c>
      <c r="V138" s="3">
        <v>0.4</v>
      </c>
      <c r="AA138" s="33"/>
      <c r="AC138" s="4"/>
    </row>
    <row r="139" spans="21:29" x14ac:dyDescent="0.3">
      <c r="U139" s="3">
        <v>130</v>
      </c>
      <c r="V139" s="3">
        <v>1.1000000000000001</v>
      </c>
      <c r="AA139" s="33"/>
      <c r="AC139" s="4"/>
    </row>
    <row r="140" spans="21:29" x14ac:dyDescent="0.3">
      <c r="U140" s="3">
        <v>131</v>
      </c>
      <c r="V140" s="3">
        <v>0.8</v>
      </c>
      <c r="AA140" s="33"/>
      <c r="AC140" s="4"/>
    </row>
    <row r="141" spans="21:29" x14ac:dyDescent="0.3">
      <c r="U141" s="3">
        <v>132</v>
      </c>
      <c r="V141" s="3">
        <v>0.5</v>
      </c>
      <c r="AA141" s="33"/>
      <c r="AC141" s="4"/>
    </row>
    <row r="142" spans="21:29" x14ac:dyDescent="0.3">
      <c r="U142" s="3">
        <v>133</v>
      </c>
      <c r="V142" s="3">
        <v>0.3</v>
      </c>
      <c r="AA142" s="33"/>
      <c r="AC142" s="4"/>
    </row>
    <row r="143" spans="21:29" x14ac:dyDescent="0.3">
      <c r="U143" s="3">
        <v>134</v>
      </c>
      <c r="V143" s="3">
        <v>0.6</v>
      </c>
      <c r="AA143" s="33"/>
      <c r="AC143" s="4"/>
    </row>
    <row r="144" spans="21:29" x14ac:dyDescent="0.3">
      <c r="U144" s="3">
        <v>135</v>
      </c>
      <c r="V144" s="3">
        <v>1</v>
      </c>
      <c r="AA144" s="33"/>
      <c r="AC144" s="4"/>
    </row>
    <row r="145" spans="21:29" x14ac:dyDescent="0.3">
      <c r="U145" s="3">
        <v>136</v>
      </c>
      <c r="V145" s="3">
        <v>0.4</v>
      </c>
      <c r="AA145" s="33"/>
      <c r="AC145" s="4"/>
    </row>
    <row r="146" spans="21:29" x14ac:dyDescent="0.3">
      <c r="U146" s="3">
        <v>137</v>
      </c>
      <c r="V146" s="3">
        <v>0.5</v>
      </c>
      <c r="AA146" s="33"/>
      <c r="AC146" s="4"/>
    </row>
    <row r="147" spans="21:29" x14ac:dyDescent="0.3">
      <c r="U147" s="3">
        <v>138</v>
      </c>
      <c r="V147" s="3">
        <v>0.7</v>
      </c>
      <c r="AA147" s="33"/>
      <c r="AC147" s="4"/>
    </row>
    <row r="148" spans="21:29" x14ac:dyDescent="0.3">
      <c r="U148" s="3">
        <v>139</v>
      </c>
      <c r="V148" s="3">
        <v>0.9</v>
      </c>
      <c r="AA148" s="33"/>
      <c r="AC148" s="4"/>
    </row>
    <row r="149" spans="21:29" x14ac:dyDescent="0.3">
      <c r="U149" s="3">
        <v>140</v>
      </c>
      <c r="V149" s="3">
        <v>1.3</v>
      </c>
      <c r="AA149" s="33"/>
      <c r="AC149" s="4"/>
    </row>
    <row r="150" spans="21:29" x14ac:dyDescent="0.3">
      <c r="U150" s="3">
        <v>141</v>
      </c>
      <c r="V150" s="3">
        <v>0.8</v>
      </c>
      <c r="AA150" s="33"/>
      <c r="AC150" s="4"/>
    </row>
    <row r="151" spans="21:29" x14ac:dyDescent="0.3">
      <c r="U151" s="3">
        <v>142</v>
      </c>
      <c r="V151" s="3">
        <v>0.6</v>
      </c>
      <c r="AA151" s="33"/>
      <c r="AC151" s="4"/>
    </row>
    <row r="152" spans="21:29" x14ac:dyDescent="0.3">
      <c r="U152" s="3">
        <v>143</v>
      </c>
      <c r="V152" s="3">
        <v>0.4</v>
      </c>
      <c r="AA152" s="33"/>
      <c r="AC152" s="4"/>
    </row>
    <row r="153" spans="21:29" x14ac:dyDescent="0.3">
      <c r="U153" s="3">
        <v>144</v>
      </c>
      <c r="V153" s="3">
        <v>0.7</v>
      </c>
      <c r="AA153" s="33"/>
      <c r="AC153" s="4"/>
    </row>
    <row r="154" spans="21:29" x14ac:dyDescent="0.3">
      <c r="U154" s="3">
        <v>145</v>
      </c>
      <c r="V154" s="3">
        <v>0.9</v>
      </c>
      <c r="AA154" s="33"/>
      <c r="AC154" s="4"/>
    </row>
    <row r="155" spans="21:29" x14ac:dyDescent="0.3">
      <c r="U155" s="3">
        <v>146</v>
      </c>
      <c r="V155" s="3">
        <v>0.5</v>
      </c>
      <c r="AA155" s="33"/>
      <c r="AC155" s="4"/>
    </row>
    <row r="156" spans="21:29" x14ac:dyDescent="0.3">
      <c r="U156" s="3">
        <v>147</v>
      </c>
      <c r="V156" s="3">
        <v>0.2</v>
      </c>
      <c r="AA156" s="33"/>
      <c r="AC156" s="4"/>
    </row>
    <row r="157" spans="21:29" x14ac:dyDescent="0.3">
      <c r="U157" s="3">
        <v>148</v>
      </c>
      <c r="V157" s="3">
        <v>1</v>
      </c>
      <c r="AA157" s="33"/>
      <c r="AC157" s="4"/>
    </row>
    <row r="158" spans="21:29" x14ac:dyDescent="0.3">
      <c r="U158" s="3">
        <v>149</v>
      </c>
      <c r="V158" s="3">
        <v>0.8</v>
      </c>
      <c r="AA158" s="33"/>
      <c r="AC158" s="4"/>
    </row>
    <row r="159" spans="21:29" x14ac:dyDescent="0.3">
      <c r="U159" s="3">
        <v>150</v>
      </c>
      <c r="V159" s="3">
        <v>0.3</v>
      </c>
      <c r="AA159" s="33"/>
      <c r="AC159" s="4"/>
    </row>
    <row r="160" spans="21:29" x14ac:dyDescent="0.3">
      <c r="U160" s="3">
        <v>151</v>
      </c>
      <c r="V160" s="3">
        <v>0.6</v>
      </c>
      <c r="AA160" s="33"/>
      <c r="AC160" s="4"/>
    </row>
    <row r="161" spans="21:29" x14ac:dyDescent="0.3">
      <c r="U161" s="3">
        <v>152</v>
      </c>
      <c r="V161" s="3">
        <v>0.4</v>
      </c>
      <c r="AA161" s="33"/>
      <c r="AC161" s="4"/>
    </row>
    <row r="162" spans="21:29" x14ac:dyDescent="0.3">
      <c r="U162" s="3">
        <v>153</v>
      </c>
      <c r="V162" s="3">
        <v>0.7</v>
      </c>
      <c r="AA162" s="33"/>
      <c r="AC162" s="4"/>
    </row>
    <row r="163" spans="21:29" x14ac:dyDescent="0.3">
      <c r="U163" s="3">
        <v>154</v>
      </c>
      <c r="V163" s="3">
        <v>0.9</v>
      </c>
      <c r="AA163" s="33"/>
      <c r="AC163" s="4"/>
    </row>
    <row r="164" spans="21:29" x14ac:dyDescent="0.3">
      <c r="U164" s="3">
        <v>155</v>
      </c>
      <c r="V164" s="3">
        <v>1.2</v>
      </c>
      <c r="AA164" s="33"/>
      <c r="AC164" s="4"/>
    </row>
    <row r="165" spans="21:29" x14ac:dyDescent="0.3">
      <c r="U165" s="3">
        <v>156</v>
      </c>
      <c r="V165" s="3">
        <v>0.8</v>
      </c>
      <c r="AA165" s="33"/>
      <c r="AC165" s="4"/>
    </row>
    <row r="166" spans="21:29" x14ac:dyDescent="0.3">
      <c r="U166" s="3">
        <v>157</v>
      </c>
      <c r="V166" s="3">
        <v>0.3</v>
      </c>
      <c r="AA166" s="33"/>
      <c r="AC166" s="4"/>
    </row>
    <row r="167" spans="21:29" x14ac:dyDescent="0.3">
      <c r="U167" s="3">
        <v>158</v>
      </c>
      <c r="V167" s="3">
        <v>0.6</v>
      </c>
      <c r="AA167" s="33"/>
      <c r="AC167" s="4"/>
    </row>
    <row r="168" spans="21:29" x14ac:dyDescent="0.3">
      <c r="U168" s="3">
        <v>159</v>
      </c>
      <c r="V168" s="3">
        <v>0.5</v>
      </c>
      <c r="AA168" s="33"/>
      <c r="AC168" s="4"/>
    </row>
    <row r="169" spans="21:29" x14ac:dyDescent="0.3">
      <c r="U169" s="3">
        <v>160</v>
      </c>
      <c r="V169" s="3">
        <v>0.4</v>
      </c>
      <c r="AA169" s="33"/>
      <c r="AC169" s="4"/>
    </row>
    <row r="170" spans="21:29" x14ac:dyDescent="0.3">
      <c r="U170" s="3">
        <v>161</v>
      </c>
      <c r="V170" s="3">
        <v>0.7</v>
      </c>
      <c r="AA170" s="33"/>
      <c r="AC170" s="4"/>
    </row>
    <row r="171" spans="21:29" x14ac:dyDescent="0.3">
      <c r="U171" s="3">
        <v>162</v>
      </c>
      <c r="V171" s="3">
        <v>0.9</v>
      </c>
      <c r="AA171" s="33"/>
      <c r="AC171" s="4"/>
    </row>
    <row r="172" spans="21:29" x14ac:dyDescent="0.3">
      <c r="U172" s="3">
        <v>163</v>
      </c>
      <c r="V172" s="3">
        <v>1.1000000000000001</v>
      </c>
      <c r="AA172" s="33"/>
      <c r="AC172" s="4"/>
    </row>
    <row r="173" spans="21:29" x14ac:dyDescent="0.3">
      <c r="U173" s="3">
        <v>164</v>
      </c>
      <c r="V173" s="3">
        <v>0.3</v>
      </c>
      <c r="AA173" s="33"/>
      <c r="AC173" s="4"/>
    </row>
    <row r="174" spans="21:29" x14ac:dyDescent="0.3">
      <c r="U174" s="3">
        <v>165</v>
      </c>
      <c r="V174" s="3">
        <v>1.4</v>
      </c>
      <c r="AA174" s="33"/>
      <c r="AC174" s="4"/>
    </row>
    <row r="175" spans="21:29" x14ac:dyDescent="0.3">
      <c r="U175" s="3">
        <v>166</v>
      </c>
      <c r="V175" s="3">
        <v>0.3</v>
      </c>
      <c r="AA175" s="33"/>
      <c r="AC175" s="4"/>
    </row>
    <row r="176" spans="21:29" x14ac:dyDescent="0.3">
      <c r="U176" s="3">
        <v>167</v>
      </c>
      <c r="V176" s="3">
        <v>9</v>
      </c>
      <c r="AA176" s="33"/>
      <c r="AC176" s="4"/>
    </row>
    <row r="177" spans="21:29" x14ac:dyDescent="0.3">
      <c r="U177" s="3">
        <v>168</v>
      </c>
      <c r="V177" s="3">
        <v>0.6</v>
      </c>
      <c r="AA177" s="33"/>
      <c r="AC177" s="4"/>
    </row>
    <row r="178" spans="21:29" x14ac:dyDescent="0.3">
      <c r="U178" s="3">
        <v>169</v>
      </c>
      <c r="V178" s="3">
        <v>0.2</v>
      </c>
      <c r="AA178" s="33"/>
      <c r="AC178" s="4"/>
    </row>
    <row r="179" spans="21:29" x14ac:dyDescent="0.3">
      <c r="U179" s="3">
        <v>170</v>
      </c>
      <c r="V179" s="3">
        <v>1.5</v>
      </c>
      <c r="AA179" s="33"/>
      <c r="AC179" s="4"/>
    </row>
    <row r="180" spans="21:29" x14ac:dyDescent="0.3">
      <c r="U180" s="3">
        <v>171</v>
      </c>
      <c r="V180" s="3">
        <v>1</v>
      </c>
      <c r="AA180" s="33"/>
      <c r="AC180" s="4"/>
    </row>
    <row r="181" spans="21:29" x14ac:dyDescent="0.3">
      <c r="U181" s="3">
        <v>172</v>
      </c>
      <c r="V181" s="3">
        <v>0.4</v>
      </c>
      <c r="AA181" s="33"/>
      <c r="AC181" s="4"/>
    </row>
    <row r="182" spans="21:29" x14ac:dyDescent="0.3">
      <c r="U182" s="3">
        <v>173</v>
      </c>
      <c r="V182" s="3">
        <v>0.7</v>
      </c>
      <c r="AA182" s="33"/>
      <c r="AC182" s="4"/>
    </row>
    <row r="183" spans="21:29" x14ac:dyDescent="0.3">
      <c r="U183" s="3">
        <v>174</v>
      </c>
      <c r="V183" s="3">
        <v>1</v>
      </c>
      <c r="AA183" s="33"/>
      <c r="AC183" s="4"/>
    </row>
    <row r="184" spans="21:29" x14ac:dyDescent="0.3">
      <c r="U184" s="3">
        <v>175</v>
      </c>
      <c r="V184" s="3">
        <v>0.8</v>
      </c>
      <c r="AA184" s="33"/>
      <c r="AC184" s="4"/>
    </row>
    <row r="185" spans="21:29" x14ac:dyDescent="0.3">
      <c r="U185" s="3">
        <v>176</v>
      </c>
      <c r="V185" s="3">
        <v>0.3</v>
      </c>
      <c r="AA185" s="33"/>
      <c r="AC185" s="4"/>
    </row>
    <row r="186" spans="21:29" x14ac:dyDescent="0.3">
      <c r="U186" s="3">
        <v>177</v>
      </c>
      <c r="V186" s="3">
        <v>0.5</v>
      </c>
      <c r="AA186" s="33"/>
      <c r="AC186" s="4"/>
    </row>
    <row r="187" spans="21:29" x14ac:dyDescent="0.3">
      <c r="U187" s="3">
        <v>178</v>
      </c>
      <c r="V187" s="3">
        <v>0.8</v>
      </c>
      <c r="AA187" s="33"/>
      <c r="AC187" s="4"/>
    </row>
    <row r="188" spans="21:29" x14ac:dyDescent="0.3">
      <c r="U188" s="3">
        <v>179</v>
      </c>
      <c r="V188" s="3">
        <v>0.6</v>
      </c>
      <c r="AA188" s="33"/>
      <c r="AC188" s="4"/>
    </row>
    <row r="189" spans="21:29" x14ac:dyDescent="0.3">
      <c r="U189" s="3">
        <v>180</v>
      </c>
      <c r="V189" s="3">
        <v>0.3</v>
      </c>
      <c r="AA189" s="33"/>
      <c r="AC189" s="4"/>
    </row>
    <row r="190" spans="21:29" x14ac:dyDescent="0.3">
      <c r="U190" s="3">
        <v>181</v>
      </c>
      <c r="V190" s="3">
        <v>0.9</v>
      </c>
      <c r="AA190" s="33"/>
      <c r="AC190" s="4"/>
    </row>
    <row r="191" spans="21:29" x14ac:dyDescent="0.3">
      <c r="U191" s="3">
        <v>182</v>
      </c>
      <c r="V191" s="3">
        <v>0.7</v>
      </c>
      <c r="AA191" s="33"/>
      <c r="AC191" s="4"/>
    </row>
    <row r="192" spans="21:29" x14ac:dyDescent="0.3">
      <c r="U192" s="3">
        <v>183</v>
      </c>
      <c r="V192" s="3">
        <v>0.9</v>
      </c>
      <c r="AA192" s="33"/>
      <c r="AC192" s="4"/>
    </row>
    <row r="193" spans="21:29" x14ac:dyDescent="0.3">
      <c r="U193" s="3">
        <v>184</v>
      </c>
      <c r="V193" s="3">
        <v>1</v>
      </c>
      <c r="AA193" s="33"/>
      <c r="AC193" s="4"/>
    </row>
    <row r="194" spans="21:29" x14ac:dyDescent="0.3">
      <c r="U194" s="3">
        <v>185</v>
      </c>
      <c r="V194" s="3">
        <v>0.8</v>
      </c>
      <c r="AA194" s="33"/>
      <c r="AC194" s="4"/>
    </row>
    <row r="195" spans="21:29" x14ac:dyDescent="0.3">
      <c r="U195" s="3">
        <v>186</v>
      </c>
      <c r="V195" s="3">
        <v>0.3</v>
      </c>
      <c r="AA195" s="33"/>
      <c r="AC195" s="4"/>
    </row>
    <row r="196" spans="21:29" x14ac:dyDescent="0.3">
      <c r="U196" s="3">
        <v>187</v>
      </c>
      <c r="V196" s="3">
        <v>0.5</v>
      </c>
      <c r="AA196" s="33"/>
      <c r="AC196" s="4"/>
    </row>
    <row r="197" spans="21:29" x14ac:dyDescent="0.3">
      <c r="U197" s="3">
        <v>188</v>
      </c>
      <c r="V197" s="3">
        <v>0.6</v>
      </c>
      <c r="AA197" s="33"/>
      <c r="AC197" s="4"/>
    </row>
    <row r="198" spans="21:29" x14ac:dyDescent="0.3">
      <c r="U198" s="3">
        <v>189</v>
      </c>
      <c r="V198" s="3">
        <v>0.4</v>
      </c>
      <c r="AA198" s="33"/>
      <c r="AC198" s="4"/>
    </row>
    <row r="199" spans="21:29" x14ac:dyDescent="0.3">
      <c r="U199" s="3">
        <v>190</v>
      </c>
      <c r="V199" s="3">
        <v>0.7</v>
      </c>
      <c r="AA199" s="33"/>
      <c r="AC199" s="4"/>
    </row>
    <row r="200" spans="21:29" x14ac:dyDescent="0.3">
      <c r="U200" s="3">
        <v>191</v>
      </c>
      <c r="V200" s="3">
        <v>0.9</v>
      </c>
      <c r="AA200" s="33"/>
      <c r="AC200" s="4"/>
    </row>
    <row r="201" spans="21:29" x14ac:dyDescent="0.3">
      <c r="U201" s="3">
        <v>192</v>
      </c>
      <c r="V201" s="3">
        <v>1.1000000000000001</v>
      </c>
      <c r="AA201" s="33"/>
      <c r="AC201" s="4"/>
    </row>
    <row r="202" spans="21:29" x14ac:dyDescent="0.3">
      <c r="U202" s="3">
        <v>193</v>
      </c>
      <c r="V202" s="3">
        <v>0.8</v>
      </c>
      <c r="AA202" s="33"/>
      <c r="AC202" s="4"/>
    </row>
    <row r="203" spans="21:29" x14ac:dyDescent="0.3">
      <c r="U203" s="3">
        <v>194</v>
      </c>
      <c r="V203" s="3">
        <v>0.3</v>
      </c>
      <c r="AA203" s="33"/>
      <c r="AC203" s="4"/>
    </row>
    <row r="204" spans="21:29" x14ac:dyDescent="0.3">
      <c r="U204" s="3">
        <v>195</v>
      </c>
      <c r="V204" s="3">
        <v>0.5</v>
      </c>
      <c r="AA204" s="33"/>
      <c r="AC204" s="4"/>
    </row>
    <row r="205" spans="21:29" x14ac:dyDescent="0.3">
      <c r="U205" s="3">
        <v>196</v>
      </c>
      <c r="V205" s="3">
        <v>0.6</v>
      </c>
      <c r="AA205" s="33"/>
      <c r="AC205" s="4"/>
    </row>
    <row r="206" spans="21:29" x14ac:dyDescent="0.3">
      <c r="U206" s="3">
        <v>197</v>
      </c>
      <c r="V206" s="3">
        <v>0.4</v>
      </c>
      <c r="AA206" s="33"/>
      <c r="AC206" s="4"/>
    </row>
    <row r="207" spans="21:29" x14ac:dyDescent="0.3">
      <c r="U207" s="3">
        <v>198</v>
      </c>
      <c r="V207" s="3">
        <v>0.7</v>
      </c>
      <c r="AA207" s="33"/>
      <c r="AC207" s="4"/>
    </row>
    <row r="208" spans="21:29" x14ac:dyDescent="0.3">
      <c r="U208" s="3">
        <v>199</v>
      </c>
      <c r="V208" s="3">
        <v>0.9</v>
      </c>
      <c r="AA208" s="33"/>
      <c r="AC208" s="4"/>
    </row>
    <row r="209" spans="21:29" x14ac:dyDescent="0.3">
      <c r="U209" s="3">
        <v>200</v>
      </c>
      <c r="V209" s="3">
        <v>1</v>
      </c>
      <c r="AA209" s="33"/>
      <c r="AC209" s="4"/>
    </row>
    <row r="210" spans="21:29" x14ac:dyDescent="0.3">
      <c r="U210" s="3">
        <v>201</v>
      </c>
      <c r="V210" s="3">
        <v>0.8</v>
      </c>
      <c r="AA210" s="33"/>
    </row>
    <row r="211" spans="21:29" x14ac:dyDescent="0.3">
      <c r="U211" s="3">
        <v>202</v>
      </c>
      <c r="V211" s="3">
        <v>0.3</v>
      </c>
    </row>
    <row r="212" spans="21:29" x14ac:dyDescent="0.3">
      <c r="U212" s="3">
        <v>203</v>
      </c>
      <c r="V212" s="3">
        <v>0.5</v>
      </c>
    </row>
    <row r="213" spans="21:29" x14ac:dyDescent="0.3">
      <c r="U213" s="3">
        <v>204</v>
      </c>
      <c r="V213" s="3">
        <v>0.6</v>
      </c>
    </row>
    <row r="214" spans="21:29" x14ac:dyDescent="0.3">
      <c r="U214" s="3">
        <v>205</v>
      </c>
      <c r="V214" s="3">
        <v>0.4</v>
      </c>
    </row>
    <row r="215" spans="21:29" x14ac:dyDescent="0.3">
      <c r="U215" s="3">
        <v>206</v>
      </c>
      <c r="V215" s="3">
        <v>0.7</v>
      </c>
    </row>
    <row r="216" spans="21:29" x14ac:dyDescent="0.3">
      <c r="U216" s="3">
        <v>207</v>
      </c>
      <c r="V216" s="3">
        <v>0.9</v>
      </c>
    </row>
    <row r="217" spans="21:29" x14ac:dyDescent="0.3">
      <c r="U217" s="3">
        <v>208</v>
      </c>
      <c r="V217" s="3">
        <v>1.1000000000000001</v>
      </c>
    </row>
    <row r="218" spans="21:29" x14ac:dyDescent="0.3">
      <c r="U218" s="3">
        <v>209</v>
      </c>
      <c r="V218" s="3">
        <v>0.8</v>
      </c>
    </row>
    <row r="219" spans="21:29" x14ac:dyDescent="0.3">
      <c r="U219" s="3">
        <v>210</v>
      </c>
      <c r="V219" s="3">
        <v>0.3</v>
      </c>
    </row>
    <row r="220" spans="21:29" x14ac:dyDescent="0.3">
      <c r="U220" s="3">
        <v>211</v>
      </c>
      <c r="V220" s="3">
        <v>0.5</v>
      </c>
    </row>
    <row r="221" spans="21:29" x14ac:dyDescent="0.3">
      <c r="U221" s="3">
        <v>212</v>
      </c>
      <c r="V221" s="3">
        <v>0.6</v>
      </c>
    </row>
    <row r="222" spans="21:29" x14ac:dyDescent="0.3">
      <c r="U222" s="3">
        <v>213</v>
      </c>
      <c r="V222" s="3">
        <v>0.4</v>
      </c>
    </row>
    <row r="223" spans="21:29" x14ac:dyDescent="0.3">
      <c r="U223" s="3">
        <v>214</v>
      </c>
      <c r="V223" s="3">
        <v>0.7</v>
      </c>
    </row>
    <row r="224" spans="21:29" x14ac:dyDescent="0.3">
      <c r="U224" s="3">
        <v>215</v>
      </c>
      <c r="V224" s="3">
        <v>0.9</v>
      </c>
    </row>
    <row r="225" spans="21:22" x14ac:dyDescent="0.3">
      <c r="U225" s="3">
        <v>216</v>
      </c>
      <c r="V225" s="3">
        <v>1</v>
      </c>
    </row>
    <row r="226" spans="21:22" x14ac:dyDescent="0.3">
      <c r="U226" s="3">
        <v>217</v>
      </c>
      <c r="V226" s="3">
        <v>0.8</v>
      </c>
    </row>
    <row r="227" spans="21:22" x14ac:dyDescent="0.3">
      <c r="U227" s="3">
        <v>218</v>
      </c>
      <c r="V227" s="3">
        <v>0.3</v>
      </c>
    </row>
    <row r="228" spans="21:22" x14ac:dyDescent="0.3">
      <c r="U228" s="3">
        <v>219</v>
      </c>
      <c r="V228" s="3">
        <v>0.5</v>
      </c>
    </row>
    <row r="229" spans="21:22" x14ac:dyDescent="0.3">
      <c r="U229" s="3">
        <v>220</v>
      </c>
      <c r="V229" s="3">
        <v>0.6</v>
      </c>
    </row>
    <row r="230" spans="21:22" x14ac:dyDescent="0.3">
      <c r="U230" s="3">
        <v>221</v>
      </c>
      <c r="V230" s="3">
        <v>0.4</v>
      </c>
    </row>
    <row r="231" spans="21:22" x14ac:dyDescent="0.3">
      <c r="U231" s="3">
        <v>222</v>
      </c>
      <c r="V231" s="3">
        <v>0.7</v>
      </c>
    </row>
    <row r="232" spans="21:22" x14ac:dyDescent="0.3">
      <c r="U232" s="3">
        <v>223</v>
      </c>
      <c r="V232" s="3">
        <v>0.9</v>
      </c>
    </row>
    <row r="233" spans="21:22" x14ac:dyDescent="0.3">
      <c r="U233" s="3">
        <v>224</v>
      </c>
      <c r="V233" s="3">
        <v>1.1000000000000001</v>
      </c>
    </row>
    <row r="234" spans="21:22" x14ac:dyDescent="0.3">
      <c r="U234" s="3">
        <v>225</v>
      </c>
      <c r="V234" s="3">
        <v>0.8</v>
      </c>
    </row>
    <row r="235" spans="21:22" x14ac:dyDescent="0.3">
      <c r="U235" s="3">
        <v>226</v>
      </c>
      <c r="V235" s="3">
        <v>0.3</v>
      </c>
    </row>
    <row r="236" spans="21:22" x14ac:dyDescent="0.3">
      <c r="U236" s="3">
        <v>227</v>
      </c>
      <c r="V236" s="3">
        <v>0.5</v>
      </c>
    </row>
    <row r="237" spans="21:22" x14ac:dyDescent="0.3">
      <c r="U237" s="3">
        <v>228</v>
      </c>
      <c r="V237" s="3">
        <v>0.6</v>
      </c>
    </row>
    <row r="238" spans="21:22" x14ac:dyDescent="0.3">
      <c r="U238" s="3">
        <v>229</v>
      </c>
      <c r="V238" s="3">
        <v>0.4</v>
      </c>
    </row>
    <row r="239" spans="21:22" x14ac:dyDescent="0.3">
      <c r="U239" s="3">
        <v>230</v>
      </c>
      <c r="V239" s="3">
        <v>0.7</v>
      </c>
    </row>
    <row r="240" spans="21:22" x14ac:dyDescent="0.3">
      <c r="U240" s="3">
        <v>231</v>
      </c>
      <c r="V240" s="3">
        <v>0.9</v>
      </c>
    </row>
    <row r="241" spans="21:22" x14ac:dyDescent="0.3">
      <c r="U241" s="3">
        <v>232</v>
      </c>
      <c r="V241" s="3">
        <v>1</v>
      </c>
    </row>
    <row r="242" spans="21:22" x14ac:dyDescent="0.3">
      <c r="U242" s="3">
        <v>233</v>
      </c>
      <c r="V242" s="3">
        <v>0.8</v>
      </c>
    </row>
    <row r="243" spans="21:22" x14ac:dyDescent="0.3">
      <c r="U243" s="3">
        <v>234</v>
      </c>
      <c r="V243" s="3">
        <v>0.3</v>
      </c>
    </row>
    <row r="244" spans="21:22" x14ac:dyDescent="0.3">
      <c r="U244" s="3">
        <v>235</v>
      </c>
      <c r="V244" s="3">
        <v>0.5</v>
      </c>
    </row>
    <row r="245" spans="21:22" x14ac:dyDescent="0.3">
      <c r="U245" s="3">
        <v>236</v>
      </c>
      <c r="V245" s="3">
        <v>0.6</v>
      </c>
    </row>
    <row r="246" spans="21:22" x14ac:dyDescent="0.3">
      <c r="U246" s="3">
        <v>237</v>
      </c>
      <c r="V246" s="3">
        <v>0.4</v>
      </c>
    </row>
    <row r="247" spans="21:22" x14ac:dyDescent="0.3">
      <c r="U247" s="3">
        <v>238</v>
      </c>
      <c r="V247" s="3">
        <v>0.7</v>
      </c>
    </row>
    <row r="248" spans="21:22" x14ac:dyDescent="0.3">
      <c r="U248" s="3">
        <v>239</v>
      </c>
      <c r="V248" s="3">
        <v>0.9</v>
      </c>
    </row>
    <row r="249" spans="21:22" x14ac:dyDescent="0.3">
      <c r="U249" s="3">
        <v>240</v>
      </c>
      <c r="V249" s="3">
        <v>1.1000000000000001</v>
      </c>
    </row>
    <row r="250" spans="21:22" x14ac:dyDescent="0.3">
      <c r="U250" s="3">
        <v>241</v>
      </c>
      <c r="V250" s="3">
        <v>0.5</v>
      </c>
    </row>
    <row r="251" spans="21:22" x14ac:dyDescent="0.3">
      <c r="U251" s="3">
        <v>242</v>
      </c>
      <c r="V251" s="15">
        <v>1</v>
      </c>
    </row>
    <row r="252" spans="21:22" x14ac:dyDescent="0.3">
      <c r="U252" s="3">
        <v>243</v>
      </c>
      <c r="V252" s="15">
        <v>0.2</v>
      </c>
    </row>
    <row r="253" spans="21:22" x14ac:dyDescent="0.3">
      <c r="U253" s="3">
        <v>244</v>
      </c>
      <c r="V253" s="15">
        <v>0.7</v>
      </c>
    </row>
    <row r="254" spans="21:22" x14ac:dyDescent="0.3">
      <c r="U254" s="3">
        <v>245</v>
      </c>
      <c r="V254" s="3">
        <v>0.3</v>
      </c>
    </row>
    <row r="255" spans="21:22" x14ac:dyDescent="0.3">
      <c r="U255" s="3">
        <v>246</v>
      </c>
      <c r="V255" s="3">
        <v>0.9</v>
      </c>
    </row>
    <row r="256" spans="21:22" x14ac:dyDescent="0.3">
      <c r="U256" s="3">
        <v>247</v>
      </c>
      <c r="V256" s="15">
        <v>1.2</v>
      </c>
    </row>
    <row r="257" spans="21:22" x14ac:dyDescent="0.3">
      <c r="U257" s="3">
        <v>248</v>
      </c>
      <c r="V257" s="15">
        <v>0.6</v>
      </c>
    </row>
    <row r="258" spans="21:22" x14ac:dyDescent="0.3">
      <c r="U258" s="3">
        <v>249</v>
      </c>
      <c r="V258" s="3">
        <v>0.4</v>
      </c>
    </row>
    <row r="259" spans="21:22" x14ac:dyDescent="0.3">
      <c r="U259" s="3">
        <v>250</v>
      </c>
      <c r="V259" s="3">
        <v>1.1000000000000001</v>
      </c>
    </row>
    <row r="260" spans="21:22" x14ac:dyDescent="0.3">
      <c r="U260" s="3">
        <v>251</v>
      </c>
      <c r="V260" s="3">
        <v>0.8</v>
      </c>
    </row>
    <row r="261" spans="21:22" x14ac:dyDescent="0.3">
      <c r="U261" s="3">
        <v>252</v>
      </c>
      <c r="V261" s="3">
        <v>0.5</v>
      </c>
    </row>
    <row r="262" spans="21:22" x14ac:dyDescent="0.3">
      <c r="U262" s="3">
        <v>253</v>
      </c>
      <c r="V262" s="3">
        <v>0.3</v>
      </c>
    </row>
    <row r="263" spans="21:22" x14ac:dyDescent="0.3">
      <c r="U263" s="3">
        <v>254</v>
      </c>
      <c r="V263" s="3">
        <v>0.6</v>
      </c>
    </row>
    <row r="264" spans="21:22" x14ac:dyDescent="0.3">
      <c r="U264" s="3">
        <v>255</v>
      </c>
      <c r="V264" s="3">
        <v>1</v>
      </c>
    </row>
    <row r="265" spans="21:22" x14ac:dyDescent="0.3">
      <c r="U265" s="3">
        <v>256</v>
      </c>
      <c r="V265" s="3">
        <v>0.4</v>
      </c>
    </row>
    <row r="266" spans="21:22" x14ac:dyDescent="0.3">
      <c r="U266" s="3">
        <v>257</v>
      </c>
      <c r="V266" s="3">
        <v>0.5</v>
      </c>
    </row>
    <row r="267" spans="21:22" x14ac:dyDescent="0.3">
      <c r="U267" s="3">
        <v>258</v>
      </c>
      <c r="V267" s="3">
        <v>0.7</v>
      </c>
    </row>
    <row r="268" spans="21:22" x14ac:dyDescent="0.3">
      <c r="U268" s="3">
        <v>259</v>
      </c>
      <c r="V268" s="3">
        <v>0.9</v>
      </c>
    </row>
    <row r="269" spans="21:22" x14ac:dyDescent="0.3">
      <c r="U269" s="3">
        <v>260</v>
      </c>
      <c r="V269" s="3">
        <v>1.3</v>
      </c>
    </row>
    <row r="270" spans="21:22" x14ac:dyDescent="0.3">
      <c r="U270" s="3">
        <v>261</v>
      </c>
      <c r="V270" s="3">
        <v>0.8</v>
      </c>
    </row>
    <row r="271" spans="21:22" x14ac:dyDescent="0.3">
      <c r="U271" s="3">
        <v>262</v>
      </c>
      <c r="V271" s="3">
        <v>0.6</v>
      </c>
    </row>
    <row r="272" spans="21:22" x14ac:dyDescent="0.3">
      <c r="U272" s="3">
        <v>263</v>
      </c>
      <c r="V272" s="3">
        <v>0.4</v>
      </c>
    </row>
    <row r="273" spans="21:22" x14ac:dyDescent="0.3">
      <c r="U273" s="3">
        <v>264</v>
      </c>
      <c r="V273" s="3">
        <v>0.7</v>
      </c>
    </row>
    <row r="274" spans="21:22" x14ac:dyDescent="0.3">
      <c r="U274" s="3">
        <v>265</v>
      </c>
      <c r="V274" s="3">
        <v>0.9</v>
      </c>
    </row>
    <row r="275" spans="21:22" x14ac:dyDescent="0.3">
      <c r="U275" s="3">
        <v>266</v>
      </c>
      <c r="V275" s="3">
        <v>0.5</v>
      </c>
    </row>
    <row r="276" spans="21:22" x14ac:dyDescent="0.3">
      <c r="U276" s="3">
        <v>267</v>
      </c>
      <c r="V276" s="3">
        <v>0.2</v>
      </c>
    </row>
    <row r="277" spans="21:22" x14ac:dyDescent="0.3">
      <c r="U277" s="3">
        <v>268</v>
      </c>
      <c r="V277" s="3">
        <v>1</v>
      </c>
    </row>
    <row r="278" spans="21:22" x14ac:dyDescent="0.3">
      <c r="U278" s="3">
        <v>269</v>
      </c>
      <c r="V278" s="3">
        <v>0.8</v>
      </c>
    </row>
    <row r="279" spans="21:22" x14ac:dyDescent="0.3">
      <c r="U279" s="3">
        <v>270</v>
      </c>
      <c r="V279" s="3">
        <v>0.3</v>
      </c>
    </row>
    <row r="280" spans="21:22" x14ac:dyDescent="0.3">
      <c r="U280" s="3">
        <v>271</v>
      </c>
      <c r="V280" s="3">
        <v>0.6</v>
      </c>
    </row>
    <row r="281" spans="21:22" x14ac:dyDescent="0.3">
      <c r="U281" s="3">
        <v>272</v>
      </c>
      <c r="V281" s="3">
        <v>0.4</v>
      </c>
    </row>
    <row r="282" spans="21:22" x14ac:dyDescent="0.3">
      <c r="U282" s="3">
        <v>273</v>
      </c>
      <c r="V282" s="3">
        <v>0.7</v>
      </c>
    </row>
    <row r="283" spans="21:22" x14ac:dyDescent="0.3">
      <c r="U283" s="3">
        <v>274</v>
      </c>
      <c r="V283" s="3">
        <v>0.9</v>
      </c>
    </row>
    <row r="284" spans="21:22" x14ac:dyDescent="0.3">
      <c r="U284" s="3">
        <v>275</v>
      </c>
      <c r="V284" s="3">
        <v>1.2</v>
      </c>
    </row>
    <row r="285" spans="21:22" x14ac:dyDescent="0.3">
      <c r="U285" s="3">
        <v>276</v>
      </c>
      <c r="V285" s="3">
        <v>0.8</v>
      </c>
    </row>
    <row r="286" spans="21:22" x14ac:dyDescent="0.3">
      <c r="U286" s="3">
        <v>277</v>
      </c>
      <c r="V286" s="3">
        <v>0.3</v>
      </c>
    </row>
    <row r="287" spans="21:22" x14ac:dyDescent="0.3">
      <c r="U287" s="3">
        <v>278</v>
      </c>
      <c r="V287" s="3">
        <v>0.6</v>
      </c>
    </row>
    <row r="288" spans="21:22" x14ac:dyDescent="0.3">
      <c r="U288" s="3">
        <v>279</v>
      </c>
      <c r="V288" s="3">
        <v>0.5</v>
      </c>
    </row>
    <row r="289" spans="21:22" x14ac:dyDescent="0.3">
      <c r="U289" s="3">
        <v>280</v>
      </c>
      <c r="V289" s="3">
        <v>0.4</v>
      </c>
    </row>
    <row r="290" spans="21:22" x14ac:dyDescent="0.3">
      <c r="U290" s="3">
        <v>281</v>
      </c>
      <c r="V290" s="3">
        <v>0.7</v>
      </c>
    </row>
    <row r="291" spans="21:22" x14ac:dyDescent="0.3">
      <c r="U291" s="3">
        <v>282</v>
      </c>
      <c r="V291" s="3">
        <v>0.9</v>
      </c>
    </row>
    <row r="292" spans="21:22" x14ac:dyDescent="0.3">
      <c r="U292" s="3">
        <v>283</v>
      </c>
      <c r="V292" s="3">
        <v>1.1000000000000001</v>
      </c>
    </row>
    <row r="293" spans="21:22" x14ac:dyDescent="0.3">
      <c r="U293" s="3">
        <v>284</v>
      </c>
      <c r="V293" s="3">
        <v>0.3</v>
      </c>
    </row>
    <row r="294" spans="21:22" x14ac:dyDescent="0.3">
      <c r="U294" s="3">
        <v>285</v>
      </c>
      <c r="V294" s="3">
        <v>1.4</v>
      </c>
    </row>
    <row r="295" spans="21:22" x14ac:dyDescent="0.3">
      <c r="U295" s="3">
        <v>286</v>
      </c>
      <c r="V295" s="3">
        <v>0.2</v>
      </c>
    </row>
    <row r="296" spans="21:22" x14ac:dyDescent="0.3">
      <c r="U296" s="3">
        <v>287</v>
      </c>
      <c r="V296" s="3">
        <v>9</v>
      </c>
    </row>
    <row r="297" spans="21:22" x14ac:dyDescent="0.3">
      <c r="U297" s="3">
        <v>288</v>
      </c>
      <c r="V297" s="3">
        <v>0.6</v>
      </c>
    </row>
    <row r="298" spans="21:22" x14ac:dyDescent="0.3">
      <c r="U298" s="3">
        <v>289</v>
      </c>
      <c r="V298" s="3">
        <v>0.2</v>
      </c>
    </row>
    <row r="299" spans="21:22" x14ac:dyDescent="0.3">
      <c r="U299" s="3">
        <v>290</v>
      </c>
      <c r="V299" s="3">
        <v>1.5</v>
      </c>
    </row>
    <row r="300" spans="21:22" x14ac:dyDescent="0.3">
      <c r="U300" s="3">
        <v>291</v>
      </c>
      <c r="V300" s="3">
        <v>1</v>
      </c>
    </row>
    <row r="301" spans="21:22" x14ac:dyDescent="0.3">
      <c r="U301" s="3">
        <v>292</v>
      </c>
      <c r="V301" s="3">
        <v>0.4</v>
      </c>
    </row>
    <row r="302" spans="21:22" x14ac:dyDescent="0.3">
      <c r="U302" s="3">
        <v>293</v>
      </c>
      <c r="V302" s="3">
        <v>0.7</v>
      </c>
    </row>
    <row r="303" spans="21:22" x14ac:dyDescent="0.3">
      <c r="U303" s="3">
        <v>294</v>
      </c>
      <c r="V303" s="3">
        <v>1</v>
      </c>
    </row>
    <row r="304" spans="21:22" x14ac:dyDescent="0.3">
      <c r="U304" s="3">
        <v>295</v>
      </c>
      <c r="V304" s="3">
        <v>0.8</v>
      </c>
    </row>
    <row r="305" spans="21:22" x14ac:dyDescent="0.3">
      <c r="U305" s="3">
        <v>296</v>
      </c>
      <c r="V305" s="3">
        <v>0.3</v>
      </c>
    </row>
    <row r="306" spans="21:22" x14ac:dyDescent="0.3">
      <c r="U306" s="3">
        <v>297</v>
      </c>
      <c r="V306" s="3">
        <v>0.5</v>
      </c>
    </row>
    <row r="307" spans="21:22" x14ac:dyDescent="0.3">
      <c r="U307" s="3">
        <v>298</v>
      </c>
      <c r="V307" s="3">
        <v>0.8</v>
      </c>
    </row>
    <row r="308" spans="21:22" x14ac:dyDescent="0.3">
      <c r="U308" s="3">
        <v>299</v>
      </c>
      <c r="V308" s="3">
        <v>0.6</v>
      </c>
    </row>
    <row r="309" spans="21:22" x14ac:dyDescent="0.3">
      <c r="U309" s="3">
        <v>300</v>
      </c>
      <c r="V309" s="3">
        <v>0.3</v>
      </c>
    </row>
  </sheetData>
  <mergeCells count="4">
    <mergeCell ref="C24:D24"/>
    <mergeCell ref="C25:D25"/>
    <mergeCell ref="C26:D26"/>
    <mergeCell ref="C37:D37"/>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1BB8-1FE9-46A7-8D4A-7CBC28021918}">
  <dimension ref="C9:AE309"/>
  <sheetViews>
    <sheetView zoomScale="80" zoomScaleNormal="130" workbookViewId="0">
      <selection activeCell="E46" sqref="E46"/>
    </sheetView>
  </sheetViews>
  <sheetFormatPr defaultRowHeight="14.4" x14ac:dyDescent="0.3"/>
  <cols>
    <col min="3" max="3" width="21.21875" bestFit="1" customWidth="1"/>
    <col min="4" max="4" width="21.77734375" bestFit="1" customWidth="1"/>
    <col min="5" max="5" width="14" bestFit="1" customWidth="1"/>
    <col min="21" max="21" width="26.109375" bestFit="1" customWidth="1"/>
    <col min="22" max="22" width="16.44140625" bestFit="1" customWidth="1"/>
    <col min="25" max="25" width="16.44140625" bestFit="1" customWidth="1"/>
    <col min="26" max="26" width="12.6640625" bestFit="1" customWidth="1"/>
  </cols>
  <sheetData>
    <row r="9" spans="3:31" x14ac:dyDescent="0.3">
      <c r="C9" s="13"/>
      <c r="D9" s="13"/>
      <c r="G9" s="8"/>
      <c r="H9" s="8"/>
      <c r="U9" s="3" t="s">
        <v>82</v>
      </c>
      <c r="V9" s="3" t="s">
        <v>83</v>
      </c>
      <c r="W9" s="25"/>
      <c r="Y9" s="8"/>
      <c r="Z9" s="8"/>
    </row>
    <row r="10" spans="3:31" x14ac:dyDescent="0.3">
      <c r="C10" s="13"/>
      <c r="D10" s="13"/>
      <c r="U10" s="3">
        <v>10</v>
      </c>
      <c r="V10" s="3">
        <v>50</v>
      </c>
      <c r="AA10" s="11"/>
      <c r="AC10" s="4"/>
      <c r="AD10" s="11"/>
      <c r="AE10" s="11"/>
    </row>
    <row r="11" spans="3:31" x14ac:dyDescent="0.3">
      <c r="C11" s="13"/>
      <c r="D11" s="13"/>
      <c r="U11" s="3">
        <v>12</v>
      </c>
      <c r="V11" s="39">
        <v>55</v>
      </c>
      <c r="W11" s="25"/>
      <c r="AA11" s="33"/>
      <c r="AC11" s="4"/>
    </row>
    <row r="12" spans="3:31" ht="14.4" customHeight="1" x14ac:dyDescent="0.3">
      <c r="C12" s="13"/>
      <c r="D12" s="13"/>
      <c r="N12" s="9"/>
      <c r="O12" s="9"/>
      <c r="U12" s="3">
        <v>15</v>
      </c>
      <c r="V12" s="39">
        <v>60</v>
      </c>
      <c r="W12" s="25"/>
      <c r="AA12" s="33"/>
      <c r="AC12" s="25"/>
    </row>
    <row r="13" spans="3:31" ht="14.4" customHeight="1" x14ac:dyDescent="0.3">
      <c r="C13" s="13"/>
      <c r="D13" s="13"/>
      <c r="N13" s="9"/>
      <c r="O13" s="9"/>
      <c r="U13" s="3">
        <v>18</v>
      </c>
      <c r="V13" s="39">
        <v>65</v>
      </c>
      <c r="W13" s="25"/>
      <c r="AA13" s="33"/>
      <c r="AC13" s="25"/>
    </row>
    <row r="14" spans="3:31" ht="15" thickBot="1" x14ac:dyDescent="0.35">
      <c r="C14" s="13"/>
      <c r="D14" s="13"/>
      <c r="U14" s="3">
        <v>20</v>
      </c>
      <c r="V14" s="3">
        <v>70</v>
      </c>
      <c r="W14" s="25"/>
      <c r="AA14" s="33"/>
      <c r="AC14" s="4"/>
    </row>
    <row r="15" spans="3:31" ht="14.4" customHeight="1" x14ac:dyDescent="0.3">
      <c r="C15" s="44"/>
      <c r="D15" s="44" t="s">
        <v>82</v>
      </c>
      <c r="E15" s="44" t="s">
        <v>83</v>
      </c>
      <c r="N15" s="5"/>
      <c r="O15" s="5"/>
      <c r="U15" s="3">
        <v>22</v>
      </c>
      <c r="V15" s="3">
        <v>75</v>
      </c>
      <c r="W15" s="25"/>
      <c r="X15" s="45"/>
      <c r="Y15" s="45"/>
      <c r="Z15" s="45"/>
      <c r="AA15" s="33"/>
      <c r="AC15" s="4"/>
    </row>
    <row r="16" spans="3:31" ht="14.4" customHeight="1" x14ac:dyDescent="0.3">
      <c r="C16" s="42" t="s">
        <v>82</v>
      </c>
      <c r="D16" s="42">
        <v>1</v>
      </c>
      <c r="E16" s="42"/>
      <c r="N16" s="5"/>
      <c r="O16" s="5"/>
      <c r="U16" s="3">
        <v>25</v>
      </c>
      <c r="V16" s="39">
        <v>80</v>
      </c>
      <c r="W16" s="25"/>
      <c r="X16" s="42"/>
      <c r="Y16" s="42"/>
      <c r="Z16" s="42"/>
      <c r="AA16" s="33"/>
      <c r="AC16" s="4"/>
    </row>
    <row r="17" spans="3:29" ht="15" thickBot="1" x14ac:dyDescent="0.35">
      <c r="C17" s="43" t="s">
        <v>83</v>
      </c>
      <c r="D17" s="43">
        <v>0.99921031003664817</v>
      </c>
      <c r="E17" s="43">
        <v>1</v>
      </c>
      <c r="U17" s="3">
        <v>28</v>
      </c>
      <c r="V17" s="15">
        <v>85</v>
      </c>
      <c r="W17" s="25"/>
      <c r="X17" s="42"/>
      <c r="Y17" s="42"/>
      <c r="Z17" s="42"/>
      <c r="AA17" s="33"/>
      <c r="AC17" s="4"/>
    </row>
    <row r="18" spans="3:29" ht="14.4" customHeight="1" x14ac:dyDescent="0.3">
      <c r="C18" s="46"/>
      <c r="D18" s="48"/>
      <c r="E18" s="49"/>
      <c r="N18" s="5"/>
      <c r="O18" s="5"/>
      <c r="U18" s="3">
        <v>30</v>
      </c>
      <c r="V18" s="3">
        <v>90</v>
      </c>
      <c r="W18" s="25"/>
      <c r="AA18" s="33"/>
      <c r="AC18" s="4"/>
    </row>
    <row r="19" spans="3:29" ht="14.4" customHeight="1" x14ac:dyDescent="0.3">
      <c r="C19" s="46"/>
      <c r="D19" s="48"/>
      <c r="E19" s="49"/>
      <c r="N19" s="5"/>
      <c r="O19" s="5"/>
      <c r="U19" s="3">
        <v>32</v>
      </c>
      <c r="V19" s="3">
        <v>95</v>
      </c>
      <c r="W19" s="25"/>
      <c r="AA19" s="33"/>
      <c r="AC19" s="4"/>
    </row>
    <row r="20" spans="3:29" x14ac:dyDescent="0.3">
      <c r="U20" s="3">
        <v>35</v>
      </c>
      <c r="V20" s="3">
        <v>100</v>
      </c>
      <c r="W20" s="25"/>
      <c r="AA20" s="33"/>
      <c r="AC20" s="4"/>
    </row>
    <row r="21" spans="3:29" x14ac:dyDescent="0.3">
      <c r="U21" s="3">
        <v>38</v>
      </c>
      <c r="V21" s="3">
        <v>105</v>
      </c>
      <c r="W21" s="25"/>
      <c r="AA21" s="33"/>
      <c r="AC21" s="4"/>
    </row>
    <row r="22" spans="3:29" x14ac:dyDescent="0.3">
      <c r="U22" s="40"/>
      <c r="V22" s="40"/>
      <c r="W22" s="25"/>
      <c r="AA22" s="33"/>
      <c r="AC22" s="4"/>
    </row>
    <row r="23" spans="3:29" x14ac:dyDescent="0.3">
      <c r="U23" s="40"/>
      <c r="V23" s="40"/>
      <c r="W23" s="25"/>
      <c r="AA23" s="33"/>
      <c r="AC23" s="4"/>
    </row>
    <row r="24" spans="3:29" ht="15.6" x14ac:dyDescent="0.3">
      <c r="C24" s="50"/>
      <c r="D24" s="50"/>
      <c r="E24" s="47"/>
      <c r="U24" s="40"/>
      <c r="V24" s="40"/>
      <c r="W24" s="25"/>
      <c r="AA24" s="33"/>
      <c r="AC24" s="11"/>
    </row>
    <row r="25" spans="3:29" ht="15.6" x14ac:dyDescent="0.3">
      <c r="C25" s="50"/>
      <c r="D25" s="50"/>
      <c r="E25" s="47"/>
      <c r="U25" s="40"/>
      <c r="V25" s="40"/>
      <c r="W25" s="25"/>
      <c r="AA25" s="33"/>
      <c r="AC25" s="11"/>
    </row>
    <row r="26" spans="3:29" ht="15.6" customHeight="1" x14ac:dyDescent="0.3">
      <c r="C26" s="50"/>
      <c r="D26" s="50"/>
      <c r="E26" s="47"/>
      <c r="N26" s="2"/>
      <c r="O26" s="2"/>
      <c r="U26" s="40"/>
      <c r="V26" s="40"/>
      <c r="W26" s="25"/>
      <c r="AA26" s="33"/>
      <c r="AC26" s="11"/>
    </row>
    <row r="27" spans="3:29" x14ac:dyDescent="0.3">
      <c r="U27" s="40"/>
      <c r="V27" s="40"/>
      <c r="W27" s="25"/>
      <c r="AA27" s="33"/>
      <c r="AC27" s="11"/>
    </row>
    <row r="28" spans="3:29" x14ac:dyDescent="0.3">
      <c r="U28" s="40"/>
      <c r="V28" s="40"/>
      <c r="W28" s="25"/>
      <c r="AA28" s="33"/>
      <c r="AC28" s="4"/>
    </row>
    <row r="29" spans="3:29" ht="18" x14ac:dyDescent="0.3">
      <c r="N29" s="2"/>
      <c r="O29" s="2"/>
      <c r="U29" s="40"/>
      <c r="V29" s="40"/>
      <c r="W29" s="25"/>
      <c r="AA29" s="33"/>
      <c r="AC29" s="4"/>
    </row>
    <row r="30" spans="3:29" x14ac:dyDescent="0.3">
      <c r="U30" s="40"/>
      <c r="V30" s="40"/>
      <c r="W30" s="25"/>
      <c r="AA30" s="33"/>
      <c r="AC30" s="4"/>
    </row>
    <row r="31" spans="3:29" x14ac:dyDescent="0.3">
      <c r="U31" s="40"/>
      <c r="V31" s="40"/>
      <c r="W31" s="25"/>
      <c r="AA31" s="33"/>
      <c r="AC31" s="4"/>
    </row>
    <row r="32" spans="3:29" x14ac:dyDescent="0.3">
      <c r="U32" s="40"/>
      <c r="V32" s="40"/>
      <c r="W32" s="25"/>
      <c r="AA32" s="33"/>
      <c r="AC32" s="4"/>
    </row>
    <row r="33" spans="3:29" x14ac:dyDescent="0.3">
      <c r="U33" s="40"/>
      <c r="V33" s="40"/>
      <c r="W33" s="25"/>
      <c r="AA33" s="33"/>
      <c r="AC33" s="4"/>
    </row>
    <row r="34" spans="3:29" x14ac:dyDescent="0.3">
      <c r="U34" s="40"/>
      <c r="V34" s="40"/>
      <c r="W34" s="25"/>
      <c r="AA34" s="33"/>
      <c r="AC34" s="4"/>
    </row>
    <row r="35" spans="3:29" x14ac:dyDescent="0.3">
      <c r="U35" s="40"/>
      <c r="V35" s="40"/>
      <c r="W35" s="25"/>
      <c r="AA35" s="33"/>
      <c r="AC35" s="4"/>
    </row>
    <row r="36" spans="3:29" x14ac:dyDescent="0.3">
      <c r="U36" s="40"/>
      <c r="V36" s="40"/>
      <c r="W36" s="25"/>
      <c r="AA36" s="33"/>
      <c r="AC36" s="4"/>
    </row>
    <row r="37" spans="3:29" ht="15.6" x14ac:dyDescent="0.3">
      <c r="C37" s="38"/>
      <c r="D37" s="38"/>
      <c r="E37" s="34"/>
      <c r="U37" s="40"/>
      <c r="V37" s="40"/>
      <c r="W37" s="25"/>
      <c r="AA37" s="33"/>
      <c r="AC37" s="4"/>
    </row>
    <row r="38" spans="3:29" x14ac:dyDescent="0.3">
      <c r="U38" s="40"/>
      <c r="V38" s="40"/>
      <c r="W38" s="25"/>
      <c r="AA38" s="33"/>
      <c r="AC38" s="4"/>
    </row>
    <row r="39" spans="3:29" x14ac:dyDescent="0.3">
      <c r="U39" s="40"/>
      <c r="V39" s="40"/>
      <c r="W39" s="25"/>
      <c r="AA39" s="33"/>
      <c r="AC39" s="4"/>
    </row>
    <row r="40" spans="3:29" x14ac:dyDescent="0.3">
      <c r="U40" s="40"/>
      <c r="V40" s="40"/>
      <c r="W40" s="25"/>
      <c r="AA40" s="33"/>
      <c r="AC40" s="4"/>
    </row>
    <row r="41" spans="3:29" x14ac:dyDescent="0.3">
      <c r="U41" s="40"/>
      <c r="V41" s="40"/>
      <c r="W41" s="25"/>
      <c r="AA41" s="33"/>
      <c r="AC41" s="4"/>
    </row>
    <row r="42" spans="3:29" x14ac:dyDescent="0.3">
      <c r="U42" s="40"/>
      <c r="V42" s="40"/>
      <c r="W42" s="25"/>
      <c r="AA42" s="33"/>
      <c r="AC42" s="4"/>
    </row>
    <row r="43" spans="3:29" x14ac:dyDescent="0.3">
      <c r="U43" s="40"/>
      <c r="V43" s="40"/>
      <c r="W43" s="25"/>
      <c r="AA43" s="33"/>
      <c r="AC43" s="4"/>
    </row>
    <row r="44" spans="3:29" x14ac:dyDescent="0.3">
      <c r="U44" s="40"/>
      <c r="V44" s="40"/>
      <c r="W44" s="25"/>
      <c r="AA44" s="33"/>
      <c r="AC44" s="4"/>
    </row>
    <row r="45" spans="3:29" x14ac:dyDescent="0.3">
      <c r="U45" s="40"/>
      <c r="V45" s="40"/>
      <c r="W45" s="25"/>
      <c r="AA45" s="33"/>
      <c r="AC45" s="4"/>
    </row>
    <row r="46" spans="3:29" x14ac:dyDescent="0.3">
      <c r="U46" s="40"/>
      <c r="V46" s="40"/>
      <c r="W46" s="25"/>
      <c r="AA46" s="33"/>
      <c r="AC46" s="4"/>
    </row>
    <row r="47" spans="3:29" x14ac:dyDescent="0.3">
      <c r="U47" s="40"/>
      <c r="V47" s="40"/>
      <c r="W47" s="25"/>
      <c r="AA47" s="33"/>
      <c r="AC47" s="4"/>
    </row>
    <row r="48" spans="3:29" x14ac:dyDescent="0.3">
      <c r="U48" s="40"/>
      <c r="V48" s="40"/>
      <c r="W48" s="25"/>
      <c r="AA48" s="33"/>
      <c r="AC48" s="4"/>
    </row>
    <row r="49" spans="21:29" x14ac:dyDescent="0.3">
      <c r="U49" s="40"/>
      <c r="V49" s="40"/>
      <c r="W49" s="25"/>
      <c r="AA49" s="33"/>
      <c r="AC49" s="4"/>
    </row>
    <row r="50" spans="21:29" x14ac:dyDescent="0.3">
      <c r="U50" s="40"/>
      <c r="V50" s="40"/>
      <c r="W50" s="25"/>
      <c r="AA50" s="33"/>
      <c r="AC50" s="4"/>
    </row>
    <row r="51" spans="21:29" x14ac:dyDescent="0.3">
      <c r="U51" s="40"/>
      <c r="V51" s="40"/>
      <c r="W51" s="25"/>
      <c r="AA51" s="33"/>
      <c r="AC51" s="4"/>
    </row>
    <row r="52" spans="21:29" x14ac:dyDescent="0.3">
      <c r="U52" s="40"/>
      <c r="V52" s="40"/>
      <c r="W52" s="25"/>
      <c r="AA52" s="33"/>
      <c r="AC52" s="4"/>
    </row>
    <row r="53" spans="21:29" x14ac:dyDescent="0.3">
      <c r="U53" s="40"/>
      <c r="V53" s="40"/>
      <c r="W53" s="25"/>
      <c r="AA53" s="33"/>
      <c r="AC53" s="4"/>
    </row>
    <row r="54" spans="21:29" x14ac:dyDescent="0.3">
      <c r="U54" s="40"/>
      <c r="V54" s="40"/>
      <c r="W54" s="25"/>
      <c r="AA54" s="33"/>
      <c r="AC54" s="4"/>
    </row>
    <row r="55" spans="21:29" x14ac:dyDescent="0.3">
      <c r="U55" s="40"/>
      <c r="V55" s="40"/>
      <c r="W55" s="25"/>
      <c r="AA55" s="33"/>
      <c r="AC55" s="4"/>
    </row>
    <row r="56" spans="21:29" x14ac:dyDescent="0.3">
      <c r="U56" s="40"/>
      <c r="V56" s="40"/>
      <c r="W56" s="25"/>
      <c r="AA56" s="33"/>
      <c r="AC56" s="4"/>
    </row>
    <row r="57" spans="21:29" x14ac:dyDescent="0.3">
      <c r="U57" s="40"/>
      <c r="V57" s="40"/>
      <c r="W57" s="25"/>
      <c r="AA57" s="33"/>
      <c r="AC57" s="4"/>
    </row>
    <row r="58" spans="21:29" x14ac:dyDescent="0.3">
      <c r="U58" s="40"/>
      <c r="V58" s="40"/>
      <c r="W58" s="25"/>
      <c r="AA58" s="33"/>
      <c r="AC58" s="4"/>
    </row>
    <row r="59" spans="21:29" x14ac:dyDescent="0.3">
      <c r="U59" s="40"/>
      <c r="V59" s="40"/>
      <c r="W59" s="25"/>
      <c r="AA59" s="33"/>
      <c r="AC59" s="4"/>
    </row>
    <row r="60" spans="21:29" x14ac:dyDescent="0.3">
      <c r="U60" s="40"/>
      <c r="V60" s="40"/>
      <c r="W60" s="25"/>
      <c r="AA60" s="33"/>
      <c r="AC60" s="4"/>
    </row>
    <row r="61" spans="21:29" x14ac:dyDescent="0.3">
      <c r="U61" s="40"/>
      <c r="V61" s="40"/>
      <c r="W61" s="25"/>
      <c r="AA61" s="33"/>
      <c r="AC61" s="4"/>
    </row>
    <row r="62" spans="21:29" x14ac:dyDescent="0.3">
      <c r="U62" s="40"/>
      <c r="V62" s="40"/>
      <c r="W62" s="25"/>
      <c r="AA62" s="33"/>
      <c r="AC62" s="4"/>
    </row>
    <row r="63" spans="21:29" x14ac:dyDescent="0.3">
      <c r="U63" s="40"/>
      <c r="V63" s="40"/>
      <c r="W63" s="25"/>
      <c r="AA63" s="33"/>
      <c r="AC63" s="4"/>
    </row>
    <row r="64" spans="21:29" x14ac:dyDescent="0.3">
      <c r="U64" s="40"/>
      <c r="V64" s="40"/>
      <c r="W64" s="25"/>
      <c r="AA64" s="33"/>
      <c r="AC64" s="4"/>
    </row>
    <row r="65" spans="21:29" x14ac:dyDescent="0.3">
      <c r="U65" s="40"/>
      <c r="V65" s="40"/>
      <c r="W65" s="25"/>
      <c r="AA65" s="33"/>
      <c r="AC65" s="4"/>
    </row>
    <row r="66" spans="21:29" x14ac:dyDescent="0.3">
      <c r="U66" s="40"/>
      <c r="V66" s="40"/>
      <c r="W66" s="25"/>
      <c r="AA66" s="33"/>
      <c r="AC66" s="4"/>
    </row>
    <row r="67" spans="21:29" x14ac:dyDescent="0.3">
      <c r="U67" s="40"/>
      <c r="V67" s="40"/>
      <c r="W67" s="25"/>
      <c r="AA67" s="33"/>
      <c r="AC67" s="4"/>
    </row>
    <row r="68" spans="21:29" x14ac:dyDescent="0.3">
      <c r="U68" s="40"/>
      <c r="V68" s="40"/>
      <c r="W68" s="25"/>
      <c r="AA68" s="33"/>
      <c r="AC68" s="4"/>
    </row>
    <row r="69" spans="21:29" x14ac:dyDescent="0.3">
      <c r="U69" s="40"/>
      <c r="V69" s="40"/>
      <c r="W69" s="25"/>
      <c r="AA69" s="33"/>
      <c r="AC69" s="4"/>
    </row>
    <row r="70" spans="21:29" x14ac:dyDescent="0.3">
      <c r="U70" s="40"/>
      <c r="V70" s="40"/>
      <c r="W70" s="25"/>
      <c r="AA70" s="33"/>
      <c r="AC70" s="4"/>
    </row>
    <row r="71" spans="21:29" x14ac:dyDescent="0.3">
      <c r="U71" s="40"/>
      <c r="V71" s="40"/>
      <c r="W71" s="25"/>
      <c r="AA71" s="33"/>
      <c r="AC71" s="4"/>
    </row>
    <row r="72" spans="21:29" x14ac:dyDescent="0.3">
      <c r="U72" s="40"/>
      <c r="V72" s="40"/>
      <c r="W72" s="25"/>
      <c r="AA72" s="33"/>
      <c r="AC72" s="4"/>
    </row>
    <row r="73" spans="21:29" x14ac:dyDescent="0.3">
      <c r="U73" s="40"/>
      <c r="V73" s="40"/>
      <c r="W73" s="25"/>
      <c r="AA73" s="33"/>
      <c r="AC73" s="4"/>
    </row>
    <row r="74" spans="21:29" x14ac:dyDescent="0.3">
      <c r="U74" s="40"/>
      <c r="V74" s="40"/>
      <c r="W74" s="25"/>
      <c r="AA74" s="33"/>
      <c r="AC74" s="4"/>
    </row>
    <row r="75" spans="21:29" x14ac:dyDescent="0.3">
      <c r="U75" s="40"/>
      <c r="V75" s="40"/>
      <c r="W75" s="25"/>
      <c r="AA75" s="33"/>
      <c r="AC75" s="4"/>
    </row>
    <row r="76" spans="21:29" x14ac:dyDescent="0.3">
      <c r="U76" s="40"/>
      <c r="V76" s="40"/>
      <c r="W76" s="25"/>
      <c r="AA76" s="33"/>
      <c r="AC76" s="4"/>
    </row>
    <row r="77" spans="21:29" x14ac:dyDescent="0.3">
      <c r="U77" s="40"/>
      <c r="V77" s="40"/>
      <c r="W77" s="25"/>
      <c r="AA77" s="33"/>
      <c r="AC77" s="4"/>
    </row>
    <row r="78" spans="21:29" x14ac:dyDescent="0.3">
      <c r="U78" s="40"/>
      <c r="V78" s="40"/>
      <c r="W78" s="25"/>
      <c r="AA78" s="33"/>
      <c r="AC78" s="4"/>
    </row>
    <row r="79" spans="21:29" x14ac:dyDescent="0.3">
      <c r="U79" s="40"/>
      <c r="V79" s="40"/>
      <c r="W79" s="25"/>
      <c r="AA79" s="33"/>
      <c r="AC79" s="4"/>
    </row>
    <row r="80" spans="21:29" x14ac:dyDescent="0.3">
      <c r="U80" s="40"/>
      <c r="V80" s="40"/>
      <c r="W80" s="25"/>
      <c r="AA80" s="33"/>
      <c r="AC80" s="4"/>
    </row>
    <row r="81" spans="21:29" x14ac:dyDescent="0.3">
      <c r="U81" s="40"/>
      <c r="V81" s="40"/>
      <c r="W81" s="25"/>
      <c r="AA81" s="33"/>
      <c r="AC81" s="4"/>
    </row>
    <row r="82" spans="21:29" x14ac:dyDescent="0.3">
      <c r="U82" s="40"/>
      <c r="V82" s="40"/>
      <c r="W82" s="25"/>
      <c r="AA82" s="33"/>
      <c r="AC82" s="4"/>
    </row>
    <row r="83" spans="21:29" x14ac:dyDescent="0.3">
      <c r="U83" s="40"/>
      <c r="V83" s="40"/>
      <c r="W83" s="25"/>
      <c r="AA83" s="33"/>
      <c r="AC83" s="4"/>
    </row>
    <row r="84" spans="21:29" x14ac:dyDescent="0.3">
      <c r="U84" s="40"/>
      <c r="V84" s="40"/>
      <c r="W84" s="25"/>
      <c r="AA84" s="33"/>
      <c r="AC84" s="4"/>
    </row>
    <row r="85" spans="21:29" x14ac:dyDescent="0.3">
      <c r="U85" s="40"/>
      <c r="V85" s="40"/>
      <c r="W85" s="25"/>
      <c r="AA85" s="33"/>
      <c r="AC85" s="4"/>
    </row>
    <row r="86" spans="21:29" x14ac:dyDescent="0.3">
      <c r="U86" s="40"/>
      <c r="V86" s="40"/>
      <c r="W86" s="25"/>
      <c r="AA86" s="33"/>
      <c r="AC86" s="4"/>
    </row>
    <row r="87" spans="21:29" x14ac:dyDescent="0.3">
      <c r="U87" s="40"/>
      <c r="V87" s="40"/>
      <c r="W87" s="25"/>
      <c r="AA87" s="33"/>
      <c r="AC87" s="4"/>
    </row>
    <row r="88" spans="21:29" x14ac:dyDescent="0.3">
      <c r="U88" s="40"/>
      <c r="V88" s="40"/>
      <c r="W88" s="25"/>
      <c r="AA88" s="33"/>
      <c r="AC88" s="4"/>
    </row>
    <row r="89" spans="21:29" x14ac:dyDescent="0.3">
      <c r="U89" s="40"/>
      <c r="V89" s="40"/>
      <c r="W89" s="25"/>
      <c r="AA89" s="33"/>
      <c r="AC89" s="4"/>
    </row>
    <row r="90" spans="21:29" x14ac:dyDescent="0.3">
      <c r="U90" s="40"/>
      <c r="V90" s="40"/>
      <c r="W90" s="25"/>
      <c r="AA90" s="33"/>
      <c r="AC90" s="4"/>
    </row>
    <row r="91" spans="21:29" x14ac:dyDescent="0.3">
      <c r="U91" s="40"/>
      <c r="V91" s="40"/>
      <c r="W91" s="25"/>
      <c r="AA91" s="33"/>
      <c r="AC91" s="4"/>
    </row>
    <row r="92" spans="21:29" x14ac:dyDescent="0.3">
      <c r="U92" s="40"/>
      <c r="V92" s="40"/>
      <c r="W92" s="25"/>
      <c r="AA92" s="33"/>
      <c r="AC92" s="4"/>
    </row>
    <row r="93" spans="21:29" x14ac:dyDescent="0.3">
      <c r="U93" s="40"/>
      <c r="V93" s="40"/>
      <c r="W93" s="25"/>
      <c r="AA93" s="33"/>
      <c r="AC93" s="4"/>
    </row>
    <row r="94" spans="21:29" x14ac:dyDescent="0.3">
      <c r="U94" s="40"/>
      <c r="V94" s="40"/>
      <c r="W94" s="25"/>
      <c r="AA94" s="33"/>
      <c r="AC94" s="4"/>
    </row>
    <row r="95" spans="21:29" x14ac:dyDescent="0.3">
      <c r="U95" s="40"/>
      <c r="V95" s="40"/>
      <c r="W95" s="25"/>
      <c r="AA95" s="33"/>
      <c r="AC95" s="4"/>
    </row>
    <row r="96" spans="21:29" x14ac:dyDescent="0.3">
      <c r="U96" s="40"/>
      <c r="V96" s="40"/>
      <c r="W96" s="25"/>
      <c r="AA96" s="33"/>
      <c r="AC96" s="4"/>
    </row>
    <row r="97" spans="21:29" x14ac:dyDescent="0.3">
      <c r="U97" s="40"/>
      <c r="V97" s="40"/>
      <c r="W97" s="25"/>
      <c r="AA97" s="33"/>
      <c r="AC97" s="4"/>
    </row>
    <row r="98" spans="21:29" x14ac:dyDescent="0.3">
      <c r="U98" s="40"/>
      <c r="V98" s="40"/>
      <c r="W98" s="25"/>
      <c r="AA98" s="33"/>
      <c r="AC98" s="4"/>
    </row>
    <row r="99" spans="21:29" x14ac:dyDescent="0.3">
      <c r="U99" s="40"/>
      <c r="V99" s="40"/>
      <c r="W99" s="25"/>
      <c r="AA99" s="33"/>
      <c r="AC99" s="4"/>
    </row>
    <row r="100" spans="21:29" x14ac:dyDescent="0.3">
      <c r="U100" s="40"/>
      <c r="V100" s="40"/>
      <c r="W100" s="25"/>
      <c r="AA100" s="33"/>
      <c r="AC100" s="4"/>
    </row>
    <row r="101" spans="21:29" x14ac:dyDescent="0.3">
      <c r="U101" s="40"/>
      <c r="V101" s="40"/>
      <c r="W101" s="25"/>
      <c r="AA101" s="33"/>
      <c r="AC101" s="4"/>
    </row>
    <row r="102" spans="21:29" x14ac:dyDescent="0.3">
      <c r="U102" s="40"/>
      <c r="V102" s="40"/>
      <c r="W102" s="25"/>
      <c r="AA102" s="33"/>
      <c r="AC102" s="4"/>
    </row>
    <row r="103" spans="21:29" x14ac:dyDescent="0.3">
      <c r="U103" s="40"/>
      <c r="V103" s="40"/>
      <c r="W103" s="25"/>
      <c r="AA103" s="33"/>
      <c r="AC103" s="4"/>
    </row>
    <row r="104" spans="21:29" x14ac:dyDescent="0.3">
      <c r="U104" s="40"/>
      <c r="V104" s="40"/>
      <c r="W104" s="25"/>
      <c r="AA104" s="33"/>
      <c r="AC104" s="4"/>
    </row>
    <row r="105" spans="21:29" x14ac:dyDescent="0.3">
      <c r="U105" s="40"/>
      <c r="V105" s="40"/>
      <c r="W105" s="25"/>
      <c r="AA105" s="33"/>
      <c r="AC105" s="4"/>
    </row>
    <row r="106" spans="21:29" x14ac:dyDescent="0.3">
      <c r="U106" s="40"/>
      <c r="V106" s="40"/>
      <c r="W106" s="25"/>
      <c r="AA106" s="33"/>
      <c r="AC106" s="4"/>
    </row>
    <row r="107" spans="21:29" x14ac:dyDescent="0.3">
      <c r="U107" s="40"/>
      <c r="V107" s="40"/>
      <c r="W107" s="25"/>
      <c r="AA107" s="33"/>
      <c r="AC107" s="4"/>
    </row>
    <row r="108" spans="21:29" x14ac:dyDescent="0.3">
      <c r="U108" s="40"/>
      <c r="V108" s="40"/>
      <c r="W108" s="25"/>
      <c r="AA108" s="33"/>
      <c r="AC108" s="4"/>
    </row>
    <row r="109" spans="21:29" x14ac:dyDescent="0.3">
      <c r="U109" s="40"/>
      <c r="V109" s="40"/>
      <c r="W109" s="25"/>
      <c r="AA109" s="33"/>
      <c r="AC109" s="4"/>
    </row>
    <row r="110" spans="21:29" x14ac:dyDescent="0.3">
      <c r="U110" s="40"/>
      <c r="V110" s="40"/>
      <c r="AA110" s="33"/>
      <c r="AC110" s="4"/>
    </row>
    <row r="111" spans="21:29" x14ac:dyDescent="0.3">
      <c r="U111" s="40"/>
      <c r="V111" s="40"/>
      <c r="AA111" s="33"/>
      <c r="AC111" s="4"/>
    </row>
    <row r="112" spans="21:29" x14ac:dyDescent="0.3">
      <c r="U112" s="40"/>
      <c r="V112" s="40"/>
      <c r="AA112" s="33"/>
      <c r="AC112" s="4"/>
    </row>
    <row r="113" spans="21:29" x14ac:dyDescent="0.3">
      <c r="U113" s="40"/>
      <c r="V113" s="40"/>
      <c r="AA113" s="33"/>
      <c r="AC113" s="4"/>
    </row>
    <row r="114" spans="21:29" x14ac:dyDescent="0.3">
      <c r="U114" s="40"/>
      <c r="V114" s="40"/>
      <c r="AA114" s="33"/>
      <c r="AC114" s="4"/>
    </row>
    <row r="115" spans="21:29" x14ac:dyDescent="0.3">
      <c r="U115" s="40"/>
      <c r="V115" s="40"/>
      <c r="AA115" s="33"/>
      <c r="AC115" s="4"/>
    </row>
    <row r="116" spans="21:29" x14ac:dyDescent="0.3">
      <c r="U116" s="40"/>
      <c r="V116" s="40"/>
      <c r="AA116" s="33"/>
      <c r="AC116" s="4"/>
    </row>
    <row r="117" spans="21:29" x14ac:dyDescent="0.3">
      <c r="U117" s="40"/>
      <c r="V117" s="40"/>
      <c r="AA117" s="33"/>
      <c r="AC117" s="4"/>
    </row>
    <row r="118" spans="21:29" x14ac:dyDescent="0.3">
      <c r="U118" s="40"/>
      <c r="V118" s="40"/>
      <c r="AA118" s="33"/>
      <c r="AC118" s="4"/>
    </row>
    <row r="119" spans="21:29" x14ac:dyDescent="0.3">
      <c r="U119" s="40"/>
      <c r="V119" s="40"/>
      <c r="AA119" s="33"/>
      <c r="AC119" s="4"/>
    </row>
    <row r="120" spans="21:29" x14ac:dyDescent="0.3">
      <c r="U120" s="40"/>
      <c r="V120" s="40"/>
      <c r="AA120" s="33"/>
      <c r="AC120" s="4"/>
    </row>
    <row r="121" spans="21:29" x14ac:dyDescent="0.3">
      <c r="U121" s="40"/>
      <c r="V121" s="40"/>
      <c r="AA121" s="33"/>
      <c r="AC121" s="4"/>
    </row>
    <row r="122" spans="21:29" x14ac:dyDescent="0.3">
      <c r="U122" s="40"/>
      <c r="V122" s="40"/>
      <c r="AA122" s="33"/>
      <c r="AC122" s="4"/>
    </row>
    <row r="123" spans="21:29" x14ac:dyDescent="0.3">
      <c r="U123" s="40"/>
      <c r="V123" s="40"/>
      <c r="AA123" s="33"/>
      <c r="AC123" s="4"/>
    </row>
    <row r="124" spans="21:29" x14ac:dyDescent="0.3">
      <c r="U124" s="40"/>
      <c r="V124" s="40"/>
      <c r="AA124" s="33"/>
      <c r="AC124" s="4"/>
    </row>
    <row r="125" spans="21:29" x14ac:dyDescent="0.3">
      <c r="U125" s="40"/>
      <c r="V125" s="40"/>
      <c r="AA125" s="33"/>
      <c r="AC125" s="4"/>
    </row>
    <row r="126" spans="21:29" x14ac:dyDescent="0.3">
      <c r="U126" s="40"/>
      <c r="V126" s="40"/>
      <c r="AA126" s="33"/>
      <c r="AC126" s="4"/>
    </row>
    <row r="127" spans="21:29" x14ac:dyDescent="0.3">
      <c r="U127" s="40"/>
      <c r="V127" s="40"/>
      <c r="AA127" s="33"/>
      <c r="AC127" s="4"/>
    </row>
    <row r="128" spans="21:29" x14ac:dyDescent="0.3">
      <c r="U128" s="40"/>
      <c r="V128" s="40"/>
      <c r="AA128" s="33"/>
      <c r="AC128" s="4"/>
    </row>
    <row r="129" spans="21:29" x14ac:dyDescent="0.3">
      <c r="U129" s="40"/>
      <c r="V129" s="40"/>
      <c r="AA129" s="33"/>
      <c r="AC129" s="4"/>
    </row>
    <row r="130" spans="21:29" x14ac:dyDescent="0.3">
      <c r="U130" s="40"/>
      <c r="V130" s="40"/>
      <c r="AA130" s="33"/>
      <c r="AC130" s="4"/>
    </row>
    <row r="131" spans="21:29" x14ac:dyDescent="0.3">
      <c r="U131" s="40"/>
      <c r="V131" s="41"/>
      <c r="AA131" s="33"/>
      <c r="AC131" s="4"/>
    </row>
    <row r="132" spans="21:29" x14ac:dyDescent="0.3">
      <c r="U132" s="40"/>
      <c r="V132" s="41"/>
      <c r="AA132" s="33"/>
      <c r="AC132" s="4"/>
    </row>
    <row r="133" spans="21:29" x14ac:dyDescent="0.3">
      <c r="U133" s="40"/>
      <c r="V133" s="41"/>
      <c r="AA133" s="33"/>
      <c r="AC133" s="4"/>
    </row>
    <row r="134" spans="21:29" x14ac:dyDescent="0.3">
      <c r="U134" s="40"/>
      <c r="V134" s="40"/>
      <c r="AA134" s="33"/>
      <c r="AC134" s="4"/>
    </row>
    <row r="135" spans="21:29" x14ac:dyDescent="0.3">
      <c r="U135" s="40"/>
      <c r="V135" s="40"/>
      <c r="AA135" s="33"/>
      <c r="AC135" s="4"/>
    </row>
    <row r="136" spans="21:29" x14ac:dyDescent="0.3">
      <c r="U136" s="40"/>
      <c r="V136" s="41"/>
      <c r="AA136" s="33"/>
      <c r="AC136" s="4"/>
    </row>
    <row r="137" spans="21:29" x14ac:dyDescent="0.3">
      <c r="U137" s="40"/>
      <c r="V137" s="41"/>
      <c r="AA137" s="33"/>
      <c r="AC137" s="4"/>
    </row>
    <row r="138" spans="21:29" x14ac:dyDescent="0.3">
      <c r="U138" s="40"/>
      <c r="V138" s="40"/>
      <c r="AA138" s="33"/>
      <c r="AC138" s="4"/>
    </row>
    <row r="139" spans="21:29" x14ac:dyDescent="0.3">
      <c r="U139" s="40"/>
      <c r="V139" s="40"/>
      <c r="AA139" s="33"/>
      <c r="AC139" s="4"/>
    </row>
    <row r="140" spans="21:29" x14ac:dyDescent="0.3">
      <c r="U140" s="40"/>
      <c r="V140" s="40"/>
      <c r="AA140" s="33"/>
      <c r="AC140" s="4"/>
    </row>
    <row r="141" spans="21:29" x14ac:dyDescent="0.3">
      <c r="U141" s="40"/>
      <c r="V141" s="40"/>
      <c r="AA141" s="33"/>
      <c r="AC141" s="4"/>
    </row>
    <row r="142" spans="21:29" x14ac:dyDescent="0.3">
      <c r="U142" s="40"/>
      <c r="V142" s="40"/>
      <c r="AA142" s="33"/>
      <c r="AC142" s="4"/>
    </row>
    <row r="143" spans="21:29" x14ac:dyDescent="0.3">
      <c r="U143" s="40"/>
      <c r="V143" s="40"/>
      <c r="AA143" s="33"/>
      <c r="AC143" s="4"/>
    </row>
    <row r="144" spans="21:29" x14ac:dyDescent="0.3">
      <c r="U144" s="40"/>
      <c r="V144" s="40"/>
      <c r="AA144" s="33"/>
      <c r="AC144" s="4"/>
    </row>
    <row r="145" spans="21:29" x14ac:dyDescent="0.3">
      <c r="U145" s="40"/>
      <c r="V145" s="40"/>
      <c r="AA145" s="33"/>
      <c r="AC145" s="4"/>
    </row>
    <row r="146" spans="21:29" x14ac:dyDescent="0.3">
      <c r="U146" s="40"/>
      <c r="V146" s="40"/>
      <c r="AA146" s="33"/>
      <c r="AC146" s="4"/>
    </row>
    <row r="147" spans="21:29" x14ac:dyDescent="0.3">
      <c r="U147" s="40"/>
      <c r="V147" s="40"/>
      <c r="AA147" s="33"/>
      <c r="AC147" s="4"/>
    </row>
    <row r="148" spans="21:29" x14ac:dyDescent="0.3">
      <c r="U148" s="40"/>
      <c r="V148" s="40"/>
      <c r="AA148" s="33"/>
      <c r="AC148" s="4"/>
    </row>
    <row r="149" spans="21:29" x14ac:dyDescent="0.3">
      <c r="U149" s="40"/>
      <c r="V149" s="40"/>
      <c r="AA149" s="33"/>
      <c r="AC149" s="4"/>
    </row>
    <row r="150" spans="21:29" x14ac:dyDescent="0.3">
      <c r="U150" s="40"/>
      <c r="V150" s="40"/>
      <c r="AA150" s="33"/>
      <c r="AC150" s="4"/>
    </row>
    <row r="151" spans="21:29" x14ac:dyDescent="0.3">
      <c r="U151" s="40"/>
      <c r="V151" s="40"/>
      <c r="AA151" s="33"/>
      <c r="AC151" s="4"/>
    </row>
    <row r="152" spans="21:29" x14ac:dyDescent="0.3">
      <c r="U152" s="40"/>
      <c r="V152" s="40"/>
      <c r="AA152" s="33"/>
      <c r="AC152" s="4"/>
    </row>
    <row r="153" spans="21:29" x14ac:dyDescent="0.3">
      <c r="U153" s="40"/>
      <c r="V153" s="40"/>
      <c r="AA153" s="33"/>
      <c r="AC153" s="4"/>
    </row>
    <row r="154" spans="21:29" x14ac:dyDescent="0.3">
      <c r="U154" s="40"/>
      <c r="V154" s="40"/>
      <c r="AA154" s="33"/>
      <c r="AC154" s="4"/>
    </row>
    <row r="155" spans="21:29" x14ac:dyDescent="0.3">
      <c r="U155" s="40"/>
      <c r="V155" s="40"/>
      <c r="AA155" s="33"/>
      <c r="AC155" s="4"/>
    </row>
    <row r="156" spans="21:29" x14ac:dyDescent="0.3">
      <c r="U156" s="40"/>
      <c r="V156" s="40"/>
      <c r="AA156" s="33"/>
      <c r="AC156" s="4"/>
    </row>
    <row r="157" spans="21:29" x14ac:dyDescent="0.3">
      <c r="U157" s="40"/>
      <c r="V157" s="40"/>
      <c r="AA157" s="33"/>
      <c r="AC157" s="4"/>
    </row>
    <row r="158" spans="21:29" x14ac:dyDescent="0.3">
      <c r="U158" s="40"/>
      <c r="V158" s="40"/>
      <c r="AA158" s="33"/>
      <c r="AC158" s="4"/>
    </row>
    <row r="159" spans="21:29" x14ac:dyDescent="0.3">
      <c r="U159" s="40"/>
      <c r="V159" s="40"/>
      <c r="AA159" s="33"/>
      <c r="AC159" s="4"/>
    </row>
    <row r="160" spans="21:29" x14ac:dyDescent="0.3">
      <c r="U160" s="40"/>
      <c r="V160" s="40"/>
      <c r="AA160" s="33"/>
      <c r="AC160" s="4"/>
    </row>
    <row r="161" spans="21:29" x14ac:dyDescent="0.3">
      <c r="U161" s="40"/>
      <c r="V161" s="40"/>
      <c r="AA161" s="33"/>
      <c r="AC161" s="4"/>
    </row>
    <row r="162" spans="21:29" x14ac:dyDescent="0.3">
      <c r="U162" s="40"/>
      <c r="V162" s="40"/>
      <c r="AA162" s="33"/>
      <c r="AC162" s="4"/>
    </row>
    <row r="163" spans="21:29" x14ac:dyDescent="0.3">
      <c r="U163" s="40"/>
      <c r="V163" s="40"/>
      <c r="AA163" s="33"/>
      <c r="AC163" s="4"/>
    </row>
    <row r="164" spans="21:29" x14ac:dyDescent="0.3">
      <c r="U164" s="40"/>
      <c r="V164" s="40"/>
      <c r="AA164" s="33"/>
      <c r="AC164" s="4"/>
    </row>
    <row r="165" spans="21:29" x14ac:dyDescent="0.3">
      <c r="U165" s="40"/>
      <c r="V165" s="40"/>
      <c r="AA165" s="33"/>
      <c r="AC165" s="4"/>
    </row>
    <row r="166" spans="21:29" x14ac:dyDescent="0.3">
      <c r="U166" s="40"/>
      <c r="V166" s="40"/>
      <c r="AA166" s="33"/>
      <c r="AC166" s="4"/>
    </row>
    <row r="167" spans="21:29" x14ac:dyDescent="0.3">
      <c r="U167" s="40"/>
      <c r="V167" s="40"/>
      <c r="AA167" s="33"/>
      <c r="AC167" s="4"/>
    </row>
    <row r="168" spans="21:29" x14ac:dyDescent="0.3">
      <c r="U168" s="40"/>
      <c r="V168" s="40"/>
      <c r="AA168" s="33"/>
      <c r="AC168" s="4"/>
    </row>
    <row r="169" spans="21:29" x14ac:dyDescent="0.3">
      <c r="U169" s="40"/>
      <c r="V169" s="40"/>
      <c r="AA169" s="33"/>
      <c r="AC169" s="4"/>
    </row>
    <row r="170" spans="21:29" x14ac:dyDescent="0.3">
      <c r="U170" s="40"/>
      <c r="V170" s="40"/>
      <c r="AA170" s="33"/>
      <c r="AC170" s="4"/>
    </row>
    <row r="171" spans="21:29" x14ac:dyDescent="0.3">
      <c r="U171" s="40"/>
      <c r="V171" s="40"/>
      <c r="AA171" s="33"/>
      <c r="AC171" s="4"/>
    </row>
    <row r="172" spans="21:29" x14ac:dyDescent="0.3">
      <c r="U172" s="40"/>
      <c r="V172" s="40"/>
      <c r="AA172" s="33"/>
      <c r="AC172" s="4"/>
    </row>
    <row r="173" spans="21:29" x14ac:dyDescent="0.3">
      <c r="U173" s="40"/>
      <c r="V173" s="40"/>
      <c r="AA173" s="33"/>
      <c r="AC173" s="4"/>
    </row>
    <row r="174" spans="21:29" x14ac:dyDescent="0.3">
      <c r="U174" s="40"/>
      <c r="V174" s="40"/>
      <c r="AA174" s="33"/>
      <c r="AC174" s="4"/>
    </row>
    <row r="175" spans="21:29" x14ac:dyDescent="0.3">
      <c r="U175" s="40"/>
      <c r="V175" s="40"/>
      <c r="AA175" s="33"/>
      <c r="AC175" s="4"/>
    </row>
    <row r="176" spans="21:29" x14ac:dyDescent="0.3">
      <c r="U176" s="40"/>
      <c r="V176" s="40"/>
      <c r="AA176" s="33"/>
      <c r="AC176" s="4"/>
    </row>
    <row r="177" spans="21:29" x14ac:dyDescent="0.3">
      <c r="U177" s="40"/>
      <c r="V177" s="40"/>
      <c r="AA177" s="33"/>
      <c r="AC177" s="4"/>
    </row>
    <row r="178" spans="21:29" x14ac:dyDescent="0.3">
      <c r="U178" s="40"/>
      <c r="V178" s="40"/>
      <c r="AA178" s="33"/>
      <c r="AC178" s="4"/>
    </row>
    <row r="179" spans="21:29" x14ac:dyDescent="0.3">
      <c r="U179" s="40"/>
      <c r="V179" s="40"/>
      <c r="AA179" s="33"/>
      <c r="AC179" s="4"/>
    </row>
    <row r="180" spans="21:29" x14ac:dyDescent="0.3">
      <c r="U180" s="40"/>
      <c r="V180" s="40"/>
      <c r="AA180" s="33"/>
      <c r="AC180" s="4"/>
    </row>
    <row r="181" spans="21:29" x14ac:dyDescent="0.3">
      <c r="U181" s="40"/>
      <c r="V181" s="40"/>
      <c r="AA181" s="33"/>
      <c r="AC181" s="4"/>
    </row>
    <row r="182" spans="21:29" x14ac:dyDescent="0.3">
      <c r="U182" s="40"/>
      <c r="V182" s="40"/>
      <c r="AA182" s="33"/>
      <c r="AC182" s="4"/>
    </row>
    <row r="183" spans="21:29" x14ac:dyDescent="0.3">
      <c r="U183" s="40"/>
      <c r="V183" s="40"/>
      <c r="AA183" s="33"/>
      <c r="AC183" s="4"/>
    </row>
    <row r="184" spans="21:29" x14ac:dyDescent="0.3">
      <c r="U184" s="40"/>
      <c r="V184" s="40"/>
      <c r="AA184" s="33"/>
      <c r="AC184" s="4"/>
    </row>
    <row r="185" spans="21:29" x14ac:dyDescent="0.3">
      <c r="U185" s="40"/>
      <c r="V185" s="40"/>
      <c r="AA185" s="33"/>
      <c r="AC185" s="4"/>
    </row>
    <row r="186" spans="21:29" x14ac:dyDescent="0.3">
      <c r="U186" s="40"/>
      <c r="V186" s="40"/>
      <c r="AA186" s="33"/>
      <c r="AC186" s="4"/>
    </row>
    <row r="187" spans="21:29" x14ac:dyDescent="0.3">
      <c r="U187" s="40"/>
      <c r="V187" s="40"/>
      <c r="AA187" s="33"/>
      <c r="AC187" s="4"/>
    </row>
    <row r="188" spans="21:29" x14ac:dyDescent="0.3">
      <c r="U188" s="40"/>
      <c r="V188" s="40"/>
      <c r="AA188" s="33"/>
      <c r="AC188" s="4"/>
    </row>
    <row r="189" spans="21:29" x14ac:dyDescent="0.3">
      <c r="U189" s="40"/>
      <c r="V189" s="40"/>
      <c r="AA189" s="33"/>
      <c r="AC189" s="4"/>
    </row>
    <row r="190" spans="21:29" x14ac:dyDescent="0.3">
      <c r="U190" s="40"/>
      <c r="V190" s="40"/>
      <c r="AA190" s="33"/>
      <c r="AC190" s="4"/>
    </row>
    <row r="191" spans="21:29" x14ac:dyDescent="0.3">
      <c r="U191" s="40"/>
      <c r="V191" s="40"/>
      <c r="AA191" s="33"/>
      <c r="AC191" s="4"/>
    </row>
    <row r="192" spans="21:29" x14ac:dyDescent="0.3">
      <c r="U192" s="40"/>
      <c r="V192" s="40"/>
      <c r="AA192" s="33"/>
      <c r="AC192" s="4"/>
    </row>
    <row r="193" spans="21:29" x14ac:dyDescent="0.3">
      <c r="U193" s="40"/>
      <c r="V193" s="40"/>
      <c r="AA193" s="33"/>
      <c r="AC193" s="4"/>
    </row>
    <row r="194" spans="21:29" x14ac:dyDescent="0.3">
      <c r="U194" s="40"/>
      <c r="V194" s="40"/>
      <c r="AA194" s="33"/>
      <c r="AC194" s="4"/>
    </row>
    <row r="195" spans="21:29" x14ac:dyDescent="0.3">
      <c r="U195" s="40"/>
      <c r="V195" s="40"/>
      <c r="AA195" s="33"/>
      <c r="AC195" s="4"/>
    </row>
    <row r="196" spans="21:29" x14ac:dyDescent="0.3">
      <c r="U196" s="40"/>
      <c r="V196" s="40"/>
      <c r="AA196" s="33"/>
      <c r="AC196" s="4"/>
    </row>
    <row r="197" spans="21:29" x14ac:dyDescent="0.3">
      <c r="U197" s="40"/>
      <c r="V197" s="40"/>
      <c r="AA197" s="33"/>
      <c r="AC197" s="4"/>
    </row>
    <row r="198" spans="21:29" x14ac:dyDescent="0.3">
      <c r="U198" s="40"/>
      <c r="V198" s="40"/>
      <c r="AA198" s="33"/>
      <c r="AC198" s="4"/>
    </row>
    <row r="199" spans="21:29" x14ac:dyDescent="0.3">
      <c r="U199" s="40"/>
      <c r="V199" s="40"/>
      <c r="AA199" s="33"/>
      <c r="AC199" s="4"/>
    </row>
    <row r="200" spans="21:29" x14ac:dyDescent="0.3">
      <c r="U200" s="40"/>
      <c r="V200" s="40"/>
      <c r="AA200" s="33"/>
      <c r="AC200" s="4"/>
    </row>
    <row r="201" spans="21:29" x14ac:dyDescent="0.3">
      <c r="U201" s="40"/>
      <c r="V201" s="40"/>
      <c r="AA201" s="33"/>
      <c r="AC201" s="4"/>
    </row>
    <row r="202" spans="21:29" x14ac:dyDescent="0.3">
      <c r="U202" s="40"/>
      <c r="V202" s="40"/>
      <c r="AA202" s="33"/>
      <c r="AC202" s="4"/>
    </row>
    <row r="203" spans="21:29" x14ac:dyDescent="0.3">
      <c r="U203" s="40"/>
      <c r="V203" s="40"/>
      <c r="AA203" s="33"/>
      <c r="AC203" s="4"/>
    </row>
    <row r="204" spans="21:29" x14ac:dyDescent="0.3">
      <c r="U204" s="40"/>
      <c r="V204" s="40"/>
      <c r="AA204" s="33"/>
      <c r="AC204" s="4"/>
    </row>
    <row r="205" spans="21:29" x14ac:dyDescent="0.3">
      <c r="U205" s="40"/>
      <c r="V205" s="40"/>
      <c r="AA205" s="33"/>
      <c r="AC205" s="4"/>
    </row>
    <row r="206" spans="21:29" x14ac:dyDescent="0.3">
      <c r="U206" s="40"/>
      <c r="V206" s="40"/>
      <c r="AA206" s="33"/>
      <c r="AC206" s="4"/>
    </row>
    <row r="207" spans="21:29" x14ac:dyDescent="0.3">
      <c r="U207" s="40"/>
      <c r="V207" s="40"/>
      <c r="AA207" s="33"/>
      <c r="AC207" s="4"/>
    </row>
    <row r="208" spans="21:29" x14ac:dyDescent="0.3">
      <c r="U208" s="40"/>
      <c r="V208" s="40"/>
      <c r="AA208" s="33"/>
      <c r="AC208" s="4"/>
    </row>
    <row r="209" spans="21:29" x14ac:dyDescent="0.3">
      <c r="U209" s="40"/>
      <c r="V209" s="40"/>
      <c r="AA209" s="33"/>
      <c r="AC209" s="4"/>
    </row>
    <row r="210" spans="21:29" x14ac:dyDescent="0.3">
      <c r="U210" s="40"/>
      <c r="V210" s="40"/>
      <c r="AA210" s="33"/>
    </row>
    <row r="211" spans="21:29" x14ac:dyDescent="0.3">
      <c r="U211" s="40"/>
      <c r="V211" s="40"/>
    </row>
    <row r="212" spans="21:29" x14ac:dyDescent="0.3">
      <c r="U212" s="40"/>
      <c r="V212" s="40"/>
    </row>
    <row r="213" spans="21:29" x14ac:dyDescent="0.3">
      <c r="U213" s="40"/>
      <c r="V213" s="40"/>
    </row>
    <row r="214" spans="21:29" x14ac:dyDescent="0.3">
      <c r="U214" s="40"/>
      <c r="V214" s="40"/>
    </row>
    <row r="215" spans="21:29" x14ac:dyDescent="0.3">
      <c r="U215" s="40"/>
      <c r="V215" s="40"/>
    </row>
    <row r="216" spans="21:29" x14ac:dyDescent="0.3">
      <c r="U216" s="40"/>
      <c r="V216" s="40"/>
    </row>
    <row r="217" spans="21:29" x14ac:dyDescent="0.3">
      <c r="U217" s="40"/>
      <c r="V217" s="40"/>
    </row>
    <row r="218" spans="21:29" x14ac:dyDescent="0.3">
      <c r="U218" s="40"/>
      <c r="V218" s="40"/>
    </row>
    <row r="219" spans="21:29" x14ac:dyDescent="0.3">
      <c r="U219" s="40"/>
      <c r="V219" s="40"/>
    </row>
    <row r="220" spans="21:29" x14ac:dyDescent="0.3">
      <c r="U220" s="40"/>
      <c r="V220" s="40"/>
    </row>
    <row r="221" spans="21:29" x14ac:dyDescent="0.3">
      <c r="U221" s="40"/>
      <c r="V221" s="40"/>
    </row>
    <row r="222" spans="21:29" x14ac:dyDescent="0.3">
      <c r="U222" s="40"/>
      <c r="V222" s="40"/>
    </row>
    <row r="223" spans="21:29" x14ac:dyDescent="0.3">
      <c r="U223" s="40"/>
      <c r="V223" s="40"/>
    </row>
    <row r="224" spans="21:29" x14ac:dyDescent="0.3">
      <c r="U224" s="40"/>
      <c r="V224" s="40"/>
    </row>
    <row r="225" spans="21:22" x14ac:dyDescent="0.3">
      <c r="U225" s="40"/>
      <c r="V225" s="40"/>
    </row>
    <row r="226" spans="21:22" x14ac:dyDescent="0.3">
      <c r="U226" s="40"/>
      <c r="V226" s="40"/>
    </row>
    <row r="227" spans="21:22" x14ac:dyDescent="0.3">
      <c r="U227" s="40"/>
      <c r="V227" s="40"/>
    </row>
    <row r="228" spans="21:22" x14ac:dyDescent="0.3">
      <c r="U228" s="40"/>
      <c r="V228" s="40"/>
    </row>
    <row r="229" spans="21:22" x14ac:dyDescent="0.3">
      <c r="U229" s="40"/>
      <c r="V229" s="40"/>
    </row>
    <row r="230" spans="21:22" x14ac:dyDescent="0.3">
      <c r="U230" s="40"/>
      <c r="V230" s="40"/>
    </row>
    <row r="231" spans="21:22" x14ac:dyDescent="0.3">
      <c r="U231" s="40"/>
      <c r="V231" s="40"/>
    </row>
    <row r="232" spans="21:22" x14ac:dyDescent="0.3">
      <c r="U232" s="40"/>
      <c r="V232" s="40"/>
    </row>
    <row r="233" spans="21:22" x14ac:dyDescent="0.3">
      <c r="U233" s="40"/>
      <c r="V233" s="40"/>
    </row>
    <row r="234" spans="21:22" x14ac:dyDescent="0.3">
      <c r="U234" s="40"/>
      <c r="V234" s="40"/>
    </row>
    <row r="235" spans="21:22" x14ac:dyDescent="0.3">
      <c r="U235" s="40"/>
      <c r="V235" s="40"/>
    </row>
    <row r="236" spans="21:22" x14ac:dyDescent="0.3">
      <c r="U236" s="40"/>
      <c r="V236" s="40"/>
    </row>
    <row r="237" spans="21:22" x14ac:dyDescent="0.3">
      <c r="U237" s="40"/>
      <c r="V237" s="40"/>
    </row>
    <row r="238" spans="21:22" x14ac:dyDescent="0.3">
      <c r="U238" s="40"/>
      <c r="V238" s="40"/>
    </row>
    <row r="239" spans="21:22" x14ac:dyDescent="0.3">
      <c r="U239" s="40"/>
      <c r="V239" s="40"/>
    </row>
    <row r="240" spans="21:22" x14ac:dyDescent="0.3">
      <c r="U240" s="40"/>
      <c r="V240" s="40"/>
    </row>
    <row r="241" spans="21:22" x14ac:dyDescent="0.3">
      <c r="U241" s="40"/>
      <c r="V241" s="40"/>
    </row>
    <row r="242" spans="21:22" x14ac:dyDescent="0.3">
      <c r="U242" s="40"/>
      <c r="V242" s="40"/>
    </row>
    <row r="243" spans="21:22" x14ac:dyDescent="0.3">
      <c r="U243" s="40"/>
      <c r="V243" s="40"/>
    </row>
    <row r="244" spans="21:22" x14ac:dyDescent="0.3">
      <c r="U244" s="40"/>
      <c r="V244" s="40"/>
    </row>
    <row r="245" spans="21:22" x14ac:dyDescent="0.3">
      <c r="U245" s="40"/>
      <c r="V245" s="40"/>
    </row>
    <row r="246" spans="21:22" x14ac:dyDescent="0.3">
      <c r="U246" s="40"/>
      <c r="V246" s="40"/>
    </row>
    <row r="247" spans="21:22" x14ac:dyDescent="0.3">
      <c r="U247" s="40"/>
      <c r="V247" s="40"/>
    </row>
    <row r="248" spans="21:22" x14ac:dyDescent="0.3">
      <c r="U248" s="40"/>
      <c r="V248" s="40"/>
    </row>
    <row r="249" spans="21:22" x14ac:dyDescent="0.3">
      <c r="U249" s="40"/>
      <c r="V249" s="40"/>
    </row>
    <row r="250" spans="21:22" x14ac:dyDescent="0.3">
      <c r="U250" s="40"/>
      <c r="V250" s="40"/>
    </row>
    <row r="251" spans="21:22" x14ac:dyDescent="0.3">
      <c r="U251" s="40"/>
      <c r="V251" s="41"/>
    </row>
    <row r="252" spans="21:22" x14ac:dyDescent="0.3">
      <c r="U252" s="40"/>
      <c r="V252" s="41"/>
    </row>
    <row r="253" spans="21:22" x14ac:dyDescent="0.3">
      <c r="U253" s="40"/>
      <c r="V253" s="41"/>
    </row>
    <row r="254" spans="21:22" x14ac:dyDescent="0.3">
      <c r="U254" s="40"/>
      <c r="V254" s="40"/>
    </row>
    <row r="255" spans="21:22" x14ac:dyDescent="0.3">
      <c r="U255" s="40"/>
      <c r="V255" s="40"/>
    </row>
    <row r="256" spans="21:22" x14ac:dyDescent="0.3">
      <c r="U256" s="40"/>
      <c r="V256" s="41"/>
    </row>
    <row r="257" spans="21:22" x14ac:dyDescent="0.3">
      <c r="U257" s="40"/>
      <c r="V257" s="41"/>
    </row>
    <row r="258" spans="21:22" x14ac:dyDescent="0.3">
      <c r="U258" s="40"/>
      <c r="V258" s="40"/>
    </row>
    <row r="259" spans="21:22" x14ac:dyDescent="0.3">
      <c r="U259" s="40"/>
      <c r="V259" s="40"/>
    </row>
    <row r="260" spans="21:22" x14ac:dyDescent="0.3">
      <c r="U260" s="40"/>
      <c r="V260" s="40"/>
    </row>
    <row r="261" spans="21:22" x14ac:dyDescent="0.3">
      <c r="U261" s="40"/>
      <c r="V261" s="40"/>
    </row>
    <row r="262" spans="21:22" x14ac:dyDescent="0.3">
      <c r="U262" s="40"/>
      <c r="V262" s="40"/>
    </row>
    <row r="263" spans="21:22" x14ac:dyDescent="0.3">
      <c r="U263" s="40"/>
      <c r="V263" s="40"/>
    </row>
    <row r="264" spans="21:22" x14ac:dyDescent="0.3">
      <c r="U264" s="40"/>
      <c r="V264" s="40"/>
    </row>
    <row r="265" spans="21:22" x14ac:dyDescent="0.3">
      <c r="U265" s="40"/>
      <c r="V265" s="40"/>
    </row>
    <row r="266" spans="21:22" x14ac:dyDescent="0.3">
      <c r="U266" s="40"/>
      <c r="V266" s="40"/>
    </row>
    <row r="267" spans="21:22" x14ac:dyDescent="0.3">
      <c r="U267" s="40"/>
      <c r="V267" s="40"/>
    </row>
    <row r="268" spans="21:22" x14ac:dyDescent="0.3">
      <c r="U268" s="40"/>
      <c r="V268" s="40"/>
    </row>
    <row r="269" spans="21:22" x14ac:dyDescent="0.3">
      <c r="U269" s="40"/>
      <c r="V269" s="40"/>
    </row>
    <row r="270" spans="21:22" x14ac:dyDescent="0.3">
      <c r="U270" s="40"/>
      <c r="V270" s="40"/>
    </row>
    <row r="271" spans="21:22" x14ac:dyDescent="0.3">
      <c r="U271" s="40"/>
      <c r="V271" s="40"/>
    </row>
    <row r="272" spans="21:22" x14ac:dyDescent="0.3">
      <c r="U272" s="40"/>
      <c r="V272" s="40"/>
    </row>
    <row r="273" spans="21:22" x14ac:dyDescent="0.3">
      <c r="U273" s="40"/>
      <c r="V273" s="40"/>
    </row>
    <row r="274" spans="21:22" x14ac:dyDescent="0.3">
      <c r="U274" s="40"/>
      <c r="V274" s="40"/>
    </row>
    <row r="275" spans="21:22" x14ac:dyDescent="0.3">
      <c r="U275" s="40"/>
      <c r="V275" s="40"/>
    </row>
    <row r="276" spans="21:22" x14ac:dyDescent="0.3">
      <c r="U276" s="40"/>
      <c r="V276" s="40"/>
    </row>
    <row r="277" spans="21:22" x14ac:dyDescent="0.3">
      <c r="U277" s="40"/>
      <c r="V277" s="40"/>
    </row>
    <row r="278" spans="21:22" x14ac:dyDescent="0.3">
      <c r="U278" s="40"/>
      <c r="V278" s="40"/>
    </row>
    <row r="279" spans="21:22" x14ac:dyDescent="0.3">
      <c r="U279" s="40"/>
      <c r="V279" s="40"/>
    </row>
    <row r="280" spans="21:22" x14ac:dyDescent="0.3">
      <c r="U280" s="40"/>
      <c r="V280" s="40"/>
    </row>
    <row r="281" spans="21:22" x14ac:dyDescent="0.3">
      <c r="U281" s="40"/>
      <c r="V281" s="40"/>
    </row>
    <row r="282" spans="21:22" x14ac:dyDescent="0.3">
      <c r="U282" s="40"/>
      <c r="V282" s="40"/>
    </row>
    <row r="283" spans="21:22" x14ac:dyDescent="0.3">
      <c r="U283" s="40"/>
      <c r="V283" s="40"/>
    </row>
    <row r="284" spans="21:22" x14ac:dyDescent="0.3">
      <c r="U284" s="40"/>
      <c r="V284" s="40"/>
    </row>
    <row r="285" spans="21:22" x14ac:dyDescent="0.3">
      <c r="U285" s="40"/>
      <c r="V285" s="40"/>
    </row>
    <row r="286" spans="21:22" x14ac:dyDescent="0.3">
      <c r="U286" s="40"/>
      <c r="V286" s="40"/>
    </row>
    <row r="287" spans="21:22" x14ac:dyDescent="0.3">
      <c r="U287" s="40"/>
      <c r="V287" s="40"/>
    </row>
    <row r="288" spans="21:22" x14ac:dyDescent="0.3">
      <c r="U288" s="40"/>
      <c r="V288" s="40"/>
    </row>
    <row r="289" spans="21:22" x14ac:dyDescent="0.3">
      <c r="U289" s="40"/>
      <c r="V289" s="40"/>
    </row>
    <row r="290" spans="21:22" x14ac:dyDescent="0.3">
      <c r="U290" s="40"/>
      <c r="V290" s="40"/>
    </row>
    <row r="291" spans="21:22" x14ac:dyDescent="0.3">
      <c r="U291" s="40"/>
      <c r="V291" s="40"/>
    </row>
    <row r="292" spans="21:22" x14ac:dyDescent="0.3">
      <c r="U292" s="40"/>
      <c r="V292" s="40"/>
    </row>
    <row r="293" spans="21:22" x14ac:dyDescent="0.3">
      <c r="U293" s="40"/>
      <c r="V293" s="40"/>
    </row>
    <row r="294" spans="21:22" x14ac:dyDescent="0.3">
      <c r="U294" s="40"/>
      <c r="V294" s="40"/>
    </row>
    <row r="295" spans="21:22" x14ac:dyDescent="0.3">
      <c r="U295" s="40"/>
      <c r="V295" s="40"/>
    </row>
    <row r="296" spans="21:22" x14ac:dyDescent="0.3">
      <c r="U296" s="40"/>
      <c r="V296" s="40"/>
    </row>
    <row r="297" spans="21:22" x14ac:dyDescent="0.3">
      <c r="U297" s="40"/>
      <c r="V297" s="40"/>
    </row>
    <row r="298" spans="21:22" x14ac:dyDescent="0.3">
      <c r="U298" s="40"/>
      <c r="V298" s="40"/>
    </row>
    <row r="299" spans="21:22" x14ac:dyDescent="0.3">
      <c r="U299" s="40"/>
      <c r="V299" s="40"/>
    </row>
    <row r="300" spans="21:22" x14ac:dyDescent="0.3">
      <c r="U300" s="40"/>
      <c r="V300" s="40"/>
    </row>
    <row r="301" spans="21:22" x14ac:dyDescent="0.3">
      <c r="U301" s="40"/>
      <c r="V301" s="40"/>
    </row>
    <row r="302" spans="21:22" x14ac:dyDescent="0.3">
      <c r="U302" s="40"/>
      <c r="V302" s="40"/>
    </row>
    <row r="303" spans="21:22" x14ac:dyDescent="0.3">
      <c r="U303" s="40"/>
      <c r="V303" s="40"/>
    </row>
    <row r="304" spans="21:22" x14ac:dyDescent="0.3">
      <c r="U304" s="40"/>
      <c r="V304" s="40"/>
    </row>
    <row r="305" spans="21:22" x14ac:dyDescent="0.3">
      <c r="U305" s="40"/>
      <c r="V305" s="40"/>
    </row>
    <row r="306" spans="21:22" x14ac:dyDescent="0.3">
      <c r="U306" s="40"/>
      <c r="V306" s="40"/>
    </row>
    <row r="307" spans="21:22" x14ac:dyDescent="0.3">
      <c r="U307" s="40"/>
      <c r="V307" s="40"/>
    </row>
    <row r="308" spans="21:22" x14ac:dyDescent="0.3">
      <c r="U308" s="40"/>
      <c r="V308" s="40"/>
    </row>
    <row r="309" spans="21:22" x14ac:dyDescent="0.3">
      <c r="U309" s="40"/>
      <c r="V309" s="40"/>
    </row>
  </sheetData>
  <mergeCells count="4">
    <mergeCell ref="C24:D24"/>
    <mergeCell ref="C25:D25"/>
    <mergeCell ref="C26:D26"/>
    <mergeCell ref="C37:D37"/>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11237-F5A7-4F80-B49D-1F2D83DBD775}">
  <dimension ref="C9:AE310"/>
  <sheetViews>
    <sheetView topLeftCell="A31" zoomScale="80" zoomScaleNormal="130" workbookViewId="0">
      <selection activeCell="G46" sqref="G46"/>
    </sheetView>
  </sheetViews>
  <sheetFormatPr defaultRowHeight="14.4" x14ac:dyDescent="0.3"/>
  <cols>
    <col min="3" max="3" width="10.5546875" bestFit="1" customWidth="1"/>
    <col min="4" max="5" width="11.5546875" bestFit="1" customWidth="1"/>
    <col min="21" max="22" width="10.5546875" bestFit="1" customWidth="1"/>
    <col min="25" max="25" width="16.44140625" bestFit="1" customWidth="1"/>
    <col min="26" max="26" width="12.6640625" bestFit="1" customWidth="1"/>
  </cols>
  <sheetData>
    <row r="9" spans="3:31" x14ac:dyDescent="0.3">
      <c r="C9" s="13"/>
      <c r="D9" s="13"/>
      <c r="G9" s="8"/>
      <c r="H9" s="8"/>
      <c r="U9" s="3" t="s">
        <v>85</v>
      </c>
      <c r="V9" s="3" t="s">
        <v>84</v>
      </c>
      <c r="W9" s="25"/>
      <c r="Y9" s="8"/>
      <c r="Z9" s="8"/>
    </row>
    <row r="10" spans="3:31" x14ac:dyDescent="0.3">
      <c r="C10" s="13"/>
      <c r="D10" s="13"/>
      <c r="G10" s="8"/>
      <c r="H10" s="8"/>
      <c r="U10" s="3">
        <v>45</v>
      </c>
      <c r="V10" s="3">
        <v>52</v>
      </c>
      <c r="W10" s="25"/>
      <c r="Y10" s="8"/>
      <c r="Z10" s="8"/>
    </row>
    <row r="11" spans="3:31" x14ac:dyDescent="0.3">
      <c r="C11" s="13"/>
      <c r="D11" s="13"/>
      <c r="U11" s="15">
        <v>47</v>
      </c>
      <c r="V11" s="3">
        <v>54</v>
      </c>
      <c r="AA11" s="11"/>
      <c r="AC11" s="4"/>
      <c r="AD11" s="11"/>
      <c r="AE11" s="11"/>
    </row>
    <row r="12" spans="3:31" x14ac:dyDescent="0.3">
      <c r="C12" s="13"/>
      <c r="D12" s="13"/>
      <c r="U12" s="15">
        <v>48</v>
      </c>
      <c r="V12" s="3">
        <v>55</v>
      </c>
      <c r="W12" s="25"/>
      <c r="AA12" s="33"/>
      <c r="AC12" s="4"/>
    </row>
    <row r="13" spans="3:31" ht="14.4" customHeight="1" x14ac:dyDescent="0.3">
      <c r="C13" s="13"/>
      <c r="D13" s="13"/>
      <c r="N13" s="9"/>
      <c r="O13" s="9"/>
      <c r="U13" s="3">
        <v>50</v>
      </c>
      <c r="V13" s="15">
        <v>57</v>
      </c>
      <c r="W13" s="25"/>
      <c r="AA13" s="33"/>
      <c r="AC13" s="25"/>
    </row>
    <row r="14" spans="3:31" ht="14.4" customHeight="1" x14ac:dyDescent="0.3">
      <c r="C14" s="13"/>
      <c r="D14" s="13"/>
      <c r="N14" s="9"/>
      <c r="O14" s="9"/>
      <c r="U14" s="3">
        <v>52</v>
      </c>
      <c r="V14" s="3">
        <v>59</v>
      </c>
      <c r="W14" s="25"/>
      <c r="AA14" s="33"/>
      <c r="AC14" s="25"/>
    </row>
    <row r="15" spans="3:31" ht="15" thickBot="1" x14ac:dyDescent="0.35">
      <c r="C15" s="13"/>
      <c r="D15" s="13"/>
      <c r="U15" s="3">
        <v>53</v>
      </c>
      <c r="V15" s="3">
        <v>60</v>
      </c>
      <c r="W15" s="25"/>
      <c r="AA15" s="33"/>
      <c r="AC15" s="4"/>
    </row>
    <row r="16" spans="3:31" ht="14.4" customHeight="1" x14ac:dyDescent="0.3">
      <c r="C16" s="44"/>
      <c r="D16" s="44" t="s">
        <v>85</v>
      </c>
      <c r="E16" s="44" t="s">
        <v>84</v>
      </c>
      <c r="N16" s="5"/>
      <c r="O16" s="5"/>
      <c r="U16" s="3">
        <v>55</v>
      </c>
      <c r="V16" s="15">
        <v>61</v>
      </c>
      <c r="W16" s="25"/>
      <c r="X16" s="45"/>
      <c r="Y16" s="45"/>
      <c r="Z16" s="45"/>
      <c r="AA16" s="33"/>
      <c r="AC16" s="4"/>
    </row>
    <row r="17" spans="3:29" ht="14.4" customHeight="1" x14ac:dyDescent="0.3">
      <c r="C17" s="42" t="s">
        <v>85</v>
      </c>
      <c r="D17" s="42">
        <f>VARP('Que - 2F'!$U$10:$U$29)</f>
        <v>96.8</v>
      </c>
      <c r="E17" s="42"/>
      <c r="N17" s="5"/>
      <c r="O17" s="5"/>
      <c r="U17" s="3">
        <v>56</v>
      </c>
      <c r="V17" s="15">
        <v>62</v>
      </c>
      <c r="W17" s="25"/>
      <c r="X17" s="42"/>
      <c r="Y17" s="42"/>
      <c r="Z17" s="42"/>
      <c r="AA17" s="33"/>
      <c r="AC17" s="4"/>
    </row>
    <row r="18" spans="3:29" ht="15" thickBot="1" x14ac:dyDescent="0.35">
      <c r="C18" s="43" t="s">
        <v>84</v>
      </c>
      <c r="D18" s="43">
        <v>92.65</v>
      </c>
      <c r="E18" s="43">
        <f>VARP('Que - 2F'!$V$10:$V$29)</f>
        <v>88.927499999999995</v>
      </c>
      <c r="U18" s="3">
        <v>58</v>
      </c>
      <c r="V18" s="3">
        <v>64</v>
      </c>
      <c r="W18" s="25"/>
      <c r="X18" s="42"/>
      <c r="Y18" s="42"/>
      <c r="Z18" s="42"/>
      <c r="AA18" s="33"/>
      <c r="AC18" s="4"/>
    </row>
    <row r="19" spans="3:29" ht="14.4" customHeight="1" x14ac:dyDescent="0.3">
      <c r="C19" s="46"/>
      <c r="D19" s="48"/>
      <c r="E19" s="49"/>
      <c r="N19" s="5"/>
      <c r="O19" s="5"/>
      <c r="U19" s="3">
        <v>60</v>
      </c>
      <c r="V19" s="3">
        <v>66</v>
      </c>
      <c r="W19" s="25"/>
      <c r="AA19" s="33"/>
      <c r="AC19" s="4"/>
    </row>
    <row r="20" spans="3:29" ht="14.4" customHeight="1" x14ac:dyDescent="0.3">
      <c r="C20" s="46"/>
      <c r="D20" s="48"/>
      <c r="E20" s="49"/>
      <c r="N20" s="5"/>
      <c r="O20" s="5"/>
      <c r="U20" s="3">
        <v>62</v>
      </c>
      <c r="V20" s="3">
        <v>67</v>
      </c>
      <c r="W20" s="25"/>
      <c r="AA20" s="33"/>
      <c r="AC20" s="4"/>
    </row>
    <row r="21" spans="3:29" x14ac:dyDescent="0.3">
      <c r="U21" s="3">
        <v>64</v>
      </c>
      <c r="V21" s="3">
        <v>69</v>
      </c>
      <c r="W21" s="25"/>
      <c r="AA21" s="33"/>
      <c r="AC21" s="4"/>
    </row>
    <row r="22" spans="3:29" x14ac:dyDescent="0.3">
      <c r="U22" s="3">
        <v>65</v>
      </c>
      <c r="V22" s="3">
        <v>71</v>
      </c>
      <c r="W22" s="25"/>
      <c r="AA22" s="33"/>
      <c r="AC22" s="4"/>
    </row>
    <row r="23" spans="3:29" x14ac:dyDescent="0.3">
      <c r="U23" s="3">
        <v>67</v>
      </c>
      <c r="V23" s="3">
        <v>73</v>
      </c>
      <c r="W23" s="25"/>
      <c r="AA23" s="33"/>
      <c r="AC23" s="4"/>
    </row>
    <row r="24" spans="3:29" x14ac:dyDescent="0.3">
      <c r="U24" s="3">
        <v>69</v>
      </c>
      <c r="V24" s="3">
        <v>74</v>
      </c>
      <c r="W24" s="25"/>
      <c r="AA24" s="33"/>
      <c r="AC24" s="4"/>
    </row>
    <row r="25" spans="3:29" ht="15.6" x14ac:dyDescent="0.3">
      <c r="C25" s="50"/>
      <c r="D25" s="50"/>
      <c r="E25" s="47"/>
      <c r="U25" s="3">
        <v>70</v>
      </c>
      <c r="V25" s="3">
        <v>76</v>
      </c>
      <c r="W25" s="25"/>
      <c r="AA25" s="33"/>
      <c r="AC25" s="11"/>
    </row>
    <row r="26" spans="3:29" ht="15.6" x14ac:dyDescent="0.3">
      <c r="C26" s="50"/>
      <c r="D26" s="50"/>
      <c r="E26" s="47"/>
      <c r="U26" s="3">
        <v>72</v>
      </c>
      <c r="V26" s="3">
        <v>78</v>
      </c>
      <c r="W26" s="25"/>
      <c r="AA26" s="33"/>
      <c r="AC26" s="11"/>
    </row>
    <row r="27" spans="3:29" ht="15.6" customHeight="1" x14ac:dyDescent="0.3">
      <c r="C27" s="50"/>
      <c r="D27" s="50"/>
      <c r="E27" s="47"/>
      <c r="N27" s="2"/>
      <c r="O27" s="2"/>
      <c r="U27" s="3">
        <v>74</v>
      </c>
      <c r="V27" s="3">
        <v>80</v>
      </c>
      <c r="W27" s="25"/>
      <c r="AA27" s="33"/>
      <c r="AC27" s="11"/>
    </row>
    <row r="28" spans="3:29" x14ac:dyDescent="0.3">
      <c r="U28" s="3">
        <v>76</v>
      </c>
      <c r="V28" s="3">
        <v>82</v>
      </c>
      <c r="W28" s="25"/>
      <c r="AA28" s="33"/>
      <c r="AC28" s="11"/>
    </row>
    <row r="29" spans="3:29" x14ac:dyDescent="0.3">
      <c r="U29" s="3">
        <v>77</v>
      </c>
      <c r="V29" s="3">
        <v>83</v>
      </c>
      <c r="W29" s="25"/>
      <c r="AA29" s="33"/>
      <c r="AC29" s="4"/>
    </row>
    <row r="30" spans="3:29" ht="18" x14ac:dyDescent="0.3">
      <c r="N30" s="2"/>
      <c r="O30" s="2"/>
      <c r="U30" s="40"/>
      <c r="V30" s="40"/>
      <c r="W30" s="25"/>
      <c r="AA30" s="33"/>
      <c r="AC30" s="4"/>
    </row>
    <row r="31" spans="3:29" x14ac:dyDescent="0.3">
      <c r="U31" s="40"/>
      <c r="V31" s="40"/>
      <c r="W31" s="25"/>
      <c r="AA31" s="33"/>
      <c r="AC31" s="4"/>
    </row>
    <row r="32" spans="3:29" x14ac:dyDescent="0.3">
      <c r="U32" s="40"/>
      <c r="V32" s="40"/>
      <c r="W32" s="25"/>
      <c r="AA32" s="33"/>
      <c r="AC32" s="4"/>
    </row>
    <row r="33" spans="3:29" x14ac:dyDescent="0.3">
      <c r="U33" s="40"/>
      <c r="V33" s="40"/>
      <c r="W33" s="25"/>
      <c r="AA33" s="33"/>
      <c r="AC33" s="4"/>
    </row>
    <row r="34" spans="3:29" x14ac:dyDescent="0.3">
      <c r="U34" s="40"/>
      <c r="V34" s="40"/>
      <c r="W34" s="25"/>
      <c r="AA34" s="33"/>
      <c r="AC34" s="4"/>
    </row>
    <row r="35" spans="3:29" x14ac:dyDescent="0.3">
      <c r="U35" s="40"/>
      <c r="V35" s="40"/>
      <c r="W35" s="25"/>
      <c r="AA35" s="33"/>
      <c r="AC35" s="4"/>
    </row>
    <row r="36" spans="3:29" x14ac:dyDescent="0.3">
      <c r="U36" s="40"/>
      <c r="V36" s="40"/>
      <c r="W36" s="25"/>
      <c r="AA36" s="33"/>
      <c r="AC36" s="4"/>
    </row>
    <row r="37" spans="3:29" x14ac:dyDescent="0.3">
      <c r="U37" s="40"/>
      <c r="V37" s="40"/>
      <c r="W37" s="25"/>
      <c r="AA37" s="33"/>
      <c r="AC37" s="4"/>
    </row>
    <row r="38" spans="3:29" ht="15.6" x14ac:dyDescent="0.3">
      <c r="C38" s="38"/>
      <c r="D38" s="38"/>
      <c r="E38" s="34"/>
      <c r="U38" s="40"/>
      <c r="V38" s="40"/>
      <c r="W38" s="25"/>
      <c r="AA38" s="33"/>
      <c r="AC38" s="4"/>
    </row>
    <row r="39" spans="3:29" x14ac:dyDescent="0.3">
      <c r="U39" s="40"/>
      <c r="V39" s="40"/>
      <c r="W39" s="25"/>
      <c r="AA39" s="33"/>
      <c r="AC39" s="4"/>
    </row>
    <row r="40" spans="3:29" x14ac:dyDescent="0.3">
      <c r="U40" s="40"/>
      <c r="V40" s="40"/>
      <c r="W40" s="25"/>
      <c r="AA40" s="33"/>
      <c r="AC40" s="4"/>
    </row>
    <row r="41" spans="3:29" x14ac:dyDescent="0.3">
      <c r="U41" s="40"/>
      <c r="V41" s="40"/>
      <c r="W41" s="25"/>
      <c r="AA41" s="33"/>
      <c r="AC41" s="4"/>
    </row>
    <row r="42" spans="3:29" x14ac:dyDescent="0.3">
      <c r="U42" s="40"/>
      <c r="V42" s="40"/>
      <c r="W42" s="25"/>
      <c r="AA42" s="33"/>
      <c r="AC42" s="4"/>
    </row>
    <row r="43" spans="3:29" x14ac:dyDescent="0.3">
      <c r="U43" s="40"/>
      <c r="V43" s="40"/>
      <c r="W43" s="25"/>
      <c r="AA43" s="33"/>
      <c r="AC43" s="4"/>
    </row>
    <row r="44" spans="3:29" x14ac:dyDescent="0.3">
      <c r="U44" s="40"/>
      <c r="V44" s="40"/>
      <c r="W44" s="25"/>
      <c r="AA44" s="33"/>
      <c r="AC44" s="4"/>
    </row>
    <row r="45" spans="3:29" x14ac:dyDescent="0.3">
      <c r="U45" s="40"/>
      <c r="V45" s="40"/>
      <c r="W45" s="25"/>
      <c r="AA45" s="33"/>
      <c r="AC45" s="4"/>
    </row>
    <row r="46" spans="3:29" x14ac:dyDescent="0.3">
      <c r="U46" s="40"/>
      <c r="V46" s="40"/>
      <c r="W46" s="25"/>
      <c r="AA46" s="33"/>
      <c r="AC46" s="4"/>
    </row>
    <row r="47" spans="3:29" x14ac:dyDescent="0.3">
      <c r="U47" s="40"/>
      <c r="V47" s="40"/>
      <c r="W47" s="25"/>
      <c r="AA47" s="33"/>
      <c r="AC47" s="4"/>
    </row>
    <row r="48" spans="3:29" x14ac:dyDescent="0.3">
      <c r="U48" s="40"/>
      <c r="V48" s="40"/>
      <c r="W48" s="25"/>
      <c r="AA48" s="33"/>
      <c r="AC48" s="4"/>
    </row>
    <row r="49" spans="21:29" x14ac:dyDescent="0.3">
      <c r="U49" s="40"/>
      <c r="V49" s="40"/>
      <c r="W49" s="25"/>
      <c r="AA49" s="33"/>
      <c r="AC49" s="4"/>
    </row>
    <row r="50" spans="21:29" x14ac:dyDescent="0.3">
      <c r="U50" s="40"/>
      <c r="V50" s="40"/>
      <c r="W50" s="25"/>
      <c r="AA50" s="33"/>
      <c r="AC50" s="4"/>
    </row>
    <row r="51" spans="21:29" x14ac:dyDescent="0.3">
      <c r="U51" s="40"/>
      <c r="V51" s="40"/>
      <c r="W51" s="25"/>
      <c r="AA51" s="33"/>
      <c r="AC51" s="4"/>
    </row>
    <row r="52" spans="21:29" x14ac:dyDescent="0.3">
      <c r="U52" s="40"/>
      <c r="V52" s="40"/>
      <c r="W52" s="25"/>
      <c r="AA52" s="33"/>
      <c r="AC52" s="4"/>
    </row>
    <row r="53" spans="21:29" x14ac:dyDescent="0.3">
      <c r="U53" s="40"/>
      <c r="V53" s="40"/>
      <c r="W53" s="25"/>
      <c r="AA53" s="33"/>
      <c r="AC53" s="4"/>
    </row>
    <row r="54" spans="21:29" x14ac:dyDescent="0.3">
      <c r="U54" s="40"/>
      <c r="V54" s="40"/>
      <c r="W54" s="25"/>
      <c r="AA54" s="33"/>
      <c r="AC54" s="4"/>
    </row>
    <row r="55" spans="21:29" x14ac:dyDescent="0.3">
      <c r="U55" s="40"/>
      <c r="V55" s="40"/>
      <c r="W55" s="25"/>
      <c r="AA55" s="33"/>
      <c r="AC55" s="4"/>
    </row>
    <row r="56" spans="21:29" x14ac:dyDescent="0.3">
      <c r="U56" s="40"/>
      <c r="V56" s="40"/>
      <c r="W56" s="25"/>
      <c r="AA56" s="33"/>
      <c r="AC56" s="4"/>
    </row>
    <row r="57" spans="21:29" x14ac:dyDescent="0.3">
      <c r="U57" s="40"/>
      <c r="V57" s="40"/>
      <c r="W57" s="25"/>
      <c r="AA57" s="33"/>
      <c r="AC57" s="4"/>
    </row>
    <row r="58" spans="21:29" x14ac:dyDescent="0.3">
      <c r="U58" s="40"/>
      <c r="V58" s="40"/>
      <c r="W58" s="25"/>
      <c r="AA58" s="33"/>
      <c r="AC58" s="4"/>
    </row>
    <row r="59" spans="21:29" x14ac:dyDescent="0.3">
      <c r="U59" s="40"/>
      <c r="V59" s="40"/>
      <c r="W59" s="25"/>
      <c r="AA59" s="33"/>
      <c r="AC59" s="4"/>
    </row>
    <row r="60" spans="21:29" x14ac:dyDescent="0.3">
      <c r="U60" s="40"/>
      <c r="V60" s="40"/>
      <c r="W60" s="25"/>
      <c r="AA60" s="33"/>
      <c r="AC60" s="4"/>
    </row>
    <row r="61" spans="21:29" x14ac:dyDescent="0.3">
      <c r="U61" s="40"/>
      <c r="V61" s="40"/>
      <c r="W61" s="25"/>
      <c r="AA61" s="33"/>
      <c r="AC61" s="4"/>
    </row>
    <row r="62" spans="21:29" x14ac:dyDescent="0.3">
      <c r="U62" s="40"/>
      <c r="V62" s="40"/>
      <c r="W62" s="25"/>
      <c r="AA62" s="33"/>
      <c r="AC62" s="4"/>
    </row>
    <row r="63" spans="21:29" x14ac:dyDescent="0.3">
      <c r="U63" s="40"/>
      <c r="V63" s="40"/>
      <c r="W63" s="25"/>
      <c r="AA63" s="33"/>
      <c r="AC63" s="4"/>
    </row>
    <row r="64" spans="21:29" x14ac:dyDescent="0.3">
      <c r="U64" s="40"/>
      <c r="V64" s="40"/>
      <c r="W64" s="25"/>
      <c r="AA64" s="33"/>
      <c r="AC64" s="4"/>
    </row>
    <row r="65" spans="21:29" x14ac:dyDescent="0.3">
      <c r="U65" s="40"/>
      <c r="V65" s="40"/>
      <c r="W65" s="25"/>
      <c r="AA65" s="33"/>
      <c r="AC65" s="4"/>
    </row>
    <row r="66" spans="21:29" x14ac:dyDescent="0.3">
      <c r="U66" s="40"/>
      <c r="V66" s="40"/>
      <c r="W66" s="25"/>
      <c r="AA66" s="33"/>
      <c r="AC66" s="4"/>
    </row>
    <row r="67" spans="21:29" x14ac:dyDescent="0.3">
      <c r="U67" s="40"/>
      <c r="V67" s="40"/>
      <c r="W67" s="25"/>
      <c r="AA67" s="33"/>
      <c r="AC67" s="4"/>
    </row>
    <row r="68" spans="21:29" x14ac:dyDescent="0.3">
      <c r="U68" s="40"/>
      <c r="V68" s="40"/>
      <c r="W68" s="25"/>
      <c r="AA68" s="33"/>
      <c r="AC68" s="4"/>
    </row>
    <row r="69" spans="21:29" x14ac:dyDescent="0.3">
      <c r="U69" s="40"/>
      <c r="V69" s="40"/>
      <c r="W69" s="25"/>
      <c r="AA69" s="33"/>
      <c r="AC69" s="4"/>
    </row>
    <row r="70" spans="21:29" x14ac:dyDescent="0.3">
      <c r="U70" s="40"/>
      <c r="V70" s="40"/>
      <c r="W70" s="25"/>
      <c r="AA70" s="33"/>
      <c r="AC70" s="4"/>
    </row>
    <row r="71" spans="21:29" x14ac:dyDescent="0.3">
      <c r="U71" s="40"/>
      <c r="V71" s="40"/>
      <c r="W71" s="25"/>
      <c r="AA71" s="33"/>
      <c r="AC71" s="4"/>
    </row>
    <row r="72" spans="21:29" x14ac:dyDescent="0.3">
      <c r="U72" s="40"/>
      <c r="V72" s="40"/>
      <c r="W72" s="25"/>
      <c r="AA72" s="33"/>
      <c r="AC72" s="4"/>
    </row>
    <row r="73" spans="21:29" x14ac:dyDescent="0.3">
      <c r="U73" s="40"/>
      <c r="V73" s="40"/>
      <c r="W73" s="25"/>
      <c r="AA73" s="33"/>
      <c r="AC73" s="4"/>
    </row>
    <row r="74" spans="21:29" x14ac:dyDescent="0.3">
      <c r="U74" s="40"/>
      <c r="V74" s="40"/>
      <c r="W74" s="25"/>
      <c r="AA74" s="33"/>
      <c r="AC74" s="4"/>
    </row>
    <row r="75" spans="21:29" x14ac:dyDescent="0.3">
      <c r="U75" s="40"/>
      <c r="V75" s="40"/>
      <c r="W75" s="25"/>
      <c r="AA75" s="33"/>
      <c r="AC75" s="4"/>
    </row>
    <row r="76" spans="21:29" x14ac:dyDescent="0.3">
      <c r="U76" s="40"/>
      <c r="V76" s="40"/>
      <c r="W76" s="25"/>
      <c r="AA76" s="33"/>
      <c r="AC76" s="4"/>
    </row>
    <row r="77" spans="21:29" x14ac:dyDescent="0.3">
      <c r="U77" s="40"/>
      <c r="V77" s="40"/>
      <c r="W77" s="25"/>
      <c r="AA77" s="33"/>
      <c r="AC77" s="4"/>
    </row>
    <row r="78" spans="21:29" x14ac:dyDescent="0.3">
      <c r="U78" s="40"/>
      <c r="V78" s="40"/>
      <c r="W78" s="25"/>
      <c r="AA78" s="33"/>
      <c r="AC78" s="4"/>
    </row>
    <row r="79" spans="21:29" x14ac:dyDescent="0.3">
      <c r="U79" s="40"/>
      <c r="V79" s="40"/>
      <c r="W79" s="25"/>
      <c r="AA79" s="33"/>
      <c r="AC79" s="4"/>
    </row>
    <row r="80" spans="21:29" x14ac:dyDescent="0.3">
      <c r="U80" s="40"/>
      <c r="V80" s="40"/>
      <c r="W80" s="25"/>
      <c r="AA80" s="33"/>
      <c r="AC80" s="4"/>
    </row>
    <row r="81" spans="21:29" x14ac:dyDescent="0.3">
      <c r="U81" s="40"/>
      <c r="V81" s="40"/>
      <c r="W81" s="25"/>
      <c r="AA81" s="33"/>
      <c r="AC81" s="4"/>
    </row>
    <row r="82" spans="21:29" x14ac:dyDescent="0.3">
      <c r="U82" s="40"/>
      <c r="V82" s="40"/>
      <c r="W82" s="25"/>
      <c r="AA82" s="33"/>
      <c r="AC82" s="4"/>
    </row>
    <row r="83" spans="21:29" x14ac:dyDescent="0.3">
      <c r="U83" s="40"/>
      <c r="V83" s="40"/>
      <c r="W83" s="25"/>
      <c r="AA83" s="33"/>
      <c r="AC83" s="4"/>
    </row>
    <row r="84" spans="21:29" x14ac:dyDescent="0.3">
      <c r="U84" s="40"/>
      <c r="V84" s="40"/>
      <c r="W84" s="25"/>
      <c r="AA84" s="33"/>
      <c r="AC84" s="4"/>
    </row>
    <row r="85" spans="21:29" x14ac:dyDescent="0.3">
      <c r="U85" s="40"/>
      <c r="V85" s="40"/>
      <c r="W85" s="25"/>
      <c r="AA85" s="33"/>
      <c r="AC85" s="4"/>
    </row>
    <row r="86" spans="21:29" x14ac:dyDescent="0.3">
      <c r="U86" s="40"/>
      <c r="V86" s="40"/>
      <c r="W86" s="25"/>
      <c r="AA86" s="33"/>
      <c r="AC86" s="4"/>
    </row>
    <row r="87" spans="21:29" x14ac:dyDescent="0.3">
      <c r="U87" s="40"/>
      <c r="V87" s="40"/>
      <c r="W87" s="25"/>
      <c r="AA87" s="33"/>
      <c r="AC87" s="4"/>
    </row>
    <row r="88" spans="21:29" x14ac:dyDescent="0.3">
      <c r="U88" s="40"/>
      <c r="V88" s="40"/>
      <c r="W88" s="25"/>
      <c r="AA88" s="33"/>
      <c r="AC88" s="4"/>
    </row>
    <row r="89" spans="21:29" x14ac:dyDescent="0.3">
      <c r="U89" s="40"/>
      <c r="V89" s="40"/>
      <c r="W89" s="25"/>
      <c r="AA89" s="33"/>
      <c r="AC89" s="4"/>
    </row>
    <row r="90" spans="21:29" x14ac:dyDescent="0.3">
      <c r="U90" s="40"/>
      <c r="V90" s="40"/>
      <c r="W90" s="25"/>
      <c r="AA90" s="33"/>
      <c r="AC90" s="4"/>
    </row>
    <row r="91" spans="21:29" x14ac:dyDescent="0.3">
      <c r="U91" s="40"/>
      <c r="V91" s="40"/>
      <c r="W91" s="25"/>
      <c r="AA91" s="33"/>
      <c r="AC91" s="4"/>
    </row>
    <row r="92" spans="21:29" x14ac:dyDescent="0.3">
      <c r="U92" s="40"/>
      <c r="V92" s="40"/>
      <c r="W92" s="25"/>
      <c r="AA92" s="33"/>
      <c r="AC92" s="4"/>
    </row>
    <row r="93" spans="21:29" x14ac:dyDescent="0.3">
      <c r="U93" s="40"/>
      <c r="V93" s="40"/>
      <c r="W93" s="25"/>
      <c r="AA93" s="33"/>
      <c r="AC93" s="4"/>
    </row>
    <row r="94" spans="21:29" x14ac:dyDescent="0.3">
      <c r="U94" s="40"/>
      <c r="V94" s="40"/>
      <c r="W94" s="25"/>
      <c r="AA94" s="33"/>
      <c r="AC94" s="4"/>
    </row>
    <row r="95" spans="21:29" x14ac:dyDescent="0.3">
      <c r="U95" s="40"/>
      <c r="V95" s="40"/>
      <c r="W95" s="25"/>
      <c r="AA95" s="33"/>
      <c r="AC95" s="4"/>
    </row>
    <row r="96" spans="21:29" x14ac:dyDescent="0.3">
      <c r="U96" s="40"/>
      <c r="V96" s="40"/>
      <c r="W96" s="25"/>
      <c r="AA96" s="33"/>
      <c r="AC96" s="4"/>
    </row>
    <row r="97" spans="21:29" x14ac:dyDescent="0.3">
      <c r="U97" s="40"/>
      <c r="V97" s="40"/>
      <c r="W97" s="25"/>
      <c r="AA97" s="33"/>
      <c r="AC97" s="4"/>
    </row>
    <row r="98" spans="21:29" x14ac:dyDescent="0.3">
      <c r="U98" s="40"/>
      <c r="V98" s="40"/>
      <c r="W98" s="25"/>
      <c r="AA98" s="33"/>
      <c r="AC98" s="4"/>
    </row>
    <row r="99" spans="21:29" x14ac:dyDescent="0.3">
      <c r="U99" s="40"/>
      <c r="V99" s="40"/>
      <c r="W99" s="25"/>
      <c r="AA99" s="33"/>
      <c r="AC99" s="4"/>
    </row>
    <row r="100" spans="21:29" x14ac:dyDescent="0.3">
      <c r="U100" s="40"/>
      <c r="V100" s="40"/>
      <c r="W100" s="25"/>
      <c r="AA100" s="33"/>
      <c r="AC100" s="4"/>
    </row>
    <row r="101" spans="21:29" x14ac:dyDescent="0.3">
      <c r="U101" s="40"/>
      <c r="V101" s="40"/>
      <c r="W101" s="25"/>
      <c r="AA101" s="33"/>
      <c r="AC101" s="4"/>
    </row>
    <row r="102" spans="21:29" x14ac:dyDescent="0.3">
      <c r="U102" s="40"/>
      <c r="V102" s="40"/>
      <c r="W102" s="25"/>
      <c r="AA102" s="33"/>
      <c r="AC102" s="4"/>
    </row>
    <row r="103" spans="21:29" x14ac:dyDescent="0.3">
      <c r="U103" s="40"/>
      <c r="V103" s="40"/>
      <c r="W103" s="25"/>
      <c r="AA103" s="33"/>
      <c r="AC103" s="4"/>
    </row>
    <row r="104" spans="21:29" x14ac:dyDescent="0.3">
      <c r="U104" s="40"/>
      <c r="V104" s="40"/>
      <c r="W104" s="25"/>
      <c r="AA104" s="33"/>
      <c r="AC104" s="4"/>
    </row>
    <row r="105" spans="21:29" x14ac:dyDescent="0.3">
      <c r="U105" s="40"/>
      <c r="V105" s="40"/>
      <c r="W105" s="25"/>
      <c r="AA105" s="33"/>
      <c r="AC105" s="4"/>
    </row>
    <row r="106" spans="21:29" x14ac:dyDescent="0.3">
      <c r="U106" s="40"/>
      <c r="V106" s="40"/>
      <c r="W106" s="25"/>
      <c r="AA106" s="33"/>
      <c r="AC106" s="4"/>
    </row>
    <row r="107" spans="21:29" x14ac:dyDescent="0.3">
      <c r="U107" s="40"/>
      <c r="V107" s="40"/>
      <c r="W107" s="25"/>
      <c r="AA107" s="33"/>
      <c r="AC107" s="4"/>
    </row>
    <row r="108" spans="21:29" x14ac:dyDescent="0.3">
      <c r="U108" s="40"/>
      <c r="V108" s="40"/>
      <c r="W108" s="25"/>
      <c r="AA108" s="33"/>
      <c r="AC108" s="4"/>
    </row>
    <row r="109" spans="21:29" x14ac:dyDescent="0.3">
      <c r="U109" s="40"/>
      <c r="V109" s="40"/>
      <c r="W109" s="25"/>
      <c r="AA109" s="33"/>
      <c r="AC109" s="4"/>
    </row>
    <row r="110" spans="21:29" x14ac:dyDescent="0.3">
      <c r="U110" s="40"/>
      <c r="V110" s="40"/>
      <c r="W110" s="25"/>
      <c r="AA110" s="33"/>
      <c r="AC110" s="4"/>
    </row>
    <row r="111" spans="21:29" x14ac:dyDescent="0.3">
      <c r="U111" s="40"/>
      <c r="V111" s="40"/>
      <c r="AA111" s="33"/>
      <c r="AC111" s="4"/>
    </row>
    <row r="112" spans="21:29" x14ac:dyDescent="0.3">
      <c r="U112" s="40"/>
      <c r="V112" s="40"/>
      <c r="AA112" s="33"/>
      <c r="AC112" s="4"/>
    </row>
    <row r="113" spans="21:29" x14ac:dyDescent="0.3">
      <c r="U113" s="40"/>
      <c r="V113" s="40"/>
      <c r="AA113" s="33"/>
      <c r="AC113" s="4"/>
    </row>
    <row r="114" spans="21:29" x14ac:dyDescent="0.3">
      <c r="U114" s="40"/>
      <c r="V114" s="40"/>
      <c r="AA114" s="33"/>
      <c r="AC114" s="4"/>
    </row>
    <row r="115" spans="21:29" x14ac:dyDescent="0.3">
      <c r="U115" s="40"/>
      <c r="V115" s="40"/>
      <c r="AA115" s="33"/>
      <c r="AC115" s="4"/>
    </row>
    <row r="116" spans="21:29" x14ac:dyDescent="0.3">
      <c r="U116" s="40"/>
      <c r="V116" s="40"/>
      <c r="AA116" s="33"/>
      <c r="AC116" s="4"/>
    </row>
    <row r="117" spans="21:29" x14ac:dyDescent="0.3">
      <c r="U117" s="40"/>
      <c r="V117" s="40"/>
      <c r="AA117" s="33"/>
      <c r="AC117" s="4"/>
    </row>
    <row r="118" spans="21:29" x14ac:dyDescent="0.3">
      <c r="U118" s="40"/>
      <c r="V118" s="40"/>
      <c r="AA118" s="33"/>
      <c r="AC118" s="4"/>
    </row>
    <row r="119" spans="21:29" x14ac:dyDescent="0.3">
      <c r="U119" s="40"/>
      <c r="V119" s="40"/>
      <c r="AA119" s="33"/>
      <c r="AC119" s="4"/>
    </row>
    <row r="120" spans="21:29" x14ac:dyDescent="0.3">
      <c r="U120" s="40"/>
      <c r="V120" s="40"/>
      <c r="AA120" s="33"/>
      <c r="AC120" s="4"/>
    </row>
    <row r="121" spans="21:29" x14ac:dyDescent="0.3">
      <c r="U121" s="40"/>
      <c r="V121" s="40"/>
      <c r="AA121" s="33"/>
      <c r="AC121" s="4"/>
    </row>
    <row r="122" spans="21:29" x14ac:dyDescent="0.3">
      <c r="U122" s="40"/>
      <c r="V122" s="40"/>
      <c r="AA122" s="33"/>
      <c r="AC122" s="4"/>
    </row>
    <row r="123" spans="21:29" x14ac:dyDescent="0.3">
      <c r="U123" s="40"/>
      <c r="V123" s="40"/>
      <c r="AA123" s="33"/>
      <c r="AC123" s="4"/>
    </row>
    <row r="124" spans="21:29" x14ac:dyDescent="0.3">
      <c r="U124" s="40"/>
      <c r="V124" s="40"/>
      <c r="AA124" s="33"/>
      <c r="AC124" s="4"/>
    </row>
    <row r="125" spans="21:29" x14ac:dyDescent="0.3">
      <c r="U125" s="40"/>
      <c r="V125" s="40"/>
      <c r="AA125" s="33"/>
      <c r="AC125" s="4"/>
    </row>
    <row r="126" spans="21:29" x14ac:dyDescent="0.3">
      <c r="U126" s="40"/>
      <c r="V126" s="40"/>
      <c r="AA126" s="33"/>
      <c r="AC126" s="4"/>
    </row>
    <row r="127" spans="21:29" x14ac:dyDescent="0.3">
      <c r="U127" s="40"/>
      <c r="V127" s="40"/>
      <c r="AA127" s="33"/>
      <c r="AC127" s="4"/>
    </row>
    <row r="128" spans="21:29" x14ac:dyDescent="0.3">
      <c r="U128" s="40"/>
      <c r="V128" s="40"/>
      <c r="AA128" s="33"/>
      <c r="AC128" s="4"/>
    </row>
    <row r="129" spans="21:29" x14ac:dyDescent="0.3">
      <c r="U129" s="40"/>
      <c r="V129" s="40"/>
      <c r="AA129" s="33"/>
      <c r="AC129" s="4"/>
    </row>
    <row r="130" spans="21:29" x14ac:dyDescent="0.3">
      <c r="U130" s="40"/>
      <c r="V130" s="40"/>
      <c r="AA130" s="33"/>
      <c r="AC130" s="4"/>
    </row>
    <row r="131" spans="21:29" x14ac:dyDescent="0.3">
      <c r="U131" s="40"/>
      <c r="V131" s="40"/>
      <c r="AA131" s="33"/>
      <c r="AC131" s="4"/>
    </row>
    <row r="132" spans="21:29" x14ac:dyDescent="0.3">
      <c r="U132" s="40"/>
      <c r="V132" s="41"/>
      <c r="AA132" s="33"/>
      <c r="AC132" s="4"/>
    </row>
    <row r="133" spans="21:29" x14ac:dyDescent="0.3">
      <c r="U133" s="40"/>
      <c r="V133" s="41"/>
      <c r="AA133" s="33"/>
      <c r="AC133" s="4"/>
    </row>
    <row r="134" spans="21:29" x14ac:dyDescent="0.3">
      <c r="U134" s="40"/>
      <c r="V134" s="41"/>
      <c r="AA134" s="33"/>
      <c r="AC134" s="4"/>
    </row>
    <row r="135" spans="21:29" x14ac:dyDescent="0.3">
      <c r="U135" s="40"/>
      <c r="V135" s="40"/>
      <c r="AA135" s="33"/>
      <c r="AC135" s="4"/>
    </row>
    <row r="136" spans="21:29" x14ac:dyDescent="0.3">
      <c r="U136" s="40"/>
      <c r="V136" s="40"/>
      <c r="AA136" s="33"/>
      <c r="AC136" s="4"/>
    </row>
    <row r="137" spans="21:29" x14ac:dyDescent="0.3">
      <c r="U137" s="40"/>
      <c r="V137" s="41"/>
      <c r="AA137" s="33"/>
      <c r="AC137" s="4"/>
    </row>
    <row r="138" spans="21:29" x14ac:dyDescent="0.3">
      <c r="U138" s="40"/>
      <c r="V138" s="41"/>
      <c r="AA138" s="33"/>
      <c r="AC138" s="4"/>
    </row>
    <row r="139" spans="21:29" x14ac:dyDescent="0.3">
      <c r="U139" s="40"/>
      <c r="V139" s="40"/>
      <c r="AA139" s="33"/>
      <c r="AC139" s="4"/>
    </row>
    <row r="140" spans="21:29" x14ac:dyDescent="0.3">
      <c r="U140" s="40"/>
      <c r="V140" s="40"/>
      <c r="AA140" s="33"/>
      <c r="AC140" s="4"/>
    </row>
    <row r="141" spans="21:29" x14ac:dyDescent="0.3">
      <c r="U141" s="40"/>
      <c r="V141" s="40"/>
      <c r="AA141" s="33"/>
      <c r="AC141" s="4"/>
    </row>
    <row r="142" spans="21:29" x14ac:dyDescent="0.3">
      <c r="U142" s="40"/>
      <c r="V142" s="40"/>
      <c r="AA142" s="33"/>
      <c r="AC142" s="4"/>
    </row>
    <row r="143" spans="21:29" x14ac:dyDescent="0.3">
      <c r="U143" s="40"/>
      <c r="V143" s="40"/>
      <c r="AA143" s="33"/>
      <c r="AC143" s="4"/>
    </row>
    <row r="144" spans="21:29" x14ac:dyDescent="0.3">
      <c r="U144" s="40"/>
      <c r="V144" s="40"/>
      <c r="AA144" s="33"/>
      <c r="AC144" s="4"/>
    </row>
    <row r="145" spans="21:29" x14ac:dyDescent="0.3">
      <c r="U145" s="40"/>
      <c r="V145" s="40"/>
      <c r="AA145" s="33"/>
      <c r="AC145" s="4"/>
    </row>
    <row r="146" spans="21:29" x14ac:dyDescent="0.3">
      <c r="U146" s="40"/>
      <c r="V146" s="40"/>
      <c r="AA146" s="33"/>
      <c r="AC146" s="4"/>
    </row>
    <row r="147" spans="21:29" x14ac:dyDescent="0.3">
      <c r="U147" s="40"/>
      <c r="V147" s="40"/>
      <c r="AA147" s="33"/>
      <c r="AC147" s="4"/>
    </row>
    <row r="148" spans="21:29" x14ac:dyDescent="0.3">
      <c r="U148" s="40"/>
      <c r="V148" s="40"/>
      <c r="AA148" s="33"/>
      <c r="AC148" s="4"/>
    </row>
    <row r="149" spans="21:29" x14ac:dyDescent="0.3">
      <c r="U149" s="40"/>
      <c r="V149" s="40"/>
      <c r="AA149" s="33"/>
      <c r="AC149" s="4"/>
    </row>
    <row r="150" spans="21:29" x14ac:dyDescent="0.3">
      <c r="U150" s="40"/>
      <c r="V150" s="40"/>
      <c r="AA150" s="33"/>
      <c r="AC150" s="4"/>
    </row>
    <row r="151" spans="21:29" x14ac:dyDescent="0.3">
      <c r="U151" s="40"/>
      <c r="V151" s="40"/>
      <c r="AA151" s="33"/>
      <c r="AC151" s="4"/>
    </row>
    <row r="152" spans="21:29" x14ac:dyDescent="0.3">
      <c r="U152" s="40"/>
      <c r="V152" s="40"/>
      <c r="AA152" s="33"/>
      <c r="AC152" s="4"/>
    </row>
    <row r="153" spans="21:29" x14ac:dyDescent="0.3">
      <c r="U153" s="40"/>
      <c r="V153" s="40"/>
      <c r="AA153" s="33"/>
      <c r="AC153" s="4"/>
    </row>
    <row r="154" spans="21:29" x14ac:dyDescent="0.3">
      <c r="U154" s="40"/>
      <c r="V154" s="40"/>
      <c r="AA154" s="33"/>
      <c r="AC154" s="4"/>
    </row>
    <row r="155" spans="21:29" x14ac:dyDescent="0.3">
      <c r="U155" s="40"/>
      <c r="V155" s="40"/>
      <c r="AA155" s="33"/>
      <c r="AC155" s="4"/>
    </row>
    <row r="156" spans="21:29" x14ac:dyDescent="0.3">
      <c r="U156" s="40"/>
      <c r="V156" s="40"/>
      <c r="AA156" s="33"/>
      <c r="AC156" s="4"/>
    </row>
    <row r="157" spans="21:29" x14ac:dyDescent="0.3">
      <c r="U157" s="40"/>
      <c r="V157" s="40"/>
      <c r="AA157" s="33"/>
      <c r="AC157" s="4"/>
    </row>
    <row r="158" spans="21:29" x14ac:dyDescent="0.3">
      <c r="U158" s="40"/>
      <c r="V158" s="40"/>
      <c r="AA158" s="33"/>
      <c r="AC158" s="4"/>
    </row>
    <row r="159" spans="21:29" x14ac:dyDescent="0.3">
      <c r="U159" s="40"/>
      <c r="V159" s="40"/>
      <c r="AA159" s="33"/>
      <c r="AC159" s="4"/>
    </row>
    <row r="160" spans="21:29" x14ac:dyDescent="0.3">
      <c r="U160" s="40"/>
      <c r="V160" s="40"/>
      <c r="AA160" s="33"/>
      <c r="AC160" s="4"/>
    </row>
    <row r="161" spans="21:29" x14ac:dyDescent="0.3">
      <c r="U161" s="40"/>
      <c r="V161" s="40"/>
      <c r="AA161" s="33"/>
      <c r="AC161" s="4"/>
    </row>
    <row r="162" spans="21:29" x14ac:dyDescent="0.3">
      <c r="U162" s="40"/>
      <c r="V162" s="40"/>
      <c r="AA162" s="33"/>
      <c r="AC162" s="4"/>
    </row>
    <row r="163" spans="21:29" x14ac:dyDescent="0.3">
      <c r="U163" s="40"/>
      <c r="V163" s="40"/>
      <c r="AA163" s="33"/>
      <c r="AC163" s="4"/>
    </row>
    <row r="164" spans="21:29" x14ac:dyDescent="0.3">
      <c r="U164" s="40"/>
      <c r="V164" s="40"/>
      <c r="AA164" s="33"/>
      <c r="AC164" s="4"/>
    </row>
    <row r="165" spans="21:29" x14ac:dyDescent="0.3">
      <c r="U165" s="40"/>
      <c r="V165" s="40"/>
      <c r="AA165" s="33"/>
      <c r="AC165" s="4"/>
    </row>
    <row r="166" spans="21:29" x14ac:dyDescent="0.3">
      <c r="U166" s="40"/>
      <c r="V166" s="40"/>
      <c r="AA166" s="33"/>
      <c r="AC166" s="4"/>
    </row>
    <row r="167" spans="21:29" x14ac:dyDescent="0.3">
      <c r="U167" s="40"/>
      <c r="V167" s="40"/>
      <c r="AA167" s="33"/>
      <c r="AC167" s="4"/>
    </row>
    <row r="168" spans="21:29" x14ac:dyDescent="0.3">
      <c r="U168" s="40"/>
      <c r="V168" s="40"/>
      <c r="AA168" s="33"/>
      <c r="AC168" s="4"/>
    </row>
    <row r="169" spans="21:29" x14ac:dyDescent="0.3">
      <c r="U169" s="40"/>
      <c r="V169" s="40"/>
      <c r="AA169" s="33"/>
      <c r="AC169" s="4"/>
    </row>
    <row r="170" spans="21:29" x14ac:dyDescent="0.3">
      <c r="U170" s="40"/>
      <c r="V170" s="40"/>
      <c r="AA170" s="33"/>
      <c r="AC170" s="4"/>
    </row>
    <row r="171" spans="21:29" x14ac:dyDescent="0.3">
      <c r="U171" s="40"/>
      <c r="V171" s="40"/>
      <c r="AA171" s="33"/>
      <c r="AC171" s="4"/>
    </row>
    <row r="172" spans="21:29" x14ac:dyDescent="0.3">
      <c r="U172" s="40"/>
      <c r="V172" s="40"/>
      <c r="AA172" s="33"/>
      <c r="AC172" s="4"/>
    </row>
    <row r="173" spans="21:29" x14ac:dyDescent="0.3">
      <c r="U173" s="40"/>
      <c r="V173" s="40"/>
      <c r="AA173" s="33"/>
      <c r="AC173" s="4"/>
    </row>
    <row r="174" spans="21:29" x14ac:dyDescent="0.3">
      <c r="U174" s="40"/>
      <c r="V174" s="40"/>
      <c r="AA174" s="33"/>
      <c r="AC174" s="4"/>
    </row>
    <row r="175" spans="21:29" x14ac:dyDescent="0.3">
      <c r="U175" s="40"/>
      <c r="V175" s="40"/>
      <c r="AA175" s="33"/>
      <c r="AC175" s="4"/>
    </row>
    <row r="176" spans="21:29" x14ac:dyDescent="0.3">
      <c r="U176" s="40"/>
      <c r="V176" s="40"/>
      <c r="AA176" s="33"/>
      <c r="AC176" s="4"/>
    </row>
    <row r="177" spans="21:29" x14ac:dyDescent="0.3">
      <c r="U177" s="40"/>
      <c r="V177" s="40"/>
      <c r="AA177" s="33"/>
      <c r="AC177" s="4"/>
    </row>
    <row r="178" spans="21:29" x14ac:dyDescent="0.3">
      <c r="U178" s="40"/>
      <c r="V178" s="40"/>
      <c r="AA178" s="33"/>
      <c r="AC178" s="4"/>
    </row>
    <row r="179" spans="21:29" x14ac:dyDescent="0.3">
      <c r="U179" s="40"/>
      <c r="V179" s="40"/>
      <c r="AA179" s="33"/>
      <c r="AC179" s="4"/>
    </row>
    <row r="180" spans="21:29" x14ac:dyDescent="0.3">
      <c r="U180" s="40"/>
      <c r="V180" s="40"/>
      <c r="AA180" s="33"/>
      <c r="AC180" s="4"/>
    </row>
    <row r="181" spans="21:29" x14ac:dyDescent="0.3">
      <c r="U181" s="40"/>
      <c r="V181" s="40"/>
      <c r="AA181" s="33"/>
      <c r="AC181" s="4"/>
    </row>
    <row r="182" spans="21:29" x14ac:dyDescent="0.3">
      <c r="U182" s="40"/>
      <c r="V182" s="40"/>
      <c r="AA182" s="33"/>
      <c r="AC182" s="4"/>
    </row>
    <row r="183" spans="21:29" x14ac:dyDescent="0.3">
      <c r="U183" s="40"/>
      <c r="V183" s="40"/>
      <c r="AA183" s="33"/>
      <c r="AC183" s="4"/>
    </row>
    <row r="184" spans="21:29" x14ac:dyDescent="0.3">
      <c r="U184" s="40"/>
      <c r="V184" s="40"/>
      <c r="AA184" s="33"/>
      <c r="AC184" s="4"/>
    </row>
    <row r="185" spans="21:29" x14ac:dyDescent="0.3">
      <c r="U185" s="40"/>
      <c r="V185" s="40"/>
      <c r="AA185" s="33"/>
      <c r="AC185" s="4"/>
    </row>
    <row r="186" spans="21:29" x14ac:dyDescent="0.3">
      <c r="U186" s="40"/>
      <c r="V186" s="40"/>
      <c r="AA186" s="33"/>
      <c r="AC186" s="4"/>
    </row>
    <row r="187" spans="21:29" x14ac:dyDescent="0.3">
      <c r="U187" s="40"/>
      <c r="V187" s="40"/>
      <c r="AA187" s="33"/>
      <c r="AC187" s="4"/>
    </row>
    <row r="188" spans="21:29" x14ac:dyDescent="0.3">
      <c r="U188" s="40"/>
      <c r="V188" s="40"/>
      <c r="AA188" s="33"/>
      <c r="AC188" s="4"/>
    </row>
    <row r="189" spans="21:29" x14ac:dyDescent="0.3">
      <c r="U189" s="40"/>
      <c r="V189" s="40"/>
      <c r="AA189" s="33"/>
      <c r="AC189" s="4"/>
    </row>
    <row r="190" spans="21:29" x14ac:dyDescent="0.3">
      <c r="U190" s="40"/>
      <c r="V190" s="40"/>
      <c r="AA190" s="33"/>
      <c r="AC190" s="4"/>
    </row>
    <row r="191" spans="21:29" x14ac:dyDescent="0.3">
      <c r="U191" s="40"/>
      <c r="V191" s="40"/>
      <c r="AA191" s="33"/>
      <c r="AC191" s="4"/>
    </row>
    <row r="192" spans="21:29" x14ac:dyDescent="0.3">
      <c r="U192" s="40"/>
      <c r="V192" s="40"/>
      <c r="AA192" s="33"/>
      <c r="AC192" s="4"/>
    </row>
    <row r="193" spans="21:29" x14ac:dyDescent="0.3">
      <c r="U193" s="40"/>
      <c r="V193" s="40"/>
      <c r="AA193" s="33"/>
      <c r="AC193" s="4"/>
    </row>
    <row r="194" spans="21:29" x14ac:dyDescent="0.3">
      <c r="U194" s="40"/>
      <c r="V194" s="40"/>
      <c r="AA194" s="33"/>
      <c r="AC194" s="4"/>
    </row>
    <row r="195" spans="21:29" x14ac:dyDescent="0.3">
      <c r="U195" s="40"/>
      <c r="V195" s="40"/>
      <c r="AA195" s="33"/>
      <c r="AC195" s="4"/>
    </row>
    <row r="196" spans="21:29" x14ac:dyDescent="0.3">
      <c r="U196" s="40"/>
      <c r="V196" s="40"/>
      <c r="AA196" s="33"/>
      <c r="AC196" s="4"/>
    </row>
    <row r="197" spans="21:29" x14ac:dyDescent="0.3">
      <c r="U197" s="40"/>
      <c r="V197" s="40"/>
      <c r="AA197" s="33"/>
      <c r="AC197" s="4"/>
    </row>
    <row r="198" spans="21:29" x14ac:dyDescent="0.3">
      <c r="U198" s="40"/>
      <c r="V198" s="40"/>
      <c r="AA198" s="33"/>
      <c r="AC198" s="4"/>
    </row>
    <row r="199" spans="21:29" x14ac:dyDescent="0.3">
      <c r="U199" s="40"/>
      <c r="V199" s="40"/>
      <c r="AA199" s="33"/>
      <c r="AC199" s="4"/>
    </row>
    <row r="200" spans="21:29" x14ac:dyDescent="0.3">
      <c r="U200" s="40"/>
      <c r="V200" s="40"/>
      <c r="AA200" s="33"/>
      <c r="AC200" s="4"/>
    </row>
    <row r="201" spans="21:29" x14ac:dyDescent="0.3">
      <c r="U201" s="40"/>
      <c r="V201" s="40"/>
      <c r="AA201" s="33"/>
      <c r="AC201" s="4"/>
    </row>
    <row r="202" spans="21:29" x14ac:dyDescent="0.3">
      <c r="U202" s="40"/>
      <c r="V202" s="40"/>
      <c r="AA202" s="33"/>
      <c r="AC202" s="4"/>
    </row>
    <row r="203" spans="21:29" x14ac:dyDescent="0.3">
      <c r="U203" s="40"/>
      <c r="V203" s="40"/>
      <c r="AA203" s="33"/>
      <c r="AC203" s="4"/>
    </row>
    <row r="204" spans="21:29" x14ac:dyDescent="0.3">
      <c r="U204" s="40"/>
      <c r="V204" s="40"/>
      <c r="AA204" s="33"/>
      <c r="AC204" s="4"/>
    </row>
    <row r="205" spans="21:29" x14ac:dyDescent="0.3">
      <c r="U205" s="40"/>
      <c r="V205" s="40"/>
      <c r="AA205" s="33"/>
      <c r="AC205" s="4"/>
    </row>
    <row r="206" spans="21:29" x14ac:dyDescent="0.3">
      <c r="U206" s="40"/>
      <c r="V206" s="40"/>
      <c r="AA206" s="33"/>
      <c r="AC206" s="4"/>
    </row>
    <row r="207" spans="21:29" x14ac:dyDescent="0.3">
      <c r="U207" s="40"/>
      <c r="V207" s="40"/>
      <c r="AA207" s="33"/>
      <c r="AC207" s="4"/>
    </row>
    <row r="208" spans="21:29" x14ac:dyDescent="0.3">
      <c r="U208" s="40"/>
      <c r="V208" s="40"/>
      <c r="AA208" s="33"/>
      <c r="AC208" s="4"/>
    </row>
    <row r="209" spans="21:29" x14ac:dyDescent="0.3">
      <c r="U209" s="40"/>
      <c r="V209" s="40"/>
      <c r="AA209" s="33"/>
      <c r="AC209" s="4"/>
    </row>
    <row r="210" spans="21:29" x14ac:dyDescent="0.3">
      <c r="U210" s="40"/>
      <c r="V210" s="40"/>
      <c r="AA210" s="33"/>
      <c r="AC210" s="4"/>
    </row>
    <row r="211" spans="21:29" x14ac:dyDescent="0.3">
      <c r="U211" s="40"/>
      <c r="V211" s="40"/>
      <c r="AA211" s="33"/>
    </row>
    <row r="212" spans="21:29" x14ac:dyDescent="0.3">
      <c r="U212" s="40"/>
      <c r="V212" s="40"/>
    </row>
    <row r="213" spans="21:29" x14ac:dyDescent="0.3">
      <c r="U213" s="40"/>
      <c r="V213" s="40"/>
    </row>
    <row r="214" spans="21:29" x14ac:dyDescent="0.3">
      <c r="U214" s="40"/>
      <c r="V214" s="40"/>
    </row>
    <row r="215" spans="21:29" x14ac:dyDescent="0.3">
      <c r="U215" s="40"/>
      <c r="V215" s="40"/>
    </row>
    <row r="216" spans="21:29" x14ac:dyDescent="0.3">
      <c r="U216" s="40"/>
      <c r="V216" s="40"/>
    </row>
    <row r="217" spans="21:29" x14ac:dyDescent="0.3">
      <c r="U217" s="40"/>
      <c r="V217" s="40"/>
    </row>
    <row r="218" spans="21:29" x14ac:dyDescent="0.3">
      <c r="U218" s="40"/>
      <c r="V218" s="40"/>
    </row>
    <row r="219" spans="21:29" x14ac:dyDescent="0.3">
      <c r="U219" s="40"/>
      <c r="V219" s="40"/>
    </row>
    <row r="220" spans="21:29" x14ac:dyDescent="0.3">
      <c r="U220" s="40"/>
      <c r="V220" s="40"/>
    </row>
    <row r="221" spans="21:29" x14ac:dyDescent="0.3">
      <c r="U221" s="40"/>
      <c r="V221" s="40"/>
    </row>
    <row r="222" spans="21:29" x14ac:dyDescent="0.3">
      <c r="U222" s="40"/>
      <c r="V222" s="40"/>
    </row>
    <row r="223" spans="21:29" x14ac:dyDescent="0.3">
      <c r="U223" s="40"/>
      <c r="V223" s="40"/>
    </row>
    <row r="224" spans="21:29" x14ac:dyDescent="0.3">
      <c r="U224" s="40"/>
      <c r="V224" s="40"/>
    </row>
    <row r="225" spans="21:22" x14ac:dyDescent="0.3">
      <c r="U225" s="40"/>
      <c r="V225" s="40"/>
    </row>
    <row r="226" spans="21:22" x14ac:dyDescent="0.3">
      <c r="U226" s="40"/>
      <c r="V226" s="40"/>
    </row>
    <row r="227" spans="21:22" x14ac:dyDescent="0.3">
      <c r="U227" s="40"/>
      <c r="V227" s="40"/>
    </row>
    <row r="228" spans="21:22" x14ac:dyDescent="0.3">
      <c r="U228" s="40"/>
      <c r="V228" s="40"/>
    </row>
    <row r="229" spans="21:22" x14ac:dyDescent="0.3">
      <c r="U229" s="40"/>
      <c r="V229" s="40"/>
    </row>
    <row r="230" spans="21:22" x14ac:dyDescent="0.3">
      <c r="U230" s="40"/>
      <c r="V230" s="40"/>
    </row>
    <row r="231" spans="21:22" x14ac:dyDescent="0.3">
      <c r="U231" s="40"/>
      <c r="V231" s="40"/>
    </row>
    <row r="232" spans="21:22" x14ac:dyDescent="0.3">
      <c r="U232" s="40"/>
      <c r="V232" s="40"/>
    </row>
    <row r="233" spans="21:22" x14ac:dyDescent="0.3">
      <c r="U233" s="40"/>
      <c r="V233" s="40"/>
    </row>
    <row r="234" spans="21:22" x14ac:dyDescent="0.3">
      <c r="U234" s="40"/>
      <c r="V234" s="40"/>
    </row>
    <row r="235" spans="21:22" x14ac:dyDescent="0.3">
      <c r="U235" s="40"/>
      <c r="V235" s="40"/>
    </row>
    <row r="236" spans="21:22" x14ac:dyDescent="0.3">
      <c r="U236" s="40"/>
      <c r="V236" s="40"/>
    </row>
    <row r="237" spans="21:22" x14ac:dyDescent="0.3">
      <c r="U237" s="40"/>
      <c r="V237" s="40"/>
    </row>
    <row r="238" spans="21:22" x14ac:dyDescent="0.3">
      <c r="U238" s="40"/>
      <c r="V238" s="40"/>
    </row>
    <row r="239" spans="21:22" x14ac:dyDescent="0.3">
      <c r="U239" s="40"/>
      <c r="V239" s="40"/>
    </row>
    <row r="240" spans="21:22" x14ac:dyDescent="0.3">
      <c r="U240" s="40"/>
      <c r="V240" s="40"/>
    </row>
    <row r="241" spans="21:22" x14ac:dyDescent="0.3">
      <c r="U241" s="40"/>
      <c r="V241" s="40"/>
    </row>
    <row r="242" spans="21:22" x14ac:dyDescent="0.3">
      <c r="U242" s="40"/>
      <c r="V242" s="40"/>
    </row>
    <row r="243" spans="21:22" x14ac:dyDescent="0.3">
      <c r="U243" s="40"/>
      <c r="V243" s="40"/>
    </row>
    <row r="244" spans="21:22" x14ac:dyDescent="0.3">
      <c r="U244" s="40"/>
      <c r="V244" s="40"/>
    </row>
    <row r="245" spans="21:22" x14ac:dyDescent="0.3">
      <c r="U245" s="40"/>
      <c r="V245" s="40"/>
    </row>
    <row r="246" spans="21:22" x14ac:dyDescent="0.3">
      <c r="U246" s="40"/>
      <c r="V246" s="40"/>
    </row>
    <row r="247" spans="21:22" x14ac:dyDescent="0.3">
      <c r="U247" s="40"/>
      <c r="V247" s="40"/>
    </row>
    <row r="248" spans="21:22" x14ac:dyDescent="0.3">
      <c r="U248" s="40"/>
      <c r="V248" s="40"/>
    </row>
    <row r="249" spans="21:22" x14ac:dyDescent="0.3">
      <c r="U249" s="40"/>
      <c r="V249" s="40"/>
    </row>
    <row r="250" spans="21:22" x14ac:dyDescent="0.3">
      <c r="U250" s="40"/>
      <c r="V250" s="40"/>
    </row>
    <row r="251" spans="21:22" x14ac:dyDescent="0.3">
      <c r="U251" s="40"/>
      <c r="V251" s="40"/>
    </row>
    <row r="252" spans="21:22" x14ac:dyDescent="0.3">
      <c r="U252" s="40"/>
      <c r="V252" s="41"/>
    </row>
    <row r="253" spans="21:22" x14ac:dyDescent="0.3">
      <c r="U253" s="40"/>
      <c r="V253" s="41"/>
    </row>
    <row r="254" spans="21:22" x14ac:dyDescent="0.3">
      <c r="U254" s="40"/>
      <c r="V254" s="41"/>
    </row>
    <row r="255" spans="21:22" x14ac:dyDescent="0.3">
      <c r="U255" s="40"/>
      <c r="V255" s="40"/>
    </row>
    <row r="256" spans="21:22" x14ac:dyDescent="0.3">
      <c r="U256" s="40"/>
      <c r="V256" s="40"/>
    </row>
    <row r="257" spans="21:22" x14ac:dyDescent="0.3">
      <c r="U257" s="40"/>
      <c r="V257" s="41"/>
    </row>
    <row r="258" spans="21:22" x14ac:dyDescent="0.3">
      <c r="U258" s="40"/>
      <c r="V258" s="41"/>
    </row>
    <row r="259" spans="21:22" x14ac:dyDescent="0.3">
      <c r="U259" s="40"/>
      <c r="V259" s="40"/>
    </row>
    <row r="260" spans="21:22" x14ac:dyDescent="0.3">
      <c r="U260" s="40"/>
      <c r="V260" s="40"/>
    </row>
    <row r="261" spans="21:22" x14ac:dyDescent="0.3">
      <c r="U261" s="40"/>
      <c r="V261" s="40"/>
    </row>
    <row r="262" spans="21:22" x14ac:dyDescent="0.3">
      <c r="U262" s="40"/>
      <c r="V262" s="40"/>
    </row>
    <row r="263" spans="21:22" x14ac:dyDescent="0.3">
      <c r="U263" s="40"/>
      <c r="V263" s="40"/>
    </row>
    <row r="264" spans="21:22" x14ac:dyDescent="0.3">
      <c r="U264" s="40"/>
      <c r="V264" s="40"/>
    </row>
    <row r="265" spans="21:22" x14ac:dyDescent="0.3">
      <c r="U265" s="40"/>
      <c r="V265" s="40"/>
    </row>
    <row r="266" spans="21:22" x14ac:dyDescent="0.3">
      <c r="U266" s="40"/>
      <c r="V266" s="40"/>
    </row>
    <row r="267" spans="21:22" x14ac:dyDescent="0.3">
      <c r="U267" s="40"/>
      <c r="V267" s="40"/>
    </row>
    <row r="268" spans="21:22" x14ac:dyDescent="0.3">
      <c r="U268" s="40"/>
      <c r="V268" s="40"/>
    </row>
    <row r="269" spans="21:22" x14ac:dyDescent="0.3">
      <c r="U269" s="40"/>
      <c r="V269" s="40"/>
    </row>
    <row r="270" spans="21:22" x14ac:dyDescent="0.3">
      <c r="U270" s="40"/>
      <c r="V270" s="40"/>
    </row>
    <row r="271" spans="21:22" x14ac:dyDescent="0.3">
      <c r="U271" s="40"/>
      <c r="V271" s="40"/>
    </row>
    <row r="272" spans="21:22" x14ac:dyDescent="0.3">
      <c r="U272" s="40"/>
      <c r="V272" s="40"/>
    </row>
    <row r="273" spans="21:22" x14ac:dyDescent="0.3">
      <c r="U273" s="40"/>
      <c r="V273" s="40"/>
    </row>
    <row r="274" spans="21:22" x14ac:dyDescent="0.3">
      <c r="U274" s="40"/>
      <c r="V274" s="40"/>
    </row>
    <row r="275" spans="21:22" x14ac:dyDescent="0.3">
      <c r="U275" s="40"/>
      <c r="V275" s="40"/>
    </row>
    <row r="276" spans="21:22" x14ac:dyDescent="0.3">
      <c r="U276" s="40"/>
      <c r="V276" s="40"/>
    </row>
    <row r="277" spans="21:22" x14ac:dyDescent="0.3">
      <c r="U277" s="40"/>
      <c r="V277" s="40"/>
    </row>
    <row r="278" spans="21:22" x14ac:dyDescent="0.3">
      <c r="U278" s="40"/>
      <c r="V278" s="40"/>
    </row>
    <row r="279" spans="21:22" x14ac:dyDescent="0.3">
      <c r="U279" s="40"/>
      <c r="V279" s="40"/>
    </row>
    <row r="280" spans="21:22" x14ac:dyDescent="0.3">
      <c r="U280" s="40"/>
      <c r="V280" s="40"/>
    </row>
    <row r="281" spans="21:22" x14ac:dyDescent="0.3">
      <c r="U281" s="40"/>
      <c r="V281" s="40"/>
    </row>
    <row r="282" spans="21:22" x14ac:dyDescent="0.3">
      <c r="U282" s="40"/>
      <c r="V282" s="40"/>
    </row>
    <row r="283" spans="21:22" x14ac:dyDescent="0.3">
      <c r="U283" s="40"/>
      <c r="V283" s="40"/>
    </row>
    <row r="284" spans="21:22" x14ac:dyDescent="0.3">
      <c r="U284" s="40"/>
      <c r="V284" s="40"/>
    </row>
    <row r="285" spans="21:22" x14ac:dyDescent="0.3">
      <c r="U285" s="40"/>
      <c r="V285" s="40"/>
    </row>
    <row r="286" spans="21:22" x14ac:dyDescent="0.3">
      <c r="U286" s="40"/>
      <c r="V286" s="40"/>
    </row>
    <row r="287" spans="21:22" x14ac:dyDescent="0.3">
      <c r="U287" s="40"/>
      <c r="V287" s="40"/>
    </row>
    <row r="288" spans="21:22" x14ac:dyDescent="0.3">
      <c r="U288" s="40"/>
      <c r="V288" s="40"/>
    </row>
    <row r="289" spans="21:22" x14ac:dyDescent="0.3">
      <c r="U289" s="40"/>
      <c r="V289" s="40"/>
    </row>
    <row r="290" spans="21:22" x14ac:dyDescent="0.3">
      <c r="U290" s="40"/>
      <c r="V290" s="40"/>
    </row>
    <row r="291" spans="21:22" x14ac:dyDescent="0.3">
      <c r="U291" s="40"/>
      <c r="V291" s="40"/>
    </row>
    <row r="292" spans="21:22" x14ac:dyDescent="0.3">
      <c r="U292" s="40"/>
      <c r="V292" s="40"/>
    </row>
    <row r="293" spans="21:22" x14ac:dyDescent="0.3">
      <c r="U293" s="40"/>
      <c r="V293" s="40"/>
    </row>
    <row r="294" spans="21:22" x14ac:dyDescent="0.3">
      <c r="U294" s="40"/>
      <c r="V294" s="40"/>
    </row>
    <row r="295" spans="21:22" x14ac:dyDescent="0.3">
      <c r="U295" s="40"/>
      <c r="V295" s="40"/>
    </row>
    <row r="296" spans="21:22" x14ac:dyDescent="0.3">
      <c r="U296" s="40"/>
      <c r="V296" s="40"/>
    </row>
    <row r="297" spans="21:22" x14ac:dyDescent="0.3">
      <c r="U297" s="40"/>
      <c r="V297" s="40"/>
    </row>
    <row r="298" spans="21:22" x14ac:dyDescent="0.3">
      <c r="U298" s="40"/>
      <c r="V298" s="40"/>
    </row>
    <row r="299" spans="21:22" x14ac:dyDescent="0.3">
      <c r="U299" s="40"/>
      <c r="V299" s="40"/>
    </row>
    <row r="300" spans="21:22" x14ac:dyDescent="0.3">
      <c r="U300" s="40"/>
      <c r="V300" s="40"/>
    </row>
    <row r="301" spans="21:22" x14ac:dyDescent="0.3">
      <c r="U301" s="40"/>
      <c r="V301" s="40"/>
    </row>
    <row r="302" spans="21:22" x14ac:dyDescent="0.3">
      <c r="U302" s="40"/>
      <c r="V302" s="40"/>
    </row>
    <row r="303" spans="21:22" x14ac:dyDescent="0.3">
      <c r="U303" s="40"/>
      <c r="V303" s="40"/>
    </row>
    <row r="304" spans="21:22" x14ac:dyDescent="0.3">
      <c r="U304" s="40"/>
      <c r="V304" s="40"/>
    </row>
    <row r="305" spans="21:22" x14ac:dyDescent="0.3">
      <c r="U305" s="40"/>
      <c r="V305" s="40"/>
    </row>
    <row r="306" spans="21:22" x14ac:dyDescent="0.3">
      <c r="U306" s="40"/>
      <c r="V306" s="40"/>
    </row>
    <row r="307" spans="21:22" x14ac:dyDescent="0.3">
      <c r="U307" s="40"/>
      <c r="V307" s="40"/>
    </row>
    <row r="308" spans="21:22" x14ac:dyDescent="0.3">
      <c r="U308" s="40"/>
      <c r="V308" s="40"/>
    </row>
    <row r="309" spans="21:22" x14ac:dyDescent="0.3">
      <c r="U309" s="40"/>
      <c r="V309" s="40"/>
    </row>
    <row r="310" spans="21:22" x14ac:dyDescent="0.3">
      <c r="U310" s="40"/>
      <c r="V310" s="40"/>
    </row>
  </sheetData>
  <mergeCells count="4">
    <mergeCell ref="C25:D25"/>
    <mergeCell ref="C26:D26"/>
    <mergeCell ref="C27:D27"/>
    <mergeCell ref="C38:D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81C9-221A-4702-85BF-EB443D5CFDF0}">
  <dimension ref="N10:T60"/>
  <sheetViews>
    <sheetView zoomScale="79" workbookViewId="0">
      <selection activeCell="I34" sqref="I34"/>
    </sheetView>
  </sheetViews>
  <sheetFormatPr defaultRowHeight="14.4" x14ac:dyDescent="0.3"/>
  <cols>
    <col min="4" max="4" width="10.88671875" bestFit="1" customWidth="1"/>
    <col min="20" max="20" width="10" bestFit="1" customWidth="1"/>
  </cols>
  <sheetData>
    <row r="10" spans="14:20" x14ac:dyDescent="0.3">
      <c r="S10" s="3" t="s">
        <v>6</v>
      </c>
      <c r="T10" s="3" t="s">
        <v>91</v>
      </c>
    </row>
    <row r="11" spans="14:20" x14ac:dyDescent="0.3">
      <c r="S11" s="3">
        <v>1</v>
      </c>
      <c r="T11" s="3">
        <v>3</v>
      </c>
    </row>
    <row r="12" spans="14:20" x14ac:dyDescent="0.3">
      <c r="N12" s="35">
        <f>AVERAGE(T11:T60)</f>
        <v>3.44</v>
      </c>
      <c r="O12" s="35"/>
      <c r="S12" s="3">
        <v>2</v>
      </c>
      <c r="T12" s="3">
        <v>2</v>
      </c>
    </row>
    <row r="13" spans="14:20" x14ac:dyDescent="0.3">
      <c r="N13" s="35"/>
      <c r="O13" s="35"/>
      <c r="S13" s="3">
        <v>3</v>
      </c>
      <c r="T13" s="3">
        <v>5</v>
      </c>
    </row>
    <row r="14" spans="14:20" ht="15" customHeight="1" x14ac:dyDescent="0.3">
      <c r="N14" s="2"/>
      <c r="O14" s="2"/>
      <c r="S14" s="3">
        <v>4</v>
      </c>
      <c r="T14" s="3">
        <v>4</v>
      </c>
    </row>
    <row r="15" spans="14:20" x14ac:dyDescent="0.3">
      <c r="N15" s="35">
        <f>MEDIAN(T11:T60)</f>
        <v>3</v>
      </c>
      <c r="O15" s="35"/>
      <c r="S15" s="3">
        <v>5</v>
      </c>
      <c r="T15" s="3">
        <v>7</v>
      </c>
    </row>
    <row r="16" spans="14:20" x14ac:dyDescent="0.3">
      <c r="N16" s="35"/>
      <c r="O16" s="35"/>
      <c r="S16" s="3">
        <v>6</v>
      </c>
      <c r="T16" s="3">
        <v>2</v>
      </c>
    </row>
    <row r="17" spans="14:20" ht="18" x14ac:dyDescent="0.3">
      <c r="N17" s="2"/>
      <c r="O17" s="2"/>
      <c r="S17" s="3">
        <v>7</v>
      </c>
      <c r="T17" s="3">
        <v>3</v>
      </c>
    </row>
    <row r="18" spans="14:20" x14ac:dyDescent="0.3">
      <c r="N18" s="35">
        <f>MODE(T11:T60)</f>
        <v>2</v>
      </c>
      <c r="O18" s="35"/>
      <c r="S18" s="3">
        <v>8</v>
      </c>
      <c r="T18" s="3">
        <v>3</v>
      </c>
    </row>
    <row r="19" spans="14:20" x14ac:dyDescent="0.3">
      <c r="N19" s="35"/>
      <c r="O19" s="35"/>
      <c r="S19" s="3">
        <v>9</v>
      </c>
      <c r="T19" s="3">
        <v>1</v>
      </c>
    </row>
    <row r="20" spans="14:20" x14ac:dyDescent="0.3">
      <c r="S20" s="3">
        <v>10</v>
      </c>
      <c r="T20" s="3">
        <v>6</v>
      </c>
    </row>
    <row r="21" spans="14:20" x14ac:dyDescent="0.3">
      <c r="S21" s="3">
        <v>11</v>
      </c>
      <c r="T21" s="3">
        <v>4</v>
      </c>
    </row>
    <row r="22" spans="14:20" x14ac:dyDescent="0.3">
      <c r="S22" s="3">
        <v>12</v>
      </c>
      <c r="T22" s="3">
        <v>2</v>
      </c>
    </row>
    <row r="23" spans="14:20" x14ac:dyDescent="0.3">
      <c r="S23" s="3">
        <v>13</v>
      </c>
      <c r="T23" s="3">
        <v>3</v>
      </c>
    </row>
    <row r="24" spans="14:20" x14ac:dyDescent="0.3">
      <c r="S24" s="3">
        <v>14</v>
      </c>
      <c r="T24" s="3">
        <v>5</v>
      </c>
    </row>
    <row r="25" spans="14:20" x14ac:dyDescent="0.3">
      <c r="S25" s="3">
        <v>15</v>
      </c>
      <c r="T25" s="3">
        <v>2</v>
      </c>
    </row>
    <row r="26" spans="14:20" x14ac:dyDescent="0.3">
      <c r="S26" s="3">
        <v>16</v>
      </c>
      <c r="T26" s="3">
        <v>4</v>
      </c>
    </row>
    <row r="27" spans="14:20" x14ac:dyDescent="0.3">
      <c r="S27" s="3">
        <v>17</v>
      </c>
      <c r="T27" s="3">
        <v>2</v>
      </c>
    </row>
    <row r="28" spans="14:20" x14ac:dyDescent="0.3">
      <c r="S28" s="3">
        <v>18</v>
      </c>
      <c r="T28" s="3">
        <v>1</v>
      </c>
    </row>
    <row r="29" spans="14:20" x14ac:dyDescent="0.3">
      <c r="S29" s="3">
        <v>19</v>
      </c>
      <c r="T29" s="3">
        <v>3</v>
      </c>
    </row>
    <row r="30" spans="14:20" x14ac:dyDescent="0.3">
      <c r="S30" s="3">
        <v>20</v>
      </c>
      <c r="T30" s="3">
        <v>5</v>
      </c>
    </row>
    <row r="31" spans="14:20" x14ac:dyDescent="0.3">
      <c r="S31" s="3">
        <v>21</v>
      </c>
      <c r="T31" s="3">
        <v>6</v>
      </c>
    </row>
    <row r="32" spans="14:20" x14ac:dyDescent="0.3">
      <c r="S32" s="3">
        <v>22</v>
      </c>
      <c r="T32" s="3">
        <v>3</v>
      </c>
    </row>
    <row r="33" spans="19:20" x14ac:dyDescent="0.3">
      <c r="S33" s="3">
        <v>23</v>
      </c>
      <c r="T33" s="3">
        <v>2</v>
      </c>
    </row>
    <row r="34" spans="19:20" x14ac:dyDescent="0.3">
      <c r="S34" s="3">
        <v>24</v>
      </c>
      <c r="T34" s="3">
        <v>1</v>
      </c>
    </row>
    <row r="35" spans="19:20" x14ac:dyDescent="0.3">
      <c r="S35" s="3">
        <v>25</v>
      </c>
      <c r="T35" s="3">
        <v>4</v>
      </c>
    </row>
    <row r="36" spans="19:20" x14ac:dyDescent="0.3">
      <c r="S36" s="3">
        <v>26</v>
      </c>
      <c r="T36" s="3">
        <v>2</v>
      </c>
    </row>
    <row r="37" spans="19:20" x14ac:dyDescent="0.3">
      <c r="S37" s="3">
        <v>27</v>
      </c>
      <c r="T37" s="3">
        <v>4</v>
      </c>
    </row>
    <row r="38" spans="19:20" x14ac:dyDescent="0.3">
      <c r="S38" s="3">
        <v>28</v>
      </c>
      <c r="T38" s="3">
        <v>5</v>
      </c>
    </row>
    <row r="39" spans="19:20" x14ac:dyDescent="0.3">
      <c r="S39" s="3">
        <v>29</v>
      </c>
      <c r="T39" s="3">
        <v>3</v>
      </c>
    </row>
    <row r="40" spans="19:20" x14ac:dyDescent="0.3">
      <c r="S40" s="3">
        <v>30</v>
      </c>
      <c r="T40" s="3">
        <v>2</v>
      </c>
    </row>
    <row r="41" spans="19:20" x14ac:dyDescent="0.3">
      <c r="S41" s="3">
        <v>31</v>
      </c>
      <c r="T41" s="3">
        <v>7</v>
      </c>
    </row>
    <row r="42" spans="19:20" x14ac:dyDescent="0.3">
      <c r="S42" s="3">
        <v>32</v>
      </c>
      <c r="T42" s="3">
        <v>2</v>
      </c>
    </row>
    <row r="43" spans="19:20" x14ac:dyDescent="0.3">
      <c r="S43" s="3">
        <v>33</v>
      </c>
      <c r="T43" s="3">
        <v>3</v>
      </c>
    </row>
    <row r="44" spans="19:20" x14ac:dyDescent="0.3">
      <c r="S44" s="3">
        <v>34</v>
      </c>
      <c r="T44" s="3">
        <v>4</v>
      </c>
    </row>
    <row r="45" spans="19:20" x14ac:dyDescent="0.3">
      <c r="S45" s="3">
        <v>35</v>
      </c>
      <c r="T45" s="3">
        <v>5</v>
      </c>
    </row>
    <row r="46" spans="19:20" x14ac:dyDescent="0.3">
      <c r="S46" s="3">
        <v>36</v>
      </c>
      <c r="T46" s="3">
        <v>1</v>
      </c>
    </row>
    <row r="47" spans="19:20" x14ac:dyDescent="0.3">
      <c r="S47" s="3">
        <v>37</v>
      </c>
      <c r="T47" s="3">
        <v>6</v>
      </c>
    </row>
    <row r="48" spans="19:20" x14ac:dyDescent="0.3">
      <c r="S48" s="3">
        <v>38</v>
      </c>
      <c r="T48" s="3">
        <v>2</v>
      </c>
    </row>
    <row r="49" spans="19:20" x14ac:dyDescent="0.3">
      <c r="S49" s="3">
        <v>39</v>
      </c>
      <c r="T49" s="3">
        <v>4</v>
      </c>
    </row>
    <row r="50" spans="19:20" x14ac:dyDescent="0.3">
      <c r="S50" s="3">
        <v>40</v>
      </c>
      <c r="T50" s="3">
        <v>3</v>
      </c>
    </row>
    <row r="51" spans="19:20" x14ac:dyDescent="0.3">
      <c r="S51" s="3">
        <v>41</v>
      </c>
      <c r="T51" s="3">
        <v>5</v>
      </c>
    </row>
    <row r="52" spans="19:20" x14ac:dyDescent="0.3">
      <c r="S52" s="3">
        <v>42</v>
      </c>
      <c r="T52" s="3">
        <v>3</v>
      </c>
    </row>
    <row r="53" spans="19:20" x14ac:dyDescent="0.3">
      <c r="S53" s="3">
        <v>43</v>
      </c>
      <c r="T53" s="3">
        <v>2</v>
      </c>
    </row>
    <row r="54" spans="19:20" x14ac:dyDescent="0.3">
      <c r="S54" s="3">
        <v>44</v>
      </c>
      <c r="T54" s="3">
        <v>4</v>
      </c>
    </row>
    <row r="55" spans="19:20" x14ac:dyDescent="0.3">
      <c r="S55" s="3">
        <v>45</v>
      </c>
      <c r="T55" s="3">
        <v>2</v>
      </c>
    </row>
    <row r="56" spans="19:20" x14ac:dyDescent="0.3">
      <c r="S56" s="3">
        <v>46</v>
      </c>
      <c r="T56" s="3">
        <v>6</v>
      </c>
    </row>
    <row r="57" spans="19:20" x14ac:dyDescent="0.3">
      <c r="S57" s="3">
        <v>47</v>
      </c>
      <c r="T57" s="3">
        <v>3</v>
      </c>
    </row>
    <row r="58" spans="19:20" x14ac:dyDescent="0.3">
      <c r="S58" s="3">
        <v>48</v>
      </c>
      <c r="T58" s="3">
        <v>2</v>
      </c>
    </row>
    <row r="59" spans="19:20" x14ac:dyDescent="0.3">
      <c r="S59" s="3">
        <v>49</v>
      </c>
      <c r="T59" s="3">
        <v>4</v>
      </c>
    </row>
    <row r="60" spans="19:20" x14ac:dyDescent="0.3">
      <c r="S60" s="3">
        <v>50</v>
      </c>
      <c r="T60" s="3">
        <v>5</v>
      </c>
    </row>
  </sheetData>
  <mergeCells count="3">
    <mergeCell ref="N12:O13"/>
    <mergeCell ref="N15:O16"/>
    <mergeCell ref="N18:O19"/>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2340-DA93-42B7-A19C-179E7BE4007E}">
  <dimension ref="C9:AE310"/>
  <sheetViews>
    <sheetView topLeftCell="A10" zoomScale="80" zoomScaleNormal="130" workbookViewId="0">
      <selection activeCell="P21" sqref="P21"/>
    </sheetView>
  </sheetViews>
  <sheetFormatPr defaultRowHeight="14.4" x14ac:dyDescent="0.3"/>
  <cols>
    <col min="3" max="3" width="13.88671875" bestFit="1" customWidth="1"/>
    <col min="4" max="4" width="14.88671875" bestFit="1" customWidth="1"/>
    <col min="5" max="5" width="11.6640625" bestFit="1" customWidth="1"/>
    <col min="21" max="21" width="13.88671875" bestFit="1" customWidth="1"/>
    <col min="22" max="22" width="10.6640625" bestFit="1" customWidth="1"/>
    <col min="25" max="25" width="16.44140625" bestFit="1" customWidth="1"/>
    <col min="26" max="26" width="12.6640625" bestFit="1" customWidth="1"/>
  </cols>
  <sheetData>
    <row r="9" spans="3:31" x14ac:dyDescent="0.3">
      <c r="C9" s="13"/>
      <c r="D9" s="13"/>
      <c r="G9" s="8"/>
      <c r="H9" s="8"/>
      <c r="U9" s="3" t="s">
        <v>86</v>
      </c>
      <c r="V9" s="3" t="s">
        <v>87</v>
      </c>
      <c r="W9" s="25"/>
      <c r="Y9" s="8"/>
      <c r="Z9" s="8"/>
    </row>
    <row r="10" spans="3:31" x14ac:dyDescent="0.3">
      <c r="C10" s="13"/>
      <c r="D10" s="13"/>
      <c r="G10" s="8"/>
      <c r="H10" s="8"/>
      <c r="U10" s="3">
        <v>10</v>
      </c>
      <c r="V10" s="3">
        <v>60</v>
      </c>
      <c r="W10" s="25"/>
      <c r="Y10" s="11"/>
      <c r="Z10" s="11"/>
    </row>
    <row r="11" spans="3:31" x14ac:dyDescent="0.3">
      <c r="C11" s="13"/>
      <c r="D11" s="13"/>
      <c r="U11" s="3">
        <v>12</v>
      </c>
      <c r="V11" s="3">
        <v>65</v>
      </c>
      <c r="AA11" s="11"/>
      <c r="AC11" s="4"/>
      <c r="AD11" s="11"/>
      <c r="AE11" s="11"/>
    </row>
    <row r="12" spans="3:31" x14ac:dyDescent="0.3">
      <c r="C12" s="13"/>
      <c r="D12" s="13"/>
      <c r="U12" s="3">
        <v>15</v>
      </c>
      <c r="V12" s="3">
        <v>70</v>
      </c>
      <c r="W12" s="25"/>
      <c r="AA12" s="33"/>
      <c r="AC12" s="4"/>
    </row>
    <row r="13" spans="3:31" ht="14.4" customHeight="1" x14ac:dyDescent="0.3">
      <c r="C13" s="13"/>
      <c r="D13" s="13"/>
      <c r="N13" s="9"/>
      <c r="O13" s="9"/>
      <c r="U13" s="15">
        <v>18</v>
      </c>
      <c r="V13" s="3">
        <v>75</v>
      </c>
      <c r="W13" s="25"/>
      <c r="AA13" s="33"/>
      <c r="AC13" s="25"/>
    </row>
    <row r="14" spans="3:31" ht="14.4" customHeight="1" x14ac:dyDescent="0.3">
      <c r="C14" s="13"/>
      <c r="D14" s="13"/>
      <c r="N14" s="9"/>
      <c r="O14" s="9"/>
      <c r="U14" s="3">
        <v>20</v>
      </c>
      <c r="V14" s="3">
        <v>80</v>
      </c>
      <c r="W14" s="25"/>
      <c r="AA14" s="33"/>
      <c r="AC14" s="25"/>
    </row>
    <row r="15" spans="3:31" ht="15" thickBot="1" x14ac:dyDescent="0.35">
      <c r="C15" s="13"/>
      <c r="D15" s="13"/>
      <c r="U15" s="3">
        <v>22</v>
      </c>
      <c r="V15" s="3">
        <v>82</v>
      </c>
      <c r="W15" s="25"/>
      <c r="AA15" s="33"/>
      <c r="AC15" s="4"/>
    </row>
    <row r="16" spans="3:31" ht="14.4" customHeight="1" x14ac:dyDescent="0.3">
      <c r="C16" s="7"/>
      <c r="D16" s="7" t="s">
        <v>86</v>
      </c>
      <c r="E16" s="7" t="s">
        <v>87</v>
      </c>
      <c r="N16" s="5"/>
      <c r="O16" s="5"/>
      <c r="U16" s="15">
        <v>25</v>
      </c>
      <c r="V16" s="3">
        <v>85</v>
      </c>
      <c r="W16" s="25"/>
      <c r="X16" s="11"/>
      <c r="Y16" s="11"/>
      <c r="Z16" s="11"/>
      <c r="AA16" s="33"/>
      <c r="AC16" s="4"/>
    </row>
    <row r="17" spans="3:29" ht="14.4" customHeight="1" x14ac:dyDescent="0.3">
      <c r="C17" t="s">
        <v>86</v>
      </c>
      <c r="D17">
        <v>1</v>
      </c>
      <c r="N17" s="5"/>
      <c r="O17" s="5"/>
      <c r="U17" s="15">
        <v>28</v>
      </c>
      <c r="V17" s="3">
        <v>88</v>
      </c>
      <c r="W17" s="25"/>
      <c r="AA17" s="33"/>
      <c r="AC17" s="4"/>
    </row>
    <row r="18" spans="3:29" ht="15" thickBot="1" x14ac:dyDescent="0.35">
      <c r="C18" s="6" t="s">
        <v>87</v>
      </c>
      <c r="D18" s="6">
        <v>0.97729508301867352</v>
      </c>
      <c r="E18" s="6">
        <v>1</v>
      </c>
      <c r="U18" s="3">
        <v>30</v>
      </c>
      <c r="V18" s="3">
        <v>90</v>
      </c>
      <c r="W18" s="25"/>
      <c r="AA18" s="33"/>
      <c r="AC18" s="4"/>
    </row>
    <row r="19" spans="3:29" ht="14.4" customHeight="1" x14ac:dyDescent="0.3">
      <c r="C19" s="53"/>
      <c r="D19" s="52"/>
      <c r="E19" s="51"/>
      <c r="N19" s="5"/>
      <c r="O19" s="5"/>
      <c r="U19" s="3">
        <v>32</v>
      </c>
      <c r="V19" s="3">
        <v>92</v>
      </c>
      <c r="W19" s="25"/>
      <c r="AA19" s="33"/>
      <c r="AC19" s="4"/>
    </row>
    <row r="20" spans="3:29" ht="14.4" customHeight="1" x14ac:dyDescent="0.3">
      <c r="C20" s="53"/>
      <c r="D20" s="52"/>
      <c r="E20" s="51"/>
      <c r="N20" s="5"/>
      <c r="O20" s="5"/>
      <c r="U20" s="3">
        <v>35</v>
      </c>
      <c r="V20" s="3">
        <v>93</v>
      </c>
      <c r="W20" s="25"/>
      <c r="AA20" s="33"/>
      <c r="AC20" s="4"/>
    </row>
    <row r="21" spans="3:29" x14ac:dyDescent="0.3">
      <c r="U21" s="3">
        <v>38</v>
      </c>
      <c r="V21" s="3">
        <v>95</v>
      </c>
      <c r="W21" s="25"/>
      <c r="AA21" s="33"/>
      <c r="AC21" s="4"/>
    </row>
    <row r="22" spans="3:29" x14ac:dyDescent="0.3">
      <c r="U22" s="3">
        <v>40</v>
      </c>
      <c r="V22" s="3">
        <v>96</v>
      </c>
      <c r="W22" s="25"/>
      <c r="AA22" s="33"/>
      <c r="AC22" s="4"/>
    </row>
    <row r="23" spans="3:29" x14ac:dyDescent="0.3">
      <c r="U23" s="3">
        <v>42</v>
      </c>
      <c r="V23" s="3">
        <v>97</v>
      </c>
      <c r="W23" s="25"/>
      <c r="AA23" s="33"/>
      <c r="AC23" s="4"/>
    </row>
    <row r="24" spans="3:29" x14ac:dyDescent="0.3">
      <c r="U24" s="3">
        <v>45</v>
      </c>
      <c r="V24" s="3">
        <v>98</v>
      </c>
      <c r="W24" s="25"/>
      <c r="AA24" s="33"/>
      <c r="AC24" s="4"/>
    </row>
    <row r="25" spans="3:29" ht="15.6" x14ac:dyDescent="0.3">
      <c r="C25" s="38"/>
      <c r="D25" s="38"/>
      <c r="E25" s="34"/>
      <c r="U25" s="3">
        <v>48</v>
      </c>
      <c r="V25" s="3">
        <v>99</v>
      </c>
      <c r="W25" s="25"/>
      <c r="AA25" s="33"/>
      <c r="AC25" s="11"/>
    </row>
    <row r="26" spans="3:29" ht="15.6" x14ac:dyDescent="0.3">
      <c r="C26" s="38"/>
      <c r="D26" s="38"/>
      <c r="E26" s="34"/>
      <c r="U26" s="3">
        <v>50</v>
      </c>
      <c r="V26" s="3">
        <v>100</v>
      </c>
      <c r="W26" s="25"/>
      <c r="AA26" s="33"/>
      <c r="AC26" s="11"/>
    </row>
    <row r="27" spans="3:29" ht="15.6" customHeight="1" x14ac:dyDescent="0.3">
      <c r="C27" s="38"/>
      <c r="D27" s="38"/>
      <c r="E27" s="34"/>
      <c r="N27" s="2"/>
      <c r="O27" s="2"/>
      <c r="U27" s="3">
        <v>52</v>
      </c>
      <c r="V27" s="3">
        <v>102</v>
      </c>
      <c r="W27" s="25"/>
      <c r="AA27" s="33"/>
      <c r="AC27" s="11"/>
    </row>
    <row r="28" spans="3:29" x14ac:dyDescent="0.3">
      <c r="U28" s="3">
        <v>55</v>
      </c>
      <c r="V28" s="3">
        <v>105</v>
      </c>
      <c r="W28" s="25"/>
      <c r="AA28" s="33"/>
      <c r="AC28" s="11"/>
    </row>
    <row r="29" spans="3:29" x14ac:dyDescent="0.3">
      <c r="U29" s="3">
        <v>58</v>
      </c>
      <c r="V29" s="3">
        <v>106</v>
      </c>
      <c r="W29" s="25"/>
      <c r="AA29" s="33"/>
      <c r="AC29" s="4"/>
    </row>
    <row r="30" spans="3:29" ht="18" x14ac:dyDescent="0.3">
      <c r="N30" s="2"/>
      <c r="O30" s="2"/>
      <c r="U30" s="3">
        <v>60</v>
      </c>
      <c r="V30" s="3">
        <v>107</v>
      </c>
      <c r="W30" s="25"/>
      <c r="AA30" s="33"/>
      <c r="AC30" s="4"/>
    </row>
    <row r="31" spans="3:29" x14ac:dyDescent="0.3">
      <c r="U31" s="3">
        <v>62</v>
      </c>
      <c r="V31" s="3">
        <v>108</v>
      </c>
      <c r="W31" s="25"/>
      <c r="AA31" s="33"/>
      <c r="AC31" s="4"/>
    </row>
    <row r="32" spans="3:29" x14ac:dyDescent="0.3">
      <c r="U32" s="3">
        <v>65</v>
      </c>
      <c r="V32" s="3">
        <v>110</v>
      </c>
      <c r="W32" s="25"/>
      <c r="AA32" s="33"/>
      <c r="AC32" s="4"/>
    </row>
    <row r="33" spans="3:29" x14ac:dyDescent="0.3">
      <c r="U33" s="3">
        <v>68</v>
      </c>
      <c r="V33" s="3">
        <v>112</v>
      </c>
      <c r="W33" s="25"/>
      <c r="AA33" s="33"/>
      <c r="AC33" s="4"/>
    </row>
    <row r="34" spans="3:29" x14ac:dyDescent="0.3">
      <c r="U34" s="3">
        <v>70</v>
      </c>
      <c r="V34" s="3">
        <v>114</v>
      </c>
      <c r="W34" s="25"/>
      <c r="AA34" s="33"/>
      <c r="AC34" s="4"/>
    </row>
    <row r="35" spans="3:29" x14ac:dyDescent="0.3">
      <c r="U35" s="3">
        <v>72</v>
      </c>
      <c r="V35" s="3">
        <v>115</v>
      </c>
      <c r="W35" s="25"/>
      <c r="AA35" s="33"/>
      <c r="AC35" s="4"/>
    </row>
    <row r="36" spans="3:29" x14ac:dyDescent="0.3">
      <c r="U36" s="3">
        <v>75</v>
      </c>
      <c r="V36" s="3">
        <v>116</v>
      </c>
      <c r="W36" s="25"/>
      <c r="AA36" s="33"/>
      <c r="AC36" s="4"/>
    </row>
    <row r="37" spans="3:29" x14ac:dyDescent="0.3">
      <c r="U37" s="3">
        <v>78</v>
      </c>
      <c r="V37" s="3">
        <v>118</v>
      </c>
      <c r="W37" s="25"/>
      <c r="AA37" s="33"/>
      <c r="AC37" s="4"/>
    </row>
    <row r="38" spans="3:29" ht="15.6" x14ac:dyDescent="0.3">
      <c r="C38" s="38"/>
      <c r="D38" s="38"/>
      <c r="E38" s="34"/>
      <c r="U38" s="3">
        <v>80</v>
      </c>
      <c r="V38" s="3">
        <v>120</v>
      </c>
      <c r="W38" s="25"/>
      <c r="AA38" s="33"/>
      <c r="AC38" s="4"/>
    </row>
    <row r="39" spans="3:29" x14ac:dyDescent="0.3">
      <c r="U39" s="3">
        <v>82</v>
      </c>
      <c r="V39" s="3">
        <v>122</v>
      </c>
      <c r="W39" s="25"/>
      <c r="AA39" s="33"/>
      <c r="AC39" s="4"/>
    </row>
    <row r="40" spans="3:29" x14ac:dyDescent="0.3">
      <c r="U40" s="4"/>
      <c r="V40" s="4"/>
      <c r="W40" s="25"/>
      <c r="AA40" s="33"/>
      <c r="AC40" s="4"/>
    </row>
    <row r="41" spans="3:29" x14ac:dyDescent="0.3">
      <c r="U41" s="4"/>
      <c r="V41" s="4"/>
      <c r="W41" s="25"/>
      <c r="AA41" s="33"/>
      <c r="AC41" s="4"/>
    </row>
    <row r="42" spans="3:29" x14ac:dyDescent="0.3">
      <c r="U42" s="4"/>
      <c r="V42" s="4"/>
      <c r="W42" s="25"/>
      <c r="AA42" s="33"/>
      <c r="AC42" s="4"/>
    </row>
    <row r="43" spans="3:29" x14ac:dyDescent="0.3">
      <c r="U43" s="4"/>
      <c r="V43" s="4"/>
      <c r="W43" s="25"/>
      <c r="AA43" s="33"/>
      <c r="AC43" s="4"/>
    </row>
    <row r="44" spans="3:29" x14ac:dyDescent="0.3">
      <c r="U44" s="4"/>
      <c r="V44" s="4"/>
      <c r="W44" s="25"/>
      <c r="AA44" s="33"/>
      <c r="AC44" s="4"/>
    </row>
    <row r="45" spans="3:29" x14ac:dyDescent="0.3">
      <c r="U45" s="4"/>
      <c r="V45" s="4"/>
      <c r="W45" s="25"/>
      <c r="AA45" s="33"/>
      <c r="AC45" s="4"/>
    </row>
    <row r="46" spans="3:29" x14ac:dyDescent="0.3">
      <c r="U46" s="4"/>
      <c r="V46" s="4"/>
      <c r="W46" s="25"/>
      <c r="AA46" s="33"/>
      <c r="AC46" s="4"/>
    </row>
    <row r="47" spans="3:29" x14ac:dyDescent="0.3">
      <c r="U47" s="4"/>
      <c r="V47" s="4"/>
      <c r="W47" s="25"/>
      <c r="AA47" s="33"/>
      <c r="AC47" s="4"/>
    </row>
    <row r="48" spans="3:29" x14ac:dyDescent="0.3">
      <c r="U48" s="4"/>
      <c r="V48" s="4"/>
      <c r="W48" s="25"/>
      <c r="AA48" s="33"/>
      <c r="AC48" s="4"/>
    </row>
    <row r="49" spans="21:29" x14ac:dyDescent="0.3">
      <c r="U49" s="4"/>
      <c r="V49" s="4"/>
      <c r="W49" s="25"/>
      <c r="AA49" s="33"/>
      <c r="AC49" s="4"/>
    </row>
    <row r="50" spans="21:29" x14ac:dyDescent="0.3">
      <c r="U50" s="4"/>
      <c r="V50" s="4"/>
      <c r="W50" s="25"/>
      <c r="AA50" s="33"/>
      <c r="AC50" s="4"/>
    </row>
    <row r="51" spans="21:29" x14ac:dyDescent="0.3">
      <c r="U51" s="4"/>
      <c r="V51" s="4"/>
      <c r="W51" s="25"/>
      <c r="AA51" s="33"/>
      <c r="AC51" s="4"/>
    </row>
    <row r="52" spans="21:29" x14ac:dyDescent="0.3">
      <c r="U52" s="4"/>
      <c r="V52" s="4"/>
      <c r="W52" s="25"/>
      <c r="AA52" s="33"/>
      <c r="AC52" s="4"/>
    </row>
    <row r="53" spans="21:29" x14ac:dyDescent="0.3">
      <c r="U53" s="4"/>
      <c r="V53" s="4"/>
      <c r="W53" s="25"/>
      <c r="AA53" s="33"/>
      <c r="AC53" s="4"/>
    </row>
    <row r="54" spans="21:29" x14ac:dyDescent="0.3">
      <c r="U54" s="4"/>
      <c r="V54" s="4"/>
      <c r="W54" s="25"/>
      <c r="AA54" s="33"/>
      <c r="AC54" s="4"/>
    </row>
    <row r="55" spans="21:29" x14ac:dyDescent="0.3">
      <c r="U55" s="4"/>
      <c r="V55" s="4"/>
      <c r="W55" s="25"/>
      <c r="AA55" s="33"/>
      <c r="AC55" s="4"/>
    </row>
    <row r="56" spans="21:29" x14ac:dyDescent="0.3">
      <c r="U56" s="4"/>
      <c r="V56" s="4"/>
      <c r="W56" s="25"/>
      <c r="AA56" s="33"/>
      <c r="AC56" s="4"/>
    </row>
    <row r="57" spans="21:29" x14ac:dyDescent="0.3">
      <c r="U57" s="4"/>
      <c r="V57" s="4"/>
      <c r="W57" s="25"/>
      <c r="AA57" s="33"/>
      <c r="AC57" s="4"/>
    </row>
    <row r="58" spans="21:29" x14ac:dyDescent="0.3">
      <c r="U58" s="4"/>
      <c r="V58" s="4"/>
      <c r="W58" s="25"/>
      <c r="AA58" s="33"/>
      <c r="AC58" s="4"/>
    </row>
    <row r="59" spans="21:29" x14ac:dyDescent="0.3">
      <c r="U59" s="4"/>
      <c r="V59" s="4"/>
      <c r="W59" s="25"/>
      <c r="AA59" s="33"/>
      <c r="AC59" s="4"/>
    </row>
    <row r="60" spans="21:29" x14ac:dyDescent="0.3">
      <c r="U60" s="4"/>
      <c r="V60" s="4"/>
      <c r="W60" s="25"/>
      <c r="AA60" s="33"/>
      <c r="AC60" s="4"/>
    </row>
    <row r="61" spans="21:29" x14ac:dyDescent="0.3">
      <c r="U61" s="4"/>
      <c r="V61" s="4"/>
      <c r="W61" s="25"/>
      <c r="AA61" s="33"/>
      <c r="AC61" s="4"/>
    </row>
    <row r="62" spans="21:29" x14ac:dyDescent="0.3">
      <c r="U62" s="4"/>
      <c r="V62" s="4"/>
      <c r="W62" s="25"/>
      <c r="AA62" s="33"/>
      <c r="AC62" s="4"/>
    </row>
    <row r="63" spans="21:29" x14ac:dyDescent="0.3">
      <c r="U63" s="4"/>
      <c r="V63" s="4"/>
      <c r="W63" s="25"/>
      <c r="AA63" s="33"/>
      <c r="AC63" s="4"/>
    </row>
    <row r="64" spans="21:29" x14ac:dyDescent="0.3">
      <c r="U64" s="4"/>
      <c r="V64" s="4"/>
      <c r="W64" s="25"/>
      <c r="AA64" s="33"/>
      <c r="AC64" s="4"/>
    </row>
    <row r="65" spans="21:29" x14ac:dyDescent="0.3">
      <c r="U65" s="4"/>
      <c r="V65" s="4"/>
      <c r="W65" s="25"/>
      <c r="AA65" s="33"/>
      <c r="AC65" s="4"/>
    </row>
    <row r="66" spans="21:29" x14ac:dyDescent="0.3">
      <c r="U66" s="4"/>
      <c r="V66" s="4"/>
      <c r="W66" s="25"/>
      <c r="AA66" s="33"/>
      <c r="AC66" s="4"/>
    </row>
    <row r="67" spans="21:29" x14ac:dyDescent="0.3">
      <c r="U67" s="4"/>
      <c r="V67" s="4"/>
      <c r="W67" s="25"/>
      <c r="AA67" s="33"/>
      <c r="AC67" s="4"/>
    </row>
    <row r="68" spans="21:29" x14ac:dyDescent="0.3">
      <c r="U68" s="4"/>
      <c r="V68" s="4"/>
      <c r="W68" s="25"/>
      <c r="AA68" s="33"/>
      <c r="AC68" s="4"/>
    </row>
    <row r="69" spans="21:29" x14ac:dyDescent="0.3">
      <c r="U69" s="4"/>
      <c r="V69" s="4"/>
      <c r="W69" s="25"/>
      <c r="AA69" s="33"/>
      <c r="AC69" s="4"/>
    </row>
    <row r="70" spans="21:29" x14ac:dyDescent="0.3">
      <c r="U70" s="4"/>
      <c r="V70" s="4"/>
      <c r="W70" s="25"/>
      <c r="AA70" s="33"/>
      <c r="AC70" s="4"/>
    </row>
    <row r="71" spans="21:29" x14ac:dyDescent="0.3">
      <c r="U71" s="4"/>
      <c r="V71" s="4"/>
      <c r="W71" s="25"/>
      <c r="AA71" s="33"/>
      <c r="AC71" s="4"/>
    </row>
    <row r="72" spans="21:29" x14ac:dyDescent="0.3">
      <c r="U72" s="4"/>
      <c r="V72" s="4"/>
      <c r="W72" s="25"/>
      <c r="AA72" s="33"/>
      <c r="AC72" s="4"/>
    </row>
    <row r="73" spans="21:29" x14ac:dyDescent="0.3">
      <c r="U73" s="4"/>
      <c r="V73" s="4"/>
      <c r="W73" s="25"/>
      <c r="AA73" s="33"/>
      <c r="AC73" s="4"/>
    </row>
    <row r="74" spans="21:29" x14ac:dyDescent="0.3">
      <c r="U74" s="4"/>
      <c r="V74" s="4"/>
      <c r="W74" s="25"/>
      <c r="AA74" s="33"/>
      <c r="AC74" s="4"/>
    </row>
    <row r="75" spans="21:29" x14ac:dyDescent="0.3">
      <c r="U75" s="4"/>
      <c r="V75" s="4"/>
      <c r="W75" s="25"/>
      <c r="AA75" s="33"/>
      <c r="AC75" s="4"/>
    </row>
    <row r="76" spans="21:29" x14ac:dyDescent="0.3">
      <c r="U76" s="4"/>
      <c r="V76" s="4"/>
      <c r="W76" s="25"/>
      <c r="AA76" s="33"/>
      <c r="AC76" s="4"/>
    </row>
    <row r="77" spans="21:29" x14ac:dyDescent="0.3">
      <c r="U77" s="4"/>
      <c r="V77" s="4"/>
      <c r="W77" s="25"/>
      <c r="AA77" s="33"/>
      <c r="AC77" s="4"/>
    </row>
    <row r="78" spans="21:29" x14ac:dyDescent="0.3">
      <c r="U78" s="4"/>
      <c r="V78" s="4"/>
      <c r="W78" s="25"/>
      <c r="AA78" s="33"/>
      <c r="AC78" s="4"/>
    </row>
    <row r="79" spans="21:29" x14ac:dyDescent="0.3">
      <c r="U79" s="4"/>
      <c r="V79" s="4"/>
      <c r="W79" s="25"/>
      <c r="AA79" s="33"/>
      <c r="AC79" s="4"/>
    </row>
    <row r="80" spans="21:29" x14ac:dyDescent="0.3">
      <c r="U80" s="4"/>
      <c r="V80" s="4"/>
      <c r="W80" s="25"/>
      <c r="AA80" s="33"/>
      <c r="AC80" s="4"/>
    </row>
    <row r="81" spans="21:29" x14ac:dyDescent="0.3">
      <c r="U81" s="4"/>
      <c r="V81" s="4"/>
      <c r="W81" s="25"/>
      <c r="AA81" s="33"/>
      <c r="AC81" s="4"/>
    </row>
    <row r="82" spans="21:29" x14ac:dyDescent="0.3">
      <c r="U82" s="4"/>
      <c r="V82" s="4"/>
      <c r="W82" s="25"/>
      <c r="AA82" s="33"/>
      <c r="AC82" s="4"/>
    </row>
    <row r="83" spans="21:29" x14ac:dyDescent="0.3">
      <c r="U83" s="4"/>
      <c r="V83" s="4"/>
      <c r="W83" s="25"/>
      <c r="AA83" s="33"/>
      <c r="AC83" s="4"/>
    </row>
    <row r="84" spans="21:29" x14ac:dyDescent="0.3">
      <c r="U84" s="4"/>
      <c r="V84" s="4"/>
      <c r="W84" s="25"/>
      <c r="AA84" s="33"/>
      <c r="AC84" s="4"/>
    </row>
    <row r="85" spans="21:29" x14ac:dyDescent="0.3">
      <c r="U85" s="4"/>
      <c r="V85" s="4"/>
      <c r="W85" s="25"/>
      <c r="AA85" s="33"/>
      <c r="AC85" s="4"/>
    </row>
    <row r="86" spans="21:29" x14ac:dyDescent="0.3">
      <c r="U86" s="4"/>
      <c r="V86" s="4"/>
      <c r="W86" s="25"/>
      <c r="AA86" s="33"/>
      <c r="AC86" s="4"/>
    </row>
    <row r="87" spans="21:29" x14ac:dyDescent="0.3">
      <c r="U87" s="4"/>
      <c r="V87" s="4"/>
      <c r="W87" s="25"/>
      <c r="AA87" s="33"/>
      <c r="AC87" s="4"/>
    </row>
    <row r="88" spans="21:29" x14ac:dyDescent="0.3">
      <c r="U88" s="4"/>
      <c r="V88" s="4"/>
      <c r="W88" s="25"/>
      <c r="AA88" s="33"/>
      <c r="AC88" s="4"/>
    </row>
    <row r="89" spans="21:29" x14ac:dyDescent="0.3">
      <c r="U89" s="4"/>
      <c r="V89" s="4"/>
      <c r="W89" s="25"/>
      <c r="AA89" s="33"/>
      <c r="AC89" s="4"/>
    </row>
    <row r="90" spans="21:29" x14ac:dyDescent="0.3">
      <c r="U90" s="4"/>
      <c r="V90" s="4"/>
      <c r="W90" s="25"/>
      <c r="AA90" s="33"/>
      <c r="AC90" s="4"/>
    </row>
    <row r="91" spans="21:29" x14ac:dyDescent="0.3">
      <c r="U91" s="4"/>
      <c r="V91" s="4"/>
      <c r="W91" s="25"/>
      <c r="AA91" s="33"/>
      <c r="AC91" s="4"/>
    </row>
    <row r="92" spans="21:29" x14ac:dyDescent="0.3">
      <c r="U92" s="4"/>
      <c r="V92" s="4"/>
      <c r="W92" s="25"/>
      <c r="AA92" s="33"/>
      <c r="AC92" s="4"/>
    </row>
    <row r="93" spans="21:29" x14ac:dyDescent="0.3">
      <c r="U93" s="4"/>
      <c r="V93" s="4"/>
      <c r="W93" s="25"/>
      <c r="AA93" s="33"/>
      <c r="AC93" s="4"/>
    </row>
    <row r="94" spans="21:29" x14ac:dyDescent="0.3">
      <c r="U94" s="4"/>
      <c r="V94" s="4"/>
      <c r="W94" s="25"/>
      <c r="AA94" s="33"/>
      <c r="AC94" s="4"/>
    </row>
    <row r="95" spans="21:29" x14ac:dyDescent="0.3">
      <c r="U95" s="4"/>
      <c r="V95" s="4"/>
      <c r="W95" s="25"/>
      <c r="AA95" s="33"/>
      <c r="AC95" s="4"/>
    </row>
    <row r="96" spans="21:29" x14ac:dyDescent="0.3">
      <c r="U96" s="4"/>
      <c r="V96" s="4"/>
      <c r="W96" s="25"/>
      <c r="AA96" s="33"/>
      <c r="AC96" s="4"/>
    </row>
    <row r="97" spans="21:29" x14ac:dyDescent="0.3">
      <c r="U97" s="4"/>
      <c r="V97" s="4"/>
      <c r="W97" s="25"/>
      <c r="AA97" s="33"/>
      <c r="AC97" s="4"/>
    </row>
    <row r="98" spans="21:29" x14ac:dyDescent="0.3">
      <c r="U98" s="4"/>
      <c r="V98" s="4"/>
      <c r="W98" s="25"/>
      <c r="AA98" s="33"/>
      <c r="AC98" s="4"/>
    </row>
    <row r="99" spans="21:29" x14ac:dyDescent="0.3">
      <c r="U99" s="4"/>
      <c r="V99" s="4"/>
      <c r="W99" s="25"/>
      <c r="AA99" s="33"/>
      <c r="AC99" s="4"/>
    </row>
    <row r="100" spans="21:29" x14ac:dyDescent="0.3">
      <c r="U100" s="4"/>
      <c r="V100" s="4"/>
      <c r="W100" s="25"/>
      <c r="AA100" s="33"/>
      <c r="AC100" s="4"/>
    </row>
    <row r="101" spans="21:29" x14ac:dyDescent="0.3">
      <c r="U101" s="4"/>
      <c r="V101" s="4"/>
      <c r="W101" s="25"/>
      <c r="AA101" s="33"/>
      <c r="AC101" s="4"/>
    </row>
    <row r="102" spans="21:29" x14ac:dyDescent="0.3">
      <c r="U102" s="4"/>
      <c r="V102" s="4"/>
      <c r="W102" s="25"/>
      <c r="AA102" s="33"/>
      <c r="AC102" s="4"/>
    </row>
    <row r="103" spans="21:29" x14ac:dyDescent="0.3">
      <c r="U103" s="4"/>
      <c r="V103" s="4"/>
      <c r="W103" s="25"/>
      <c r="AA103" s="33"/>
      <c r="AC103" s="4"/>
    </row>
    <row r="104" spans="21:29" x14ac:dyDescent="0.3">
      <c r="U104" s="4"/>
      <c r="V104" s="4"/>
      <c r="W104" s="25"/>
      <c r="AA104" s="33"/>
      <c r="AC104" s="4"/>
    </row>
    <row r="105" spans="21:29" x14ac:dyDescent="0.3">
      <c r="U105" s="4"/>
      <c r="V105" s="4"/>
      <c r="W105" s="25"/>
      <c r="AA105" s="33"/>
      <c r="AC105" s="4"/>
    </row>
    <row r="106" spans="21:29" x14ac:dyDescent="0.3">
      <c r="U106" s="4"/>
      <c r="V106" s="4"/>
      <c r="W106" s="25"/>
      <c r="AA106" s="33"/>
      <c r="AC106" s="4"/>
    </row>
    <row r="107" spans="21:29" x14ac:dyDescent="0.3">
      <c r="U107" s="4"/>
      <c r="V107" s="4"/>
      <c r="W107" s="25"/>
      <c r="AA107" s="33"/>
      <c r="AC107" s="4"/>
    </row>
    <row r="108" spans="21:29" x14ac:dyDescent="0.3">
      <c r="U108" s="4"/>
      <c r="V108" s="4"/>
      <c r="W108" s="25"/>
      <c r="AA108" s="33"/>
      <c r="AC108" s="4"/>
    </row>
    <row r="109" spans="21:29" x14ac:dyDescent="0.3">
      <c r="U109" s="4"/>
      <c r="V109" s="4"/>
      <c r="W109" s="25"/>
      <c r="AA109" s="33"/>
      <c r="AC109" s="4"/>
    </row>
    <row r="110" spans="21:29" x14ac:dyDescent="0.3">
      <c r="U110" s="4"/>
      <c r="V110" s="4"/>
      <c r="W110" s="25"/>
      <c r="AA110" s="33"/>
      <c r="AC110" s="4"/>
    </row>
    <row r="111" spans="21:29" x14ac:dyDescent="0.3">
      <c r="U111" s="4"/>
      <c r="V111" s="4"/>
      <c r="AA111" s="33"/>
      <c r="AC111" s="4"/>
    </row>
    <row r="112" spans="21:29" x14ac:dyDescent="0.3">
      <c r="U112" s="4"/>
      <c r="V112" s="4"/>
      <c r="AA112" s="33"/>
      <c r="AC112" s="4"/>
    </row>
    <row r="113" spans="21:29" x14ac:dyDescent="0.3">
      <c r="U113" s="4"/>
      <c r="V113" s="4"/>
      <c r="AA113" s="33"/>
      <c r="AC113" s="4"/>
    </row>
    <row r="114" spans="21:29" x14ac:dyDescent="0.3">
      <c r="U114" s="4"/>
      <c r="V114" s="4"/>
      <c r="AA114" s="33"/>
      <c r="AC114" s="4"/>
    </row>
    <row r="115" spans="21:29" x14ac:dyDescent="0.3">
      <c r="U115" s="4"/>
      <c r="V115" s="4"/>
      <c r="AA115" s="33"/>
      <c r="AC115" s="4"/>
    </row>
    <row r="116" spans="21:29" x14ac:dyDescent="0.3">
      <c r="U116" s="4"/>
      <c r="V116" s="4"/>
      <c r="AA116" s="33"/>
      <c r="AC116" s="4"/>
    </row>
    <row r="117" spans="21:29" x14ac:dyDescent="0.3">
      <c r="U117" s="4"/>
      <c r="V117" s="4"/>
      <c r="AA117" s="33"/>
      <c r="AC117" s="4"/>
    </row>
    <row r="118" spans="21:29" x14ac:dyDescent="0.3">
      <c r="U118" s="4"/>
      <c r="V118" s="4"/>
      <c r="AA118" s="33"/>
      <c r="AC118" s="4"/>
    </row>
    <row r="119" spans="21:29" x14ac:dyDescent="0.3">
      <c r="U119" s="4"/>
      <c r="V119" s="4"/>
      <c r="AA119" s="33"/>
      <c r="AC119" s="4"/>
    </row>
    <row r="120" spans="21:29" x14ac:dyDescent="0.3">
      <c r="U120" s="4"/>
      <c r="V120" s="4"/>
      <c r="AA120" s="33"/>
      <c r="AC120" s="4"/>
    </row>
    <row r="121" spans="21:29" x14ac:dyDescent="0.3">
      <c r="U121" s="4"/>
      <c r="V121" s="4"/>
      <c r="AA121" s="33"/>
      <c r="AC121" s="4"/>
    </row>
    <row r="122" spans="21:29" x14ac:dyDescent="0.3">
      <c r="U122" s="4"/>
      <c r="V122" s="4"/>
      <c r="AA122" s="33"/>
      <c r="AC122" s="4"/>
    </row>
    <row r="123" spans="21:29" x14ac:dyDescent="0.3">
      <c r="U123" s="4"/>
      <c r="V123" s="4"/>
      <c r="AA123" s="33"/>
      <c r="AC123" s="4"/>
    </row>
    <row r="124" spans="21:29" x14ac:dyDescent="0.3">
      <c r="U124" s="4"/>
      <c r="V124" s="4"/>
      <c r="AA124" s="33"/>
      <c r="AC124" s="4"/>
    </row>
    <row r="125" spans="21:29" x14ac:dyDescent="0.3">
      <c r="U125" s="4"/>
      <c r="V125" s="4"/>
      <c r="AA125" s="33"/>
      <c r="AC125" s="4"/>
    </row>
    <row r="126" spans="21:29" x14ac:dyDescent="0.3">
      <c r="U126" s="4"/>
      <c r="V126" s="4"/>
      <c r="AA126" s="33"/>
      <c r="AC126" s="4"/>
    </row>
    <row r="127" spans="21:29" x14ac:dyDescent="0.3">
      <c r="U127" s="4"/>
      <c r="V127" s="4"/>
      <c r="AA127" s="33"/>
      <c r="AC127" s="4"/>
    </row>
    <row r="128" spans="21:29" x14ac:dyDescent="0.3">
      <c r="U128" s="4"/>
      <c r="V128" s="4"/>
      <c r="AA128" s="33"/>
      <c r="AC128" s="4"/>
    </row>
    <row r="129" spans="21:29" x14ac:dyDescent="0.3">
      <c r="U129" s="4"/>
      <c r="V129" s="4"/>
      <c r="AA129" s="33"/>
      <c r="AC129" s="4"/>
    </row>
    <row r="130" spans="21:29" x14ac:dyDescent="0.3">
      <c r="U130" s="4"/>
      <c r="V130" s="4"/>
      <c r="AA130" s="33"/>
      <c r="AC130" s="4"/>
    </row>
    <row r="131" spans="21:29" x14ac:dyDescent="0.3">
      <c r="U131" s="4"/>
      <c r="V131" s="4"/>
      <c r="AA131" s="33"/>
      <c r="AC131" s="4"/>
    </row>
    <row r="132" spans="21:29" x14ac:dyDescent="0.3">
      <c r="U132" s="4"/>
      <c r="V132" s="11"/>
      <c r="AA132" s="33"/>
      <c r="AC132" s="4"/>
    </row>
    <row r="133" spans="21:29" x14ac:dyDescent="0.3">
      <c r="U133" s="4"/>
      <c r="V133" s="11"/>
      <c r="AA133" s="33"/>
      <c r="AC133" s="4"/>
    </row>
    <row r="134" spans="21:29" x14ac:dyDescent="0.3">
      <c r="U134" s="4"/>
      <c r="V134" s="11"/>
      <c r="AA134" s="33"/>
      <c r="AC134" s="4"/>
    </row>
    <row r="135" spans="21:29" x14ac:dyDescent="0.3">
      <c r="U135" s="4"/>
      <c r="V135" s="4"/>
      <c r="AA135" s="33"/>
      <c r="AC135" s="4"/>
    </row>
    <row r="136" spans="21:29" x14ac:dyDescent="0.3">
      <c r="U136" s="4"/>
      <c r="V136" s="4"/>
      <c r="AA136" s="33"/>
      <c r="AC136" s="4"/>
    </row>
    <row r="137" spans="21:29" x14ac:dyDescent="0.3">
      <c r="U137" s="4"/>
      <c r="V137" s="11"/>
      <c r="AA137" s="33"/>
      <c r="AC137" s="4"/>
    </row>
    <row r="138" spans="21:29" x14ac:dyDescent="0.3">
      <c r="U138" s="4"/>
      <c r="V138" s="11"/>
      <c r="AA138" s="33"/>
      <c r="AC138" s="4"/>
    </row>
    <row r="139" spans="21:29" x14ac:dyDescent="0.3">
      <c r="U139" s="4"/>
      <c r="V139" s="4"/>
      <c r="AA139" s="33"/>
      <c r="AC139" s="4"/>
    </row>
    <row r="140" spans="21:29" x14ac:dyDescent="0.3">
      <c r="U140" s="4"/>
      <c r="V140" s="4"/>
      <c r="AA140" s="33"/>
      <c r="AC140" s="4"/>
    </row>
    <row r="141" spans="21:29" x14ac:dyDescent="0.3">
      <c r="U141" s="4"/>
      <c r="V141" s="4"/>
      <c r="AA141" s="33"/>
      <c r="AC141" s="4"/>
    </row>
    <row r="142" spans="21:29" x14ac:dyDescent="0.3">
      <c r="U142" s="4"/>
      <c r="V142" s="4"/>
      <c r="AA142" s="33"/>
      <c r="AC142" s="4"/>
    </row>
    <row r="143" spans="21:29" x14ac:dyDescent="0.3">
      <c r="U143" s="4"/>
      <c r="V143" s="4"/>
      <c r="AA143" s="33"/>
      <c r="AC143" s="4"/>
    </row>
    <row r="144" spans="21:29" x14ac:dyDescent="0.3">
      <c r="U144" s="4"/>
      <c r="V144" s="4"/>
      <c r="AA144" s="33"/>
      <c r="AC144" s="4"/>
    </row>
    <row r="145" spans="21:29" x14ac:dyDescent="0.3">
      <c r="U145" s="4"/>
      <c r="V145" s="4"/>
      <c r="AA145" s="33"/>
      <c r="AC145" s="4"/>
    </row>
    <row r="146" spans="21:29" x14ac:dyDescent="0.3">
      <c r="U146" s="4"/>
      <c r="V146" s="4"/>
      <c r="AA146" s="33"/>
      <c r="AC146" s="4"/>
    </row>
    <row r="147" spans="21:29" x14ac:dyDescent="0.3">
      <c r="U147" s="4"/>
      <c r="V147" s="4"/>
      <c r="AA147" s="33"/>
      <c r="AC147" s="4"/>
    </row>
    <row r="148" spans="21:29" x14ac:dyDescent="0.3">
      <c r="U148" s="4"/>
      <c r="V148" s="4"/>
      <c r="AA148" s="33"/>
      <c r="AC148" s="4"/>
    </row>
    <row r="149" spans="21:29" x14ac:dyDescent="0.3">
      <c r="U149" s="4"/>
      <c r="V149" s="4"/>
      <c r="AA149" s="33"/>
      <c r="AC149" s="4"/>
    </row>
    <row r="150" spans="21:29" x14ac:dyDescent="0.3">
      <c r="U150" s="4"/>
      <c r="V150" s="4"/>
      <c r="AA150" s="33"/>
      <c r="AC150" s="4"/>
    </row>
    <row r="151" spans="21:29" x14ac:dyDescent="0.3">
      <c r="U151" s="4"/>
      <c r="V151" s="4"/>
      <c r="AA151" s="33"/>
      <c r="AC151" s="4"/>
    </row>
    <row r="152" spans="21:29" x14ac:dyDescent="0.3">
      <c r="U152" s="4"/>
      <c r="V152" s="4"/>
      <c r="AA152" s="33"/>
      <c r="AC152" s="4"/>
    </row>
    <row r="153" spans="21:29" x14ac:dyDescent="0.3">
      <c r="U153" s="4"/>
      <c r="V153" s="4"/>
      <c r="AA153" s="33"/>
      <c r="AC153" s="4"/>
    </row>
    <row r="154" spans="21:29" x14ac:dyDescent="0.3">
      <c r="U154" s="4"/>
      <c r="V154" s="4"/>
      <c r="AA154" s="33"/>
      <c r="AC154" s="4"/>
    </row>
    <row r="155" spans="21:29" x14ac:dyDescent="0.3">
      <c r="U155" s="4"/>
      <c r="V155" s="4"/>
      <c r="AA155" s="33"/>
      <c r="AC155" s="4"/>
    </row>
    <row r="156" spans="21:29" x14ac:dyDescent="0.3">
      <c r="U156" s="4"/>
      <c r="V156" s="4"/>
      <c r="AA156" s="33"/>
      <c r="AC156" s="4"/>
    </row>
    <row r="157" spans="21:29" x14ac:dyDescent="0.3">
      <c r="U157" s="4"/>
      <c r="V157" s="4"/>
      <c r="AA157" s="33"/>
      <c r="AC157" s="4"/>
    </row>
    <row r="158" spans="21:29" x14ac:dyDescent="0.3">
      <c r="U158" s="4"/>
      <c r="V158" s="4"/>
      <c r="AA158" s="33"/>
      <c r="AC158" s="4"/>
    </row>
    <row r="159" spans="21:29" x14ac:dyDescent="0.3">
      <c r="U159" s="4"/>
      <c r="V159" s="4"/>
      <c r="AA159" s="33"/>
      <c r="AC159" s="4"/>
    </row>
    <row r="160" spans="21:29" x14ac:dyDescent="0.3">
      <c r="U160" s="4"/>
      <c r="V160" s="4"/>
      <c r="AA160" s="33"/>
      <c r="AC160" s="4"/>
    </row>
    <row r="161" spans="21:29" x14ac:dyDescent="0.3">
      <c r="U161" s="4"/>
      <c r="V161" s="4"/>
      <c r="AA161" s="33"/>
      <c r="AC161" s="4"/>
    </row>
    <row r="162" spans="21:29" x14ac:dyDescent="0.3">
      <c r="U162" s="4"/>
      <c r="V162" s="4"/>
      <c r="AA162" s="33"/>
      <c r="AC162" s="4"/>
    </row>
    <row r="163" spans="21:29" x14ac:dyDescent="0.3">
      <c r="U163" s="4"/>
      <c r="V163" s="4"/>
      <c r="AA163" s="33"/>
      <c r="AC163" s="4"/>
    </row>
    <row r="164" spans="21:29" x14ac:dyDescent="0.3">
      <c r="U164" s="4"/>
      <c r="V164" s="4"/>
      <c r="AA164" s="33"/>
      <c r="AC164" s="4"/>
    </row>
    <row r="165" spans="21:29" x14ac:dyDescent="0.3">
      <c r="U165" s="4"/>
      <c r="V165" s="4"/>
      <c r="AA165" s="33"/>
      <c r="AC165" s="4"/>
    </row>
    <row r="166" spans="21:29" x14ac:dyDescent="0.3">
      <c r="U166" s="4"/>
      <c r="V166" s="4"/>
      <c r="AA166" s="33"/>
      <c r="AC166" s="4"/>
    </row>
    <row r="167" spans="21:29" x14ac:dyDescent="0.3">
      <c r="U167" s="4"/>
      <c r="V167" s="4"/>
      <c r="AA167" s="33"/>
      <c r="AC167" s="4"/>
    </row>
    <row r="168" spans="21:29" x14ac:dyDescent="0.3">
      <c r="U168" s="4"/>
      <c r="V168" s="4"/>
      <c r="AA168" s="33"/>
      <c r="AC168" s="4"/>
    </row>
    <row r="169" spans="21:29" x14ac:dyDescent="0.3">
      <c r="U169" s="4"/>
      <c r="V169" s="4"/>
      <c r="AA169" s="33"/>
      <c r="AC169" s="4"/>
    </row>
    <row r="170" spans="21:29" x14ac:dyDescent="0.3">
      <c r="U170" s="4"/>
      <c r="V170" s="4"/>
      <c r="AA170" s="33"/>
      <c r="AC170" s="4"/>
    </row>
    <row r="171" spans="21:29" x14ac:dyDescent="0.3">
      <c r="U171" s="4"/>
      <c r="V171" s="4"/>
      <c r="AA171" s="33"/>
      <c r="AC171" s="4"/>
    </row>
    <row r="172" spans="21:29" x14ac:dyDescent="0.3">
      <c r="U172" s="4"/>
      <c r="V172" s="4"/>
      <c r="AA172" s="33"/>
      <c r="AC172" s="4"/>
    </row>
    <row r="173" spans="21:29" x14ac:dyDescent="0.3">
      <c r="U173" s="4"/>
      <c r="V173" s="4"/>
      <c r="AA173" s="33"/>
      <c r="AC173" s="4"/>
    </row>
    <row r="174" spans="21:29" x14ac:dyDescent="0.3">
      <c r="U174" s="4"/>
      <c r="V174" s="4"/>
      <c r="AA174" s="33"/>
      <c r="AC174" s="4"/>
    </row>
    <row r="175" spans="21:29" x14ac:dyDescent="0.3">
      <c r="U175" s="4"/>
      <c r="V175" s="4"/>
      <c r="AA175" s="33"/>
      <c r="AC175" s="4"/>
    </row>
    <row r="176" spans="21:29" x14ac:dyDescent="0.3">
      <c r="U176" s="4"/>
      <c r="V176" s="4"/>
      <c r="AA176" s="33"/>
      <c r="AC176" s="4"/>
    </row>
    <row r="177" spans="21:29" x14ac:dyDescent="0.3">
      <c r="U177" s="4"/>
      <c r="V177" s="4"/>
      <c r="AA177" s="33"/>
      <c r="AC177" s="4"/>
    </row>
    <row r="178" spans="21:29" x14ac:dyDescent="0.3">
      <c r="U178" s="4"/>
      <c r="V178" s="4"/>
      <c r="AA178" s="33"/>
      <c r="AC178" s="4"/>
    </row>
    <row r="179" spans="21:29" x14ac:dyDescent="0.3">
      <c r="U179" s="4"/>
      <c r="V179" s="4"/>
      <c r="AA179" s="33"/>
      <c r="AC179" s="4"/>
    </row>
    <row r="180" spans="21:29" x14ac:dyDescent="0.3">
      <c r="U180" s="4"/>
      <c r="V180" s="4"/>
      <c r="AA180" s="33"/>
      <c r="AC180" s="4"/>
    </row>
    <row r="181" spans="21:29" x14ac:dyDescent="0.3">
      <c r="U181" s="4"/>
      <c r="V181" s="4"/>
      <c r="AA181" s="33"/>
      <c r="AC181" s="4"/>
    </row>
    <row r="182" spans="21:29" x14ac:dyDescent="0.3">
      <c r="U182" s="4"/>
      <c r="V182" s="4"/>
      <c r="AA182" s="33"/>
      <c r="AC182" s="4"/>
    </row>
    <row r="183" spans="21:29" x14ac:dyDescent="0.3">
      <c r="U183" s="4"/>
      <c r="V183" s="4"/>
      <c r="AA183" s="33"/>
      <c r="AC183" s="4"/>
    </row>
    <row r="184" spans="21:29" x14ac:dyDescent="0.3">
      <c r="U184" s="4"/>
      <c r="V184" s="4"/>
      <c r="AA184" s="33"/>
      <c r="AC184" s="4"/>
    </row>
    <row r="185" spans="21:29" x14ac:dyDescent="0.3">
      <c r="U185" s="4"/>
      <c r="V185" s="4"/>
      <c r="AA185" s="33"/>
      <c r="AC185" s="4"/>
    </row>
    <row r="186" spans="21:29" x14ac:dyDescent="0.3">
      <c r="U186" s="4"/>
      <c r="V186" s="4"/>
      <c r="AA186" s="33"/>
      <c r="AC186" s="4"/>
    </row>
    <row r="187" spans="21:29" x14ac:dyDescent="0.3">
      <c r="U187" s="4"/>
      <c r="V187" s="4"/>
      <c r="AA187" s="33"/>
      <c r="AC187" s="4"/>
    </row>
    <row r="188" spans="21:29" x14ac:dyDescent="0.3">
      <c r="U188" s="4"/>
      <c r="V188" s="4"/>
      <c r="AA188" s="33"/>
      <c r="AC188" s="4"/>
    </row>
    <row r="189" spans="21:29" x14ac:dyDescent="0.3">
      <c r="U189" s="4"/>
      <c r="V189" s="4"/>
      <c r="AA189" s="33"/>
      <c r="AC189" s="4"/>
    </row>
    <row r="190" spans="21:29" x14ac:dyDescent="0.3">
      <c r="U190" s="4"/>
      <c r="V190" s="4"/>
      <c r="AA190" s="33"/>
      <c r="AC190" s="4"/>
    </row>
    <row r="191" spans="21:29" x14ac:dyDescent="0.3">
      <c r="U191" s="4"/>
      <c r="V191" s="4"/>
      <c r="AA191" s="33"/>
      <c r="AC191" s="4"/>
    </row>
    <row r="192" spans="21:29" x14ac:dyDescent="0.3">
      <c r="U192" s="4"/>
      <c r="V192" s="4"/>
      <c r="AA192" s="33"/>
      <c r="AC192" s="4"/>
    </row>
    <row r="193" spans="21:29" x14ac:dyDescent="0.3">
      <c r="U193" s="4"/>
      <c r="V193" s="4"/>
      <c r="AA193" s="33"/>
      <c r="AC193" s="4"/>
    </row>
    <row r="194" spans="21:29" x14ac:dyDescent="0.3">
      <c r="U194" s="4"/>
      <c r="V194" s="4"/>
      <c r="AA194" s="33"/>
      <c r="AC194" s="4"/>
    </row>
    <row r="195" spans="21:29" x14ac:dyDescent="0.3">
      <c r="U195" s="4"/>
      <c r="V195" s="4"/>
      <c r="AA195" s="33"/>
      <c r="AC195" s="4"/>
    </row>
    <row r="196" spans="21:29" x14ac:dyDescent="0.3">
      <c r="U196" s="4"/>
      <c r="V196" s="4"/>
      <c r="AA196" s="33"/>
      <c r="AC196" s="4"/>
    </row>
    <row r="197" spans="21:29" x14ac:dyDescent="0.3">
      <c r="U197" s="4"/>
      <c r="V197" s="4"/>
      <c r="AA197" s="33"/>
      <c r="AC197" s="4"/>
    </row>
    <row r="198" spans="21:29" x14ac:dyDescent="0.3">
      <c r="U198" s="4"/>
      <c r="V198" s="4"/>
      <c r="AA198" s="33"/>
      <c r="AC198" s="4"/>
    </row>
    <row r="199" spans="21:29" x14ac:dyDescent="0.3">
      <c r="U199" s="4"/>
      <c r="V199" s="4"/>
      <c r="AA199" s="33"/>
      <c r="AC199" s="4"/>
    </row>
    <row r="200" spans="21:29" x14ac:dyDescent="0.3">
      <c r="U200" s="4"/>
      <c r="V200" s="4"/>
      <c r="AA200" s="33"/>
      <c r="AC200" s="4"/>
    </row>
    <row r="201" spans="21:29" x14ac:dyDescent="0.3">
      <c r="U201" s="4"/>
      <c r="V201" s="4"/>
      <c r="AA201" s="33"/>
      <c r="AC201" s="4"/>
    </row>
    <row r="202" spans="21:29" x14ac:dyDescent="0.3">
      <c r="U202" s="4"/>
      <c r="V202" s="4"/>
      <c r="AA202" s="33"/>
      <c r="AC202" s="4"/>
    </row>
    <row r="203" spans="21:29" x14ac:dyDescent="0.3">
      <c r="U203" s="4"/>
      <c r="V203" s="4"/>
      <c r="AA203" s="33"/>
      <c r="AC203" s="4"/>
    </row>
    <row r="204" spans="21:29" x14ac:dyDescent="0.3">
      <c r="U204" s="4"/>
      <c r="V204" s="4"/>
      <c r="AA204" s="33"/>
      <c r="AC204" s="4"/>
    </row>
    <row r="205" spans="21:29" x14ac:dyDescent="0.3">
      <c r="U205" s="4"/>
      <c r="V205" s="4"/>
      <c r="AA205" s="33"/>
      <c r="AC205" s="4"/>
    </row>
    <row r="206" spans="21:29" x14ac:dyDescent="0.3">
      <c r="U206" s="4"/>
      <c r="V206" s="4"/>
      <c r="AA206" s="33"/>
      <c r="AC206" s="4"/>
    </row>
    <row r="207" spans="21:29" x14ac:dyDescent="0.3">
      <c r="U207" s="4"/>
      <c r="V207" s="4"/>
      <c r="AA207" s="33"/>
      <c r="AC207" s="4"/>
    </row>
    <row r="208" spans="21:29" x14ac:dyDescent="0.3">
      <c r="U208" s="4"/>
      <c r="V208" s="4"/>
      <c r="AA208" s="33"/>
      <c r="AC208" s="4"/>
    </row>
    <row r="209" spans="21:29" x14ac:dyDescent="0.3">
      <c r="U209" s="4"/>
      <c r="V209" s="4"/>
      <c r="AA209" s="33"/>
      <c r="AC209" s="4"/>
    </row>
    <row r="210" spans="21:29" x14ac:dyDescent="0.3">
      <c r="U210" s="4"/>
      <c r="V210" s="4"/>
      <c r="AA210" s="33"/>
      <c r="AC210" s="4"/>
    </row>
    <row r="211" spans="21:29" x14ac:dyDescent="0.3">
      <c r="U211" s="4"/>
      <c r="V211" s="4"/>
      <c r="AA211" s="33"/>
    </row>
    <row r="212" spans="21:29" x14ac:dyDescent="0.3">
      <c r="U212" s="4"/>
      <c r="V212" s="4"/>
    </row>
    <row r="213" spans="21:29" x14ac:dyDescent="0.3">
      <c r="U213" s="4"/>
      <c r="V213" s="4"/>
    </row>
    <row r="214" spans="21:29" x14ac:dyDescent="0.3">
      <c r="U214" s="4"/>
      <c r="V214" s="4"/>
    </row>
    <row r="215" spans="21:29" x14ac:dyDescent="0.3">
      <c r="U215" s="4"/>
      <c r="V215" s="4"/>
    </row>
    <row r="216" spans="21:29" x14ac:dyDescent="0.3">
      <c r="U216" s="4"/>
      <c r="V216" s="4"/>
    </row>
    <row r="217" spans="21:29" x14ac:dyDescent="0.3">
      <c r="U217" s="4"/>
      <c r="V217" s="4"/>
    </row>
    <row r="218" spans="21:29" x14ac:dyDescent="0.3">
      <c r="U218" s="4"/>
      <c r="V218" s="4"/>
    </row>
    <row r="219" spans="21:29" x14ac:dyDescent="0.3">
      <c r="U219" s="4"/>
      <c r="V219" s="4"/>
    </row>
    <row r="220" spans="21:29" x14ac:dyDescent="0.3">
      <c r="U220" s="4"/>
      <c r="V220" s="4"/>
    </row>
    <row r="221" spans="21:29" x14ac:dyDescent="0.3">
      <c r="U221" s="4"/>
      <c r="V221" s="4"/>
    </row>
    <row r="222" spans="21:29" x14ac:dyDescent="0.3">
      <c r="U222" s="4"/>
      <c r="V222" s="4"/>
    </row>
    <row r="223" spans="21:29" x14ac:dyDescent="0.3">
      <c r="U223" s="4"/>
      <c r="V223" s="4"/>
    </row>
    <row r="224" spans="21:29" x14ac:dyDescent="0.3">
      <c r="U224" s="4"/>
      <c r="V224" s="4"/>
    </row>
    <row r="225" spans="21:22" x14ac:dyDescent="0.3">
      <c r="U225" s="4"/>
      <c r="V225" s="4"/>
    </row>
    <row r="226" spans="21:22" x14ac:dyDescent="0.3">
      <c r="U226" s="4"/>
      <c r="V226" s="4"/>
    </row>
    <row r="227" spans="21:22" x14ac:dyDescent="0.3">
      <c r="U227" s="4"/>
      <c r="V227" s="4"/>
    </row>
    <row r="228" spans="21:22" x14ac:dyDescent="0.3">
      <c r="U228" s="4"/>
      <c r="V228" s="4"/>
    </row>
    <row r="229" spans="21:22" x14ac:dyDescent="0.3">
      <c r="U229" s="4"/>
      <c r="V229" s="4"/>
    </row>
    <row r="230" spans="21:22" x14ac:dyDescent="0.3">
      <c r="U230" s="4"/>
      <c r="V230" s="4"/>
    </row>
    <row r="231" spans="21:22" x14ac:dyDescent="0.3">
      <c r="U231" s="4"/>
      <c r="V231" s="4"/>
    </row>
    <row r="232" spans="21:22" x14ac:dyDescent="0.3">
      <c r="U232" s="4"/>
      <c r="V232" s="4"/>
    </row>
    <row r="233" spans="21:22" x14ac:dyDescent="0.3">
      <c r="U233" s="4"/>
      <c r="V233" s="4"/>
    </row>
    <row r="234" spans="21:22" x14ac:dyDescent="0.3">
      <c r="U234" s="4"/>
      <c r="V234" s="4"/>
    </row>
    <row r="235" spans="21:22" x14ac:dyDescent="0.3">
      <c r="U235" s="4"/>
      <c r="V235" s="4"/>
    </row>
    <row r="236" spans="21:22" x14ac:dyDescent="0.3">
      <c r="U236" s="4"/>
      <c r="V236" s="4"/>
    </row>
    <row r="237" spans="21:22" x14ac:dyDescent="0.3">
      <c r="U237" s="4"/>
      <c r="V237" s="4"/>
    </row>
    <row r="238" spans="21:22" x14ac:dyDescent="0.3">
      <c r="U238" s="4"/>
      <c r="V238" s="4"/>
    </row>
    <row r="239" spans="21:22" x14ac:dyDescent="0.3">
      <c r="U239" s="4"/>
      <c r="V239" s="4"/>
    </row>
    <row r="240" spans="21:22" x14ac:dyDescent="0.3">
      <c r="U240" s="4"/>
      <c r="V240" s="4"/>
    </row>
    <row r="241" spans="21:22" x14ac:dyDescent="0.3">
      <c r="U241" s="4"/>
      <c r="V241" s="4"/>
    </row>
    <row r="242" spans="21:22" x14ac:dyDescent="0.3">
      <c r="U242" s="4"/>
      <c r="V242" s="4"/>
    </row>
    <row r="243" spans="21:22" x14ac:dyDescent="0.3">
      <c r="U243" s="4"/>
      <c r="V243" s="4"/>
    </row>
    <row r="244" spans="21:22" x14ac:dyDescent="0.3">
      <c r="U244" s="4"/>
      <c r="V244" s="4"/>
    </row>
    <row r="245" spans="21:22" x14ac:dyDescent="0.3">
      <c r="U245" s="4"/>
      <c r="V245" s="4"/>
    </row>
    <row r="246" spans="21:22" x14ac:dyDescent="0.3">
      <c r="U246" s="4"/>
      <c r="V246" s="4"/>
    </row>
    <row r="247" spans="21:22" x14ac:dyDescent="0.3">
      <c r="U247" s="4"/>
      <c r="V247" s="4"/>
    </row>
    <row r="248" spans="21:22" x14ac:dyDescent="0.3">
      <c r="U248" s="4"/>
      <c r="V248" s="4"/>
    </row>
    <row r="249" spans="21:22" x14ac:dyDescent="0.3">
      <c r="U249" s="4"/>
      <c r="V249" s="4"/>
    </row>
    <row r="250" spans="21:22" x14ac:dyDescent="0.3">
      <c r="U250" s="4"/>
      <c r="V250" s="4"/>
    </row>
    <row r="251" spans="21:22" x14ac:dyDescent="0.3">
      <c r="U251" s="4"/>
      <c r="V251" s="4"/>
    </row>
    <row r="252" spans="21:22" x14ac:dyDescent="0.3">
      <c r="U252" s="4"/>
      <c r="V252" s="11"/>
    </row>
    <row r="253" spans="21:22" x14ac:dyDescent="0.3">
      <c r="U253" s="4"/>
      <c r="V253" s="11"/>
    </row>
    <row r="254" spans="21:22" x14ac:dyDescent="0.3">
      <c r="U254" s="4"/>
      <c r="V254" s="11"/>
    </row>
    <row r="255" spans="21:22" x14ac:dyDescent="0.3">
      <c r="U255" s="4"/>
      <c r="V255" s="4"/>
    </row>
    <row r="256" spans="21:22" x14ac:dyDescent="0.3">
      <c r="U256" s="4"/>
      <c r="V256" s="4"/>
    </row>
    <row r="257" spans="21:22" x14ac:dyDescent="0.3">
      <c r="U257" s="4"/>
      <c r="V257" s="11"/>
    </row>
    <row r="258" spans="21:22" x14ac:dyDescent="0.3">
      <c r="U258" s="4"/>
      <c r="V258" s="11"/>
    </row>
    <row r="259" spans="21:22" x14ac:dyDescent="0.3">
      <c r="U259" s="4"/>
      <c r="V259" s="4"/>
    </row>
    <row r="260" spans="21:22" x14ac:dyDescent="0.3">
      <c r="U260" s="4"/>
      <c r="V260" s="4"/>
    </row>
    <row r="261" spans="21:22" x14ac:dyDescent="0.3">
      <c r="U261" s="4"/>
      <c r="V261" s="4"/>
    </row>
    <row r="262" spans="21:22" x14ac:dyDescent="0.3">
      <c r="U262" s="4"/>
      <c r="V262" s="4"/>
    </row>
    <row r="263" spans="21:22" x14ac:dyDescent="0.3">
      <c r="U263" s="4"/>
      <c r="V263" s="4"/>
    </row>
    <row r="264" spans="21:22" x14ac:dyDescent="0.3">
      <c r="U264" s="4"/>
      <c r="V264" s="4"/>
    </row>
    <row r="265" spans="21:22" x14ac:dyDescent="0.3">
      <c r="U265" s="4"/>
      <c r="V265" s="4"/>
    </row>
    <row r="266" spans="21:22" x14ac:dyDescent="0.3">
      <c r="U266" s="4"/>
      <c r="V266" s="4"/>
    </row>
    <row r="267" spans="21:22" x14ac:dyDescent="0.3">
      <c r="U267" s="4"/>
      <c r="V267" s="4"/>
    </row>
    <row r="268" spans="21:22" x14ac:dyDescent="0.3">
      <c r="U268" s="4"/>
      <c r="V268" s="4"/>
    </row>
    <row r="269" spans="21:22" x14ac:dyDescent="0.3">
      <c r="U269" s="4"/>
      <c r="V269" s="4"/>
    </row>
    <row r="270" spans="21:22" x14ac:dyDescent="0.3">
      <c r="U270" s="4"/>
      <c r="V270" s="4"/>
    </row>
    <row r="271" spans="21:22" x14ac:dyDescent="0.3">
      <c r="U271" s="4"/>
      <c r="V271" s="4"/>
    </row>
    <row r="272" spans="21:22" x14ac:dyDescent="0.3">
      <c r="U272" s="4"/>
      <c r="V272" s="4"/>
    </row>
    <row r="273" spans="21:22" x14ac:dyDescent="0.3">
      <c r="U273" s="4"/>
      <c r="V273" s="4"/>
    </row>
    <row r="274" spans="21:22" x14ac:dyDescent="0.3">
      <c r="U274" s="4"/>
      <c r="V274" s="4"/>
    </row>
    <row r="275" spans="21:22" x14ac:dyDescent="0.3">
      <c r="U275" s="4"/>
      <c r="V275" s="4"/>
    </row>
    <row r="276" spans="21:22" x14ac:dyDescent="0.3">
      <c r="U276" s="4"/>
      <c r="V276" s="4"/>
    </row>
    <row r="277" spans="21:22" x14ac:dyDescent="0.3">
      <c r="U277" s="4"/>
      <c r="V277" s="4"/>
    </row>
    <row r="278" spans="21:22" x14ac:dyDescent="0.3">
      <c r="U278" s="4"/>
      <c r="V278" s="4"/>
    </row>
    <row r="279" spans="21:22" x14ac:dyDescent="0.3">
      <c r="U279" s="4"/>
      <c r="V279" s="4"/>
    </row>
    <row r="280" spans="21:22" x14ac:dyDescent="0.3">
      <c r="U280" s="4"/>
      <c r="V280" s="4"/>
    </row>
    <row r="281" spans="21:22" x14ac:dyDescent="0.3">
      <c r="U281" s="4"/>
      <c r="V281" s="4"/>
    </row>
    <row r="282" spans="21:22" x14ac:dyDescent="0.3">
      <c r="U282" s="4"/>
      <c r="V282" s="4"/>
    </row>
    <row r="283" spans="21:22" x14ac:dyDescent="0.3">
      <c r="U283" s="4"/>
      <c r="V283" s="4"/>
    </row>
    <row r="284" spans="21:22" x14ac:dyDescent="0.3">
      <c r="U284" s="4"/>
      <c r="V284" s="4"/>
    </row>
    <row r="285" spans="21:22" x14ac:dyDescent="0.3">
      <c r="U285" s="4"/>
      <c r="V285" s="4"/>
    </row>
    <row r="286" spans="21:22" x14ac:dyDescent="0.3">
      <c r="U286" s="4"/>
      <c r="V286" s="4"/>
    </row>
    <row r="287" spans="21:22" x14ac:dyDescent="0.3">
      <c r="U287" s="4"/>
      <c r="V287" s="4"/>
    </row>
    <row r="288" spans="21:22" x14ac:dyDescent="0.3">
      <c r="U288" s="4"/>
      <c r="V288" s="4"/>
    </row>
    <row r="289" spans="21:22" x14ac:dyDescent="0.3">
      <c r="U289" s="4"/>
      <c r="V289" s="4"/>
    </row>
    <row r="290" spans="21:22" x14ac:dyDescent="0.3">
      <c r="U290" s="4"/>
      <c r="V290" s="4"/>
    </row>
    <row r="291" spans="21:22" x14ac:dyDescent="0.3">
      <c r="U291" s="4"/>
      <c r="V291" s="4"/>
    </row>
    <row r="292" spans="21:22" x14ac:dyDescent="0.3">
      <c r="U292" s="4"/>
      <c r="V292" s="4"/>
    </row>
    <row r="293" spans="21:22" x14ac:dyDescent="0.3">
      <c r="U293" s="4"/>
      <c r="V293" s="4"/>
    </row>
    <row r="294" spans="21:22" x14ac:dyDescent="0.3">
      <c r="U294" s="4"/>
      <c r="V294" s="4"/>
    </row>
    <row r="295" spans="21:22" x14ac:dyDescent="0.3">
      <c r="U295" s="4"/>
      <c r="V295" s="4"/>
    </row>
    <row r="296" spans="21:22" x14ac:dyDescent="0.3">
      <c r="U296" s="4"/>
      <c r="V296" s="4"/>
    </row>
    <row r="297" spans="21:22" x14ac:dyDescent="0.3">
      <c r="U297" s="4"/>
      <c r="V297" s="4"/>
    </row>
    <row r="298" spans="21:22" x14ac:dyDescent="0.3">
      <c r="U298" s="4"/>
      <c r="V298" s="4"/>
    </row>
    <row r="299" spans="21:22" x14ac:dyDescent="0.3">
      <c r="U299" s="4"/>
      <c r="V299" s="4"/>
    </row>
    <row r="300" spans="21:22" x14ac:dyDescent="0.3">
      <c r="U300" s="4"/>
      <c r="V300" s="4"/>
    </row>
    <row r="301" spans="21:22" x14ac:dyDescent="0.3">
      <c r="U301" s="4"/>
      <c r="V301" s="4"/>
    </row>
    <row r="302" spans="21:22" x14ac:dyDescent="0.3">
      <c r="U302" s="4"/>
      <c r="V302" s="4"/>
    </row>
    <row r="303" spans="21:22" x14ac:dyDescent="0.3">
      <c r="U303" s="4"/>
      <c r="V303" s="4"/>
    </row>
    <row r="304" spans="21:22" x14ac:dyDescent="0.3">
      <c r="U304" s="4"/>
      <c r="V304" s="4"/>
    </row>
    <row r="305" spans="21:22" x14ac:dyDescent="0.3">
      <c r="U305" s="4"/>
      <c r="V305" s="4"/>
    </row>
    <row r="306" spans="21:22" x14ac:dyDescent="0.3">
      <c r="U306" s="4"/>
      <c r="V306" s="4"/>
    </row>
    <row r="307" spans="21:22" x14ac:dyDescent="0.3">
      <c r="U307" s="4"/>
      <c r="V307" s="4"/>
    </row>
    <row r="308" spans="21:22" x14ac:dyDescent="0.3">
      <c r="U308" s="4"/>
      <c r="V308" s="4"/>
    </row>
    <row r="309" spans="21:22" x14ac:dyDescent="0.3">
      <c r="U309" s="4"/>
      <c r="V309" s="4"/>
    </row>
    <row r="310" spans="21:22" x14ac:dyDescent="0.3">
      <c r="U310" s="4"/>
      <c r="V310" s="4"/>
    </row>
  </sheetData>
  <mergeCells count="4">
    <mergeCell ref="C25:D25"/>
    <mergeCell ref="C26:D26"/>
    <mergeCell ref="C27:D27"/>
    <mergeCell ref="C38:D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3A0F-FF8E-4511-B6D0-BA02186D7922}">
  <dimension ref="C9:O31"/>
  <sheetViews>
    <sheetView topLeftCell="L1" zoomScale="70" zoomScaleNormal="70" workbookViewId="0">
      <selection activeCell="G12" sqref="G12"/>
    </sheetView>
  </sheetViews>
  <sheetFormatPr defaultRowHeight="14.4" x14ac:dyDescent="0.3"/>
  <sheetData>
    <row r="9" spans="3:8" x14ac:dyDescent="0.3">
      <c r="C9" s="1" t="s">
        <v>0</v>
      </c>
      <c r="D9" s="1" t="s">
        <v>1</v>
      </c>
      <c r="G9" s="8"/>
      <c r="H9" s="8"/>
    </row>
    <row r="10" spans="3:8" x14ac:dyDescent="0.3">
      <c r="C10" s="1">
        <v>1</v>
      </c>
      <c r="D10" s="1">
        <v>120</v>
      </c>
    </row>
    <row r="11" spans="3:8" x14ac:dyDescent="0.3">
      <c r="C11" s="1">
        <v>2</v>
      </c>
      <c r="D11" s="1">
        <v>110</v>
      </c>
    </row>
    <row r="12" spans="3:8" x14ac:dyDescent="0.3">
      <c r="C12" s="1">
        <v>3</v>
      </c>
      <c r="D12" s="1">
        <v>130</v>
      </c>
    </row>
    <row r="13" spans="3:8" x14ac:dyDescent="0.3">
      <c r="C13" s="1">
        <v>4</v>
      </c>
      <c r="D13" s="1">
        <v>115</v>
      </c>
    </row>
    <row r="14" spans="3:8" x14ac:dyDescent="0.3">
      <c r="C14" s="1">
        <v>5</v>
      </c>
      <c r="D14" s="1">
        <v>125</v>
      </c>
    </row>
    <row r="15" spans="3:8" x14ac:dyDescent="0.3">
      <c r="C15" s="1">
        <v>6</v>
      </c>
      <c r="D15" s="1">
        <v>105</v>
      </c>
    </row>
    <row r="16" spans="3:8" x14ac:dyDescent="0.3">
      <c r="C16" s="1">
        <v>7</v>
      </c>
      <c r="D16" s="1">
        <v>135</v>
      </c>
    </row>
    <row r="17" spans="3:15" x14ac:dyDescent="0.3">
      <c r="C17" s="1">
        <v>8</v>
      </c>
      <c r="D17" s="1">
        <v>115</v>
      </c>
    </row>
    <row r="18" spans="3:15" x14ac:dyDescent="0.3">
      <c r="C18" s="1">
        <v>9</v>
      </c>
      <c r="D18" s="1">
        <v>125</v>
      </c>
    </row>
    <row r="19" spans="3:15" x14ac:dyDescent="0.3">
      <c r="C19" s="1">
        <v>10</v>
      </c>
      <c r="D19" s="1">
        <v>140</v>
      </c>
    </row>
    <row r="23" spans="3:15" ht="15" thickBot="1" x14ac:dyDescent="0.35">
      <c r="G23" s="6"/>
      <c r="H23" s="6"/>
    </row>
    <row r="24" spans="3:15" x14ac:dyDescent="0.3">
      <c r="N24" s="35">
        <f>MAX(D10:D19)-MIN(D10:D19)</f>
        <v>35</v>
      </c>
      <c r="O24" s="35"/>
    </row>
    <row r="25" spans="3:15" x14ac:dyDescent="0.3">
      <c r="N25" s="35"/>
      <c r="O25" s="35"/>
    </row>
    <row r="26" spans="3:15" ht="18" x14ac:dyDescent="0.3">
      <c r="N26" s="2"/>
      <c r="O26" s="2"/>
    </row>
    <row r="27" spans="3:15" x14ac:dyDescent="0.3">
      <c r="N27" s="36">
        <f>_xlfn.VAR.S(D10:D19)</f>
        <v>123.33333333333333</v>
      </c>
      <c r="O27" s="36"/>
    </row>
    <row r="28" spans="3:15" x14ac:dyDescent="0.3">
      <c r="N28" s="36"/>
      <c r="O28" s="36"/>
    </row>
    <row r="29" spans="3:15" ht="18" x14ac:dyDescent="0.3">
      <c r="N29" s="2"/>
      <c r="O29" s="2"/>
    </row>
    <row r="30" spans="3:15" x14ac:dyDescent="0.3">
      <c r="N30" s="36">
        <f>_xlfn.STDEV.S(D10:D19)</f>
        <v>11.105554165971787</v>
      </c>
      <c r="O30" s="36"/>
    </row>
    <row r="31" spans="3:15" x14ac:dyDescent="0.3">
      <c r="N31" s="36"/>
      <c r="O31" s="36"/>
    </row>
  </sheetData>
  <mergeCells count="3">
    <mergeCell ref="N24:O25"/>
    <mergeCell ref="N27:O28"/>
    <mergeCell ref="N30:O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1E01-C25D-41BA-9746-AB6500855D71}">
  <dimension ref="N9:U39"/>
  <sheetViews>
    <sheetView zoomScale="92" workbookViewId="0">
      <selection activeCell="J37" sqref="J37"/>
    </sheetView>
  </sheetViews>
  <sheetFormatPr defaultRowHeight="14.4" x14ac:dyDescent="0.3"/>
  <cols>
    <col min="21" max="21" width="13.21875" bestFit="1" customWidth="1"/>
  </cols>
  <sheetData>
    <row r="9" spans="14:21" x14ac:dyDescent="0.3">
      <c r="T9" s="3" t="s">
        <v>0</v>
      </c>
      <c r="U9" s="3" t="s">
        <v>2</v>
      </c>
    </row>
    <row r="10" spans="14:21" x14ac:dyDescent="0.3">
      <c r="T10" s="3">
        <v>1</v>
      </c>
      <c r="U10" s="3">
        <v>500</v>
      </c>
    </row>
    <row r="11" spans="14:21" x14ac:dyDescent="0.3">
      <c r="T11" s="3">
        <v>2</v>
      </c>
      <c r="U11" s="3">
        <v>700</v>
      </c>
    </row>
    <row r="12" spans="14:21" x14ac:dyDescent="0.3">
      <c r="N12" s="35">
        <f>MAX(U10:U39)-MIN(U10:U39)</f>
        <v>400</v>
      </c>
      <c r="O12" s="35"/>
      <c r="T12" s="3">
        <v>3</v>
      </c>
      <c r="U12" s="3">
        <v>400</v>
      </c>
    </row>
    <row r="13" spans="14:21" x14ac:dyDescent="0.3">
      <c r="N13" s="35"/>
      <c r="O13" s="35"/>
      <c r="T13" s="3">
        <v>4</v>
      </c>
      <c r="U13" s="3">
        <v>600</v>
      </c>
    </row>
    <row r="14" spans="14:21" ht="13.8" customHeight="1" x14ac:dyDescent="0.3">
      <c r="N14" s="2"/>
      <c r="O14" s="2"/>
      <c r="T14" s="3">
        <v>5</v>
      </c>
      <c r="U14" s="3">
        <v>550</v>
      </c>
    </row>
    <row r="15" spans="14:21" x14ac:dyDescent="0.3">
      <c r="N15" s="36">
        <f>_xlfn.VAR.S(U10:U39)</f>
        <v>13163.793103448275</v>
      </c>
      <c r="O15" s="36"/>
      <c r="T15" s="3">
        <v>6</v>
      </c>
      <c r="U15" s="3">
        <v>750</v>
      </c>
    </row>
    <row r="16" spans="14:21" x14ac:dyDescent="0.3">
      <c r="N16" s="36"/>
      <c r="O16" s="36"/>
      <c r="T16" s="3">
        <v>7</v>
      </c>
      <c r="U16" s="3">
        <v>650</v>
      </c>
    </row>
    <row r="17" spans="14:21" ht="13.2" customHeight="1" x14ac:dyDescent="0.3">
      <c r="N17" s="2"/>
      <c r="O17" s="2"/>
      <c r="T17" s="3">
        <v>8</v>
      </c>
      <c r="U17" s="3">
        <v>500</v>
      </c>
    </row>
    <row r="18" spans="14:21" x14ac:dyDescent="0.3">
      <c r="N18" s="36">
        <f>_xlfn.STDEV.S(U10:U39)</f>
        <v>114.73357443855863</v>
      </c>
      <c r="O18" s="36"/>
      <c r="T18" s="3">
        <v>9</v>
      </c>
      <c r="U18" s="3">
        <v>600</v>
      </c>
    </row>
    <row r="19" spans="14:21" x14ac:dyDescent="0.3">
      <c r="N19" s="36"/>
      <c r="O19" s="36"/>
      <c r="T19" s="3">
        <v>10</v>
      </c>
      <c r="U19" s="3">
        <v>550</v>
      </c>
    </row>
    <row r="20" spans="14:21" x14ac:dyDescent="0.3">
      <c r="T20" s="3">
        <v>11</v>
      </c>
      <c r="U20" s="3">
        <v>800</v>
      </c>
    </row>
    <row r="21" spans="14:21" x14ac:dyDescent="0.3">
      <c r="T21" s="3">
        <v>12</v>
      </c>
      <c r="U21" s="3">
        <v>450</v>
      </c>
    </row>
    <row r="22" spans="14:21" x14ac:dyDescent="0.3">
      <c r="T22" s="3">
        <v>13</v>
      </c>
      <c r="U22" s="3">
        <v>700</v>
      </c>
    </row>
    <row r="23" spans="14:21" x14ac:dyDescent="0.3">
      <c r="T23" s="3">
        <v>14</v>
      </c>
      <c r="U23" s="3">
        <v>550</v>
      </c>
    </row>
    <row r="24" spans="14:21" x14ac:dyDescent="0.3">
      <c r="T24" s="3">
        <v>15</v>
      </c>
      <c r="U24" s="3">
        <v>600</v>
      </c>
    </row>
    <row r="25" spans="14:21" x14ac:dyDescent="0.3">
      <c r="T25" s="3">
        <v>16</v>
      </c>
      <c r="U25" s="3">
        <v>400</v>
      </c>
    </row>
    <row r="26" spans="14:21" x14ac:dyDescent="0.3">
      <c r="T26" s="3">
        <v>17</v>
      </c>
      <c r="U26" s="3">
        <v>650</v>
      </c>
    </row>
    <row r="27" spans="14:21" x14ac:dyDescent="0.3">
      <c r="T27" s="3">
        <v>18</v>
      </c>
      <c r="U27" s="3">
        <v>500</v>
      </c>
    </row>
    <row r="28" spans="14:21" x14ac:dyDescent="0.3">
      <c r="T28" s="3">
        <v>19</v>
      </c>
      <c r="U28" s="3">
        <v>750</v>
      </c>
    </row>
    <row r="29" spans="14:21" x14ac:dyDescent="0.3">
      <c r="T29" s="3">
        <v>20</v>
      </c>
      <c r="U29" s="3">
        <v>550</v>
      </c>
    </row>
    <row r="30" spans="14:21" x14ac:dyDescent="0.3">
      <c r="T30" s="3">
        <v>21</v>
      </c>
      <c r="U30" s="3">
        <v>700</v>
      </c>
    </row>
    <row r="31" spans="14:21" x14ac:dyDescent="0.3">
      <c r="T31" s="3">
        <v>22</v>
      </c>
      <c r="U31" s="3">
        <v>600</v>
      </c>
    </row>
    <row r="32" spans="14:21" x14ac:dyDescent="0.3">
      <c r="T32" s="3">
        <v>23</v>
      </c>
      <c r="U32" s="3">
        <v>500</v>
      </c>
    </row>
    <row r="33" spans="20:21" x14ac:dyDescent="0.3">
      <c r="T33" s="3">
        <v>24</v>
      </c>
      <c r="U33" s="3">
        <v>800</v>
      </c>
    </row>
    <row r="34" spans="20:21" x14ac:dyDescent="0.3">
      <c r="T34" s="3">
        <v>25</v>
      </c>
      <c r="U34" s="3">
        <v>550</v>
      </c>
    </row>
    <row r="35" spans="20:21" x14ac:dyDescent="0.3">
      <c r="T35" s="3">
        <v>26</v>
      </c>
      <c r="U35" s="3">
        <v>650</v>
      </c>
    </row>
    <row r="36" spans="20:21" x14ac:dyDescent="0.3">
      <c r="T36" s="3">
        <v>27</v>
      </c>
      <c r="U36" s="3">
        <v>400</v>
      </c>
    </row>
    <row r="37" spans="20:21" x14ac:dyDescent="0.3">
      <c r="T37" s="3">
        <v>28</v>
      </c>
      <c r="U37" s="3">
        <v>600</v>
      </c>
    </row>
    <row r="38" spans="20:21" x14ac:dyDescent="0.3">
      <c r="T38" s="3">
        <v>29</v>
      </c>
      <c r="U38" s="3">
        <v>750</v>
      </c>
    </row>
    <row r="39" spans="20:21" x14ac:dyDescent="0.3">
      <c r="T39" s="3">
        <v>30</v>
      </c>
      <c r="U39" s="3">
        <v>550</v>
      </c>
    </row>
  </sheetData>
  <mergeCells count="3">
    <mergeCell ref="N12:O13"/>
    <mergeCell ref="N15:O16"/>
    <mergeCell ref="N18:O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B523-BD78-4920-B9B1-39828C8CF9E3}">
  <dimension ref="N9:U59"/>
  <sheetViews>
    <sheetView zoomScale="92" workbookViewId="0">
      <selection activeCell="R19" sqref="R19"/>
    </sheetView>
  </sheetViews>
  <sheetFormatPr defaultRowHeight="14.4" x14ac:dyDescent="0.3"/>
  <cols>
    <col min="21" max="21" width="13.21875" bestFit="1" customWidth="1"/>
  </cols>
  <sheetData>
    <row r="9" spans="14:21" x14ac:dyDescent="0.3">
      <c r="T9" s="3" t="s">
        <v>0</v>
      </c>
      <c r="U9" s="3" t="s">
        <v>3</v>
      </c>
    </row>
    <row r="10" spans="14:21" x14ac:dyDescent="0.3">
      <c r="T10" s="3">
        <v>1</v>
      </c>
      <c r="U10" s="3">
        <v>3</v>
      </c>
    </row>
    <row r="11" spans="14:21" x14ac:dyDescent="0.3">
      <c r="T11" s="3">
        <v>2</v>
      </c>
      <c r="U11" s="3">
        <v>5</v>
      </c>
    </row>
    <row r="12" spans="14:21" x14ac:dyDescent="0.3">
      <c r="N12" s="35">
        <f>MAX(U10:U59)-MIN(U10:U59)</f>
        <v>6</v>
      </c>
      <c r="O12" s="35"/>
      <c r="T12" s="3">
        <v>3</v>
      </c>
      <c r="U12" s="3">
        <v>2</v>
      </c>
    </row>
    <row r="13" spans="14:21" x14ac:dyDescent="0.3">
      <c r="N13" s="35"/>
      <c r="O13" s="35"/>
      <c r="T13" s="3">
        <v>4</v>
      </c>
      <c r="U13" s="3">
        <v>4</v>
      </c>
    </row>
    <row r="14" spans="14:21" ht="15" customHeight="1" x14ac:dyDescent="0.3">
      <c r="N14" s="2"/>
      <c r="O14" s="2"/>
      <c r="T14" s="3">
        <v>5</v>
      </c>
      <c r="U14" s="3">
        <v>6</v>
      </c>
    </row>
    <row r="15" spans="14:21" x14ac:dyDescent="0.3">
      <c r="N15" s="36">
        <f>_xlfn.VAR.S(U10:U59)</f>
        <v>2.3363265306122454</v>
      </c>
      <c r="O15" s="36"/>
      <c r="T15" s="3">
        <v>6</v>
      </c>
      <c r="U15" s="3">
        <v>2</v>
      </c>
    </row>
    <row r="16" spans="14:21" x14ac:dyDescent="0.3">
      <c r="N16" s="36"/>
      <c r="O16" s="36"/>
      <c r="T16" s="3">
        <v>7</v>
      </c>
      <c r="U16" s="3">
        <v>3</v>
      </c>
    </row>
    <row r="17" spans="14:21" ht="13.8" customHeight="1" x14ac:dyDescent="0.3">
      <c r="N17" s="2"/>
      <c r="O17" s="2"/>
      <c r="T17" s="3">
        <v>8</v>
      </c>
      <c r="U17" s="3">
        <v>4</v>
      </c>
    </row>
    <row r="18" spans="14:21" x14ac:dyDescent="0.3">
      <c r="N18" s="36">
        <f>_xlfn.STDEV.S(U10:U59)</f>
        <v>1.5285046714394579</v>
      </c>
      <c r="O18" s="36"/>
      <c r="T18" s="3">
        <v>9</v>
      </c>
      <c r="U18" s="3">
        <v>2</v>
      </c>
    </row>
    <row r="19" spans="14:21" x14ac:dyDescent="0.3">
      <c r="N19" s="36"/>
      <c r="O19" s="36"/>
      <c r="T19" s="3">
        <v>10</v>
      </c>
      <c r="U19" s="3">
        <v>5</v>
      </c>
    </row>
    <row r="20" spans="14:21" x14ac:dyDescent="0.3">
      <c r="T20" s="3">
        <v>11</v>
      </c>
      <c r="U20" s="3">
        <v>7</v>
      </c>
    </row>
    <row r="21" spans="14:21" x14ac:dyDescent="0.3">
      <c r="T21" s="3">
        <v>12</v>
      </c>
      <c r="U21" s="3">
        <v>2</v>
      </c>
    </row>
    <row r="22" spans="14:21" x14ac:dyDescent="0.3">
      <c r="T22" s="3">
        <v>13</v>
      </c>
      <c r="U22" s="3">
        <v>3</v>
      </c>
    </row>
    <row r="23" spans="14:21" x14ac:dyDescent="0.3">
      <c r="T23" s="3">
        <v>14</v>
      </c>
      <c r="U23" s="3">
        <v>4</v>
      </c>
    </row>
    <row r="24" spans="14:21" x14ac:dyDescent="0.3">
      <c r="T24" s="3">
        <v>15</v>
      </c>
      <c r="U24" s="3">
        <v>2</v>
      </c>
    </row>
    <row r="25" spans="14:21" x14ac:dyDescent="0.3">
      <c r="T25" s="3">
        <v>16</v>
      </c>
      <c r="U25" s="3">
        <v>4</v>
      </c>
    </row>
    <row r="26" spans="14:21" x14ac:dyDescent="0.3">
      <c r="T26" s="3">
        <v>17</v>
      </c>
      <c r="U26" s="3">
        <v>2</v>
      </c>
    </row>
    <row r="27" spans="14:21" x14ac:dyDescent="0.3">
      <c r="T27" s="3">
        <v>18</v>
      </c>
      <c r="U27" s="3">
        <v>3</v>
      </c>
    </row>
    <row r="28" spans="14:21" x14ac:dyDescent="0.3">
      <c r="T28" s="3">
        <v>19</v>
      </c>
      <c r="U28" s="3">
        <v>5</v>
      </c>
    </row>
    <row r="29" spans="14:21" x14ac:dyDescent="0.3">
      <c r="T29" s="3">
        <v>20</v>
      </c>
      <c r="U29" s="3">
        <v>6</v>
      </c>
    </row>
    <row r="30" spans="14:21" x14ac:dyDescent="0.3">
      <c r="T30" s="3">
        <v>21</v>
      </c>
      <c r="U30" s="3">
        <v>3</v>
      </c>
    </row>
    <row r="31" spans="14:21" x14ac:dyDescent="0.3">
      <c r="T31" s="3">
        <v>22</v>
      </c>
      <c r="U31" s="3">
        <v>2</v>
      </c>
    </row>
    <row r="32" spans="14:21" x14ac:dyDescent="0.3">
      <c r="T32" s="3">
        <v>23</v>
      </c>
      <c r="U32" s="3">
        <v>1</v>
      </c>
    </row>
    <row r="33" spans="20:21" x14ac:dyDescent="0.3">
      <c r="T33" s="3">
        <v>24</v>
      </c>
      <c r="U33" s="3">
        <v>4</v>
      </c>
    </row>
    <row r="34" spans="20:21" x14ac:dyDescent="0.3">
      <c r="T34" s="3">
        <v>25</v>
      </c>
      <c r="U34" s="3">
        <v>2</v>
      </c>
    </row>
    <row r="35" spans="20:21" x14ac:dyDescent="0.3">
      <c r="T35" s="3">
        <v>26</v>
      </c>
      <c r="U35" s="3">
        <v>4</v>
      </c>
    </row>
    <row r="36" spans="20:21" x14ac:dyDescent="0.3">
      <c r="T36" s="3">
        <v>27</v>
      </c>
      <c r="U36" s="3">
        <v>5</v>
      </c>
    </row>
    <row r="37" spans="20:21" x14ac:dyDescent="0.3">
      <c r="T37" s="3">
        <v>28</v>
      </c>
      <c r="U37" s="3">
        <v>3</v>
      </c>
    </row>
    <row r="38" spans="20:21" x14ac:dyDescent="0.3">
      <c r="T38" s="3">
        <v>29</v>
      </c>
      <c r="U38" s="3">
        <v>2</v>
      </c>
    </row>
    <row r="39" spans="20:21" x14ac:dyDescent="0.3">
      <c r="T39" s="3">
        <v>30</v>
      </c>
      <c r="U39" s="3">
        <v>7</v>
      </c>
    </row>
    <row r="40" spans="20:21" x14ac:dyDescent="0.3">
      <c r="T40" s="3">
        <v>31</v>
      </c>
      <c r="U40" s="3">
        <v>2</v>
      </c>
    </row>
    <row r="41" spans="20:21" x14ac:dyDescent="0.3">
      <c r="T41" s="3">
        <v>32</v>
      </c>
      <c r="U41" s="3">
        <v>3</v>
      </c>
    </row>
    <row r="42" spans="20:21" x14ac:dyDescent="0.3">
      <c r="T42" s="3">
        <v>33</v>
      </c>
      <c r="U42" s="3">
        <v>4</v>
      </c>
    </row>
    <row r="43" spans="20:21" x14ac:dyDescent="0.3">
      <c r="T43" s="3">
        <v>34</v>
      </c>
      <c r="U43" s="3">
        <v>5</v>
      </c>
    </row>
    <row r="44" spans="20:21" x14ac:dyDescent="0.3">
      <c r="T44" s="3">
        <v>35</v>
      </c>
      <c r="U44" s="3">
        <v>1</v>
      </c>
    </row>
    <row r="45" spans="20:21" x14ac:dyDescent="0.3">
      <c r="T45" s="3">
        <v>36</v>
      </c>
      <c r="U45" s="3">
        <v>6</v>
      </c>
    </row>
    <row r="46" spans="20:21" x14ac:dyDescent="0.3">
      <c r="T46" s="3">
        <v>37</v>
      </c>
      <c r="U46" s="3">
        <v>2</v>
      </c>
    </row>
    <row r="47" spans="20:21" x14ac:dyDescent="0.3">
      <c r="T47" s="3">
        <v>38</v>
      </c>
      <c r="U47" s="3">
        <v>4</v>
      </c>
    </row>
    <row r="48" spans="20:21" x14ac:dyDescent="0.3">
      <c r="T48" s="3">
        <v>39</v>
      </c>
      <c r="U48" s="3">
        <v>3</v>
      </c>
    </row>
    <row r="49" spans="20:21" x14ac:dyDescent="0.3">
      <c r="T49" s="3">
        <v>40</v>
      </c>
      <c r="U49" s="3">
        <v>5</v>
      </c>
    </row>
    <row r="50" spans="20:21" x14ac:dyDescent="0.3">
      <c r="T50" s="3">
        <v>41</v>
      </c>
      <c r="U50" s="3">
        <v>3</v>
      </c>
    </row>
    <row r="51" spans="20:21" x14ac:dyDescent="0.3">
      <c r="T51" s="3">
        <v>42</v>
      </c>
      <c r="U51" s="3">
        <v>2</v>
      </c>
    </row>
    <row r="52" spans="20:21" x14ac:dyDescent="0.3">
      <c r="T52" s="3">
        <v>43</v>
      </c>
      <c r="U52" s="3">
        <v>4</v>
      </c>
    </row>
    <row r="53" spans="20:21" x14ac:dyDescent="0.3">
      <c r="T53" s="3">
        <v>44</v>
      </c>
      <c r="U53" s="3">
        <v>2</v>
      </c>
    </row>
    <row r="54" spans="20:21" x14ac:dyDescent="0.3">
      <c r="T54" s="3">
        <v>45</v>
      </c>
      <c r="U54" s="3">
        <v>6</v>
      </c>
    </row>
    <row r="55" spans="20:21" x14ac:dyDescent="0.3">
      <c r="T55" s="3">
        <v>46</v>
      </c>
      <c r="U55" s="3">
        <v>3</v>
      </c>
    </row>
    <row r="56" spans="20:21" x14ac:dyDescent="0.3">
      <c r="T56" s="3">
        <v>47</v>
      </c>
      <c r="U56" s="3">
        <v>2</v>
      </c>
    </row>
    <row r="57" spans="20:21" x14ac:dyDescent="0.3">
      <c r="T57" s="3">
        <v>48</v>
      </c>
      <c r="U57" s="3">
        <v>4</v>
      </c>
    </row>
    <row r="58" spans="20:21" x14ac:dyDescent="0.3">
      <c r="T58" s="3">
        <v>49</v>
      </c>
      <c r="U58" s="3">
        <v>5</v>
      </c>
    </row>
    <row r="59" spans="20:21" x14ac:dyDescent="0.3">
      <c r="T59" s="3">
        <v>50</v>
      </c>
      <c r="U59" s="3">
        <v>3</v>
      </c>
    </row>
  </sheetData>
  <mergeCells count="3">
    <mergeCell ref="N12:O13"/>
    <mergeCell ref="N15:O16"/>
    <mergeCell ref="N18:O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ADC0-673E-4A7D-A942-253EB705AD1A}">
  <dimension ref="N9:U59"/>
  <sheetViews>
    <sheetView zoomScale="92" workbookViewId="0">
      <selection activeCell="T29" sqref="T29"/>
    </sheetView>
  </sheetViews>
  <sheetFormatPr defaultRowHeight="14.4" x14ac:dyDescent="0.3"/>
  <cols>
    <col min="21" max="21" width="13.21875" bestFit="1" customWidth="1"/>
  </cols>
  <sheetData>
    <row r="9" spans="14:21" x14ac:dyDescent="0.3">
      <c r="T9" s="3" t="s">
        <v>4</v>
      </c>
      <c r="U9" s="3" t="s">
        <v>5</v>
      </c>
    </row>
    <row r="10" spans="14:21" x14ac:dyDescent="0.3">
      <c r="T10" s="3">
        <v>1</v>
      </c>
      <c r="U10" s="3">
        <v>120</v>
      </c>
    </row>
    <row r="11" spans="14:21" x14ac:dyDescent="0.3">
      <c r="T11" s="3">
        <v>2</v>
      </c>
      <c r="U11" s="3">
        <v>150</v>
      </c>
    </row>
    <row r="12" spans="14:21" x14ac:dyDescent="0.3">
      <c r="N12" s="35">
        <f>AVERAGE(U10:U21)</f>
        <v>132.5</v>
      </c>
      <c r="O12" s="35"/>
      <c r="T12" s="3">
        <v>3</v>
      </c>
      <c r="U12" s="3">
        <v>110</v>
      </c>
    </row>
    <row r="13" spans="14:21" x14ac:dyDescent="0.3">
      <c r="N13" s="35"/>
      <c r="O13" s="35"/>
      <c r="T13" s="3">
        <v>4</v>
      </c>
      <c r="U13" s="3">
        <v>135</v>
      </c>
    </row>
    <row r="14" spans="14:21" ht="15" customHeight="1" x14ac:dyDescent="0.3">
      <c r="N14" s="2"/>
      <c r="O14" s="2"/>
      <c r="T14" s="3">
        <v>5</v>
      </c>
      <c r="U14" s="3">
        <v>125</v>
      </c>
    </row>
    <row r="15" spans="14:21" x14ac:dyDescent="0.3">
      <c r="N15" s="36">
        <f>MAX(U10:U21)-MIN(U10:U21)</f>
        <v>45</v>
      </c>
      <c r="O15" s="36"/>
      <c r="T15" s="3">
        <v>6</v>
      </c>
      <c r="U15" s="3">
        <v>140</v>
      </c>
    </row>
    <row r="16" spans="14:21" x14ac:dyDescent="0.3">
      <c r="N16" s="36"/>
      <c r="O16" s="36"/>
      <c r="T16" s="3">
        <v>7</v>
      </c>
      <c r="U16" s="3">
        <v>130</v>
      </c>
    </row>
    <row r="17" spans="14:21" ht="15" customHeight="1" x14ac:dyDescent="0.3">
      <c r="N17" s="2"/>
      <c r="O17" s="2"/>
      <c r="T17" s="3">
        <v>8</v>
      </c>
      <c r="U17" s="3">
        <v>155</v>
      </c>
    </row>
    <row r="18" spans="14:21" ht="14.4" customHeight="1" x14ac:dyDescent="0.3">
      <c r="N18" s="5"/>
      <c r="O18" s="5"/>
      <c r="T18" s="3">
        <v>9</v>
      </c>
      <c r="U18" s="3">
        <v>115</v>
      </c>
    </row>
    <row r="19" spans="14:21" ht="14.4" customHeight="1" x14ac:dyDescent="0.3">
      <c r="N19" s="5"/>
      <c r="O19" s="5"/>
      <c r="T19" s="3">
        <v>10</v>
      </c>
      <c r="U19" s="3">
        <v>145</v>
      </c>
    </row>
    <row r="20" spans="14:21" x14ac:dyDescent="0.3">
      <c r="T20" s="3">
        <v>11</v>
      </c>
      <c r="U20" s="3">
        <v>135</v>
      </c>
    </row>
    <row r="21" spans="14:21" x14ac:dyDescent="0.3">
      <c r="T21" s="3">
        <v>12</v>
      </c>
      <c r="U21" s="3">
        <v>130</v>
      </c>
    </row>
    <row r="22" spans="14:21" x14ac:dyDescent="0.3">
      <c r="T22" s="4"/>
      <c r="U22" s="4"/>
    </row>
    <row r="23" spans="14:21" x14ac:dyDescent="0.3">
      <c r="T23" s="4"/>
      <c r="U23" s="4"/>
    </row>
    <row r="24" spans="14:21" x14ac:dyDescent="0.3">
      <c r="T24" s="4"/>
      <c r="U24" s="4"/>
    </row>
    <row r="25" spans="14:21" x14ac:dyDescent="0.3">
      <c r="T25" s="4"/>
      <c r="U25" s="4"/>
    </row>
    <row r="26" spans="14:21" x14ac:dyDescent="0.3">
      <c r="T26" s="4"/>
      <c r="U26" s="4"/>
    </row>
    <row r="27" spans="14:21" x14ac:dyDescent="0.3">
      <c r="T27" s="4"/>
      <c r="U27" s="4"/>
    </row>
    <row r="28" spans="14:21" x14ac:dyDescent="0.3">
      <c r="T28" s="4"/>
      <c r="U28" s="4"/>
    </row>
    <row r="29" spans="14:21" x14ac:dyDescent="0.3">
      <c r="T29" s="4"/>
      <c r="U29" s="4"/>
    </row>
    <row r="30" spans="14:21" x14ac:dyDescent="0.3">
      <c r="T30" s="4"/>
      <c r="U30" s="4"/>
    </row>
    <row r="31" spans="14:21" x14ac:dyDescent="0.3">
      <c r="T31" s="4"/>
      <c r="U31" s="4"/>
    </row>
    <row r="32" spans="14:21" x14ac:dyDescent="0.3">
      <c r="T32" s="4"/>
      <c r="U32" s="4"/>
    </row>
    <row r="33" spans="20:21" x14ac:dyDescent="0.3">
      <c r="T33" s="4"/>
      <c r="U33" s="4"/>
    </row>
    <row r="34" spans="20:21" x14ac:dyDescent="0.3">
      <c r="T34" s="4"/>
      <c r="U34" s="4"/>
    </row>
    <row r="35" spans="20:21" x14ac:dyDescent="0.3">
      <c r="T35" s="4"/>
      <c r="U35" s="4"/>
    </row>
    <row r="36" spans="20:21" x14ac:dyDescent="0.3">
      <c r="T36" s="4"/>
      <c r="U36" s="4"/>
    </row>
    <row r="37" spans="20:21" x14ac:dyDescent="0.3">
      <c r="T37" s="4"/>
      <c r="U37" s="4"/>
    </row>
    <row r="38" spans="20:21" x14ac:dyDescent="0.3">
      <c r="T38" s="4"/>
      <c r="U38" s="4"/>
    </row>
    <row r="39" spans="20:21" x14ac:dyDescent="0.3">
      <c r="T39" s="4"/>
      <c r="U39" s="4"/>
    </row>
    <row r="40" spans="20:21" x14ac:dyDescent="0.3">
      <c r="T40" s="4"/>
      <c r="U40" s="4"/>
    </row>
    <row r="41" spans="20:21" x14ac:dyDescent="0.3">
      <c r="T41" s="4"/>
      <c r="U41" s="4"/>
    </row>
    <row r="42" spans="20:21" x14ac:dyDescent="0.3">
      <c r="T42" s="4"/>
      <c r="U42" s="4"/>
    </row>
    <row r="43" spans="20:21" x14ac:dyDescent="0.3">
      <c r="T43" s="4"/>
      <c r="U43" s="4"/>
    </row>
    <row r="44" spans="20:21" x14ac:dyDescent="0.3">
      <c r="T44" s="4"/>
      <c r="U44" s="4"/>
    </row>
    <row r="45" spans="20:21" x14ac:dyDescent="0.3">
      <c r="T45" s="4"/>
      <c r="U45" s="4"/>
    </row>
    <row r="46" spans="20:21" x14ac:dyDescent="0.3">
      <c r="T46" s="4"/>
      <c r="U46" s="4"/>
    </row>
    <row r="47" spans="20:21" x14ac:dyDescent="0.3">
      <c r="T47" s="4"/>
      <c r="U47" s="4"/>
    </row>
    <row r="48" spans="20:21" x14ac:dyDescent="0.3">
      <c r="T48" s="4"/>
      <c r="U48" s="4"/>
    </row>
    <row r="49" spans="20:21" x14ac:dyDescent="0.3">
      <c r="T49" s="4"/>
      <c r="U49" s="4"/>
    </row>
    <row r="50" spans="20:21" x14ac:dyDescent="0.3">
      <c r="T50" s="4"/>
      <c r="U50" s="4"/>
    </row>
    <row r="51" spans="20:21" x14ac:dyDescent="0.3">
      <c r="T51" s="4"/>
      <c r="U51" s="4"/>
    </row>
    <row r="52" spans="20:21" x14ac:dyDescent="0.3">
      <c r="T52" s="4"/>
      <c r="U52" s="4"/>
    </row>
    <row r="53" spans="20:21" x14ac:dyDescent="0.3">
      <c r="T53" s="4"/>
      <c r="U53" s="4"/>
    </row>
    <row r="54" spans="20:21" x14ac:dyDescent="0.3">
      <c r="T54" s="4"/>
      <c r="U54" s="4"/>
    </row>
    <row r="55" spans="20:21" x14ac:dyDescent="0.3">
      <c r="T55" s="4"/>
      <c r="U55" s="4"/>
    </row>
    <row r="56" spans="20:21" x14ac:dyDescent="0.3">
      <c r="T56" s="4"/>
      <c r="U56" s="4"/>
    </row>
    <row r="57" spans="20:21" x14ac:dyDescent="0.3">
      <c r="T57" s="4"/>
      <c r="U57" s="4"/>
    </row>
    <row r="58" spans="20:21" x14ac:dyDescent="0.3">
      <c r="T58" s="4"/>
      <c r="U58" s="4"/>
    </row>
    <row r="59" spans="20:21" x14ac:dyDescent="0.3">
      <c r="T59" s="4"/>
      <c r="U59" s="4"/>
    </row>
  </sheetData>
  <mergeCells count="2">
    <mergeCell ref="N12:O13"/>
    <mergeCell ref="N15:O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F3E52-80FD-4B30-A9A6-5A23F436E294}">
  <dimension ref="N9:U59"/>
  <sheetViews>
    <sheetView zoomScale="92" workbookViewId="0">
      <selection activeCell="J32" sqref="J32"/>
    </sheetView>
  </sheetViews>
  <sheetFormatPr defaultRowHeight="14.4" x14ac:dyDescent="0.3"/>
  <cols>
    <col min="21" max="21" width="13.21875" bestFit="1" customWidth="1"/>
  </cols>
  <sheetData>
    <row r="9" spans="14:21" x14ac:dyDescent="0.3">
      <c r="T9" s="3" t="s">
        <v>6</v>
      </c>
      <c r="U9" s="3" t="s">
        <v>7</v>
      </c>
    </row>
    <row r="10" spans="14:21" x14ac:dyDescent="0.3">
      <c r="T10" s="3">
        <v>1</v>
      </c>
      <c r="U10" s="3">
        <v>8</v>
      </c>
    </row>
    <row r="11" spans="14:21" x14ac:dyDescent="0.3">
      <c r="T11" s="3">
        <v>2</v>
      </c>
      <c r="U11" s="3">
        <v>7</v>
      </c>
    </row>
    <row r="12" spans="14:21" x14ac:dyDescent="0.3">
      <c r="N12" s="35">
        <f>AVERAGE(U10:U59)</f>
        <v>7.5</v>
      </c>
      <c r="O12" s="35"/>
      <c r="T12" s="3">
        <v>3</v>
      </c>
      <c r="U12" s="3">
        <v>9</v>
      </c>
    </row>
    <row r="13" spans="14:21" x14ac:dyDescent="0.3">
      <c r="N13" s="35"/>
      <c r="O13" s="35"/>
      <c r="T13" s="3">
        <v>4</v>
      </c>
      <c r="U13" s="3">
        <v>6</v>
      </c>
    </row>
    <row r="14" spans="14:21" ht="15" customHeight="1" x14ac:dyDescent="0.3">
      <c r="N14" s="2"/>
      <c r="O14" s="2"/>
      <c r="T14" s="3">
        <v>5</v>
      </c>
      <c r="U14" s="3">
        <v>7</v>
      </c>
    </row>
    <row r="15" spans="14:21" x14ac:dyDescent="0.3">
      <c r="N15" s="36">
        <f>_xlfn.STDEV.S(U10:U59)</f>
        <v>1.0350983390135313</v>
      </c>
      <c r="O15" s="36"/>
      <c r="T15" s="3">
        <v>6</v>
      </c>
      <c r="U15" s="3">
        <v>8</v>
      </c>
    </row>
    <row r="16" spans="14:21" x14ac:dyDescent="0.3">
      <c r="N16" s="36"/>
      <c r="O16" s="36"/>
      <c r="T16" s="3">
        <v>7</v>
      </c>
      <c r="U16" s="3">
        <v>9</v>
      </c>
    </row>
    <row r="17" spans="14:21" ht="13.8" customHeight="1" x14ac:dyDescent="0.3">
      <c r="N17" s="2"/>
      <c r="O17" s="2"/>
      <c r="T17" s="3">
        <v>8</v>
      </c>
      <c r="U17" s="3">
        <v>8</v>
      </c>
    </row>
    <row r="18" spans="14:21" ht="14.4" customHeight="1" x14ac:dyDescent="0.3">
      <c r="N18" s="5"/>
      <c r="O18" s="5"/>
      <c r="T18" s="3">
        <v>9</v>
      </c>
      <c r="U18" s="3">
        <v>7</v>
      </c>
    </row>
    <row r="19" spans="14:21" ht="14.4" customHeight="1" x14ac:dyDescent="0.3">
      <c r="N19" s="5"/>
      <c r="O19" s="5"/>
      <c r="T19" s="3">
        <v>10</v>
      </c>
      <c r="U19" s="3">
        <v>6</v>
      </c>
    </row>
    <row r="20" spans="14:21" x14ac:dyDescent="0.3">
      <c r="T20" s="3">
        <v>11</v>
      </c>
      <c r="U20" s="3">
        <v>8</v>
      </c>
    </row>
    <row r="21" spans="14:21" x14ac:dyDescent="0.3">
      <c r="T21" s="3">
        <v>12</v>
      </c>
      <c r="U21" s="3">
        <v>9</v>
      </c>
    </row>
    <row r="22" spans="14:21" x14ac:dyDescent="0.3">
      <c r="T22" s="3">
        <v>13</v>
      </c>
      <c r="U22" s="3">
        <v>7</v>
      </c>
    </row>
    <row r="23" spans="14:21" x14ac:dyDescent="0.3">
      <c r="T23" s="3">
        <v>14</v>
      </c>
      <c r="U23" s="3">
        <v>8</v>
      </c>
    </row>
    <row r="24" spans="14:21" x14ac:dyDescent="0.3">
      <c r="T24" s="3">
        <v>15</v>
      </c>
      <c r="U24" s="3">
        <v>7</v>
      </c>
    </row>
    <row r="25" spans="14:21" x14ac:dyDescent="0.3">
      <c r="T25" s="3">
        <v>16</v>
      </c>
      <c r="U25" s="3">
        <v>6</v>
      </c>
    </row>
    <row r="26" spans="14:21" x14ac:dyDescent="0.3">
      <c r="T26" s="3">
        <v>17</v>
      </c>
      <c r="U26" s="3">
        <v>8</v>
      </c>
    </row>
    <row r="27" spans="14:21" x14ac:dyDescent="0.3">
      <c r="T27" s="3">
        <v>18</v>
      </c>
      <c r="U27" s="3">
        <v>9</v>
      </c>
    </row>
    <row r="28" spans="14:21" x14ac:dyDescent="0.3">
      <c r="T28" s="3">
        <v>19</v>
      </c>
      <c r="U28" s="3">
        <v>6</v>
      </c>
    </row>
    <row r="29" spans="14:21" x14ac:dyDescent="0.3">
      <c r="T29" s="3">
        <v>20</v>
      </c>
      <c r="U29" s="3">
        <v>7</v>
      </c>
    </row>
    <row r="30" spans="14:21" x14ac:dyDescent="0.3">
      <c r="T30" s="3">
        <v>21</v>
      </c>
      <c r="U30" s="3">
        <v>8</v>
      </c>
    </row>
    <row r="31" spans="14:21" x14ac:dyDescent="0.3">
      <c r="T31" s="3">
        <v>22</v>
      </c>
      <c r="U31" s="3">
        <v>9</v>
      </c>
    </row>
    <row r="32" spans="14:21" x14ac:dyDescent="0.3">
      <c r="T32" s="3">
        <v>23</v>
      </c>
      <c r="U32" s="3">
        <v>7</v>
      </c>
    </row>
    <row r="33" spans="20:21" x14ac:dyDescent="0.3">
      <c r="T33" s="3">
        <v>24</v>
      </c>
      <c r="U33" s="3">
        <v>6</v>
      </c>
    </row>
    <row r="34" spans="20:21" x14ac:dyDescent="0.3">
      <c r="T34" s="3">
        <v>25</v>
      </c>
      <c r="U34" s="3">
        <v>7</v>
      </c>
    </row>
    <row r="35" spans="20:21" x14ac:dyDescent="0.3">
      <c r="T35" s="3">
        <v>26</v>
      </c>
      <c r="U35" s="3">
        <v>8</v>
      </c>
    </row>
    <row r="36" spans="20:21" x14ac:dyDescent="0.3">
      <c r="T36" s="3">
        <v>27</v>
      </c>
      <c r="U36" s="3">
        <v>9</v>
      </c>
    </row>
    <row r="37" spans="20:21" x14ac:dyDescent="0.3">
      <c r="T37" s="3">
        <v>28</v>
      </c>
      <c r="U37" s="3">
        <v>8</v>
      </c>
    </row>
    <row r="38" spans="20:21" x14ac:dyDescent="0.3">
      <c r="T38" s="3">
        <v>29</v>
      </c>
      <c r="U38" s="3">
        <v>7</v>
      </c>
    </row>
    <row r="39" spans="20:21" x14ac:dyDescent="0.3">
      <c r="T39" s="3">
        <v>30</v>
      </c>
      <c r="U39" s="3">
        <v>6</v>
      </c>
    </row>
    <row r="40" spans="20:21" x14ac:dyDescent="0.3">
      <c r="T40" s="3">
        <v>31</v>
      </c>
      <c r="U40" s="3">
        <v>9</v>
      </c>
    </row>
    <row r="41" spans="20:21" x14ac:dyDescent="0.3">
      <c r="T41" s="3">
        <v>32</v>
      </c>
      <c r="U41" s="3">
        <v>8</v>
      </c>
    </row>
    <row r="42" spans="20:21" x14ac:dyDescent="0.3">
      <c r="T42" s="3">
        <v>33</v>
      </c>
      <c r="U42" s="3">
        <v>7</v>
      </c>
    </row>
    <row r="43" spans="20:21" x14ac:dyDescent="0.3">
      <c r="T43" s="3">
        <v>34</v>
      </c>
      <c r="U43" s="3">
        <v>6</v>
      </c>
    </row>
    <row r="44" spans="20:21" x14ac:dyDescent="0.3">
      <c r="T44" s="3">
        <v>35</v>
      </c>
      <c r="U44" s="3">
        <v>8</v>
      </c>
    </row>
    <row r="45" spans="20:21" x14ac:dyDescent="0.3">
      <c r="T45" s="3">
        <v>36</v>
      </c>
      <c r="U45" s="3">
        <v>9</v>
      </c>
    </row>
    <row r="46" spans="20:21" x14ac:dyDescent="0.3">
      <c r="T46" s="3">
        <v>37</v>
      </c>
      <c r="U46" s="3">
        <v>7</v>
      </c>
    </row>
    <row r="47" spans="20:21" x14ac:dyDescent="0.3">
      <c r="T47" s="3">
        <v>38</v>
      </c>
      <c r="U47" s="3">
        <v>8</v>
      </c>
    </row>
    <row r="48" spans="20:21" x14ac:dyDescent="0.3">
      <c r="T48" s="3">
        <v>39</v>
      </c>
      <c r="U48" s="3">
        <v>7</v>
      </c>
    </row>
    <row r="49" spans="20:21" x14ac:dyDescent="0.3">
      <c r="T49" s="3">
        <v>40</v>
      </c>
      <c r="U49" s="3">
        <v>6</v>
      </c>
    </row>
    <row r="50" spans="20:21" x14ac:dyDescent="0.3">
      <c r="T50" s="3">
        <v>41</v>
      </c>
      <c r="U50" s="3">
        <v>9</v>
      </c>
    </row>
    <row r="51" spans="20:21" x14ac:dyDescent="0.3">
      <c r="T51" s="3">
        <v>42</v>
      </c>
      <c r="U51" s="3">
        <v>8</v>
      </c>
    </row>
    <row r="52" spans="20:21" x14ac:dyDescent="0.3">
      <c r="T52" s="3">
        <v>43</v>
      </c>
      <c r="U52" s="3">
        <v>7</v>
      </c>
    </row>
    <row r="53" spans="20:21" x14ac:dyDescent="0.3">
      <c r="T53" s="3">
        <v>44</v>
      </c>
      <c r="U53" s="3">
        <v>6</v>
      </c>
    </row>
    <row r="54" spans="20:21" x14ac:dyDescent="0.3">
      <c r="T54" s="3">
        <v>45</v>
      </c>
      <c r="U54" s="3">
        <v>7</v>
      </c>
    </row>
    <row r="55" spans="20:21" x14ac:dyDescent="0.3">
      <c r="T55" s="3">
        <v>46</v>
      </c>
      <c r="U55" s="3">
        <v>8</v>
      </c>
    </row>
    <row r="56" spans="20:21" x14ac:dyDescent="0.3">
      <c r="T56" s="3">
        <v>47</v>
      </c>
      <c r="U56" s="3">
        <v>9</v>
      </c>
    </row>
    <row r="57" spans="20:21" x14ac:dyDescent="0.3">
      <c r="T57" s="3">
        <v>48</v>
      </c>
      <c r="U57" s="3">
        <v>8</v>
      </c>
    </row>
    <row r="58" spans="20:21" x14ac:dyDescent="0.3">
      <c r="T58" s="3">
        <v>49</v>
      </c>
      <c r="U58" s="3">
        <v>7</v>
      </c>
    </row>
    <row r="59" spans="20:21" x14ac:dyDescent="0.3">
      <c r="T59" s="3">
        <v>50</v>
      </c>
      <c r="U59" s="3">
        <v>6</v>
      </c>
    </row>
  </sheetData>
  <mergeCells count="2">
    <mergeCell ref="N12:O13"/>
    <mergeCell ref="N15:O1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306D-8384-4C70-AC70-5998AE46C9CA}">
  <dimension ref="N9:U109"/>
  <sheetViews>
    <sheetView zoomScale="92" workbookViewId="0">
      <selection activeCell="R19" sqref="R19"/>
    </sheetView>
  </sheetViews>
  <sheetFormatPr defaultRowHeight="14.4" x14ac:dyDescent="0.3"/>
  <cols>
    <col min="20" max="20" width="9.33203125" bestFit="1" customWidth="1"/>
    <col min="21" max="21" width="13.21875" bestFit="1" customWidth="1"/>
  </cols>
  <sheetData>
    <row r="9" spans="14:21" x14ac:dyDescent="0.3">
      <c r="T9" s="3" t="s">
        <v>22</v>
      </c>
      <c r="U9" s="3" t="s">
        <v>21</v>
      </c>
    </row>
    <row r="10" spans="14:21" x14ac:dyDescent="0.3">
      <c r="T10" s="3">
        <v>1</v>
      </c>
      <c r="U10" s="3">
        <v>24</v>
      </c>
    </row>
    <row r="11" spans="14:21" x14ac:dyDescent="0.3">
      <c r="T11" s="3">
        <v>2</v>
      </c>
      <c r="U11" s="3">
        <v>24</v>
      </c>
    </row>
    <row r="12" spans="14:21" x14ac:dyDescent="0.3">
      <c r="N12" s="35">
        <f>AVERAGE(U10:U109)</f>
        <v>17.899999999999999</v>
      </c>
      <c r="O12" s="35"/>
      <c r="T12" s="3">
        <v>3</v>
      </c>
      <c r="U12" s="3">
        <v>15</v>
      </c>
    </row>
    <row r="13" spans="14:21" x14ac:dyDescent="0.3">
      <c r="N13" s="35"/>
      <c r="O13" s="35"/>
      <c r="T13" s="3">
        <v>4</v>
      </c>
      <c r="U13" s="3">
        <v>22</v>
      </c>
    </row>
    <row r="14" spans="14:21" ht="15" customHeight="1" x14ac:dyDescent="0.3">
      <c r="N14" s="2"/>
      <c r="O14" s="2"/>
      <c r="T14" s="3">
        <v>5</v>
      </c>
      <c r="U14" s="3">
        <v>26</v>
      </c>
    </row>
    <row r="15" spans="14:21" x14ac:dyDescent="0.3">
      <c r="N15" s="36">
        <f>MAX(U10:U109)-MIN(U10:U109)</f>
        <v>19</v>
      </c>
      <c r="O15" s="36"/>
      <c r="T15" s="3">
        <v>6</v>
      </c>
      <c r="U15" s="3">
        <v>25</v>
      </c>
    </row>
    <row r="16" spans="14:21" x14ac:dyDescent="0.3">
      <c r="N16" s="36"/>
      <c r="O16" s="36"/>
      <c r="T16" s="3">
        <v>7</v>
      </c>
      <c r="U16" s="3">
        <v>25</v>
      </c>
    </row>
    <row r="17" spans="14:21" ht="13.8" customHeight="1" x14ac:dyDescent="0.3">
      <c r="N17" s="2"/>
      <c r="O17" s="2"/>
      <c r="T17" s="3">
        <v>8</v>
      </c>
      <c r="U17" s="3">
        <v>26</v>
      </c>
    </row>
    <row r="18" spans="14:21" x14ac:dyDescent="0.3">
      <c r="N18" s="36">
        <f>_xlfn.STDEV.S(U10:U109)</f>
        <v>5.6737923113134121</v>
      </c>
      <c r="O18" s="36"/>
      <c r="T18" s="3">
        <v>9</v>
      </c>
      <c r="U18" s="3">
        <v>21</v>
      </c>
    </row>
    <row r="19" spans="14:21" x14ac:dyDescent="0.3">
      <c r="N19" s="36"/>
      <c r="O19" s="36"/>
      <c r="T19" s="3">
        <v>10</v>
      </c>
      <c r="U19" s="3">
        <v>10</v>
      </c>
    </row>
    <row r="20" spans="14:21" x14ac:dyDescent="0.3">
      <c r="T20" s="3">
        <v>11</v>
      </c>
      <c r="U20" s="3">
        <v>13</v>
      </c>
    </row>
    <row r="21" spans="14:21" x14ac:dyDescent="0.3">
      <c r="T21" s="3">
        <v>12</v>
      </c>
      <c r="U21" s="3">
        <v>13</v>
      </c>
    </row>
    <row r="22" spans="14:21" x14ac:dyDescent="0.3">
      <c r="T22" s="3">
        <v>13</v>
      </c>
      <c r="U22" s="3">
        <v>11</v>
      </c>
    </row>
    <row r="23" spans="14:21" x14ac:dyDescent="0.3">
      <c r="T23" s="3">
        <v>14</v>
      </c>
      <c r="U23" s="3">
        <v>14</v>
      </c>
    </row>
    <row r="24" spans="14:21" x14ac:dyDescent="0.3">
      <c r="T24" s="3">
        <v>15</v>
      </c>
      <c r="U24" s="3">
        <v>15</v>
      </c>
    </row>
    <row r="25" spans="14:21" x14ac:dyDescent="0.3">
      <c r="T25" s="3">
        <v>16</v>
      </c>
      <c r="U25" s="3">
        <v>16</v>
      </c>
    </row>
    <row r="26" spans="14:21" x14ac:dyDescent="0.3">
      <c r="T26" s="3">
        <v>17</v>
      </c>
      <c r="U26" s="3">
        <v>17</v>
      </c>
    </row>
    <row r="27" spans="14:21" x14ac:dyDescent="0.3">
      <c r="T27" s="3">
        <v>18</v>
      </c>
      <c r="U27" s="3">
        <v>9</v>
      </c>
    </row>
    <row r="28" spans="14:21" x14ac:dyDescent="0.3">
      <c r="T28" s="3">
        <v>19</v>
      </c>
      <c r="U28" s="3">
        <v>22</v>
      </c>
    </row>
    <row r="29" spans="14:21" x14ac:dyDescent="0.3">
      <c r="T29" s="3">
        <v>20</v>
      </c>
      <c r="U29" s="3">
        <v>14</v>
      </c>
    </row>
    <row r="30" spans="14:21" x14ac:dyDescent="0.3">
      <c r="T30" s="3">
        <v>21</v>
      </c>
      <c r="U30" s="3">
        <v>15</v>
      </c>
    </row>
    <row r="31" spans="14:21" x14ac:dyDescent="0.3">
      <c r="T31" s="3">
        <v>22</v>
      </c>
      <c r="U31" s="3">
        <v>20</v>
      </c>
    </row>
    <row r="32" spans="14:21" x14ac:dyDescent="0.3">
      <c r="T32" s="3">
        <v>23</v>
      </c>
      <c r="U32" s="3">
        <v>11</v>
      </c>
    </row>
    <row r="33" spans="20:21" x14ac:dyDescent="0.3">
      <c r="T33" s="3">
        <v>24</v>
      </c>
      <c r="U33" s="3">
        <v>26</v>
      </c>
    </row>
    <row r="34" spans="20:21" x14ac:dyDescent="0.3">
      <c r="T34" s="3">
        <v>25</v>
      </c>
      <c r="U34" s="3">
        <v>19</v>
      </c>
    </row>
    <row r="35" spans="20:21" x14ac:dyDescent="0.3">
      <c r="T35" s="3">
        <v>26</v>
      </c>
      <c r="U35" s="3">
        <v>13</v>
      </c>
    </row>
    <row r="36" spans="20:21" x14ac:dyDescent="0.3">
      <c r="T36" s="3">
        <v>27</v>
      </c>
      <c r="U36" s="3">
        <v>15</v>
      </c>
    </row>
    <row r="37" spans="20:21" x14ac:dyDescent="0.3">
      <c r="T37" s="3">
        <v>28</v>
      </c>
      <c r="U37" s="3">
        <v>9</v>
      </c>
    </row>
    <row r="38" spans="20:21" x14ac:dyDescent="0.3">
      <c r="T38" s="3">
        <v>29</v>
      </c>
      <c r="U38" s="3">
        <v>24</v>
      </c>
    </row>
    <row r="39" spans="20:21" x14ac:dyDescent="0.3">
      <c r="T39" s="3">
        <v>30</v>
      </c>
      <c r="U39" s="3">
        <v>20</v>
      </c>
    </row>
    <row r="40" spans="20:21" x14ac:dyDescent="0.3">
      <c r="T40" s="3">
        <v>31</v>
      </c>
      <c r="U40" s="3">
        <v>10</v>
      </c>
    </row>
    <row r="41" spans="20:21" x14ac:dyDescent="0.3">
      <c r="T41" s="3">
        <v>32</v>
      </c>
      <c r="U41" s="3">
        <v>8</v>
      </c>
    </row>
    <row r="42" spans="20:21" x14ac:dyDescent="0.3">
      <c r="T42" s="3">
        <v>33</v>
      </c>
      <c r="U42" s="3">
        <v>17</v>
      </c>
    </row>
    <row r="43" spans="20:21" x14ac:dyDescent="0.3">
      <c r="T43" s="3">
        <v>34</v>
      </c>
      <c r="U43" s="3">
        <v>27</v>
      </c>
    </row>
    <row r="44" spans="20:21" x14ac:dyDescent="0.3">
      <c r="T44" s="3">
        <v>35</v>
      </c>
      <c r="U44" s="3">
        <v>18</v>
      </c>
    </row>
    <row r="45" spans="20:21" x14ac:dyDescent="0.3">
      <c r="T45" s="3">
        <v>36</v>
      </c>
      <c r="U45" s="3">
        <v>8</v>
      </c>
    </row>
    <row r="46" spans="20:21" x14ac:dyDescent="0.3">
      <c r="T46" s="3">
        <v>37</v>
      </c>
      <c r="U46" s="3">
        <v>16</v>
      </c>
    </row>
    <row r="47" spans="20:21" x14ac:dyDescent="0.3">
      <c r="T47" s="3">
        <v>38</v>
      </c>
      <c r="U47" s="3">
        <v>16</v>
      </c>
    </row>
    <row r="48" spans="20:21" x14ac:dyDescent="0.3">
      <c r="T48" s="3">
        <v>39</v>
      </c>
      <c r="U48" s="3">
        <v>21</v>
      </c>
    </row>
    <row r="49" spans="20:21" x14ac:dyDescent="0.3">
      <c r="T49" s="3">
        <v>40</v>
      </c>
      <c r="U49" s="3">
        <v>22</v>
      </c>
    </row>
    <row r="50" spans="20:21" x14ac:dyDescent="0.3">
      <c r="T50" s="3">
        <v>41</v>
      </c>
      <c r="U50" s="3">
        <v>17</v>
      </c>
    </row>
    <row r="51" spans="20:21" x14ac:dyDescent="0.3">
      <c r="T51" s="3">
        <v>42</v>
      </c>
      <c r="U51" s="3">
        <v>26</v>
      </c>
    </row>
    <row r="52" spans="20:21" x14ac:dyDescent="0.3">
      <c r="T52" s="3">
        <v>43</v>
      </c>
      <c r="U52" s="3">
        <v>26</v>
      </c>
    </row>
    <row r="53" spans="20:21" x14ac:dyDescent="0.3">
      <c r="T53" s="3">
        <v>44</v>
      </c>
      <c r="U53" s="3">
        <v>16</v>
      </c>
    </row>
    <row r="54" spans="20:21" x14ac:dyDescent="0.3">
      <c r="T54" s="3">
        <v>45</v>
      </c>
      <c r="U54" s="3">
        <v>11</v>
      </c>
    </row>
    <row r="55" spans="20:21" x14ac:dyDescent="0.3">
      <c r="T55" s="3">
        <v>46</v>
      </c>
      <c r="U55" s="3">
        <v>11</v>
      </c>
    </row>
    <row r="56" spans="20:21" x14ac:dyDescent="0.3">
      <c r="T56" s="3">
        <v>47</v>
      </c>
      <c r="U56" s="3">
        <v>15</v>
      </c>
    </row>
    <row r="57" spans="20:21" x14ac:dyDescent="0.3">
      <c r="T57" s="3">
        <v>48</v>
      </c>
      <c r="U57" s="3">
        <v>25</v>
      </c>
    </row>
    <row r="58" spans="20:21" x14ac:dyDescent="0.3">
      <c r="T58" s="3">
        <v>49</v>
      </c>
      <c r="U58" s="3">
        <v>12</v>
      </c>
    </row>
    <row r="59" spans="20:21" x14ac:dyDescent="0.3">
      <c r="T59" s="3">
        <v>50</v>
      </c>
      <c r="U59" s="3">
        <v>11</v>
      </c>
    </row>
    <row r="60" spans="20:21" x14ac:dyDescent="0.3">
      <c r="T60" s="3">
        <v>51</v>
      </c>
      <c r="U60" s="3">
        <v>18</v>
      </c>
    </row>
    <row r="61" spans="20:21" x14ac:dyDescent="0.3">
      <c r="T61" s="3">
        <v>52</v>
      </c>
      <c r="U61" s="3">
        <v>8</v>
      </c>
    </row>
    <row r="62" spans="20:21" x14ac:dyDescent="0.3">
      <c r="T62" s="3">
        <v>53</v>
      </c>
      <c r="U62" s="3">
        <v>14</v>
      </c>
    </row>
    <row r="63" spans="20:21" x14ac:dyDescent="0.3">
      <c r="T63" s="3">
        <v>54</v>
      </c>
      <c r="U63" s="3">
        <v>26</v>
      </c>
    </row>
    <row r="64" spans="20:21" x14ac:dyDescent="0.3">
      <c r="T64" s="3">
        <v>55</v>
      </c>
      <c r="U64" s="3">
        <v>17</v>
      </c>
    </row>
    <row r="65" spans="20:21" x14ac:dyDescent="0.3">
      <c r="T65" s="3">
        <v>56</v>
      </c>
      <c r="U65" s="3">
        <v>8</v>
      </c>
    </row>
    <row r="66" spans="20:21" x14ac:dyDescent="0.3">
      <c r="T66" s="3">
        <v>57</v>
      </c>
      <c r="U66" s="3">
        <v>16</v>
      </c>
    </row>
    <row r="67" spans="20:21" x14ac:dyDescent="0.3">
      <c r="T67" s="3">
        <v>58</v>
      </c>
      <c r="U67" s="3">
        <v>22</v>
      </c>
    </row>
    <row r="68" spans="20:21" x14ac:dyDescent="0.3">
      <c r="T68" s="3">
        <v>59</v>
      </c>
      <c r="U68" s="3">
        <v>19</v>
      </c>
    </row>
    <row r="69" spans="20:21" x14ac:dyDescent="0.3">
      <c r="T69" s="3">
        <v>60</v>
      </c>
      <c r="U69" s="3">
        <v>23</v>
      </c>
    </row>
    <row r="70" spans="20:21" x14ac:dyDescent="0.3">
      <c r="T70" s="3">
        <v>61</v>
      </c>
      <c r="U70" s="3">
        <v>8</v>
      </c>
    </row>
    <row r="71" spans="20:21" x14ac:dyDescent="0.3">
      <c r="T71" s="3">
        <v>62</v>
      </c>
      <c r="U71" s="3">
        <v>14</v>
      </c>
    </row>
    <row r="72" spans="20:21" x14ac:dyDescent="0.3">
      <c r="T72" s="3">
        <v>63</v>
      </c>
      <c r="U72" s="3">
        <v>17</v>
      </c>
    </row>
    <row r="73" spans="20:21" x14ac:dyDescent="0.3">
      <c r="T73" s="3">
        <v>64</v>
      </c>
      <c r="U73" s="3">
        <v>15</v>
      </c>
    </row>
    <row r="74" spans="20:21" x14ac:dyDescent="0.3">
      <c r="T74" s="3">
        <v>65</v>
      </c>
      <c r="U74" s="3">
        <v>24</v>
      </c>
    </row>
    <row r="75" spans="20:21" x14ac:dyDescent="0.3">
      <c r="T75" s="3">
        <v>66</v>
      </c>
      <c r="U75" s="3">
        <v>16</v>
      </c>
    </row>
    <row r="76" spans="20:21" x14ac:dyDescent="0.3">
      <c r="T76" s="3">
        <v>67</v>
      </c>
      <c r="U76" s="3">
        <v>19</v>
      </c>
    </row>
    <row r="77" spans="20:21" x14ac:dyDescent="0.3">
      <c r="T77" s="3">
        <v>68</v>
      </c>
      <c r="U77" s="3">
        <v>11</v>
      </c>
    </row>
    <row r="78" spans="20:21" x14ac:dyDescent="0.3">
      <c r="T78" s="3">
        <v>69</v>
      </c>
      <c r="U78" s="3">
        <v>21</v>
      </c>
    </row>
    <row r="79" spans="20:21" x14ac:dyDescent="0.3">
      <c r="T79" s="3">
        <v>70</v>
      </c>
      <c r="U79" s="3">
        <v>18</v>
      </c>
    </row>
    <row r="80" spans="20:21" x14ac:dyDescent="0.3">
      <c r="T80" s="3">
        <v>71</v>
      </c>
      <c r="U80" s="3">
        <v>21</v>
      </c>
    </row>
    <row r="81" spans="20:21" x14ac:dyDescent="0.3">
      <c r="T81" s="3">
        <v>72</v>
      </c>
      <c r="U81" s="3">
        <v>19</v>
      </c>
    </row>
    <row r="82" spans="20:21" x14ac:dyDescent="0.3">
      <c r="T82" s="3">
        <v>73</v>
      </c>
      <c r="U82" s="3">
        <v>26</v>
      </c>
    </row>
    <row r="83" spans="20:21" x14ac:dyDescent="0.3">
      <c r="T83" s="3">
        <v>74</v>
      </c>
      <c r="U83" s="3">
        <v>22</v>
      </c>
    </row>
    <row r="84" spans="20:21" x14ac:dyDescent="0.3">
      <c r="T84" s="3">
        <v>75</v>
      </c>
      <c r="U84" s="3">
        <v>22</v>
      </c>
    </row>
    <row r="85" spans="20:21" x14ac:dyDescent="0.3">
      <c r="T85" s="3">
        <v>76</v>
      </c>
      <c r="U85" s="3">
        <v>16</v>
      </c>
    </row>
    <row r="86" spans="20:21" x14ac:dyDescent="0.3">
      <c r="T86" s="3">
        <v>77</v>
      </c>
      <c r="U86" s="3">
        <v>24</v>
      </c>
    </row>
    <row r="87" spans="20:21" x14ac:dyDescent="0.3">
      <c r="T87" s="3">
        <v>78</v>
      </c>
      <c r="U87" s="3">
        <v>9</v>
      </c>
    </row>
    <row r="88" spans="20:21" x14ac:dyDescent="0.3">
      <c r="T88" s="3">
        <v>79</v>
      </c>
      <c r="U88" s="3">
        <v>10</v>
      </c>
    </row>
    <row r="89" spans="20:21" x14ac:dyDescent="0.3">
      <c r="T89" s="3">
        <v>80</v>
      </c>
      <c r="U89" s="3">
        <v>24</v>
      </c>
    </row>
    <row r="90" spans="20:21" x14ac:dyDescent="0.3">
      <c r="T90" s="3">
        <v>81</v>
      </c>
      <c r="U90" s="3">
        <v>17</v>
      </c>
    </row>
    <row r="91" spans="20:21" x14ac:dyDescent="0.3">
      <c r="T91" s="3">
        <v>82</v>
      </c>
      <c r="U91" s="3">
        <v>12</v>
      </c>
    </row>
    <row r="92" spans="20:21" x14ac:dyDescent="0.3">
      <c r="T92" s="3">
        <v>83</v>
      </c>
      <c r="U92" s="3">
        <v>22</v>
      </c>
    </row>
    <row r="93" spans="20:21" x14ac:dyDescent="0.3">
      <c r="T93" s="3">
        <v>84</v>
      </c>
      <c r="U93" s="3">
        <v>24</v>
      </c>
    </row>
    <row r="94" spans="20:21" x14ac:dyDescent="0.3">
      <c r="T94" s="3">
        <v>85</v>
      </c>
      <c r="U94" s="3">
        <v>16</v>
      </c>
    </row>
    <row r="95" spans="20:21" x14ac:dyDescent="0.3">
      <c r="T95" s="3">
        <v>86</v>
      </c>
      <c r="U95" s="3">
        <v>27</v>
      </c>
    </row>
    <row r="96" spans="20:21" x14ac:dyDescent="0.3">
      <c r="T96" s="3">
        <v>87</v>
      </c>
      <c r="U96" s="3">
        <v>22</v>
      </c>
    </row>
    <row r="97" spans="20:21" x14ac:dyDescent="0.3">
      <c r="T97" s="3">
        <v>88</v>
      </c>
      <c r="U97" s="3">
        <v>22</v>
      </c>
    </row>
    <row r="98" spans="20:21" x14ac:dyDescent="0.3">
      <c r="T98" s="3">
        <v>89</v>
      </c>
      <c r="U98" s="3">
        <v>27</v>
      </c>
    </row>
    <row r="99" spans="20:21" x14ac:dyDescent="0.3">
      <c r="T99" s="3">
        <v>90</v>
      </c>
      <c r="U99" s="3">
        <v>9</v>
      </c>
    </row>
    <row r="100" spans="20:21" x14ac:dyDescent="0.3">
      <c r="T100" s="3">
        <v>91</v>
      </c>
      <c r="U100" s="3">
        <v>19</v>
      </c>
    </row>
    <row r="101" spans="20:21" x14ac:dyDescent="0.3">
      <c r="T101" s="3">
        <v>92</v>
      </c>
      <c r="U101" s="3">
        <v>17</v>
      </c>
    </row>
    <row r="102" spans="20:21" x14ac:dyDescent="0.3">
      <c r="T102" s="3">
        <v>93</v>
      </c>
      <c r="U102" s="3">
        <v>24</v>
      </c>
    </row>
    <row r="103" spans="20:21" x14ac:dyDescent="0.3">
      <c r="T103" s="3">
        <v>94</v>
      </c>
      <c r="U103" s="3">
        <v>27</v>
      </c>
    </row>
    <row r="104" spans="20:21" x14ac:dyDescent="0.3">
      <c r="T104" s="3">
        <v>95</v>
      </c>
      <c r="U104" s="3">
        <v>19</v>
      </c>
    </row>
    <row r="105" spans="20:21" x14ac:dyDescent="0.3">
      <c r="T105" s="3">
        <v>96</v>
      </c>
      <c r="U105" s="3">
        <v>10</v>
      </c>
    </row>
    <row r="106" spans="20:21" x14ac:dyDescent="0.3">
      <c r="T106" s="3">
        <v>97</v>
      </c>
      <c r="U106" s="3">
        <v>23</v>
      </c>
    </row>
    <row r="107" spans="20:21" x14ac:dyDescent="0.3">
      <c r="T107" s="3">
        <v>98</v>
      </c>
      <c r="U107" s="3">
        <v>15</v>
      </c>
    </row>
    <row r="108" spans="20:21" x14ac:dyDescent="0.3">
      <c r="T108" s="3">
        <v>99</v>
      </c>
      <c r="U108" s="3">
        <v>19</v>
      </c>
    </row>
    <row r="109" spans="20:21" x14ac:dyDescent="0.3">
      <c r="T109" s="3">
        <v>100</v>
      </c>
      <c r="U109" s="3">
        <v>25</v>
      </c>
    </row>
  </sheetData>
  <mergeCells count="3">
    <mergeCell ref="N12:O13"/>
    <mergeCell ref="N15:O16"/>
    <mergeCell ref="N18:O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5 r I 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D u a y 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m s h Y K I p H u A 4 A A A A R A A A A E w A c A E Z v c m 1 1 b G F z L 1 N l Y 3 R p b 2 4 x L m 0 g o h g A K K A U A A A A A A A A A A A A A A A A A A A A A A A A A A A A K 0 5 N L s n M z 1 M I h t C G 1 g B Q S w E C L Q A U A A I A C A A 7 m s h Y D w n / H a U A A A D 2 A A A A E g A A A A A A A A A A A A A A A A A A A A A A Q 2 9 u Z m l n L 1 B h Y 2 t h Z 2 U u e G 1 s U E s B A i 0 A F A A C A A g A O 5 r I W A / K 6 a u k A A A A 6 Q A A A B M A A A A A A A A A A A A A A A A A 8 Q A A A F t D b 2 5 0 Z W 5 0 X 1 R 5 c G V z X S 5 4 b W x Q S w E C L Q A U A A I A C A A 7 m s h 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C k v y 6 R Q 7 O 0 C 2 i C g + v Y E + r Q A A A A A C A A A A A A A Q Z g A A A A E A A C A A A A B Q j J B g 9 K I V V W 2 6 E N g 8 F w n d q J W O G Z w A R X 6 O C O 5 N 6 F 7 n e Q A A A A A O g A A A A A I A A C A A A A C r k 7 A q A h 6 1 W A i f O 2 2 d T D J H U k m 1 I D M z B 1 F z B Q Z m l z s 7 z 1 A A A A B q D z W 1 / 9 x a u 8 X W Z W r J E i P E 8 + i M 5 9 n 0 T d M m W e r P A H c 5 M y I z W n k r l f C B S s x 0 c k q E e q v s x 6 q E P m G b m X Q V z g n y d U R y h H 7 f 3 b W T 6 I C s L n y v C y c u p k A A A A B W q 9 D H 2 I e M q X V f H h w + f K O 0 0 V i a v V Z O N t a P / p a Q 5 Y X U D N 2 Y W b 7 0 t i p R + u / + V m w 9 3 F d L o z 7 T + q G q 8 q J c q o N l D 4 + o < / D a t a M a s h u p > 
</file>

<file path=customXml/itemProps1.xml><?xml version="1.0" encoding="utf-8"?>
<ds:datastoreItem xmlns:ds="http://schemas.openxmlformats.org/officeDocument/2006/customXml" ds:itemID="{7B075944-D150-4230-B414-E35EFCD975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 - 1A</vt:lpstr>
      <vt:lpstr>Que - 2A</vt:lpstr>
      <vt:lpstr>Que - 3A</vt:lpstr>
      <vt:lpstr>Que - 1B</vt:lpstr>
      <vt:lpstr>Que - 2B</vt:lpstr>
      <vt:lpstr>Que - 3B</vt:lpstr>
      <vt:lpstr>Que - 4B</vt:lpstr>
      <vt:lpstr>Que - 5B</vt:lpstr>
      <vt:lpstr>Que - 6B</vt:lpstr>
      <vt:lpstr>Que - 7B</vt:lpstr>
      <vt:lpstr>Que - 1C</vt:lpstr>
      <vt:lpstr>Que - 2C</vt:lpstr>
      <vt:lpstr>Que - 3C</vt:lpstr>
      <vt:lpstr>Que - 4C</vt:lpstr>
      <vt:lpstr>Que - 5C</vt:lpstr>
      <vt:lpstr>Que - 6C</vt:lpstr>
      <vt:lpstr>Que - 7C</vt:lpstr>
      <vt:lpstr>Que - 1D</vt:lpstr>
      <vt:lpstr>Que - 2D</vt:lpstr>
      <vt:lpstr>Que - 3D</vt:lpstr>
      <vt:lpstr>Que - 4D</vt:lpstr>
      <vt:lpstr>Que - 5D</vt:lpstr>
      <vt:lpstr>Que - 1E</vt:lpstr>
      <vt:lpstr>Que - 2E</vt:lpstr>
      <vt:lpstr>Que - 3E</vt:lpstr>
      <vt:lpstr>Que - 4E</vt:lpstr>
      <vt:lpstr>Que - 5E</vt:lpstr>
      <vt:lpstr>Que - 1F</vt:lpstr>
      <vt:lpstr>Que - 2F</vt:lpstr>
      <vt:lpstr>Que - 3F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maharshi raval</dc:creator>
  <cp:lastModifiedBy>maharshi raval</cp:lastModifiedBy>
  <dcterms:created xsi:type="dcterms:W3CDTF">2024-06-05T15:40:22Z</dcterms:created>
  <dcterms:modified xsi:type="dcterms:W3CDTF">2024-06-10T09:44:04Z</dcterms:modified>
</cp:coreProperties>
</file>