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ropbox\Econometrics\Textbook\assets\math\"/>
    </mc:Choice>
  </mc:AlternateContent>
  <xr:revisionPtr revIDLastSave="0" documentId="13_ncr:1_{FB46F97C-E0AE-498F-B735-85E8C9CD390F}" xr6:coauthVersionLast="47" xr6:coauthVersionMax="47" xr10:uidLastSave="{00000000-0000-0000-0000-000000000000}"/>
  <bookViews>
    <workbookView xWindow="0" yWindow="0" windowWidth="25800" windowHeight="21000" activeTab="2" xr2:uid="{6A2DFFF8-A56E-426C-AF73-2681637D070F}"/>
  </bookViews>
  <sheets>
    <sheet name="Summation Operator" sheetId="1" r:id="rId1"/>
    <sheet name="Percentages and Proportions" sheetId="3" r:id="rId2"/>
    <sheet name="Mean and Median" sheetId="2" r:id="rId3"/>
    <sheet name="Measures of Variability" sheetId="8" r:id="rId4"/>
    <sheet name="Linear Functions" sheetId="4" r:id="rId5"/>
    <sheet name="Linear Functions (cont.)" sheetId="5" r:id="rId6"/>
    <sheet name="Quadratic Function" sheetId="6" r:id="rId7"/>
    <sheet name="Natural Log Function" sheetId="7" r:id="rId8"/>
  </sheets>
  <definedNames>
    <definedName name="solver_adj" localSheetId="6" hidden="1">'Quadratic Function'!$A$4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'Quadratic Function'!$B$4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" l="1"/>
  <c r="H5" i="8" s="1"/>
  <c r="J4" i="8"/>
  <c r="I4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5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B5" i="6"/>
  <c r="B6" i="6"/>
  <c r="B7" i="6"/>
  <c r="B8" i="6"/>
  <c r="B9" i="6"/>
  <c r="B10" i="6"/>
  <c r="B11" i="6"/>
  <c r="B12" i="6"/>
  <c r="B13" i="6"/>
  <c r="B14" i="6"/>
  <c r="B4" i="6"/>
  <c r="K5" i="5"/>
  <c r="K6" i="5"/>
  <c r="K7" i="5"/>
  <c r="K8" i="5"/>
  <c r="K9" i="5"/>
  <c r="K10" i="5"/>
  <c r="K11" i="5"/>
  <c r="K12" i="5"/>
  <c r="K13" i="5"/>
  <c r="K4" i="5"/>
  <c r="E5" i="4"/>
  <c r="E6" i="4"/>
  <c r="E7" i="4"/>
  <c r="E8" i="4"/>
  <c r="E9" i="4"/>
  <c r="E10" i="4"/>
  <c r="E11" i="4"/>
  <c r="E12" i="4"/>
  <c r="E13" i="4"/>
  <c r="E4" i="4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5" i="3"/>
  <c r="H4" i="2"/>
  <c r="F4" i="2"/>
  <c r="E4" i="2"/>
  <c r="F4" i="1"/>
  <c r="E4" i="1"/>
  <c r="G26" i="8"/>
  <c r="E38" i="8"/>
  <c r="D32" i="8"/>
  <c r="I8" i="7"/>
  <c r="L12" i="5"/>
  <c r="G18" i="7"/>
  <c r="L8" i="5"/>
  <c r="F43" i="8"/>
  <c r="E37" i="8"/>
  <c r="D31" i="8"/>
  <c r="L7" i="5"/>
  <c r="H17" i="7"/>
  <c r="E7" i="3"/>
  <c r="I16" i="7"/>
  <c r="F42" i="8"/>
  <c r="F41" i="8"/>
  <c r="E35" i="8"/>
  <c r="D29" i="8"/>
  <c r="H22" i="7"/>
  <c r="L4" i="5"/>
  <c r="H12" i="7"/>
  <c r="C8" i="6"/>
  <c r="F11" i="4"/>
  <c r="F12" i="4"/>
  <c r="H16" i="7"/>
  <c r="I7" i="7"/>
  <c r="C9" i="6"/>
  <c r="E14" i="3"/>
  <c r="E15" i="3"/>
  <c r="E6" i="3"/>
  <c r="L13" i="5"/>
  <c r="F40" i="8"/>
  <c r="E34" i="8"/>
  <c r="D28" i="8"/>
  <c r="G14" i="7"/>
  <c r="G17" i="7"/>
  <c r="I15" i="7"/>
  <c r="E13" i="3"/>
  <c r="H6" i="7"/>
  <c r="D26" i="8"/>
  <c r="H10" i="7"/>
  <c r="E36" i="8"/>
  <c r="H7" i="7"/>
  <c r="F39" i="8"/>
  <c r="E33" i="8"/>
  <c r="D27" i="8"/>
  <c r="F9" i="4"/>
  <c r="I22" i="7"/>
  <c r="E29" i="8"/>
  <c r="I14" i="7"/>
  <c r="F38" i="8"/>
  <c r="F37" i="8"/>
  <c r="E27" i="8"/>
  <c r="I13" i="7"/>
  <c r="G16" i="7"/>
  <c r="G20" i="7"/>
  <c r="L6" i="5"/>
  <c r="I11" i="7"/>
  <c r="F36" i="8"/>
  <c r="E32" i="8"/>
  <c r="C11" i="6"/>
  <c r="H21" i="7"/>
  <c r="E22" i="3"/>
  <c r="I5" i="7"/>
  <c r="E16" i="3"/>
  <c r="G13" i="7"/>
  <c r="F6" i="4"/>
  <c r="I6" i="7"/>
  <c r="E11" i="3"/>
  <c r="F35" i="8"/>
  <c r="E28" i="8"/>
  <c r="I12" i="7"/>
  <c r="I19" i="7"/>
  <c r="G22" i="7"/>
  <c r="F5" i="4"/>
  <c r="G12" i="7"/>
  <c r="F34" i="8"/>
  <c r="E31" i="8"/>
  <c r="G10" i="7"/>
  <c r="E20" i="3"/>
  <c r="E17" i="3"/>
  <c r="H18" i="7"/>
  <c r="F33" i="8"/>
  <c r="E30" i="8"/>
  <c r="C12" i="6"/>
  <c r="F8" i="4"/>
  <c r="H11" i="7"/>
  <c r="C5" i="6"/>
  <c r="H5" i="7"/>
  <c r="E10" i="3"/>
  <c r="H20" i="7"/>
  <c r="F32" i="8"/>
  <c r="E26" i="8"/>
  <c r="C14" i="6"/>
  <c r="E19" i="3"/>
  <c r="E8" i="3"/>
  <c r="C10" i="6"/>
  <c r="D43" i="8"/>
  <c r="F31" i="8"/>
  <c r="L11" i="5"/>
  <c r="F30" i="8"/>
  <c r="D42" i="8"/>
  <c r="G6" i="7"/>
  <c r="G11" i="7"/>
  <c r="H15" i="7"/>
  <c r="H9" i="7"/>
  <c r="D41" i="8"/>
  <c r="C13" i="6"/>
  <c r="L10" i="5"/>
  <c r="F29" i="8"/>
  <c r="F28" i="8"/>
  <c r="D40" i="8"/>
  <c r="F10" i="4"/>
  <c r="E5" i="3"/>
  <c r="E12" i="3"/>
  <c r="F7" i="4"/>
  <c r="G19" i="7"/>
  <c r="F27" i="8"/>
  <c r="D39" i="8"/>
  <c r="G5" i="7"/>
  <c r="H19" i="7"/>
  <c r="I21" i="7"/>
  <c r="I18" i="7"/>
  <c r="D37" i="8"/>
  <c r="I9" i="7"/>
  <c r="C7" i="6"/>
  <c r="F26" i="8"/>
  <c r="D38" i="8"/>
  <c r="I10" i="7"/>
  <c r="G21" i="7"/>
  <c r="H14" i="7"/>
  <c r="C6" i="6"/>
  <c r="L9" i="5"/>
  <c r="E43" i="8"/>
  <c r="E42" i="8"/>
  <c r="D36" i="8"/>
  <c r="G8" i="7"/>
  <c r="J25" i="8"/>
  <c r="E41" i="8"/>
  <c r="D35" i="8"/>
  <c r="C4" i="6"/>
  <c r="G9" i="7"/>
  <c r="I17" i="7"/>
  <c r="E18" i="3"/>
  <c r="G15" i="7"/>
  <c r="I25" i="8"/>
  <c r="E40" i="8"/>
  <c r="D34" i="8"/>
  <c r="E21" i="3"/>
  <c r="L5" i="5"/>
  <c r="I20" i="7"/>
  <c r="H8" i="7"/>
  <c r="E9" i="3"/>
  <c r="F4" i="4"/>
  <c r="H26" i="8"/>
  <c r="E39" i="8"/>
  <c r="D33" i="8"/>
  <c r="G7" i="7"/>
  <c r="F13" i="4"/>
  <c r="H13" i="7"/>
  <c r="D30" i="8"/>
</calcChain>
</file>

<file path=xl/sharedStrings.xml><?xml version="1.0" encoding="utf-8"?>
<sst xmlns="http://schemas.openxmlformats.org/spreadsheetml/2006/main" count="198" uniqueCount="62">
  <si>
    <t>Ticker</t>
  </si>
  <si>
    <t>AAPL</t>
  </si>
  <si>
    <t>MSFT</t>
  </si>
  <si>
    <t>BRK.A</t>
  </si>
  <si>
    <t>TSLA</t>
  </si>
  <si>
    <t>Date</t>
  </si>
  <si>
    <t>Close</t>
  </si>
  <si>
    <t>Raw Data</t>
  </si>
  <si>
    <t>Calculations</t>
  </si>
  <si>
    <t>Sum (Manual)</t>
  </si>
  <si>
    <t>Sum (Sum Function)</t>
  </si>
  <si>
    <t>Formulas</t>
  </si>
  <si>
    <t>=C4+C5+C6+C7</t>
  </si>
  <si>
    <t>=SUM(C4:C7)</t>
  </si>
  <si>
    <t>Mean (Manual)</t>
  </si>
  <si>
    <t>Median (Manual)</t>
  </si>
  <si>
    <t>Median (Median Function)</t>
  </si>
  <si>
    <t>Mean (Average Function)</t>
  </si>
  <si>
    <t>No "easy" way  :(</t>
  </si>
  <si>
    <t>=SUM(C4:C7)/COUNT(C4:C7)</t>
  </si>
  <si>
    <t>=AVERAGE(C4:C7)</t>
  </si>
  <si>
    <t>=MEDIAN(C4:C7)</t>
  </si>
  <si>
    <t>Close </t>
  </si>
  <si>
    <t>Return</t>
  </si>
  <si>
    <t>N/A</t>
  </si>
  <si>
    <t>Beta</t>
  </si>
  <si>
    <t>Risk Free Rate</t>
  </si>
  <si>
    <t>Market Risk Premium</t>
  </si>
  <si>
    <t>Merck &amp; Co (NYSE:MRK)</t>
  </si>
  <si>
    <t>McDonalds Corp (NYSE:MCD)</t>
  </si>
  <si>
    <t>Target Corporation (NYSE:TGT)</t>
  </si>
  <si>
    <t>Nike Inc Cl B (NYSE:NKE)</t>
  </si>
  <si>
    <t>Fedex Corp (NYSE:FDX)</t>
  </si>
  <si>
    <t>Walt Disney Company (NYSE:DIS)</t>
  </si>
  <si>
    <t>General Motors Company (NYSE:GM)</t>
  </si>
  <si>
    <t>Simon Property Group (NYSE:SPG)</t>
  </si>
  <si>
    <t>Amazon.Com Inc (NASDAQ:AMZN)</t>
  </si>
  <si>
    <t>PayPal Holdings Inc (NASDAQ:PYPL)</t>
  </si>
  <si>
    <t>Company</t>
  </si>
  <si>
    <t>Expected Return</t>
  </si>
  <si>
    <t>UI Beta</t>
  </si>
  <si>
    <t>IP Beta</t>
  </si>
  <si>
    <t>YS Beta</t>
  </si>
  <si>
    <t>TS Beta</t>
  </si>
  <si>
    <t>UI RP</t>
  </si>
  <si>
    <t>IP RP</t>
  </si>
  <si>
    <t>YS RP</t>
  </si>
  <si>
    <t>TS RP</t>
  </si>
  <si>
    <t>Investment (I)</t>
  </si>
  <si>
    <t>NPV</t>
  </si>
  <si>
    <t>Pct. Return</t>
  </si>
  <si>
    <t>Log Return</t>
  </si>
  <si>
    <t>Difference</t>
  </si>
  <si>
    <t>Variance (Manual)</t>
  </si>
  <si>
    <t>Variance (var.s)</t>
  </si>
  <si>
    <t>Standard Deviation (Manual)</t>
  </si>
  <si>
    <t>Step 1: Mean</t>
  </si>
  <si>
    <t>Step 2: Deviations</t>
  </si>
  <si>
    <t>Step 3: Square Deviations</t>
  </si>
  <si>
    <t>Step 4: Calculate Variance</t>
  </si>
  <si>
    <t>Step 5: Calculate Standard Deviation</t>
  </si>
  <si>
    <t>Standard Deviation (stdev.s)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</si>
</sst>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0" fontId="1" fillId="3" borderId="0" xfId="0" applyFont="1" applyFill="1"/>
    <xf numFmtId="0" fontId="1" fillId="4" borderId="0" xfId="0" applyFont="1" applyFill="1"/>
    <xf numFmtId="164" fontId="0" fillId="4" borderId="0" xfId="0" quotePrefix="1" applyNumberFormat="1" applyFill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5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0" fontId="0" fillId="4" borderId="0" xfId="0" quotePrefix="1" applyFill="1"/>
    <xf numFmtId="164" fontId="1" fillId="2" borderId="0" xfId="0" applyNumberFormat="1" applyFont="1" applyFill="1"/>
    <xf numFmtId="2" fontId="0" fillId="2" borderId="0" xfId="0" applyNumberFormat="1" applyFill="1"/>
    <xf numFmtId="10" fontId="0" fillId="2" borderId="0" xfId="0" applyNumberFormat="1" applyFill="1"/>
    <xf numFmtId="165" fontId="0" fillId="3" borderId="0" xfId="0" applyNumberFormat="1" applyFill="1"/>
    <xf numFmtId="2" fontId="0" fillId="3" borderId="0" xfId="0" applyNumberFormat="1" applyFill="1"/>
    <xf numFmtId="0" fontId="1" fillId="2" borderId="1" xfId="0" applyFont="1" applyFill="1" applyBorder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0" fontId="0" fillId="4" borderId="0" xfId="0" applyNumberFormat="1" applyFill="1"/>
    <xf numFmtId="0" fontId="0" fillId="3" borderId="0" xfId="0" quotePrefix="1" applyFill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CAPM Expected Returns and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CE8A8C3-9201-42D8-B080-A276CD1D7D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6E0-4B56-8398-01020F4829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408638-60DA-42C7-86F8-7BC7DCAF3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E0-4B56-8398-01020F4829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ED787C-A926-41D9-8D00-13B7E93CB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6E0-4B56-8398-01020F48299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82CA705-4076-42F4-8530-0AF01561E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E0-4B56-8398-01020F4829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53D56A-7A3A-48CC-82E3-E8DBAB3F2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6E0-4B56-8398-01020F48299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731410B-65D8-4AD3-8E06-4AC025634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6E0-4B56-8398-01020F48299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7587A57-0C80-4ED7-83B2-B0648E799F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6E0-4B56-8398-01020F48299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16C9CC9-7D0D-4BDB-972B-F5FE987F8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E0-4B56-8398-01020F48299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4B1F108-ED7E-4F5A-990D-B30A34D1F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6E0-4B56-8398-01020F48299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7C0ACB4-B4AC-42CF-B710-EC4040684B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6E0-4B56-8398-01020F4829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Functions'!$B$4:$B$13</c:f>
              <c:numCache>
                <c:formatCode>0.00</c:formatCode>
                <c:ptCount val="10"/>
                <c:pt idx="0">
                  <c:v>0.2</c:v>
                </c:pt>
                <c:pt idx="1">
                  <c:v>0.48</c:v>
                </c:pt>
                <c:pt idx="2">
                  <c:v>0.91</c:v>
                </c:pt>
                <c:pt idx="3">
                  <c:v>0.98</c:v>
                </c:pt>
                <c:pt idx="4">
                  <c:v>1.03</c:v>
                </c:pt>
                <c:pt idx="5">
                  <c:v>1.21</c:v>
                </c:pt>
                <c:pt idx="6">
                  <c:v>1.27</c:v>
                </c:pt>
                <c:pt idx="7">
                  <c:v>1.29</c:v>
                </c:pt>
                <c:pt idx="8">
                  <c:v>1.43</c:v>
                </c:pt>
                <c:pt idx="9">
                  <c:v>1.51</c:v>
                </c:pt>
              </c:numCache>
            </c:numRef>
          </c:xVal>
          <c:yVal>
            <c:numRef>
              <c:f>'Linear Functions'!$E$4:$E$13</c:f>
              <c:numCache>
                <c:formatCode>0.000%</c:formatCode>
                <c:ptCount val="10"/>
                <c:pt idx="0">
                  <c:v>4.5999999999999999E-2</c:v>
                </c:pt>
                <c:pt idx="1">
                  <c:v>5.4400000000000004E-2</c:v>
                </c:pt>
                <c:pt idx="2">
                  <c:v>6.7299999999999999E-2</c:v>
                </c:pt>
                <c:pt idx="3">
                  <c:v>6.9400000000000003E-2</c:v>
                </c:pt>
                <c:pt idx="4">
                  <c:v>7.0900000000000005E-2</c:v>
                </c:pt>
                <c:pt idx="5">
                  <c:v>7.6300000000000007E-2</c:v>
                </c:pt>
                <c:pt idx="6">
                  <c:v>7.8100000000000003E-2</c:v>
                </c:pt>
                <c:pt idx="7">
                  <c:v>7.8699999999999992E-2</c:v>
                </c:pt>
                <c:pt idx="8">
                  <c:v>8.2900000000000001E-2</c:v>
                </c:pt>
                <c:pt idx="9">
                  <c:v>8.5300000000000001E-2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'Linear Functions'!$A$4:$A$13</c15:f>
                <c15:dlblRangeCache>
                  <c:ptCount val="10"/>
                  <c:pt idx="0">
                    <c:v>Merck &amp; Co (NYSE:MRK)</c:v>
                  </c:pt>
                  <c:pt idx="1">
                    <c:v>McDonalds Corp (NYSE:MCD)</c:v>
                  </c:pt>
                  <c:pt idx="2">
                    <c:v>Target Corporation (NYSE:TGT)</c:v>
                  </c:pt>
                  <c:pt idx="3">
                    <c:v>Nike Inc Cl B (NYSE:NKE)</c:v>
                  </c:pt>
                  <c:pt idx="4">
                    <c:v>Fedex Corp (NYSE:FDX)</c:v>
                  </c:pt>
                  <c:pt idx="5">
                    <c:v>Walt Disney Company (NYSE:DIS)</c:v>
                  </c:pt>
                  <c:pt idx="6">
                    <c:v>General Motors Company (NYSE:GM)</c:v>
                  </c:pt>
                  <c:pt idx="7">
                    <c:v>Simon Property Group (NYSE:SPG)</c:v>
                  </c:pt>
                  <c:pt idx="8">
                    <c:v>Amazon.Com Inc (NASDAQ:AMZN)</c:v>
                  </c:pt>
                  <c:pt idx="9">
                    <c:v>PayPal Holdings Inc (NASDAQ:PYPL)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6E0-4B56-8398-01020F4829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09818392"/>
        <c:axId val="809807232"/>
      </c:scatterChart>
      <c:valAx>
        <c:axId val="80981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07232"/>
        <c:crosses val="autoZero"/>
        <c:crossBetween val="midCat"/>
      </c:valAx>
      <c:valAx>
        <c:axId val="809807232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1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0603674540681"/>
          <c:y val="5.0925925925925923E-2"/>
          <c:w val="0.85823840769903759"/>
          <c:h val="0.7855402449693788"/>
        </c:manualLayout>
      </c:layout>
      <c:lineChart>
        <c:grouping val="standard"/>
        <c:varyColors val="0"/>
        <c:ser>
          <c:idx val="0"/>
          <c:order val="0"/>
          <c:tx>
            <c:strRef>
              <c:f>'Quadratic Function'!$B$3</c:f>
              <c:strCache>
                <c:ptCount val="1"/>
                <c:pt idx="0">
                  <c:v>NPV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'Quadratic Function'!$A$4:$A$14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6.25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'Quadratic Function'!$B$4:$B$14</c:f>
              <c:numCache>
                <c:formatCode>0.00</c:formatCode>
                <c:ptCount val="11"/>
                <c:pt idx="0">
                  <c:v>0.45999999999999996</c:v>
                </c:pt>
                <c:pt idx="1">
                  <c:v>0.83999999999999986</c:v>
                </c:pt>
                <c:pt idx="2">
                  <c:v>1.1399999999999997</c:v>
                </c:pt>
                <c:pt idx="3">
                  <c:v>1.3600000000000003</c:v>
                </c:pt>
                <c:pt idx="4">
                  <c:v>1.5</c:v>
                </c:pt>
                <c:pt idx="5">
                  <c:v>1.5600000000000005</c:v>
                </c:pt>
                <c:pt idx="6">
                  <c:v>1.5625</c:v>
                </c:pt>
                <c:pt idx="7">
                  <c:v>1.5399999999999991</c:v>
                </c:pt>
                <c:pt idx="8">
                  <c:v>1.4399999999999995</c:v>
                </c:pt>
                <c:pt idx="9">
                  <c:v>1.2599999999999998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C-48CA-9D88-DED14601D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00080"/>
        <c:axId val="755024776"/>
      </c:lineChart>
      <c:catAx>
        <c:axId val="4794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24776"/>
        <c:crosses val="autoZero"/>
        <c:auto val="1"/>
        <c:lblAlgn val="ctr"/>
        <c:lblOffset val="100"/>
        <c:noMultiLvlLbl val="0"/>
      </c:catAx>
      <c:valAx>
        <c:axId val="7550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13</xdr:row>
      <xdr:rowOff>38100</xdr:rowOff>
    </xdr:from>
    <xdr:to>
      <xdr:col>5</xdr:col>
      <xdr:colOff>228600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35B06-11DB-57F5-2382-1AF4B388B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52387</xdr:rowOff>
    </xdr:from>
    <xdr:to>
      <xdr:col>3</xdr:col>
      <xdr:colOff>828675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F0B64-8BCD-2D42-40AA-F371159F2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07CC-CC12-4207-A010-7ACE7AE2F5CC}">
  <dimension ref="A2:F8"/>
  <sheetViews>
    <sheetView zoomScale="235" zoomScaleNormal="235" workbookViewId="0">
      <selection activeCell="C12" sqref="C12"/>
    </sheetView>
  </sheetViews>
  <sheetFormatPr defaultRowHeight="15" x14ac:dyDescent="0.25"/>
  <cols>
    <col min="3" max="3" width="11.140625" bestFit="1" customWidth="1"/>
    <col min="5" max="6" width="19.85546875" customWidth="1"/>
  </cols>
  <sheetData>
    <row r="2" spans="1:6" x14ac:dyDescent="0.25">
      <c r="A2" s="28" t="s">
        <v>7</v>
      </c>
      <c r="B2" s="28"/>
      <c r="C2" s="28"/>
      <c r="E2" s="29" t="s">
        <v>8</v>
      </c>
      <c r="F2" s="29"/>
    </row>
    <row r="3" spans="1:6" x14ac:dyDescent="0.25">
      <c r="A3" s="2" t="s">
        <v>0</v>
      </c>
      <c r="B3" s="2" t="s">
        <v>5</v>
      </c>
      <c r="C3" s="2" t="s">
        <v>6</v>
      </c>
      <c r="D3" s="1"/>
      <c r="E3" s="7" t="s">
        <v>9</v>
      </c>
      <c r="F3" s="7" t="s">
        <v>10</v>
      </c>
    </row>
    <row r="4" spans="1:6" x14ac:dyDescent="0.25">
      <c r="A4" s="3" t="s">
        <v>1</v>
      </c>
      <c r="B4" s="4">
        <v>45873</v>
      </c>
      <c r="C4" s="5">
        <v>203.35</v>
      </c>
      <c r="E4" s="6">
        <f>C4+C5+C6+C7</f>
        <v>693648.25</v>
      </c>
      <c r="F4" s="6">
        <f>SUM(C4:C7)</f>
        <v>693648.25</v>
      </c>
    </row>
    <row r="5" spans="1:6" x14ac:dyDescent="0.25">
      <c r="A5" s="3" t="s">
        <v>2</v>
      </c>
      <c r="B5" s="4">
        <v>45873</v>
      </c>
      <c r="C5" s="5">
        <v>535.64</v>
      </c>
    </row>
    <row r="6" spans="1:6" x14ac:dyDescent="0.25">
      <c r="A6" s="3" t="s">
        <v>3</v>
      </c>
      <c r="B6" s="4">
        <v>45873</v>
      </c>
      <c r="C6" s="5">
        <v>692600</v>
      </c>
      <c r="E6" s="30" t="s">
        <v>11</v>
      </c>
      <c r="F6" s="30"/>
    </row>
    <row r="7" spans="1:6" x14ac:dyDescent="0.25">
      <c r="A7" s="3" t="s">
        <v>4</v>
      </c>
      <c r="B7" s="4">
        <v>45873</v>
      </c>
      <c r="C7" s="5">
        <v>309.26</v>
      </c>
      <c r="E7" s="8" t="s">
        <v>9</v>
      </c>
      <c r="F7" s="8" t="s">
        <v>10</v>
      </c>
    </row>
    <row r="8" spans="1:6" x14ac:dyDescent="0.25">
      <c r="E8" s="9" t="s">
        <v>12</v>
      </c>
      <c r="F8" s="9" t="s">
        <v>13</v>
      </c>
    </row>
  </sheetData>
  <mergeCells count="3">
    <mergeCell ref="A2:C2"/>
    <mergeCell ref="E2:F2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3927F-1846-439A-BAC6-EF3ABF7BBF60}">
  <dimension ref="A2:E22"/>
  <sheetViews>
    <sheetView workbookViewId="0">
      <selection sqref="A1:XFD1048576"/>
    </sheetView>
  </sheetViews>
  <sheetFormatPr defaultColWidth="13.140625" defaultRowHeight="15" x14ac:dyDescent="0.25"/>
  <sheetData>
    <row r="2" spans="1:5" x14ac:dyDescent="0.25">
      <c r="A2" s="28" t="s">
        <v>7</v>
      </c>
      <c r="B2" s="28"/>
      <c r="C2" s="28"/>
      <c r="D2" s="10" t="s">
        <v>8</v>
      </c>
      <c r="E2" s="11" t="s">
        <v>11</v>
      </c>
    </row>
    <row r="3" spans="1:5" x14ac:dyDescent="0.25">
      <c r="A3" s="2" t="s">
        <v>0</v>
      </c>
      <c r="B3" s="2" t="s">
        <v>5</v>
      </c>
      <c r="C3" s="2" t="s">
        <v>22</v>
      </c>
      <c r="D3" s="7" t="s">
        <v>23</v>
      </c>
      <c r="E3" s="8" t="s">
        <v>23</v>
      </c>
    </row>
    <row r="4" spans="1:5" x14ac:dyDescent="0.25">
      <c r="A4" s="3" t="s">
        <v>4</v>
      </c>
      <c r="B4" s="12">
        <v>45688</v>
      </c>
      <c r="C4" s="5">
        <v>404.6</v>
      </c>
      <c r="D4" s="13" t="s">
        <v>24</v>
      </c>
      <c r="E4" s="15" t="s">
        <v>24</v>
      </c>
    </row>
    <row r="5" spans="1:5" x14ac:dyDescent="0.25">
      <c r="A5" s="3" t="s">
        <v>4</v>
      </c>
      <c r="B5" s="12">
        <v>45691</v>
      </c>
      <c r="C5" s="5">
        <v>383.68</v>
      </c>
      <c r="D5" s="14">
        <f>(C5/C4)-1</f>
        <v>-5.1705388037567968E-2</v>
      </c>
      <c r="E5" s="16" t="str">
        <f ca="1">_xlfn.CONCAT(_xlfn.FORMULATEXT(D5))</f>
        <v>=(C5/C4)-1</v>
      </c>
    </row>
    <row r="6" spans="1:5" x14ac:dyDescent="0.25">
      <c r="A6" s="3" t="s">
        <v>4</v>
      </c>
      <c r="B6" s="12">
        <v>45692</v>
      </c>
      <c r="C6" s="5">
        <v>392.21</v>
      </c>
      <c r="D6" s="14">
        <f t="shared" ref="D6:D22" si="0">(C6/C5)-1</f>
        <v>2.223206839032521E-2</v>
      </c>
      <c r="E6" s="16" t="str">
        <f t="shared" ref="E6:E22" ca="1" si="1">_xlfn.CONCAT(_xlfn.FORMULATEXT(D6))</f>
        <v>=(C6/C5)-1</v>
      </c>
    </row>
    <row r="7" spans="1:5" x14ac:dyDescent="0.25">
      <c r="A7" s="3" t="s">
        <v>4</v>
      </c>
      <c r="B7" s="12">
        <v>45693</v>
      </c>
      <c r="C7" s="5">
        <v>378.17</v>
      </c>
      <c r="D7" s="14">
        <f t="shared" si="0"/>
        <v>-3.5797149486244573E-2</v>
      </c>
      <c r="E7" s="16" t="str">
        <f t="shared" ca="1" si="1"/>
        <v>=(C7/C6)-1</v>
      </c>
    </row>
    <row r="8" spans="1:5" x14ac:dyDescent="0.25">
      <c r="A8" s="3" t="s">
        <v>4</v>
      </c>
      <c r="B8" s="12">
        <v>45694</v>
      </c>
      <c r="C8" s="5">
        <v>374.32</v>
      </c>
      <c r="D8" s="14">
        <f t="shared" si="0"/>
        <v>-1.0180606605494913E-2</v>
      </c>
      <c r="E8" s="16" t="str">
        <f t="shared" ca="1" si="1"/>
        <v>=(C8/C7)-1</v>
      </c>
    </row>
    <row r="9" spans="1:5" x14ac:dyDescent="0.25">
      <c r="A9" s="3" t="s">
        <v>4</v>
      </c>
      <c r="B9" s="12">
        <v>45695</v>
      </c>
      <c r="C9" s="5">
        <v>361.62</v>
      </c>
      <c r="D9" s="14">
        <f t="shared" si="0"/>
        <v>-3.3928189784141916E-2</v>
      </c>
      <c r="E9" s="16" t="str">
        <f t="shared" ca="1" si="1"/>
        <v>=(C9/C8)-1</v>
      </c>
    </row>
    <row r="10" spans="1:5" x14ac:dyDescent="0.25">
      <c r="A10" s="3" t="s">
        <v>4</v>
      </c>
      <c r="B10" s="12">
        <v>45698</v>
      </c>
      <c r="C10" s="5">
        <v>350.73</v>
      </c>
      <c r="D10" s="14">
        <f t="shared" si="0"/>
        <v>-3.0114484818317577E-2</v>
      </c>
      <c r="E10" s="16" t="str">
        <f t="shared" ca="1" si="1"/>
        <v>=(C10/C9)-1</v>
      </c>
    </row>
    <row r="11" spans="1:5" x14ac:dyDescent="0.25">
      <c r="A11" s="3" t="s">
        <v>4</v>
      </c>
      <c r="B11" s="12">
        <v>45699</v>
      </c>
      <c r="C11" s="5">
        <v>328.5</v>
      </c>
      <c r="D11" s="14">
        <f t="shared" si="0"/>
        <v>-6.3382088786245849E-2</v>
      </c>
      <c r="E11" s="16" t="str">
        <f t="shared" ca="1" si="1"/>
        <v>=(C11/C10)-1</v>
      </c>
    </row>
    <row r="12" spans="1:5" x14ac:dyDescent="0.25">
      <c r="A12" s="3" t="s">
        <v>4</v>
      </c>
      <c r="B12" s="12">
        <v>45700</v>
      </c>
      <c r="C12" s="5">
        <v>336.51</v>
      </c>
      <c r="D12" s="14">
        <f t="shared" si="0"/>
        <v>2.4383561643835483E-2</v>
      </c>
      <c r="E12" s="16" t="str">
        <f t="shared" ca="1" si="1"/>
        <v>=(C12/C11)-1</v>
      </c>
    </row>
    <row r="13" spans="1:5" x14ac:dyDescent="0.25">
      <c r="A13" s="3" t="s">
        <v>4</v>
      </c>
      <c r="B13" s="12">
        <v>45701</v>
      </c>
      <c r="C13" s="5">
        <v>355.94</v>
      </c>
      <c r="D13" s="14">
        <f t="shared" si="0"/>
        <v>5.7739740275177587E-2</v>
      </c>
      <c r="E13" s="16" t="str">
        <f t="shared" ca="1" si="1"/>
        <v>=(C13/C12)-1</v>
      </c>
    </row>
    <row r="14" spans="1:5" x14ac:dyDescent="0.25">
      <c r="A14" s="3" t="s">
        <v>4</v>
      </c>
      <c r="B14" s="12">
        <v>45702</v>
      </c>
      <c r="C14" s="5">
        <v>355.84</v>
      </c>
      <c r="D14" s="14">
        <f t="shared" si="0"/>
        <v>-2.8094622689223137E-4</v>
      </c>
      <c r="E14" s="16" t="str">
        <f t="shared" ca="1" si="1"/>
        <v>=(C14/C13)-1</v>
      </c>
    </row>
    <row r="15" spans="1:5" x14ac:dyDescent="0.25">
      <c r="A15" s="3" t="s">
        <v>4</v>
      </c>
      <c r="B15" s="12">
        <v>45706</v>
      </c>
      <c r="C15" s="5">
        <v>354.11</v>
      </c>
      <c r="D15" s="14">
        <f t="shared" si="0"/>
        <v>-4.8617356115107091E-3</v>
      </c>
      <c r="E15" s="16" t="str">
        <f t="shared" ca="1" si="1"/>
        <v>=(C15/C14)-1</v>
      </c>
    </row>
    <row r="16" spans="1:5" x14ac:dyDescent="0.25">
      <c r="A16" s="3" t="s">
        <v>4</v>
      </c>
      <c r="B16" s="12">
        <v>45707</v>
      </c>
      <c r="C16" s="5">
        <v>360.56</v>
      </c>
      <c r="D16" s="14">
        <f t="shared" si="0"/>
        <v>1.8214679054531002E-2</v>
      </c>
      <c r="E16" s="16" t="str">
        <f t="shared" ca="1" si="1"/>
        <v>=(C16/C15)-1</v>
      </c>
    </row>
    <row r="17" spans="1:5" x14ac:dyDescent="0.25">
      <c r="A17" s="3" t="s">
        <v>4</v>
      </c>
      <c r="B17" s="12">
        <v>45708</v>
      </c>
      <c r="C17" s="5">
        <v>354.4</v>
      </c>
      <c r="D17" s="14">
        <f t="shared" si="0"/>
        <v>-1.708453516751729E-2</v>
      </c>
      <c r="E17" s="16" t="str">
        <f t="shared" ca="1" si="1"/>
        <v>=(C17/C16)-1</v>
      </c>
    </row>
    <row r="18" spans="1:5" x14ac:dyDescent="0.25">
      <c r="A18" s="3" t="s">
        <v>4</v>
      </c>
      <c r="B18" s="12">
        <v>45709</v>
      </c>
      <c r="C18" s="5">
        <v>337.8</v>
      </c>
      <c r="D18" s="14">
        <f t="shared" si="0"/>
        <v>-4.683972911963874E-2</v>
      </c>
      <c r="E18" s="16" t="str">
        <f t="shared" ca="1" si="1"/>
        <v>=(C18/C17)-1</v>
      </c>
    </row>
    <row r="19" spans="1:5" x14ac:dyDescent="0.25">
      <c r="A19" s="3" t="s">
        <v>4</v>
      </c>
      <c r="B19" s="12">
        <v>45712</v>
      </c>
      <c r="C19" s="5">
        <v>330.53</v>
      </c>
      <c r="D19" s="14">
        <f t="shared" si="0"/>
        <v>-2.1521610420367154E-2</v>
      </c>
      <c r="E19" s="16" t="str">
        <f t="shared" ca="1" si="1"/>
        <v>=(C19/C18)-1</v>
      </c>
    </row>
    <row r="20" spans="1:5" x14ac:dyDescent="0.25">
      <c r="A20" s="3" t="s">
        <v>4</v>
      </c>
      <c r="B20" s="12">
        <v>45713</v>
      </c>
      <c r="C20" s="5">
        <v>302.8</v>
      </c>
      <c r="D20" s="14">
        <f t="shared" si="0"/>
        <v>-8.3895561673675512E-2</v>
      </c>
      <c r="E20" s="16" t="str">
        <f t="shared" ca="1" si="1"/>
        <v>=(C20/C19)-1</v>
      </c>
    </row>
    <row r="21" spans="1:5" x14ac:dyDescent="0.25">
      <c r="A21" s="3" t="s">
        <v>4</v>
      </c>
      <c r="B21" s="12">
        <v>45714</v>
      </c>
      <c r="C21" s="5">
        <v>290.8</v>
      </c>
      <c r="D21" s="14">
        <f t="shared" si="0"/>
        <v>-3.9630118890356725E-2</v>
      </c>
      <c r="E21" s="16" t="str">
        <f t="shared" ca="1" si="1"/>
        <v>=(C21/C20)-1</v>
      </c>
    </row>
    <row r="22" spans="1:5" x14ac:dyDescent="0.25">
      <c r="A22" s="3" t="s">
        <v>4</v>
      </c>
      <c r="B22" s="12">
        <v>45715</v>
      </c>
      <c r="C22" s="5">
        <v>281.95</v>
      </c>
      <c r="D22" s="14">
        <f t="shared" si="0"/>
        <v>-3.0433287482806159E-2</v>
      </c>
      <c r="E22" s="16" t="str">
        <f t="shared" ca="1" si="1"/>
        <v>=(C22/C21)-1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45D5-DC6D-489E-89C7-EA4C9EFF73C1}">
  <dimension ref="A2:H8"/>
  <sheetViews>
    <sheetView tabSelected="1" zoomScale="125" zoomScaleNormal="125" workbookViewId="0">
      <selection activeCell="F32" sqref="F32"/>
    </sheetView>
  </sheetViews>
  <sheetFormatPr defaultRowHeight="15" x14ac:dyDescent="0.25"/>
  <cols>
    <col min="3" max="3" width="11.140625" bestFit="1" customWidth="1"/>
    <col min="5" max="8" width="26.7109375" customWidth="1"/>
  </cols>
  <sheetData>
    <row r="2" spans="1:8" x14ac:dyDescent="0.25">
      <c r="A2" s="28" t="s">
        <v>7</v>
      </c>
      <c r="B2" s="28"/>
      <c r="C2" s="28"/>
      <c r="E2" s="31" t="s">
        <v>8</v>
      </c>
      <c r="F2" s="31"/>
      <c r="G2" s="31"/>
      <c r="H2" s="31"/>
    </row>
    <row r="3" spans="1:8" x14ac:dyDescent="0.25">
      <c r="A3" s="2" t="s">
        <v>0</v>
      </c>
      <c r="B3" s="2" t="s">
        <v>5</v>
      </c>
      <c r="C3" s="2" t="s">
        <v>6</v>
      </c>
      <c r="D3" s="1"/>
      <c r="E3" s="7" t="s">
        <v>14</v>
      </c>
      <c r="F3" s="7" t="s">
        <v>17</v>
      </c>
      <c r="G3" s="7" t="s">
        <v>15</v>
      </c>
      <c r="H3" s="7" t="s">
        <v>16</v>
      </c>
    </row>
    <row r="4" spans="1:8" x14ac:dyDescent="0.25">
      <c r="A4" s="3" t="s">
        <v>1</v>
      </c>
      <c r="B4" s="4">
        <v>45873</v>
      </c>
      <c r="C4" s="5">
        <v>203.35</v>
      </c>
      <c r="E4" s="6">
        <f>SUM(C4:C7)/COUNT(C4:C7)</f>
        <v>173412.0625</v>
      </c>
      <c r="F4" s="6">
        <f>AVERAGE(C4:C7)</f>
        <v>173412.0625</v>
      </c>
      <c r="G4" s="6" t="s">
        <v>18</v>
      </c>
      <c r="H4" s="6">
        <f>MEDIAN(C4:C7)</f>
        <v>422.45</v>
      </c>
    </row>
    <row r="5" spans="1:8" x14ac:dyDescent="0.25">
      <c r="A5" s="3" t="s">
        <v>2</v>
      </c>
      <c r="B5" s="4">
        <v>45873</v>
      </c>
      <c r="C5" s="5">
        <v>535.64</v>
      </c>
    </row>
    <row r="6" spans="1:8" x14ac:dyDescent="0.25">
      <c r="A6" s="3" t="s">
        <v>3</v>
      </c>
      <c r="B6" s="4">
        <v>45873</v>
      </c>
      <c r="C6" s="5">
        <v>692600</v>
      </c>
      <c r="E6" s="32" t="s">
        <v>11</v>
      </c>
      <c r="F6" s="32"/>
      <c r="G6" s="32"/>
      <c r="H6" s="32"/>
    </row>
    <row r="7" spans="1:8" x14ac:dyDescent="0.25">
      <c r="A7" s="3" t="s">
        <v>4</v>
      </c>
      <c r="B7" s="4">
        <v>45873</v>
      </c>
      <c r="C7" s="5">
        <v>309.26</v>
      </c>
      <c r="E7" s="8" t="s">
        <v>14</v>
      </c>
      <c r="F7" s="8" t="s">
        <v>17</v>
      </c>
      <c r="G7" s="8" t="s">
        <v>15</v>
      </c>
      <c r="H7" s="8" t="s">
        <v>16</v>
      </c>
    </row>
    <row r="8" spans="1:8" x14ac:dyDescent="0.25">
      <c r="E8" s="9" t="s">
        <v>19</v>
      </c>
      <c r="F8" s="9" t="s">
        <v>20</v>
      </c>
      <c r="G8" s="9" t="s">
        <v>18</v>
      </c>
      <c r="H8" s="9" t="s">
        <v>21</v>
      </c>
    </row>
  </sheetData>
  <mergeCells count="3">
    <mergeCell ref="A2:C2"/>
    <mergeCell ref="E2:H2"/>
    <mergeCell ref="E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D775-222A-466B-A571-F3C80DC57006}">
  <dimension ref="A2:J43"/>
  <sheetViews>
    <sheetView workbookViewId="0"/>
  </sheetViews>
  <sheetFormatPr defaultColWidth="13.140625" defaultRowHeight="15" x14ac:dyDescent="0.25"/>
  <cols>
    <col min="4" max="6" width="28" customWidth="1"/>
    <col min="7" max="7" width="31.85546875" customWidth="1"/>
    <col min="8" max="8" width="34" customWidth="1"/>
    <col min="9" max="9" width="23.7109375" customWidth="1"/>
    <col min="10" max="10" width="29" customWidth="1"/>
  </cols>
  <sheetData>
    <row r="2" spans="1:10" x14ac:dyDescent="0.25">
      <c r="A2" s="28" t="s">
        <v>7</v>
      </c>
      <c r="B2" s="28"/>
      <c r="C2" s="28"/>
      <c r="D2" s="29" t="s">
        <v>8</v>
      </c>
      <c r="E2" s="29"/>
      <c r="F2" s="29"/>
      <c r="G2" s="29"/>
      <c r="H2" s="29"/>
      <c r="I2" s="29"/>
      <c r="J2" s="29"/>
    </row>
    <row r="3" spans="1:10" x14ac:dyDescent="0.25">
      <c r="A3" s="2" t="s">
        <v>0</v>
      </c>
      <c r="B3" s="2" t="s">
        <v>5</v>
      </c>
      <c r="C3" s="2" t="s">
        <v>23</v>
      </c>
      <c r="D3" s="31" t="s">
        <v>53</v>
      </c>
      <c r="E3" s="31"/>
      <c r="F3" s="31"/>
      <c r="G3" s="31"/>
      <c r="H3" s="7" t="s">
        <v>55</v>
      </c>
      <c r="I3" s="7" t="s">
        <v>54</v>
      </c>
      <c r="J3" s="7" t="s">
        <v>61</v>
      </c>
    </row>
    <row r="4" spans="1:10" x14ac:dyDescent="0.25">
      <c r="A4" s="3" t="s">
        <v>4</v>
      </c>
      <c r="B4" s="12">
        <v>45688</v>
      </c>
      <c r="C4" s="5"/>
      <c r="D4" s="13" t="s">
        <v>56</v>
      </c>
      <c r="E4" s="13" t="s">
        <v>57</v>
      </c>
      <c r="F4" s="13" t="s">
        <v>58</v>
      </c>
      <c r="G4" s="13" t="s">
        <v>59</v>
      </c>
      <c r="H4" s="13" t="s">
        <v>60</v>
      </c>
      <c r="I4" s="14">
        <f>_xlfn.VAR.S(C5:C22)</f>
        <v>1.2178557838332911E-3</v>
      </c>
      <c r="J4" s="14">
        <f>_xlfn.STDEV.S(C5:C22)</f>
        <v>3.4897790529391556E-2</v>
      </c>
    </row>
    <row r="5" spans="1:10" x14ac:dyDescent="0.25">
      <c r="A5" s="3" t="s">
        <v>4</v>
      </c>
      <c r="B5" s="12">
        <v>45691</v>
      </c>
      <c r="C5" s="19">
        <v>-5.1705388037567968E-2</v>
      </c>
      <c r="D5" s="14">
        <f>AVERAGE($C$5:$C$22)</f>
        <v>-1.9282521263717115E-2</v>
      </c>
      <c r="E5" s="14">
        <f>C5-D5</f>
        <v>-3.2422866773850853E-2</v>
      </c>
      <c r="F5" s="14">
        <f>E5^2</f>
        <v>1.0512422898348815E-3</v>
      </c>
      <c r="G5" s="14">
        <f>SUM(F5:F22)/(COUNT(F5:F22)-1)</f>
        <v>1.2178557838332907E-3</v>
      </c>
      <c r="H5" s="14">
        <f>SQRT(G5)</f>
        <v>3.4897790529391549E-2</v>
      </c>
      <c r="I5" s="27"/>
      <c r="J5" s="13"/>
    </row>
    <row r="6" spans="1:10" x14ac:dyDescent="0.25">
      <c r="A6" s="3" t="s">
        <v>4</v>
      </c>
      <c r="B6" s="12">
        <v>45692</v>
      </c>
      <c r="C6" s="19">
        <v>2.223206839032521E-2</v>
      </c>
      <c r="D6" s="14">
        <f t="shared" ref="D6:D22" si="0">AVERAGE($C$5:$C$22)</f>
        <v>-1.9282521263717115E-2</v>
      </c>
      <c r="E6" s="14">
        <f t="shared" ref="E6:E22" si="1">C6-D6</f>
        <v>4.1514589654042325E-2</v>
      </c>
      <c r="F6" s="14">
        <f t="shared" ref="F6:F22" si="2">E6^2</f>
        <v>1.723461154143518E-3</v>
      </c>
      <c r="G6" s="14"/>
      <c r="H6" s="13"/>
      <c r="I6" s="27"/>
      <c r="J6" s="13"/>
    </row>
    <row r="7" spans="1:10" x14ac:dyDescent="0.25">
      <c r="A7" s="3" t="s">
        <v>4</v>
      </c>
      <c r="B7" s="12">
        <v>45693</v>
      </c>
      <c r="C7" s="19">
        <v>-3.5797149486244573E-2</v>
      </c>
      <c r="D7" s="14">
        <f t="shared" si="0"/>
        <v>-1.9282521263717115E-2</v>
      </c>
      <c r="E7" s="14">
        <f t="shared" si="1"/>
        <v>-1.6514628222527458E-2</v>
      </c>
      <c r="F7" s="14">
        <f t="shared" si="2"/>
        <v>2.7273294532830042E-4</v>
      </c>
      <c r="G7" s="14"/>
      <c r="H7" s="13"/>
      <c r="I7" s="27"/>
      <c r="J7" s="13"/>
    </row>
    <row r="8" spans="1:10" x14ac:dyDescent="0.25">
      <c r="A8" s="3" t="s">
        <v>4</v>
      </c>
      <c r="B8" s="12">
        <v>45694</v>
      </c>
      <c r="C8" s="19">
        <v>-1.0180606605494913E-2</v>
      </c>
      <c r="D8" s="14">
        <f t="shared" si="0"/>
        <v>-1.9282521263717115E-2</v>
      </c>
      <c r="E8" s="14">
        <f t="shared" si="1"/>
        <v>9.1019146582222016E-3</v>
      </c>
      <c r="F8" s="14">
        <f t="shared" si="2"/>
        <v>8.2844850445560174E-5</v>
      </c>
      <c r="G8" s="14"/>
      <c r="H8" s="13"/>
      <c r="I8" s="27"/>
      <c r="J8" s="13"/>
    </row>
    <row r="9" spans="1:10" x14ac:dyDescent="0.25">
      <c r="A9" s="3" t="s">
        <v>4</v>
      </c>
      <c r="B9" s="12">
        <v>45695</v>
      </c>
      <c r="C9" s="19">
        <v>-3.3928189784141916E-2</v>
      </c>
      <c r="D9" s="14">
        <f t="shared" si="0"/>
        <v>-1.9282521263717115E-2</v>
      </c>
      <c r="E9" s="14">
        <f t="shared" si="1"/>
        <v>-1.4645668520424801E-2</v>
      </c>
      <c r="F9" s="14">
        <f t="shared" si="2"/>
        <v>2.1449560641016198E-4</v>
      </c>
      <c r="G9" s="14"/>
      <c r="H9" s="13"/>
      <c r="I9" s="27"/>
      <c r="J9" s="13"/>
    </row>
    <row r="10" spans="1:10" x14ac:dyDescent="0.25">
      <c r="A10" s="3" t="s">
        <v>4</v>
      </c>
      <c r="B10" s="12">
        <v>45698</v>
      </c>
      <c r="C10" s="19">
        <v>-3.0114484818317577E-2</v>
      </c>
      <c r="D10" s="14">
        <f t="shared" si="0"/>
        <v>-1.9282521263717115E-2</v>
      </c>
      <c r="E10" s="14">
        <f t="shared" si="1"/>
        <v>-1.0831963554600463E-2</v>
      </c>
      <c r="F10" s="14">
        <f t="shared" si="2"/>
        <v>1.1733143444819269E-4</v>
      </c>
      <c r="G10" s="14"/>
      <c r="H10" s="13"/>
      <c r="I10" s="27"/>
      <c r="J10" s="13"/>
    </row>
    <row r="11" spans="1:10" x14ac:dyDescent="0.25">
      <c r="A11" s="3" t="s">
        <v>4</v>
      </c>
      <c r="B11" s="12">
        <v>45699</v>
      </c>
      <c r="C11" s="19">
        <v>-6.3382088786245849E-2</v>
      </c>
      <c r="D11" s="14">
        <f t="shared" si="0"/>
        <v>-1.9282521263717115E-2</v>
      </c>
      <c r="E11" s="14">
        <f t="shared" si="1"/>
        <v>-4.4099567522528735E-2</v>
      </c>
      <c r="F11" s="14">
        <f t="shared" si="2"/>
        <v>1.9447718556740712E-3</v>
      </c>
      <c r="G11" s="14"/>
      <c r="H11" s="13"/>
      <c r="I11" s="27"/>
      <c r="J11" s="13"/>
    </row>
    <row r="12" spans="1:10" x14ac:dyDescent="0.25">
      <c r="A12" s="3" t="s">
        <v>4</v>
      </c>
      <c r="B12" s="12">
        <v>45700</v>
      </c>
      <c r="C12" s="19">
        <v>2.4383561643835483E-2</v>
      </c>
      <c r="D12" s="14">
        <f t="shared" si="0"/>
        <v>-1.9282521263717115E-2</v>
      </c>
      <c r="E12" s="14">
        <f t="shared" si="1"/>
        <v>4.3666082907552597E-2</v>
      </c>
      <c r="F12" s="14">
        <f t="shared" si="2"/>
        <v>1.906726796489257E-3</v>
      </c>
      <c r="G12" s="14"/>
      <c r="H12" s="13"/>
      <c r="I12" s="27"/>
      <c r="J12" s="13"/>
    </row>
    <row r="13" spans="1:10" x14ac:dyDescent="0.25">
      <c r="A13" s="3" t="s">
        <v>4</v>
      </c>
      <c r="B13" s="12">
        <v>45701</v>
      </c>
      <c r="C13" s="19">
        <v>5.7739740275177587E-2</v>
      </c>
      <c r="D13" s="14">
        <f t="shared" si="0"/>
        <v>-1.9282521263717115E-2</v>
      </c>
      <c r="E13" s="14">
        <f t="shared" si="1"/>
        <v>7.7022261538894701E-2</v>
      </c>
      <c r="F13" s="14">
        <f t="shared" si="2"/>
        <v>5.9324287725658975E-3</v>
      </c>
      <c r="G13" s="14"/>
      <c r="H13" s="13"/>
      <c r="I13" s="27"/>
      <c r="J13" s="13"/>
    </row>
    <row r="14" spans="1:10" x14ac:dyDescent="0.25">
      <c r="A14" s="3" t="s">
        <v>4</v>
      </c>
      <c r="B14" s="12">
        <v>45702</v>
      </c>
      <c r="C14" s="19">
        <v>-2.8094622689223137E-4</v>
      </c>
      <c r="D14" s="14">
        <f t="shared" si="0"/>
        <v>-1.9282521263717115E-2</v>
      </c>
      <c r="E14" s="14">
        <f t="shared" si="1"/>
        <v>1.9001575036824883E-2</v>
      </c>
      <c r="F14" s="14">
        <f t="shared" si="2"/>
        <v>3.6105985388008654E-4</v>
      </c>
      <c r="G14" s="14"/>
      <c r="H14" s="13"/>
      <c r="I14" s="27"/>
      <c r="J14" s="13"/>
    </row>
    <row r="15" spans="1:10" x14ac:dyDescent="0.25">
      <c r="A15" s="3" t="s">
        <v>4</v>
      </c>
      <c r="B15" s="12">
        <v>45706</v>
      </c>
      <c r="C15" s="19">
        <v>-4.8617356115107091E-3</v>
      </c>
      <c r="D15" s="14">
        <f t="shared" si="0"/>
        <v>-1.9282521263717115E-2</v>
      </c>
      <c r="E15" s="14">
        <f t="shared" si="1"/>
        <v>1.4420785652206405E-2</v>
      </c>
      <c r="F15" s="14">
        <f t="shared" si="2"/>
        <v>2.0795905882688213E-4</v>
      </c>
      <c r="G15" s="14"/>
      <c r="H15" s="13"/>
      <c r="I15" s="27"/>
      <c r="J15" s="13"/>
    </row>
    <row r="16" spans="1:10" x14ac:dyDescent="0.25">
      <c r="A16" s="3" t="s">
        <v>4</v>
      </c>
      <c r="B16" s="12">
        <v>45707</v>
      </c>
      <c r="C16" s="19">
        <v>1.8214679054531002E-2</v>
      </c>
      <c r="D16" s="14">
        <f t="shared" si="0"/>
        <v>-1.9282521263717115E-2</v>
      </c>
      <c r="E16" s="14">
        <f t="shared" si="1"/>
        <v>3.7497200318248117E-2</v>
      </c>
      <c r="F16" s="14">
        <f t="shared" si="2"/>
        <v>1.4060400317068267E-3</v>
      </c>
      <c r="G16" s="14"/>
      <c r="H16" s="13"/>
      <c r="I16" s="27"/>
      <c r="J16" s="13"/>
    </row>
    <row r="17" spans="1:10" x14ac:dyDescent="0.25">
      <c r="A17" s="3" t="s">
        <v>4</v>
      </c>
      <c r="B17" s="12">
        <v>45708</v>
      </c>
      <c r="C17" s="19">
        <v>-1.708453516751729E-2</v>
      </c>
      <c r="D17" s="14">
        <f t="shared" si="0"/>
        <v>-1.9282521263717115E-2</v>
      </c>
      <c r="E17" s="14">
        <f t="shared" si="1"/>
        <v>2.1979860961998249E-3</v>
      </c>
      <c r="F17" s="14">
        <f t="shared" si="2"/>
        <v>4.8311428790877454E-6</v>
      </c>
      <c r="G17" s="14"/>
      <c r="H17" s="13"/>
      <c r="I17" s="27"/>
      <c r="J17" s="13"/>
    </row>
    <row r="18" spans="1:10" x14ac:dyDescent="0.25">
      <c r="A18" s="3" t="s">
        <v>4</v>
      </c>
      <c r="B18" s="12">
        <v>45709</v>
      </c>
      <c r="C18" s="19">
        <v>-4.683972911963874E-2</v>
      </c>
      <c r="D18" s="14">
        <f t="shared" si="0"/>
        <v>-1.9282521263717115E-2</v>
      </c>
      <c r="E18" s="14">
        <f t="shared" si="1"/>
        <v>-2.7557207855921625E-2</v>
      </c>
      <c r="F18" s="14">
        <f t="shared" si="2"/>
        <v>7.5939970481446852E-4</v>
      </c>
      <c r="G18" s="14"/>
      <c r="H18" s="13"/>
      <c r="I18" s="27"/>
      <c r="J18" s="13"/>
    </row>
    <row r="19" spans="1:10" x14ac:dyDescent="0.25">
      <c r="A19" s="3" t="s">
        <v>4</v>
      </c>
      <c r="B19" s="12">
        <v>45712</v>
      </c>
      <c r="C19" s="19">
        <v>-2.1521610420367154E-2</v>
      </c>
      <c r="D19" s="14">
        <f t="shared" si="0"/>
        <v>-1.9282521263717115E-2</v>
      </c>
      <c r="E19" s="14">
        <f t="shared" si="1"/>
        <v>-2.2390891566500398E-3</v>
      </c>
      <c r="F19" s="14">
        <f t="shared" si="2"/>
        <v>5.0135202514277866E-6</v>
      </c>
      <c r="G19" s="14"/>
      <c r="H19" s="13"/>
      <c r="I19" s="27"/>
      <c r="J19" s="13"/>
    </row>
    <row r="20" spans="1:10" x14ac:dyDescent="0.25">
      <c r="A20" s="3" t="s">
        <v>4</v>
      </c>
      <c r="B20" s="12">
        <v>45713</v>
      </c>
      <c r="C20" s="19">
        <v>-8.3895561673675512E-2</v>
      </c>
      <c r="D20" s="14">
        <f t="shared" si="0"/>
        <v>-1.9282521263717115E-2</v>
      </c>
      <c r="E20" s="14">
        <f t="shared" si="1"/>
        <v>-6.4613040409958397E-2</v>
      </c>
      <c r="F20" s="14">
        <f t="shared" si="2"/>
        <v>4.1748449910189167E-3</v>
      </c>
      <c r="G20" s="14"/>
      <c r="H20" s="13"/>
      <c r="I20" s="27"/>
      <c r="J20" s="13"/>
    </row>
    <row r="21" spans="1:10" x14ac:dyDescent="0.25">
      <c r="A21" s="3" t="s">
        <v>4</v>
      </c>
      <c r="B21" s="12">
        <v>45714</v>
      </c>
      <c r="C21" s="19">
        <v>-3.9630118890356725E-2</v>
      </c>
      <c r="D21" s="14">
        <f t="shared" si="0"/>
        <v>-1.9282521263717115E-2</v>
      </c>
      <c r="E21" s="14">
        <f t="shared" si="1"/>
        <v>-2.034759762663961E-2</v>
      </c>
      <c r="F21" s="14">
        <f t="shared" si="2"/>
        <v>4.140247291756299E-4</v>
      </c>
      <c r="G21" s="14"/>
      <c r="H21" s="13"/>
      <c r="I21" s="27"/>
      <c r="J21" s="13"/>
    </row>
    <row r="22" spans="1:10" x14ac:dyDescent="0.25">
      <c r="A22" s="3" t="s">
        <v>4</v>
      </c>
      <c r="B22" s="12">
        <v>45715</v>
      </c>
      <c r="C22" s="19">
        <v>-3.0433287482806159E-2</v>
      </c>
      <c r="D22" s="14">
        <f t="shared" si="0"/>
        <v>-1.9282521263717115E-2</v>
      </c>
      <c r="E22" s="14">
        <f t="shared" si="1"/>
        <v>-1.1150766219089045E-2</v>
      </c>
      <c r="F22" s="14">
        <f t="shared" si="2"/>
        <v>1.2433958727277739E-4</v>
      </c>
      <c r="G22" s="14"/>
      <c r="H22" s="13"/>
      <c r="I22" s="27"/>
      <c r="J22" s="13"/>
    </row>
    <row r="23" spans="1:10" x14ac:dyDescent="0.25">
      <c r="D23" s="30" t="s">
        <v>11</v>
      </c>
      <c r="E23" s="30"/>
      <c r="F23" s="30"/>
      <c r="G23" s="30"/>
      <c r="H23" s="30"/>
      <c r="I23" s="30"/>
      <c r="J23" s="30"/>
    </row>
    <row r="24" spans="1:10" x14ac:dyDescent="0.25">
      <c r="D24" s="32" t="s">
        <v>53</v>
      </c>
      <c r="E24" s="32"/>
      <c r="F24" s="32"/>
      <c r="G24" s="32"/>
      <c r="H24" s="8" t="s">
        <v>55</v>
      </c>
      <c r="I24" s="8" t="s">
        <v>54</v>
      </c>
      <c r="J24" s="8" t="s">
        <v>61</v>
      </c>
    </row>
    <row r="25" spans="1:10" x14ac:dyDescent="0.25">
      <c r="D25" s="15" t="s">
        <v>56</v>
      </c>
      <c r="E25" s="15" t="s">
        <v>57</v>
      </c>
      <c r="F25" s="15" t="s">
        <v>58</v>
      </c>
      <c r="G25" s="15" t="s">
        <v>59</v>
      </c>
      <c r="H25" s="15" t="s">
        <v>60</v>
      </c>
      <c r="I25" s="26" t="str">
        <f ca="1">_xlfn.FORMULATEXT(I4)</f>
        <v>=VAR.S(C5:C22)</v>
      </c>
      <c r="J25" s="26" t="str">
        <f ca="1">_xlfn.FORMULATEXT(J4)</f>
        <v>=STDEV.S(C5:C22)</v>
      </c>
    </row>
    <row r="26" spans="1:10" x14ac:dyDescent="0.25">
      <c r="D26" s="26" t="str">
        <f ca="1">_xlfn.FORMULATEXT(D5)</f>
        <v>=AVERAGE($C$5:$C$22)</v>
      </c>
      <c r="E26" s="26" t="str">
        <f ca="1">_xlfn.FORMULATEXT(E5)</f>
        <v>=C5-D5</v>
      </c>
      <c r="F26" s="26" t="str">
        <f ca="1">_xlfn.FORMULATEXT(F5)</f>
        <v>=E5^2</v>
      </c>
      <c r="G26" s="26" t="str">
        <f ca="1">_xlfn.FORMULATEXT(G5)</f>
        <v>=SUM(F5:F22)/(COUNT(F5:F22)-1)</v>
      </c>
      <c r="H26" s="26" t="str">
        <f ca="1">_xlfn.FORMULATEXT(H5)</f>
        <v>=SQRT(G5)</v>
      </c>
      <c r="I26" s="16"/>
      <c r="J26" s="15"/>
    </row>
    <row r="27" spans="1:10" x14ac:dyDescent="0.25">
      <c r="D27" s="26" t="str">
        <f t="shared" ref="D27:F43" ca="1" si="3">_xlfn.FORMULATEXT(D6)</f>
        <v>=AVERAGE($C$5:$C$22)</v>
      </c>
      <c r="E27" s="26" t="str">
        <f t="shared" ca="1" si="3"/>
        <v>=C6-D6</v>
      </c>
      <c r="F27" s="26" t="str">
        <f t="shared" ca="1" si="3"/>
        <v>=E6^2</v>
      </c>
      <c r="G27" s="26"/>
      <c r="H27" s="15"/>
      <c r="I27" s="16"/>
      <c r="J27" s="15"/>
    </row>
    <row r="28" spans="1:10" x14ac:dyDescent="0.25">
      <c r="D28" s="26" t="str">
        <f t="shared" ca="1" si="3"/>
        <v>=AVERAGE($C$5:$C$22)</v>
      </c>
      <c r="E28" s="26" t="str">
        <f t="shared" ca="1" si="3"/>
        <v>=C7-D7</v>
      </c>
      <c r="F28" s="26" t="str">
        <f t="shared" ca="1" si="3"/>
        <v>=E7^2</v>
      </c>
      <c r="G28" s="26"/>
      <c r="H28" s="15"/>
      <c r="I28" s="16"/>
      <c r="J28" s="15"/>
    </row>
    <row r="29" spans="1:10" x14ac:dyDescent="0.25">
      <c r="D29" s="26" t="str">
        <f t="shared" ca="1" si="3"/>
        <v>=AVERAGE($C$5:$C$22)</v>
      </c>
      <c r="E29" s="26" t="str">
        <f t="shared" ca="1" si="3"/>
        <v>=C8-D8</v>
      </c>
      <c r="F29" s="26" t="str">
        <f t="shared" ca="1" si="3"/>
        <v>=E8^2</v>
      </c>
      <c r="G29" s="26"/>
      <c r="H29" s="15"/>
      <c r="I29" s="16"/>
      <c r="J29" s="15"/>
    </row>
    <row r="30" spans="1:10" x14ac:dyDescent="0.25">
      <c r="D30" s="26" t="str">
        <f t="shared" ca="1" si="3"/>
        <v>=AVERAGE($C$5:$C$22)</v>
      </c>
      <c r="E30" s="26" t="str">
        <f t="shared" ca="1" si="3"/>
        <v>=C9-D9</v>
      </c>
      <c r="F30" s="26" t="str">
        <f t="shared" ca="1" si="3"/>
        <v>=E9^2</v>
      </c>
      <c r="G30" s="26"/>
      <c r="H30" s="15"/>
      <c r="I30" s="16"/>
      <c r="J30" s="15"/>
    </row>
    <row r="31" spans="1:10" x14ac:dyDescent="0.25">
      <c r="D31" s="26" t="str">
        <f t="shared" ca="1" si="3"/>
        <v>=AVERAGE($C$5:$C$22)</v>
      </c>
      <c r="E31" s="26" t="str">
        <f t="shared" ca="1" si="3"/>
        <v>=C10-D10</v>
      </c>
      <c r="F31" s="26" t="str">
        <f t="shared" ca="1" si="3"/>
        <v>=E10^2</v>
      </c>
      <c r="G31" s="26"/>
      <c r="H31" s="15"/>
      <c r="I31" s="16"/>
      <c r="J31" s="15"/>
    </row>
    <row r="32" spans="1:10" x14ac:dyDescent="0.25">
      <c r="D32" s="26" t="str">
        <f t="shared" ca="1" si="3"/>
        <v>=AVERAGE($C$5:$C$22)</v>
      </c>
      <c r="E32" s="26" t="str">
        <f t="shared" ca="1" si="3"/>
        <v>=C11-D11</v>
      </c>
      <c r="F32" s="26" t="str">
        <f t="shared" ca="1" si="3"/>
        <v>=E11^2</v>
      </c>
      <c r="G32" s="26"/>
      <c r="H32" s="15"/>
      <c r="I32" s="16"/>
      <c r="J32" s="15"/>
    </row>
    <row r="33" spans="4:10" x14ac:dyDescent="0.25">
      <c r="D33" s="26" t="str">
        <f t="shared" ca="1" si="3"/>
        <v>=AVERAGE($C$5:$C$22)</v>
      </c>
      <c r="E33" s="26" t="str">
        <f t="shared" ca="1" si="3"/>
        <v>=C12-D12</v>
      </c>
      <c r="F33" s="26" t="str">
        <f t="shared" ca="1" si="3"/>
        <v>=E12^2</v>
      </c>
      <c r="G33" s="26"/>
      <c r="H33" s="15"/>
      <c r="I33" s="16"/>
      <c r="J33" s="15"/>
    </row>
    <row r="34" spans="4:10" x14ac:dyDescent="0.25">
      <c r="D34" s="26" t="str">
        <f t="shared" ca="1" si="3"/>
        <v>=AVERAGE($C$5:$C$22)</v>
      </c>
      <c r="E34" s="26" t="str">
        <f t="shared" ca="1" si="3"/>
        <v>=C13-D13</v>
      </c>
      <c r="F34" s="26" t="str">
        <f t="shared" ca="1" si="3"/>
        <v>=E13^2</v>
      </c>
      <c r="G34" s="26"/>
      <c r="H34" s="15"/>
      <c r="I34" s="16"/>
      <c r="J34" s="15"/>
    </row>
    <row r="35" spans="4:10" x14ac:dyDescent="0.25">
      <c r="D35" s="26" t="str">
        <f t="shared" ca="1" si="3"/>
        <v>=AVERAGE($C$5:$C$22)</v>
      </c>
      <c r="E35" s="26" t="str">
        <f t="shared" ca="1" si="3"/>
        <v>=C14-D14</v>
      </c>
      <c r="F35" s="26" t="str">
        <f t="shared" ca="1" si="3"/>
        <v>=E14^2</v>
      </c>
      <c r="G35" s="26"/>
      <c r="H35" s="15"/>
      <c r="I35" s="16"/>
      <c r="J35" s="15"/>
    </row>
    <row r="36" spans="4:10" x14ac:dyDescent="0.25">
      <c r="D36" s="26" t="str">
        <f t="shared" ca="1" si="3"/>
        <v>=AVERAGE($C$5:$C$22)</v>
      </c>
      <c r="E36" s="26" t="str">
        <f t="shared" ca="1" si="3"/>
        <v>=C15-D15</v>
      </c>
      <c r="F36" s="26" t="str">
        <f t="shared" ca="1" si="3"/>
        <v>=E15^2</v>
      </c>
      <c r="G36" s="26"/>
      <c r="H36" s="15"/>
      <c r="I36" s="16"/>
      <c r="J36" s="15"/>
    </row>
    <row r="37" spans="4:10" x14ac:dyDescent="0.25">
      <c r="D37" s="26" t="str">
        <f t="shared" ca="1" si="3"/>
        <v>=AVERAGE($C$5:$C$22)</v>
      </c>
      <c r="E37" s="26" t="str">
        <f t="shared" ca="1" si="3"/>
        <v>=C16-D16</v>
      </c>
      <c r="F37" s="26" t="str">
        <f t="shared" ca="1" si="3"/>
        <v>=E16^2</v>
      </c>
      <c r="G37" s="26"/>
      <c r="H37" s="15"/>
      <c r="I37" s="16"/>
      <c r="J37" s="15"/>
    </row>
    <row r="38" spans="4:10" x14ac:dyDescent="0.25">
      <c r="D38" s="26" t="str">
        <f t="shared" ca="1" si="3"/>
        <v>=AVERAGE($C$5:$C$22)</v>
      </c>
      <c r="E38" s="26" t="str">
        <f t="shared" ca="1" si="3"/>
        <v>=C17-D17</v>
      </c>
      <c r="F38" s="26" t="str">
        <f t="shared" ca="1" si="3"/>
        <v>=E17^2</v>
      </c>
      <c r="G38" s="26"/>
      <c r="H38" s="15"/>
      <c r="I38" s="16"/>
      <c r="J38" s="15"/>
    </row>
    <row r="39" spans="4:10" x14ac:dyDescent="0.25">
      <c r="D39" s="26" t="str">
        <f t="shared" ca="1" si="3"/>
        <v>=AVERAGE($C$5:$C$22)</v>
      </c>
      <c r="E39" s="26" t="str">
        <f t="shared" ca="1" si="3"/>
        <v>=C18-D18</v>
      </c>
      <c r="F39" s="26" t="str">
        <f t="shared" ca="1" si="3"/>
        <v>=E18^2</v>
      </c>
      <c r="G39" s="26"/>
      <c r="H39" s="15"/>
      <c r="I39" s="16"/>
      <c r="J39" s="15"/>
    </row>
    <row r="40" spans="4:10" x14ac:dyDescent="0.25">
      <c r="D40" s="26" t="str">
        <f t="shared" ca="1" si="3"/>
        <v>=AVERAGE($C$5:$C$22)</v>
      </c>
      <c r="E40" s="26" t="str">
        <f t="shared" ca="1" si="3"/>
        <v>=C19-D19</v>
      </c>
      <c r="F40" s="26" t="str">
        <f t="shared" ca="1" si="3"/>
        <v>=E19^2</v>
      </c>
      <c r="G40" s="26"/>
      <c r="H40" s="15"/>
      <c r="I40" s="16"/>
      <c r="J40" s="15"/>
    </row>
    <row r="41" spans="4:10" x14ac:dyDescent="0.25">
      <c r="D41" s="26" t="str">
        <f t="shared" ca="1" si="3"/>
        <v>=AVERAGE($C$5:$C$22)</v>
      </c>
      <c r="E41" s="26" t="str">
        <f t="shared" ca="1" si="3"/>
        <v>=C20-D20</v>
      </c>
      <c r="F41" s="26" t="str">
        <f t="shared" ca="1" si="3"/>
        <v>=E20^2</v>
      </c>
      <c r="G41" s="26"/>
      <c r="H41" s="15"/>
      <c r="I41" s="16"/>
      <c r="J41" s="15"/>
    </row>
    <row r="42" spans="4:10" x14ac:dyDescent="0.25">
      <c r="D42" s="26" t="str">
        <f t="shared" ca="1" si="3"/>
        <v>=AVERAGE($C$5:$C$22)</v>
      </c>
      <c r="E42" s="26" t="str">
        <f t="shared" ca="1" si="3"/>
        <v>=C21-D21</v>
      </c>
      <c r="F42" s="26" t="str">
        <f t="shared" ca="1" si="3"/>
        <v>=E21^2</v>
      </c>
      <c r="G42" s="26"/>
      <c r="H42" s="15"/>
      <c r="I42" s="16"/>
      <c r="J42" s="15"/>
    </row>
    <row r="43" spans="4:10" x14ac:dyDescent="0.25">
      <c r="D43" s="26" t="str">
        <f t="shared" ca="1" si="3"/>
        <v>=AVERAGE($C$5:$C$22)</v>
      </c>
      <c r="E43" s="26" t="str">
        <f t="shared" ca="1" si="3"/>
        <v>=C22-D22</v>
      </c>
      <c r="F43" s="26" t="str">
        <f t="shared" ca="1" si="3"/>
        <v>=E22^2</v>
      </c>
      <c r="G43" s="26"/>
      <c r="H43" s="15"/>
      <c r="I43" s="16"/>
      <c r="J43" s="15"/>
    </row>
  </sheetData>
  <mergeCells count="5">
    <mergeCell ref="A2:C2"/>
    <mergeCell ref="D3:G3"/>
    <mergeCell ref="D2:J2"/>
    <mergeCell ref="D23:J23"/>
    <mergeCell ref="D24:G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B995-5384-4998-BE80-11489981DADF}">
  <dimension ref="A2:F13"/>
  <sheetViews>
    <sheetView workbookViewId="0">
      <selection activeCell="F4" sqref="F4"/>
    </sheetView>
  </sheetViews>
  <sheetFormatPr defaultColWidth="23.7109375" defaultRowHeight="15" x14ac:dyDescent="0.25"/>
  <cols>
    <col min="1" max="1" width="33.42578125" customWidth="1"/>
    <col min="2" max="2" width="14" customWidth="1"/>
    <col min="3" max="3" width="19.7109375" customWidth="1"/>
    <col min="4" max="4" width="19.85546875" customWidth="1"/>
  </cols>
  <sheetData>
    <row r="2" spans="1:6" x14ac:dyDescent="0.25">
      <c r="A2" s="28" t="s">
        <v>7</v>
      </c>
      <c r="B2" s="28"/>
      <c r="C2" s="28"/>
      <c r="D2" s="28"/>
      <c r="E2" s="10" t="s">
        <v>8</v>
      </c>
      <c r="F2" s="11" t="s">
        <v>11</v>
      </c>
    </row>
    <row r="3" spans="1:6" x14ac:dyDescent="0.25">
      <c r="A3" s="2" t="s">
        <v>38</v>
      </c>
      <c r="B3" s="2" t="s">
        <v>25</v>
      </c>
      <c r="C3" s="2" t="s">
        <v>26</v>
      </c>
      <c r="D3" s="17" t="s">
        <v>27</v>
      </c>
      <c r="E3" s="7" t="s">
        <v>39</v>
      </c>
      <c r="F3" s="8" t="s">
        <v>39</v>
      </c>
    </row>
    <row r="4" spans="1:6" x14ac:dyDescent="0.25">
      <c r="A4" s="3" t="s">
        <v>28</v>
      </c>
      <c r="B4" s="18">
        <v>0.2</v>
      </c>
      <c r="C4" s="19">
        <v>0.04</v>
      </c>
      <c r="D4" s="19">
        <v>0.03</v>
      </c>
      <c r="E4" s="20">
        <f>$C$4 + (B4*$D$4)</f>
        <v>4.5999999999999999E-2</v>
      </c>
      <c r="F4" s="16" t="str">
        <f ca="1">_xlfn.CONCAT(_xlfn.FORMULATEXT(E4))</f>
        <v>=$C$4 + (B4*$D$4)</v>
      </c>
    </row>
    <row r="5" spans="1:6" x14ac:dyDescent="0.25">
      <c r="A5" s="3" t="s">
        <v>29</v>
      </c>
      <c r="B5" s="18">
        <v>0.48</v>
      </c>
      <c r="E5" s="20">
        <f t="shared" ref="E5:E13" si="0">$C$4 + (B5*$D$4)</f>
        <v>5.4400000000000004E-2</v>
      </c>
      <c r="F5" s="16" t="str">
        <f ca="1">_xlfn.CONCAT(_xlfn.FORMULATEXT(E5))</f>
        <v>=$C$4 + (B5*$D$4)</v>
      </c>
    </row>
    <row r="6" spans="1:6" x14ac:dyDescent="0.25">
      <c r="A6" s="3" t="s">
        <v>30</v>
      </c>
      <c r="B6" s="18">
        <v>0.91</v>
      </c>
      <c r="E6" s="20">
        <f t="shared" si="0"/>
        <v>6.7299999999999999E-2</v>
      </c>
      <c r="F6" s="16" t="str">
        <f t="shared" ref="F6:F13" ca="1" si="1">_xlfn.CONCAT(_xlfn.FORMULATEXT(E6))</f>
        <v>=$C$4 + (B6*$D$4)</v>
      </c>
    </row>
    <row r="7" spans="1:6" x14ac:dyDescent="0.25">
      <c r="A7" s="3" t="s">
        <v>31</v>
      </c>
      <c r="B7" s="18">
        <v>0.98</v>
      </c>
      <c r="E7" s="20">
        <f t="shared" si="0"/>
        <v>6.9400000000000003E-2</v>
      </c>
      <c r="F7" s="16" t="str">
        <f t="shared" ca="1" si="1"/>
        <v>=$C$4 + (B7*$D$4)</v>
      </c>
    </row>
    <row r="8" spans="1:6" x14ac:dyDescent="0.25">
      <c r="A8" s="3" t="s">
        <v>32</v>
      </c>
      <c r="B8" s="18">
        <v>1.03</v>
      </c>
      <c r="E8" s="20">
        <f t="shared" si="0"/>
        <v>7.0900000000000005E-2</v>
      </c>
      <c r="F8" s="16" t="str">
        <f t="shared" ca="1" si="1"/>
        <v>=$C$4 + (B8*$D$4)</v>
      </c>
    </row>
    <row r="9" spans="1:6" x14ac:dyDescent="0.25">
      <c r="A9" s="3" t="s">
        <v>33</v>
      </c>
      <c r="B9" s="18">
        <v>1.21</v>
      </c>
      <c r="E9" s="20">
        <f t="shared" si="0"/>
        <v>7.6300000000000007E-2</v>
      </c>
      <c r="F9" s="16" t="str">
        <f t="shared" ca="1" si="1"/>
        <v>=$C$4 + (B9*$D$4)</v>
      </c>
    </row>
    <row r="10" spans="1:6" x14ac:dyDescent="0.25">
      <c r="A10" s="3" t="s">
        <v>34</v>
      </c>
      <c r="B10" s="18">
        <v>1.27</v>
      </c>
      <c r="E10" s="20">
        <f t="shared" si="0"/>
        <v>7.8100000000000003E-2</v>
      </c>
      <c r="F10" s="16" t="str">
        <f t="shared" ca="1" si="1"/>
        <v>=$C$4 + (B10*$D$4)</v>
      </c>
    </row>
    <row r="11" spans="1:6" x14ac:dyDescent="0.25">
      <c r="A11" s="3" t="s">
        <v>35</v>
      </c>
      <c r="B11" s="18">
        <v>1.29</v>
      </c>
      <c r="E11" s="20">
        <f t="shared" si="0"/>
        <v>7.8699999999999992E-2</v>
      </c>
      <c r="F11" s="16" t="str">
        <f t="shared" ca="1" si="1"/>
        <v>=$C$4 + (B11*$D$4)</v>
      </c>
    </row>
    <row r="12" spans="1:6" x14ac:dyDescent="0.25">
      <c r="A12" s="3" t="s">
        <v>36</v>
      </c>
      <c r="B12" s="18">
        <v>1.43</v>
      </c>
      <c r="E12" s="20">
        <f t="shared" si="0"/>
        <v>8.2900000000000001E-2</v>
      </c>
      <c r="F12" s="16" t="str">
        <f t="shared" ca="1" si="1"/>
        <v>=$C$4 + (B12*$D$4)</v>
      </c>
    </row>
    <row r="13" spans="1:6" x14ac:dyDescent="0.25">
      <c r="A13" s="3" t="s">
        <v>37</v>
      </c>
      <c r="B13" s="18">
        <v>1.51</v>
      </c>
      <c r="E13" s="20">
        <f t="shared" si="0"/>
        <v>8.5300000000000001E-2</v>
      </c>
      <c r="F13" s="16" t="str">
        <f t="shared" ca="1" si="1"/>
        <v>=$C$4 + (B13*$D$4)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E73C-A9C8-4761-A112-1EC94C63BEBB}">
  <dimension ref="A2:L13"/>
  <sheetViews>
    <sheetView workbookViewId="0">
      <selection activeCell="L9" sqref="L9"/>
    </sheetView>
  </sheetViews>
  <sheetFormatPr defaultColWidth="23.7109375" defaultRowHeight="15" x14ac:dyDescent="0.25"/>
  <cols>
    <col min="1" max="1" width="33.42578125" customWidth="1"/>
    <col min="2" max="2" width="12.140625" customWidth="1"/>
    <col min="3" max="3" width="11" customWidth="1"/>
    <col min="4" max="4" width="10.85546875" customWidth="1"/>
    <col min="5" max="5" width="10.28515625" customWidth="1"/>
    <col min="6" max="9" width="9.7109375" customWidth="1"/>
    <col min="10" max="10" width="16.42578125" customWidth="1"/>
    <col min="11" max="11" width="20.5703125" customWidth="1"/>
    <col min="12" max="12" width="43.85546875" customWidth="1"/>
  </cols>
  <sheetData>
    <row r="2" spans="1:12" x14ac:dyDescent="0.25">
      <c r="A2" s="28" t="s">
        <v>7</v>
      </c>
      <c r="B2" s="28"/>
      <c r="C2" s="28"/>
      <c r="D2" s="28"/>
      <c r="E2" s="28"/>
      <c r="F2" s="28"/>
      <c r="G2" s="28"/>
      <c r="H2" s="28"/>
      <c r="I2" s="28"/>
      <c r="J2" s="28"/>
      <c r="K2" s="10" t="s">
        <v>8</v>
      </c>
      <c r="L2" s="11" t="s">
        <v>11</v>
      </c>
    </row>
    <row r="3" spans="1:12" x14ac:dyDescent="0.25">
      <c r="A3" s="2" t="s">
        <v>38</v>
      </c>
      <c r="B3" s="2" t="s">
        <v>40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46</v>
      </c>
      <c r="I3" s="2" t="s">
        <v>47</v>
      </c>
      <c r="J3" s="2" t="s">
        <v>26</v>
      </c>
      <c r="K3" s="7" t="s">
        <v>39</v>
      </c>
      <c r="L3" s="8" t="s">
        <v>39</v>
      </c>
    </row>
    <row r="4" spans="1:12" x14ac:dyDescent="0.25">
      <c r="A4" s="3" t="s">
        <v>28</v>
      </c>
      <c r="B4" s="18">
        <v>0.6</v>
      </c>
      <c r="C4" s="18">
        <v>0.2</v>
      </c>
      <c r="D4" s="18">
        <v>0.2</v>
      </c>
      <c r="E4" s="18">
        <v>0.4</v>
      </c>
      <c r="F4" s="19">
        <v>0.01</v>
      </c>
      <c r="G4" s="19">
        <v>0.04</v>
      </c>
      <c r="H4" s="19">
        <v>0.02</v>
      </c>
      <c r="I4" s="19">
        <v>0.03</v>
      </c>
      <c r="J4" s="19">
        <v>0.04</v>
      </c>
      <c r="K4" s="20">
        <f>$J$4+(B4*F4)+(C4*G4)+(D4*H4)+(E4*I4)</f>
        <v>6.9999999999999993E-2</v>
      </c>
      <c r="L4" s="16" t="str">
        <f ca="1">_xlfn.CONCAT(_xlfn.FORMULATEXT(K4))</f>
        <v>=$J$4+(B4*F4)+(C4*G4)+(D4*H4)+(E4*I4)</v>
      </c>
    </row>
    <row r="5" spans="1:12" x14ac:dyDescent="0.25">
      <c r="A5" s="3" t="s">
        <v>29</v>
      </c>
      <c r="B5" s="18">
        <v>0.5</v>
      </c>
      <c r="C5" s="18">
        <v>0.3</v>
      </c>
      <c r="D5" s="18">
        <v>0.3</v>
      </c>
      <c r="E5" s="18">
        <v>0.1</v>
      </c>
      <c r="F5" s="19">
        <v>0.01</v>
      </c>
      <c r="G5" s="19">
        <v>0.04</v>
      </c>
      <c r="H5" s="19">
        <v>0.02</v>
      </c>
      <c r="I5" s="19">
        <v>0.03</v>
      </c>
      <c r="K5" s="20">
        <f t="shared" ref="K5:K13" si="0">$J$4+(B5*F5)+(C5*G5)+(D5*H5)+(E5*I5)</f>
        <v>6.6000000000000003E-2</v>
      </c>
      <c r="L5" s="16" t="str">
        <f t="shared" ref="L5:L13" ca="1" si="1">_xlfn.CONCAT(_xlfn.FORMULATEXT(K5))</f>
        <v>=$J$4+(B5*F5)+(C5*G5)+(D5*H5)+(E5*I5)</v>
      </c>
    </row>
    <row r="6" spans="1:12" x14ac:dyDescent="0.25">
      <c r="A6" s="3" t="s">
        <v>30</v>
      </c>
      <c r="B6" s="18">
        <v>0.4</v>
      </c>
      <c r="C6" s="18">
        <v>0.3</v>
      </c>
      <c r="D6" s="18">
        <v>0.2</v>
      </c>
      <c r="E6" s="18">
        <v>0.4</v>
      </c>
      <c r="F6" s="19">
        <v>0.01</v>
      </c>
      <c r="G6" s="19">
        <v>0.04</v>
      </c>
      <c r="H6" s="19">
        <v>0.02</v>
      </c>
      <c r="I6" s="19">
        <v>0.03</v>
      </c>
      <c r="K6" s="20">
        <f t="shared" si="0"/>
        <v>7.1999999999999995E-2</v>
      </c>
      <c r="L6" s="16" t="str">
        <f t="shared" ca="1" si="1"/>
        <v>=$J$4+(B6*F6)+(C6*G6)+(D6*H6)+(E6*I6)</v>
      </c>
    </row>
    <row r="7" spans="1:12" x14ac:dyDescent="0.25">
      <c r="A7" s="3" t="s">
        <v>31</v>
      </c>
      <c r="B7" s="18">
        <v>0.1</v>
      </c>
      <c r="C7" s="18">
        <v>0.7</v>
      </c>
      <c r="D7" s="18">
        <v>0.4</v>
      </c>
      <c r="E7" s="18">
        <v>0.6</v>
      </c>
      <c r="F7" s="19">
        <v>0.01</v>
      </c>
      <c r="G7" s="19">
        <v>0.04</v>
      </c>
      <c r="H7" s="19">
        <v>0.02</v>
      </c>
      <c r="I7" s="19">
        <v>0.03</v>
      </c>
      <c r="K7" s="20">
        <f t="shared" si="0"/>
        <v>9.5000000000000015E-2</v>
      </c>
      <c r="L7" s="16" t="str">
        <f t="shared" ca="1" si="1"/>
        <v>=$J$4+(B7*F7)+(C7*G7)+(D7*H7)+(E7*I7)</v>
      </c>
    </row>
    <row r="8" spans="1:12" x14ac:dyDescent="0.25">
      <c r="A8" s="3" t="s">
        <v>32</v>
      </c>
      <c r="B8" s="18">
        <v>0.8</v>
      </c>
      <c r="C8" s="18">
        <v>1.1000000000000001</v>
      </c>
      <c r="D8" s="18">
        <v>0.5</v>
      </c>
      <c r="E8" s="18">
        <v>1.2</v>
      </c>
      <c r="F8" s="19">
        <v>0.01</v>
      </c>
      <c r="G8" s="19">
        <v>0.04</v>
      </c>
      <c r="H8" s="19">
        <v>0.02</v>
      </c>
      <c r="I8" s="19">
        <v>0.03</v>
      </c>
      <c r="K8" s="20">
        <f t="shared" si="0"/>
        <v>0.13799999999999998</v>
      </c>
      <c r="L8" s="16" t="str">
        <f t="shared" ca="1" si="1"/>
        <v>=$J$4+(B8*F8)+(C8*G8)+(D8*H8)+(E8*I8)</v>
      </c>
    </row>
    <row r="9" spans="1:12" x14ac:dyDescent="0.25">
      <c r="A9" s="3" t="s">
        <v>33</v>
      </c>
      <c r="B9" s="18">
        <v>0.7</v>
      </c>
      <c r="C9" s="18">
        <v>1.3</v>
      </c>
      <c r="D9" s="18">
        <v>0.5</v>
      </c>
      <c r="E9" s="18">
        <v>1.3</v>
      </c>
      <c r="F9" s="19">
        <v>0.01</v>
      </c>
      <c r="G9" s="19">
        <v>0.04</v>
      </c>
      <c r="H9" s="19">
        <v>0.02</v>
      </c>
      <c r="I9" s="19">
        <v>0.03</v>
      </c>
      <c r="K9" s="20">
        <f t="shared" si="0"/>
        <v>0.14799999999999999</v>
      </c>
      <c r="L9" s="16" t="str">
        <f t="shared" ca="1" si="1"/>
        <v>=$J$4+(B9*F9)+(C9*G9)+(D9*H9)+(E9*I9)</v>
      </c>
    </row>
    <row r="10" spans="1:12" x14ac:dyDescent="0.25">
      <c r="A10" s="3" t="s">
        <v>34</v>
      </c>
      <c r="B10" s="18">
        <v>0.4</v>
      </c>
      <c r="C10" s="18">
        <v>1.2</v>
      </c>
      <c r="D10" s="18">
        <v>0.2</v>
      </c>
      <c r="E10" s="18">
        <v>1.1000000000000001</v>
      </c>
      <c r="F10" s="19">
        <v>0.01</v>
      </c>
      <c r="G10" s="19">
        <v>0.04</v>
      </c>
      <c r="H10" s="19">
        <v>0.02</v>
      </c>
      <c r="I10" s="19">
        <v>0.03</v>
      </c>
      <c r="K10" s="20">
        <f t="shared" si="0"/>
        <v>0.129</v>
      </c>
      <c r="L10" s="16" t="str">
        <f t="shared" ca="1" si="1"/>
        <v>=$J$4+(B10*F10)+(C10*G10)+(D10*H10)+(E10*I10)</v>
      </c>
    </row>
    <row r="11" spans="1:12" x14ac:dyDescent="0.25">
      <c r="A11" s="3" t="s">
        <v>35</v>
      </c>
      <c r="B11" s="18">
        <v>0.2</v>
      </c>
      <c r="C11" s="18">
        <v>1.3</v>
      </c>
      <c r="D11" s="18">
        <v>0.3</v>
      </c>
      <c r="E11" s="18">
        <v>0.8</v>
      </c>
      <c r="F11" s="19">
        <v>0.01</v>
      </c>
      <c r="G11" s="19">
        <v>0.04</v>
      </c>
      <c r="H11" s="19">
        <v>0.02</v>
      </c>
      <c r="I11" s="19">
        <v>0.03</v>
      </c>
      <c r="K11" s="20">
        <f t="shared" si="0"/>
        <v>0.124</v>
      </c>
      <c r="L11" s="16" t="str">
        <f t="shared" ca="1" si="1"/>
        <v>=$J$4+(B11*F11)+(C11*G11)+(D11*H11)+(E11*I11)</v>
      </c>
    </row>
    <row r="12" spans="1:12" x14ac:dyDescent="0.25">
      <c r="A12" s="3" t="s">
        <v>36</v>
      </c>
      <c r="B12" s="18">
        <v>0.8</v>
      </c>
      <c r="C12" s="18">
        <v>1.3</v>
      </c>
      <c r="D12" s="18">
        <v>0.2</v>
      </c>
      <c r="E12" s="18">
        <v>0.7</v>
      </c>
      <c r="F12" s="19">
        <v>0.01</v>
      </c>
      <c r="G12" s="19">
        <v>0.04</v>
      </c>
      <c r="H12" s="19">
        <v>0.02</v>
      </c>
      <c r="I12" s="19">
        <v>0.03</v>
      </c>
      <c r="K12" s="20">
        <f t="shared" si="0"/>
        <v>0.125</v>
      </c>
      <c r="L12" s="16" t="str">
        <f t="shared" ca="1" si="1"/>
        <v>=$J$4+(B12*F12)+(C12*G12)+(D12*H12)+(E12*I12)</v>
      </c>
    </row>
    <row r="13" spans="1:12" x14ac:dyDescent="0.25">
      <c r="A13" s="3" t="s">
        <v>37</v>
      </c>
      <c r="B13" s="18">
        <v>0.7</v>
      </c>
      <c r="C13" s="18">
        <v>1.2</v>
      </c>
      <c r="D13" s="18">
        <v>0.2</v>
      </c>
      <c r="E13" s="18">
        <v>0.8</v>
      </c>
      <c r="F13" s="19">
        <v>0.01</v>
      </c>
      <c r="G13" s="19">
        <v>0.04</v>
      </c>
      <c r="H13" s="19">
        <v>0.02</v>
      </c>
      <c r="I13" s="19">
        <v>0.03</v>
      </c>
      <c r="K13" s="20">
        <f t="shared" si="0"/>
        <v>0.123</v>
      </c>
      <c r="L13" s="16" t="str">
        <f t="shared" ca="1" si="1"/>
        <v>=$J$4+(B13*F13)+(C13*G13)+(D13*H13)+(E13*I13)</v>
      </c>
    </row>
  </sheetData>
  <mergeCells count="1">
    <mergeCell ref="A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FE9B-EA41-4EA2-841C-56B40ECA8BCD}">
  <dimension ref="A2:C15"/>
  <sheetViews>
    <sheetView workbookViewId="0">
      <selection activeCell="G9" sqref="G9"/>
    </sheetView>
  </sheetViews>
  <sheetFormatPr defaultColWidth="18.7109375" defaultRowHeight="15" x14ac:dyDescent="0.25"/>
  <cols>
    <col min="3" max="3" width="29.28515625" customWidth="1"/>
  </cols>
  <sheetData>
    <row r="2" spans="1:3" x14ac:dyDescent="0.25">
      <c r="A2" s="22" t="s">
        <v>7</v>
      </c>
      <c r="B2" s="10" t="s">
        <v>8</v>
      </c>
      <c r="C2" s="11" t="s">
        <v>11</v>
      </c>
    </row>
    <row r="3" spans="1:3" x14ac:dyDescent="0.25">
      <c r="A3" s="2" t="s">
        <v>48</v>
      </c>
      <c r="B3" s="7" t="s">
        <v>49</v>
      </c>
      <c r="C3" s="8" t="s">
        <v>49</v>
      </c>
    </row>
    <row r="4" spans="1:3" x14ac:dyDescent="0.25">
      <c r="A4" s="18">
        <v>1</v>
      </c>
      <c r="B4" s="21">
        <f>-A4 + (1.5*A4 - 0.04*(A4^2))</f>
        <v>0.45999999999999996</v>
      </c>
      <c r="C4" s="16" t="str">
        <f ca="1">_xlfn.CONCAT(_xlfn.FORMULATEXT(B4))</f>
        <v>=-A4 + (1.5*A4 - 0.04*(A4^2))</v>
      </c>
    </row>
    <row r="5" spans="1:3" x14ac:dyDescent="0.25">
      <c r="A5" s="18">
        <v>2</v>
      </c>
      <c r="B5" s="21">
        <f t="shared" ref="B5:B14" si="0">-A5 + (1.5*A5 - 0.04*(A5^2))</f>
        <v>0.83999999999999986</v>
      </c>
      <c r="C5" s="16" t="str">
        <f t="shared" ref="C5:C14" ca="1" si="1">_xlfn.CONCAT(_xlfn.FORMULATEXT(B5))</f>
        <v>=-A5 + (1.5*A5 - 0.04*(A5^2))</v>
      </c>
    </row>
    <row r="6" spans="1:3" x14ac:dyDescent="0.25">
      <c r="A6" s="18">
        <v>3</v>
      </c>
      <c r="B6" s="21">
        <f t="shared" si="0"/>
        <v>1.1399999999999997</v>
      </c>
      <c r="C6" s="16" t="str">
        <f t="shared" ca="1" si="1"/>
        <v>=-A6 + (1.5*A6 - 0.04*(A6^2))</v>
      </c>
    </row>
    <row r="7" spans="1:3" x14ac:dyDescent="0.25">
      <c r="A7" s="18">
        <v>4</v>
      </c>
      <c r="B7" s="21">
        <f t="shared" si="0"/>
        <v>1.3600000000000003</v>
      </c>
      <c r="C7" s="16" t="str">
        <f t="shared" ca="1" si="1"/>
        <v>=-A7 + (1.5*A7 - 0.04*(A7^2))</v>
      </c>
    </row>
    <row r="8" spans="1:3" x14ac:dyDescent="0.25">
      <c r="A8" s="18">
        <v>5</v>
      </c>
      <c r="B8" s="21">
        <f t="shared" si="0"/>
        <v>1.5</v>
      </c>
      <c r="C8" s="16" t="str">
        <f t="shared" ca="1" si="1"/>
        <v>=-A8 + (1.5*A8 - 0.04*(A8^2))</v>
      </c>
    </row>
    <row r="9" spans="1:3" x14ac:dyDescent="0.25">
      <c r="A9" s="18">
        <v>6</v>
      </c>
      <c r="B9" s="21">
        <f t="shared" si="0"/>
        <v>1.5600000000000005</v>
      </c>
      <c r="C9" s="16" t="str">
        <f t="shared" ca="1" si="1"/>
        <v>=-A9 + (1.5*A9 - 0.04*(A9^2))</v>
      </c>
    </row>
    <row r="10" spans="1:3" x14ac:dyDescent="0.25">
      <c r="A10" s="18">
        <v>6.25</v>
      </c>
      <c r="B10" s="21">
        <f t="shared" si="0"/>
        <v>1.5625</v>
      </c>
      <c r="C10" s="16" t="str">
        <f t="shared" ca="1" si="1"/>
        <v>=-A10 + (1.5*A10 - 0.04*(A10^2))</v>
      </c>
    </row>
    <row r="11" spans="1:3" x14ac:dyDescent="0.25">
      <c r="A11" s="18">
        <v>7</v>
      </c>
      <c r="B11" s="21">
        <f t="shared" si="0"/>
        <v>1.5399999999999991</v>
      </c>
      <c r="C11" s="16" t="str">
        <f t="shared" ca="1" si="1"/>
        <v>=-A11 + (1.5*A11 - 0.04*(A11^2))</v>
      </c>
    </row>
    <row r="12" spans="1:3" x14ac:dyDescent="0.25">
      <c r="A12" s="18">
        <v>8</v>
      </c>
      <c r="B12" s="21">
        <f t="shared" si="0"/>
        <v>1.4399999999999995</v>
      </c>
      <c r="C12" s="16" t="str">
        <f t="shared" ca="1" si="1"/>
        <v>=-A12 + (1.5*A12 - 0.04*(A12^2))</v>
      </c>
    </row>
    <row r="13" spans="1:3" x14ac:dyDescent="0.25">
      <c r="A13" s="18">
        <v>9</v>
      </c>
      <c r="B13" s="21">
        <f t="shared" si="0"/>
        <v>1.2599999999999998</v>
      </c>
      <c r="C13" s="16" t="str">
        <f t="shared" ca="1" si="1"/>
        <v>=-A13 + (1.5*A13 - 0.04*(A13^2))</v>
      </c>
    </row>
    <row r="14" spans="1:3" x14ac:dyDescent="0.25">
      <c r="A14" s="18">
        <v>10</v>
      </c>
      <c r="B14" s="21">
        <f t="shared" si="0"/>
        <v>1</v>
      </c>
      <c r="C14" s="16" t="str">
        <f t="shared" ca="1" si="1"/>
        <v>=-A14 + (1.5*A14 - 0.04*(A14^2))</v>
      </c>
    </row>
    <row r="15" spans="1:3" x14ac:dyDescent="0.25">
      <c r="B15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F8E8-67CF-45EC-88F0-7D767B9E8CD8}">
  <dimension ref="A2:I22"/>
  <sheetViews>
    <sheetView workbookViewId="0">
      <selection activeCell="C32" sqref="C32"/>
    </sheetView>
  </sheetViews>
  <sheetFormatPr defaultColWidth="13.140625" defaultRowHeight="15" x14ac:dyDescent="0.25"/>
  <cols>
    <col min="8" max="8" width="17.28515625" customWidth="1"/>
  </cols>
  <sheetData>
    <row r="2" spans="1:9" x14ac:dyDescent="0.25">
      <c r="A2" s="28" t="s">
        <v>7</v>
      </c>
      <c r="B2" s="28"/>
      <c r="C2" s="28"/>
      <c r="D2" s="29" t="s">
        <v>8</v>
      </c>
      <c r="E2" s="29"/>
      <c r="F2" s="29"/>
      <c r="G2" s="30" t="s">
        <v>11</v>
      </c>
      <c r="H2" s="30"/>
      <c r="I2" s="30"/>
    </row>
    <row r="3" spans="1:9" x14ac:dyDescent="0.25">
      <c r="A3" s="2" t="s">
        <v>0</v>
      </c>
      <c r="B3" s="2" t="s">
        <v>5</v>
      </c>
      <c r="C3" s="2" t="s">
        <v>22</v>
      </c>
      <c r="D3" s="7" t="s">
        <v>50</v>
      </c>
      <c r="E3" s="7" t="s">
        <v>51</v>
      </c>
      <c r="F3" s="7" t="s">
        <v>52</v>
      </c>
      <c r="G3" s="24" t="s">
        <v>50</v>
      </c>
      <c r="H3" s="24" t="s">
        <v>51</v>
      </c>
      <c r="I3" s="24" t="s">
        <v>52</v>
      </c>
    </row>
    <row r="4" spans="1:9" x14ac:dyDescent="0.25">
      <c r="A4" s="3" t="s">
        <v>4</v>
      </c>
      <c r="B4" s="12">
        <v>45688</v>
      </c>
      <c r="C4" s="5">
        <v>404.6</v>
      </c>
      <c r="D4" s="13" t="s">
        <v>24</v>
      </c>
      <c r="E4" s="13" t="s">
        <v>24</v>
      </c>
      <c r="F4" s="13" t="s">
        <v>24</v>
      </c>
      <c r="G4" s="25" t="s">
        <v>24</v>
      </c>
      <c r="H4" s="25" t="s">
        <v>24</v>
      </c>
      <c r="I4" s="25" t="s">
        <v>24</v>
      </c>
    </row>
    <row r="5" spans="1:9" x14ac:dyDescent="0.25">
      <c r="A5" s="3" t="s">
        <v>4</v>
      </c>
      <c r="B5" s="12">
        <v>45691</v>
      </c>
      <c r="C5" s="5">
        <v>383.68</v>
      </c>
      <c r="D5" s="14">
        <f>(C5/C4)-1</f>
        <v>-5.1705388037567968E-2</v>
      </c>
      <c r="E5" s="14">
        <f>LN(C5)-LN(C4)</f>
        <v>-5.3090052894495976E-2</v>
      </c>
      <c r="F5" s="14">
        <f>ABS(E5-D5)</f>
        <v>1.3846648569280084E-3</v>
      </c>
      <c r="G5" s="23" t="str">
        <f ca="1">_xlfn.CONCAT(_xlfn.FORMULATEXT(D5))</f>
        <v>=(C5/C4)-1</v>
      </c>
      <c r="H5" s="23" t="str">
        <f t="shared" ref="H5:I22" ca="1" si="0">_xlfn.CONCAT(_xlfn.FORMULATEXT(E5))</f>
        <v>=LN(C5)-LN(C4)</v>
      </c>
      <c r="I5" s="23" t="str">
        <f t="shared" ca="1" si="0"/>
        <v>=ABS(E5-D5)</v>
      </c>
    </row>
    <row r="6" spans="1:9" x14ac:dyDescent="0.25">
      <c r="A6" s="3" t="s">
        <v>4</v>
      </c>
      <c r="B6" s="12">
        <v>45692</v>
      </c>
      <c r="C6" s="5">
        <v>392.21</v>
      </c>
      <c r="D6" s="14">
        <f t="shared" ref="D6:D22" si="1">(C6/C5)-1</f>
        <v>2.223206839032521E-2</v>
      </c>
      <c r="E6" s="14">
        <f t="shared" ref="E6:E22" si="2">LN(C6)-LN(C5)</f>
        <v>2.1988538793356938E-2</v>
      </c>
      <c r="F6" s="14">
        <f t="shared" ref="F6:F22" si="3">ABS(E6-D6)</f>
        <v>2.435295969682727E-4</v>
      </c>
      <c r="G6" s="23" t="str">
        <f t="shared" ref="G6:G22" ca="1" si="4">_xlfn.CONCAT(_xlfn.FORMULATEXT(D6))</f>
        <v>=(C6/C5)-1</v>
      </c>
      <c r="H6" s="23" t="str">
        <f t="shared" ca="1" si="0"/>
        <v>=LN(C6)-LN(C5)</v>
      </c>
      <c r="I6" s="23" t="str">
        <f t="shared" ca="1" si="0"/>
        <v>=ABS(E6-D6)</v>
      </c>
    </row>
    <row r="7" spans="1:9" x14ac:dyDescent="0.25">
      <c r="A7" s="3" t="s">
        <v>4</v>
      </c>
      <c r="B7" s="12">
        <v>45693</v>
      </c>
      <c r="C7" s="5">
        <v>378.17</v>
      </c>
      <c r="D7" s="14">
        <f t="shared" si="1"/>
        <v>-3.5797149486244573E-2</v>
      </c>
      <c r="E7" s="14">
        <f t="shared" si="2"/>
        <v>-3.6453580663859064E-2</v>
      </c>
      <c r="F7" s="14">
        <f t="shared" si="3"/>
        <v>6.5643117761449155E-4</v>
      </c>
      <c r="G7" s="23" t="str">
        <f t="shared" ca="1" si="4"/>
        <v>=(C7/C6)-1</v>
      </c>
      <c r="H7" s="23" t="str">
        <f t="shared" ca="1" si="0"/>
        <v>=LN(C7)-LN(C6)</v>
      </c>
      <c r="I7" s="23" t="str">
        <f t="shared" ca="1" si="0"/>
        <v>=ABS(E7-D7)</v>
      </c>
    </row>
    <row r="8" spans="1:9" x14ac:dyDescent="0.25">
      <c r="A8" s="3" t="s">
        <v>4</v>
      </c>
      <c r="B8" s="12">
        <v>45694</v>
      </c>
      <c r="C8" s="5">
        <v>374.32</v>
      </c>
      <c r="D8" s="14">
        <f t="shared" si="1"/>
        <v>-1.0180606605494913E-2</v>
      </c>
      <c r="E8" s="14">
        <f t="shared" si="2"/>
        <v>-1.0232783410686785E-2</v>
      </c>
      <c r="F8" s="14">
        <f t="shared" si="3"/>
        <v>5.2176805191872511E-5</v>
      </c>
      <c r="G8" s="23" t="str">
        <f t="shared" ca="1" si="4"/>
        <v>=(C8/C7)-1</v>
      </c>
      <c r="H8" s="23" t="str">
        <f t="shared" ca="1" si="0"/>
        <v>=LN(C8)-LN(C7)</v>
      </c>
      <c r="I8" s="23" t="str">
        <f t="shared" ca="1" si="0"/>
        <v>=ABS(E8-D8)</v>
      </c>
    </row>
    <row r="9" spans="1:9" x14ac:dyDescent="0.25">
      <c r="A9" s="3" t="s">
        <v>4</v>
      </c>
      <c r="B9" s="12">
        <v>45695</v>
      </c>
      <c r="C9" s="5">
        <v>361.62</v>
      </c>
      <c r="D9" s="14">
        <f t="shared" si="1"/>
        <v>-3.3928189784141916E-2</v>
      </c>
      <c r="E9" s="14">
        <f t="shared" si="2"/>
        <v>-3.4517109834952819E-2</v>
      </c>
      <c r="F9" s="14">
        <f t="shared" si="3"/>
        <v>5.8892005081090382E-4</v>
      </c>
      <c r="G9" s="23" t="str">
        <f t="shared" ca="1" si="4"/>
        <v>=(C9/C8)-1</v>
      </c>
      <c r="H9" s="23" t="str">
        <f t="shared" ca="1" si="0"/>
        <v>=LN(C9)-LN(C8)</v>
      </c>
      <c r="I9" s="23" t="str">
        <f t="shared" ca="1" si="0"/>
        <v>=ABS(E9-D9)</v>
      </c>
    </row>
    <row r="10" spans="1:9" x14ac:dyDescent="0.25">
      <c r="A10" s="3" t="s">
        <v>4</v>
      </c>
      <c r="B10" s="12">
        <v>45698</v>
      </c>
      <c r="C10" s="5">
        <v>350.73</v>
      </c>
      <c r="D10" s="14">
        <f t="shared" si="1"/>
        <v>-3.0114484818317577E-2</v>
      </c>
      <c r="E10" s="14">
        <f t="shared" si="2"/>
        <v>-3.0577240036170572E-2</v>
      </c>
      <c r="F10" s="14">
        <f t="shared" si="3"/>
        <v>4.6275521785299478E-4</v>
      </c>
      <c r="G10" s="23" t="str">
        <f t="shared" ca="1" si="4"/>
        <v>=(C10/C9)-1</v>
      </c>
      <c r="H10" s="23" t="str">
        <f t="shared" ca="1" si="0"/>
        <v>=LN(C10)-LN(C9)</v>
      </c>
      <c r="I10" s="23" t="str">
        <f t="shared" ca="1" si="0"/>
        <v>=ABS(E10-D10)</v>
      </c>
    </row>
    <row r="11" spans="1:9" x14ac:dyDescent="0.25">
      <c r="A11" s="3" t="s">
        <v>4</v>
      </c>
      <c r="B11" s="12">
        <v>45699</v>
      </c>
      <c r="C11" s="5">
        <v>328.5</v>
      </c>
      <c r="D11" s="14">
        <f t="shared" si="1"/>
        <v>-6.3382088786245849E-2</v>
      </c>
      <c r="E11" s="14">
        <f t="shared" si="2"/>
        <v>-6.5479858762171439E-2</v>
      </c>
      <c r="F11" s="14">
        <f t="shared" si="3"/>
        <v>2.0977699759255897E-3</v>
      </c>
      <c r="G11" s="23" t="str">
        <f t="shared" ca="1" si="4"/>
        <v>=(C11/C10)-1</v>
      </c>
      <c r="H11" s="23" t="str">
        <f t="shared" ca="1" si="0"/>
        <v>=LN(C11)-LN(C10)</v>
      </c>
      <c r="I11" s="23" t="str">
        <f t="shared" ca="1" si="0"/>
        <v>=ABS(E11-D11)</v>
      </c>
    </row>
    <row r="12" spans="1:9" x14ac:dyDescent="0.25">
      <c r="A12" s="3" t="s">
        <v>4</v>
      </c>
      <c r="B12" s="12">
        <v>45700</v>
      </c>
      <c r="C12" s="5">
        <v>336.51</v>
      </c>
      <c r="D12" s="14">
        <f t="shared" si="1"/>
        <v>2.4383561643835483E-2</v>
      </c>
      <c r="E12" s="14">
        <f t="shared" si="2"/>
        <v>2.409102840057642E-2</v>
      </c>
      <c r="F12" s="14">
        <f t="shared" si="3"/>
        <v>2.9253324325906327E-4</v>
      </c>
      <c r="G12" s="23" t="str">
        <f t="shared" ca="1" si="4"/>
        <v>=(C12/C11)-1</v>
      </c>
      <c r="H12" s="23" t="str">
        <f t="shared" ca="1" si="0"/>
        <v>=LN(C12)-LN(C11)</v>
      </c>
      <c r="I12" s="23" t="str">
        <f t="shared" ca="1" si="0"/>
        <v>=ABS(E12-D12)</v>
      </c>
    </row>
    <row r="13" spans="1:9" x14ac:dyDescent="0.25">
      <c r="A13" s="3" t="s">
        <v>4</v>
      </c>
      <c r="B13" s="12">
        <v>45701</v>
      </c>
      <c r="C13" s="5">
        <v>355.94</v>
      </c>
      <c r="D13" s="14">
        <f t="shared" si="1"/>
        <v>5.7739740275177587E-2</v>
      </c>
      <c r="E13" s="14">
        <f t="shared" si="2"/>
        <v>5.6134310996597492E-2</v>
      </c>
      <c r="F13" s="14">
        <f t="shared" si="3"/>
        <v>1.605429278580095E-3</v>
      </c>
      <c r="G13" s="23" t="str">
        <f t="shared" ca="1" si="4"/>
        <v>=(C13/C12)-1</v>
      </c>
      <c r="H13" s="23" t="str">
        <f t="shared" ca="1" si="0"/>
        <v>=LN(C13)-LN(C12)</v>
      </c>
      <c r="I13" s="23" t="str">
        <f t="shared" ca="1" si="0"/>
        <v>=ABS(E13-D13)</v>
      </c>
    </row>
    <row r="14" spans="1:9" x14ac:dyDescent="0.25">
      <c r="A14" s="3" t="s">
        <v>4</v>
      </c>
      <c r="B14" s="12">
        <v>45702</v>
      </c>
      <c r="C14" s="5">
        <v>355.84</v>
      </c>
      <c r="D14" s="14">
        <f t="shared" si="1"/>
        <v>-2.8094622689223137E-4</v>
      </c>
      <c r="E14" s="14">
        <f t="shared" si="2"/>
        <v>-2.809856996766058E-4</v>
      </c>
      <c r="F14" s="14">
        <f t="shared" si="3"/>
        <v>3.9472784374439129E-8</v>
      </c>
      <c r="G14" s="23" t="str">
        <f t="shared" ca="1" si="4"/>
        <v>=(C14/C13)-1</v>
      </c>
      <c r="H14" s="23" t="str">
        <f t="shared" ca="1" si="0"/>
        <v>=LN(C14)-LN(C13)</v>
      </c>
      <c r="I14" s="23" t="str">
        <f t="shared" ca="1" si="0"/>
        <v>=ABS(E14-D14)</v>
      </c>
    </row>
    <row r="15" spans="1:9" x14ac:dyDescent="0.25">
      <c r="A15" s="3" t="s">
        <v>4</v>
      </c>
      <c r="B15" s="12">
        <v>45706</v>
      </c>
      <c r="C15" s="5">
        <v>354.11</v>
      </c>
      <c r="D15" s="14">
        <f t="shared" si="1"/>
        <v>-4.8617356115107091E-3</v>
      </c>
      <c r="E15" s="14">
        <f t="shared" si="2"/>
        <v>-4.8735922930660536E-3</v>
      </c>
      <c r="F15" s="14">
        <f t="shared" si="3"/>
        <v>1.1856681555344473E-5</v>
      </c>
      <c r="G15" s="23" t="str">
        <f t="shared" ca="1" si="4"/>
        <v>=(C15/C14)-1</v>
      </c>
      <c r="H15" s="23" t="str">
        <f t="shared" ca="1" si="0"/>
        <v>=LN(C15)-LN(C14)</v>
      </c>
      <c r="I15" s="23" t="str">
        <f t="shared" ca="1" si="0"/>
        <v>=ABS(E15-D15)</v>
      </c>
    </row>
    <row r="16" spans="1:9" x14ac:dyDescent="0.25">
      <c r="A16" s="3" t="s">
        <v>4</v>
      </c>
      <c r="B16" s="12">
        <v>45707</v>
      </c>
      <c r="C16" s="5">
        <v>360.56</v>
      </c>
      <c r="D16" s="14">
        <f t="shared" si="1"/>
        <v>1.8214679054531002E-2</v>
      </c>
      <c r="E16" s="14">
        <f t="shared" si="2"/>
        <v>1.8050779053296218E-2</v>
      </c>
      <c r="F16" s="14">
        <f t="shared" si="3"/>
        <v>1.6390000123478465E-4</v>
      </c>
      <c r="G16" s="23" t="str">
        <f t="shared" ca="1" si="4"/>
        <v>=(C16/C15)-1</v>
      </c>
      <c r="H16" s="23" t="str">
        <f t="shared" ca="1" si="0"/>
        <v>=LN(C16)-LN(C15)</v>
      </c>
      <c r="I16" s="23" t="str">
        <f t="shared" ca="1" si="0"/>
        <v>=ABS(E16-D16)</v>
      </c>
    </row>
    <row r="17" spans="1:9" x14ac:dyDescent="0.25">
      <c r="A17" s="3" t="s">
        <v>4</v>
      </c>
      <c r="B17" s="12">
        <v>45708</v>
      </c>
      <c r="C17" s="5">
        <v>354.4</v>
      </c>
      <c r="D17" s="14">
        <f t="shared" si="1"/>
        <v>-1.708453516751729E-2</v>
      </c>
      <c r="E17" s="14">
        <f t="shared" si="2"/>
        <v>-1.7232159651467072E-2</v>
      </c>
      <c r="F17" s="14">
        <f t="shared" si="3"/>
        <v>1.47624483949782E-4</v>
      </c>
      <c r="G17" s="23" t="str">
        <f t="shared" ca="1" si="4"/>
        <v>=(C17/C16)-1</v>
      </c>
      <c r="H17" s="23" t="str">
        <f t="shared" ca="1" si="0"/>
        <v>=LN(C17)-LN(C16)</v>
      </c>
      <c r="I17" s="23" t="str">
        <f t="shared" ca="1" si="0"/>
        <v>=ABS(E17-D17)</v>
      </c>
    </row>
    <row r="18" spans="1:9" x14ac:dyDescent="0.25">
      <c r="A18" s="3" t="s">
        <v>4</v>
      </c>
      <c r="B18" s="12">
        <v>45709</v>
      </c>
      <c r="C18" s="5">
        <v>337.8</v>
      </c>
      <c r="D18" s="14">
        <f t="shared" si="1"/>
        <v>-4.683972911963874E-2</v>
      </c>
      <c r="E18" s="14">
        <f t="shared" si="2"/>
        <v>-4.7972214357225873E-2</v>
      </c>
      <c r="F18" s="14">
        <f t="shared" si="3"/>
        <v>1.132485237587133E-3</v>
      </c>
      <c r="G18" s="23" t="str">
        <f t="shared" ca="1" si="4"/>
        <v>=(C18/C17)-1</v>
      </c>
      <c r="H18" s="23" t="str">
        <f t="shared" ca="1" si="0"/>
        <v>=LN(C18)-LN(C17)</v>
      </c>
      <c r="I18" s="23" t="str">
        <f t="shared" ca="1" si="0"/>
        <v>=ABS(E18-D18)</v>
      </c>
    </row>
    <row r="19" spans="1:9" x14ac:dyDescent="0.25">
      <c r="A19" s="3" t="s">
        <v>4</v>
      </c>
      <c r="B19" s="12">
        <v>45712</v>
      </c>
      <c r="C19" s="5">
        <v>330.53</v>
      </c>
      <c r="D19" s="14">
        <f t="shared" si="1"/>
        <v>-2.1521610420367154E-2</v>
      </c>
      <c r="E19" s="14">
        <f t="shared" si="2"/>
        <v>-2.175657764320249E-2</v>
      </c>
      <c r="F19" s="14">
        <f t="shared" si="3"/>
        <v>2.3496722283533611E-4</v>
      </c>
      <c r="G19" s="23" t="str">
        <f t="shared" ca="1" si="4"/>
        <v>=(C19/C18)-1</v>
      </c>
      <c r="H19" s="23" t="str">
        <f t="shared" ca="1" si="0"/>
        <v>=LN(C19)-LN(C18)</v>
      </c>
      <c r="I19" s="23" t="str">
        <f t="shared" ca="1" si="0"/>
        <v>=ABS(E19-D19)</v>
      </c>
    </row>
    <row r="20" spans="1:9" x14ac:dyDescent="0.25">
      <c r="A20" s="3" t="s">
        <v>4</v>
      </c>
      <c r="B20" s="12">
        <v>45713</v>
      </c>
      <c r="C20" s="5">
        <v>302.8</v>
      </c>
      <c r="D20" s="14">
        <f t="shared" si="1"/>
        <v>-8.3895561673675512E-2</v>
      </c>
      <c r="E20" s="14">
        <f t="shared" si="2"/>
        <v>-8.7624905167204226E-2</v>
      </c>
      <c r="F20" s="14">
        <f t="shared" si="3"/>
        <v>3.729343493528714E-3</v>
      </c>
      <c r="G20" s="23" t="str">
        <f t="shared" ca="1" si="4"/>
        <v>=(C20/C19)-1</v>
      </c>
      <c r="H20" s="23" t="str">
        <f t="shared" ca="1" si="0"/>
        <v>=LN(C20)-LN(C19)</v>
      </c>
      <c r="I20" s="23" t="str">
        <f t="shared" ca="1" si="0"/>
        <v>=ABS(E20-D20)</v>
      </c>
    </row>
    <row r="21" spans="1:9" x14ac:dyDescent="0.25">
      <c r="A21" s="3" t="s">
        <v>4</v>
      </c>
      <c r="B21" s="12">
        <v>45714</v>
      </c>
      <c r="C21" s="5">
        <v>290.8</v>
      </c>
      <c r="D21" s="14">
        <f t="shared" si="1"/>
        <v>-3.9630118890356725E-2</v>
      </c>
      <c r="E21" s="14">
        <f t="shared" si="2"/>
        <v>-4.0436775903929245E-2</v>
      </c>
      <c r="F21" s="14">
        <f t="shared" si="3"/>
        <v>8.066570135725204E-4</v>
      </c>
      <c r="G21" s="23" t="str">
        <f t="shared" ca="1" si="4"/>
        <v>=(C21/C20)-1</v>
      </c>
      <c r="H21" s="23" t="str">
        <f t="shared" ca="1" si="0"/>
        <v>=LN(C21)-LN(C20)</v>
      </c>
      <c r="I21" s="23" t="str">
        <f t="shared" ca="1" si="0"/>
        <v>=ABS(E21-D21)</v>
      </c>
    </row>
    <row r="22" spans="1:9" x14ac:dyDescent="0.25">
      <c r="A22" s="3" t="s">
        <v>4</v>
      </c>
      <c r="B22" s="12">
        <v>45715</v>
      </c>
      <c r="C22" s="5">
        <v>281.95</v>
      </c>
      <c r="D22" s="14">
        <f t="shared" si="1"/>
        <v>-3.0433287482806159E-2</v>
      </c>
      <c r="E22" s="14">
        <f t="shared" si="2"/>
        <v>-3.0905995406173226E-2</v>
      </c>
      <c r="F22" s="14">
        <f t="shared" si="3"/>
        <v>4.7270792336706613E-4</v>
      </c>
      <c r="G22" s="23" t="str">
        <f t="shared" ca="1" si="4"/>
        <v>=(C22/C21)-1</v>
      </c>
      <c r="H22" s="23" t="str">
        <f t="shared" ca="1" si="0"/>
        <v>=LN(C22)-LN(C21)</v>
      </c>
      <c r="I22" s="23" t="str">
        <f t="shared" ca="1" si="0"/>
        <v>=ABS(E22-D22)</v>
      </c>
    </row>
  </sheetData>
  <mergeCells count="3">
    <mergeCell ref="A2:C2"/>
    <mergeCell ref="G2:I2"/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Summation Operator</vt:lpstr>
      <vt:lpstr>Percentages and Proportions</vt:lpstr>
      <vt:lpstr>Mean and Median</vt:lpstr>
      <vt:lpstr>Measures of Variability</vt:lpstr>
      <vt:lpstr>Linear Functions</vt:lpstr>
      <vt:lpstr>Linear Functions (cont.)</vt:lpstr>
      <vt:lpstr>Quadratic Function</vt:lpstr>
      <vt:lpstr>Natural Log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Samadi</dc:creator>
  <cp:lastModifiedBy>Mehrdad Samadi</cp:lastModifiedBy>
  <dcterms:created xsi:type="dcterms:W3CDTF">2025-08-04T21:14:47Z</dcterms:created>
  <dcterms:modified xsi:type="dcterms:W3CDTF">2025-09-03T12:10:43Z</dcterms:modified>
</cp:coreProperties>
</file>