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Econometrics\Textbook\assets\probability\"/>
    </mc:Choice>
  </mc:AlternateContent>
  <xr:revisionPtr revIDLastSave="0" documentId="13_ncr:1_{CF7ED1A1-C45F-4DA5-9319-45B1A27A7F94}" xr6:coauthVersionLast="47" xr6:coauthVersionMax="47" xr10:uidLastSave="{00000000-0000-0000-0000-000000000000}"/>
  <bookViews>
    <workbookView xWindow="23790" yWindow="6015" windowWidth="16200" windowHeight="9360" xr2:uid="{A866A9DF-D953-4036-93AA-C66DC42DF8F3}"/>
  </bookViews>
  <sheets>
    <sheet name="Binomial Distribution" sheetId="22" r:id="rId1"/>
    <sheet name="Normal Distribution" sheetId="23" r:id="rId2"/>
    <sheet name="Skewness and Kurtosis" sheetId="24" r:id="rId3"/>
    <sheet name="Covariance" sheetId="25" r:id="rId4"/>
    <sheet name="Correlation" sheetId="26" r:id="rId5"/>
  </sheets>
  <definedNames>
    <definedName name="_xlchart.v1.0" hidden="1">'Normal Distribution'!$B$4:$B$53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6" l="1"/>
  <c r="G4" i="26"/>
  <c r="F50" i="26"/>
  <c r="E50" i="26"/>
  <c r="F49" i="26"/>
  <c r="E49" i="26"/>
  <c r="F48" i="26"/>
  <c r="E48" i="26"/>
  <c r="F47" i="26"/>
  <c r="E47" i="26"/>
  <c r="F46" i="26"/>
  <c r="E46" i="26"/>
  <c r="F45" i="26"/>
  <c r="E45" i="26"/>
  <c r="F44" i="26"/>
  <c r="E44" i="26"/>
  <c r="F43" i="26"/>
  <c r="E43" i="26"/>
  <c r="F42" i="26"/>
  <c r="E42" i="26"/>
  <c r="F41" i="26"/>
  <c r="E41" i="26"/>
  <c r="F40" i="26"/>
  <c r="E40" i="26"/>
  <c r="F39" i="26"/>
  <c r="E39" i="26"/>
  <c r="F38" i="26"/>
  <c r="E38" i="26"/>
  <c r="F37" i="26"/>
  <c r="E37" i="26"/>
  <c r="F36" i="26"/>
  <c r="E36" i="26"/>
  <c r="F35" i="26"/>
  <c r="E35" i="26"/>
  <c r="F34" i="26"/>
  <c r="E34" i="26"/>
  <c r="F33" i="26"/>
  <c r="E33" i="26"/>
  <c r="F32" i="26"/>
  <c r="E32" i="26"/>
  <c r="F31" i="26"/>
  <c r="E31" i="26"/>
  <c r="F30" i="26"/>
  <c r="E30" i="26"/>
  <c r="F29" i="26"/>
  <c r="E29" i="26"/>
  <c r="F28" i="26"/>
  <c r="E28" i="26"/>
  <c r="F27" i="26"/>
  <c r="E27" i="26"/>
  <c r="F26" i="26"/>
  <c r="E26" i="26"/>
  <c r="F25" i="26"/>
  <c r="E25" i="26"/>
  <c r="F24" i="26"/>
  <c r="E24" i="26"/>
  <c r="F23" i="26"/>
  <c r="E23" i="26"/>
  <c r="F22" i="26"/>
  <c r="E22" i="26"/>
  <c r="F21" i="26"/>
  <c r="E21" i="26"/>
  <c r="F20" i="26"/>
  <c r="E20" i="26"/>
  <c r="F19" i="26"/>
  <c r="E19" i="26"/>
  <c r="F18" i="26"/>
  <c r="E18" i="26"/>
  <c r="F17" i="26"/>
  <c r="E17" i="26"/>
  <c r="F16" i="26"/>
  <c r="E16" i="26"/>
  <c r="F15" i="26"/>
  <c r="E15" i="26"/>
  <c r="F14" i="26"/>
  <c r="E14" i="26"/>
  <c r="F13" i="26"/>
  <c r="E13" i="26"/>
  <c r="F12" i="26"/>
  <c r="E12" i="26"/>
  <c r="F11" i="26"/>
  <c r="E11" i="26"/>
  <c r="F10" i="26"/>
  <c r="E10" i="26"/>
  <c r="F9" i="26"/>
  <c r="E9" i="26"/>
  <c r="F8" i="26"/>
  <c r="E8" i="26"/>
  <c r="F7" i="26"/>
  <c r="E7" i="26"/>
  <c r="F6" i="26"/>
  <c r="E6" i="26"/>
  <c r="F5" i="26"/>
  <c r="E5" i="26"/>
  <c r="F4" i="26"/>
  <c r="E4" i="26"/>
  <c r="H4" i="25"/>
  <c r="G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4" i="25"/>
  <c r="F4" i="24"/>
  <c r="E4" i="24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" i="23"/>
  <c r="A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E4" i="22"/>
  <c r="F4" i="22" s="1"/>
  <c r="E52" i="23"/>
  <c r="J12" i="26"/>
  <c r="I8" i="25"/>
  <c r="J43" i="25"/>
  <c r="D39" i="23"/>
  <c r="J32" i="26"/>
  <c r="I49" i="26"/>
  <c r="I22" i="26"/>
  <c r="I48" i="25"/>
  <c r="J23" i="26"/>
  <c r="D31" i="23"/>
  <c r="K4" i="26"/>
  <c r="J10" i="26"/>
  <c r="I29" i="26"/>
  <c r="I27" i="25"/>
  <c r="I30" i="25"/>
  <c r="D30" i="23"/>
  <c r="L4" i="26"/>
  <c r="I6" i="26"/>
  <c r="I9" i="25"/>
  <c r="J45" i="25"/>
  <c r="I4" i="26"/>
  <c r="D4" i="23"/>
  <c r="J18" i="26"/>
  <c r="I39" i="26"/>
  <c r="D21" i="23"/>
  <c r="E25" i="23"/>
  <c r="J13" i="26"/>
  <c r="I12" i="26"/>
  <c r="I34" i="26"/>
  <c r="J24" i="25"/>
  <c r="I42" i="25"/>
  <c r="I14" i="25"/>
  <c r="D41" i="23"/>
  <c r="I14" i="26"/>
  <c r="J30" i="26"/>
  <c r="J6" i="25"/>
  <c r="J29" i="26"/>
  <c r="E51" i="23"/>
  <c r="I35" i="26"/>
  <c r="J37" i="25"/>
  <c r="E42" i="23"/>
  <c r="D17" i="23"/>
  <c r="I24" i="26"/>
  <c r="I40" i="26"/>
  <c r="J26" i="25"/>
  <c r="I10" i="25"/>
  <c r="E13" i="23"/>
  <c r="I24" i="25"/>
  <c r="E14" i="23"/>
  <c r="J47" i="25"/>
  <c r="I45" i="26"/>
  <c r="I35" i="25"/>
  <c r="D16" i="23"/>
  <c r="E43" i="23"/>
  <c r="J46" i="26"/>
  <c r="J38" i="25"/>
  <c r="J48" i="25"/>
  <c r="J42" i="25"/>
  <c r="E50" i="23"/>
  <c r="J9" i="25"/>
  <c r="I20" i="26"/>
  <c r="I47" i="26"/>
  <c r="J8" i="25"/>
  <c r="J21" i="26"/>
  <c r="J49" i="25"/>
  <c r="I32" i="25"/>
  <c r="E19" i="23"/>
  <c r="D13" i="23"/>
  <c r="K4" i="25"/>
  <c r="I34" i="25"/>
  <c r="E46" i="23"/>
  <c r="D8" i="23"/>
  <c r="J29" i="25"/>
  <c r="J22" i="26"/>
  <c r="I47" i="25"/>
  <c r="J15" i="25"/>
  <c r="J37" i="26"/>
  <c r="I36" i="26"/>
  <c r="I13" i="25"/>
  <c r="I46" i="25"/>
  <c r="I19" i="25"/>
  <c r="J8" i="26"/>
  <c r="D15" i="23"/>
  <c r="E29" i="23"/>
  <c r="J16" i="25"/>
  <c r="J4" i="25"/>
  <c r="J11" i="25"/>
  <c r="E35" i="23"/>
  <c r="I17" i="25"/>
  <c r="I44" i="25"/>
  <c r="D45" i="23"/>
  <c r="I48" i="26"/>
  <c r="J46" i="25"/>
  <c r="J22" i="25"/>
  <c r="I31" i="25"/>
  <c r="D23" i="23"/>
  <c r="I31" i="26"/>
  <c r="D34" i="23"/>
  <c r="E24" i="23"/>
  <c r="I32" i="26"/>
  <c r="J41" i="26"/>
  <c r="E31" i="23"/>
  <c r="D5" i="23"/>
  <c r="E53" i="23"/>
  <c r="I8" i="26"/>
  <c r="J24" i="26"/>
  <c r="J27" i="25"/>
  <c r="D53" i="23"/>
  <c r="I11" i="26"/>
  <c r="E37" i="23"/>
  <c r="J7" i="25"/>
  <c r="E20" i="23"/>
  <c r="D6" i="23"/>
  <c r="J11" i="26"/>
  <c r="D11" i="23"/>
  <c r="I41" i="26"/>
  <c r="D12" i="23"/>
  <c r="E26" i="23"/>
  <c r="I21" i="26"/>
  <c r="J25" i="26"/>
  <c r="E9" i="24"/>
  <c r="D14" i="23"/>
  <c r="D27" i="23"/>
  <c r="I16" i="26"/>
  <c r="E9" i="23"/>
  <c r="E18" i="23"/>
  <c r="J39" i="26"/>
  <c r="I40" i="25"/>
  <c r="J15" i="26"/>
  <c r="E39" i="23"/>
  <c r="D37" i="23"/>
  <c r="I21" i="25"/>
  <c r="J31" i="25"/>
  <c r="J44" i="26"/>
  <c r="E40" i="23"/>
  <c r="D26" i="23"/>
  <c r="I50" i="25"/>
  <c r="J42" i="26"/>
  <c r="I12" i="25"/>
  <c r="I5" i="25"/>
  <c r="E21" i="23"/>
  <c r="F8" i="22"/>
  <c r="J12" i="25"/>
  <c r="E41" i="23"/>
  <c r="I16" i="25"/>
  <c r="D40" i="23"/>
  <c r="J49" i="26"/>
  <c r="J20" i="25"/>
  <c r="I4" i="25"/>
  <c r="J38" i="26"/>
  <c r="E36" i="23"/>
  <c r="J36" i="26"/>
  <c r="J30" i="25"/>
  <c r="D24" i="23"/>
  <c r="I23" i="25"/>
  <c r="I18" i="25"/>
  <c r="D20" i="23"/>
  <c r="J7" i="26"/>
  <c r="D19" i="23"/>
  <c r="J20" i="26"/>
  <c r="J33" i="25"/>
  <c r="J23" i="25"/>
  <c r="J17" i="25"/>
  <c r="I6" i="25"/>
  <c r="E47" i="23"/>
  <c r="I50" i="26"/>
  <c r="J5" i="25"/>
  <c r="J44" i="25"/>
  <c r="J6" i="26"/>
  <c r="I20" i="25"/>
  <c r="I15" i="25"/>
  <c r="J50" i="26"/>
  <c r="I18" i="26"/>
  <c r="J40" i="25"/>
  <c r="I43" i="26"/>
  <c r="I28" i="25"/>
  <c r="E5" i="23"/>
  <c r="E33" i="23"/>
  <c r="I19" i="26"/>
  <c r="E45" i="23"/>
  <c r="J39" i="25"/>
  <c r="I23" i="26"/>
  <c r="I39" i="25"/>
  <c r="D33" i="23"/>
  <c r="J19" i="26"/>
  <c r="I46" i="26"/>
  <c r="E22" i="23"/>
  <c r="J9" i="26"/>
  <c r="D35" i="23"/>
  <c r="D46" i="23"/>
  <c r="I33" i="26"/>
  <c r="E12" i="23"/>
  <c r="D47" i="23"/>
  <c r="I30" i="26"/>
  <c r="J50" i="25"/>
  <c r="D10" i="23"/>
  <c r="I28" i="26"/>
  <c r="D48" i="23"/>
  <c r="D51" i="23"/>
  <c r="E8" i="22"/>
  <c r="J25" i="25"/>
  <c r="I37" i="25"/>
  <c r="I9" i="26"/>
  <c r="J4" i="26"/>
  <c r="I33" i="25"/>
  <c r="E32" i="23"/>
  <c r="J14" i="25"/>
  <c r="D50" i="23"/>
  <c r="E30" i="23"/>
  <c r="D42" i="23"/>
  <c r="E44" i="23"/>
  <c r="L4" i="25"/>
  <c r="J10" i="25"/>
  <c r="D29" i="23"/>
  <c r="J36" i="25"/>
  <c r="D49" i="23"/>
  <c r="I26" i="25"/>
  <c r="J27" i="26"/>
  <c r="D38" i="23"/>
  <c r="I36" i="25"/>
  <c r="J21" i="25"/>
  <c r="I38" i="26"/>
  <c r="D32" i="23"/>
  <c r="D25" i="23"/>
  <c r="E17" i="23"/>
  <c r="J43" i="26"/>
  <c r="J31" i="26"/>
  <c r="I25" i="25"/>
  <c r="I43" i="25"/>
  <c r="D22" i="23"/>
  <c r="I22" i="25"/>
  <c r="D18" i="23"/>
  <c r="D7" i="23"/>
  <c r="I26" i="26"/>
  <c r="J5" i="26"/>
  <c r="J35" i="26"/>
  <c r="I44" i="26"/>
  <c r="J35" i="25"/>
  <c r="E23" i="23"/>
  <c r="E10" i="23"/>
  <c r="J40" i="26"/>
  <c r="I42" i="26"/>
  <c r="J34" i="25"/>
  <c r="E27" i="23"/>
  <c r="E7" i="23"/>
  <c r="I7" i="25"/>
  <c r="I10" i="26"/>
  <c r="J32" i="25"/>
  <c r="I45" i="25"/>
  <c r="I41" i="25"/>
  <c r="E4" i="23"/>
  <c r="E48" i="23"/>
  <c r="D52" i="23"/>
  <c r="I17" i="26"/>
  <c r="I5" i="26"/>
  <c r="J19" i="25"/>
  <c r="D9" i="23"/>
  <c r="E49" i="23"/>
  <c r="D36" i="23"/>
  <c r="J28" i="26"/>
  <c r="J41" i="25"/>
  <c r="I7" i="26"/>
  <c r="J33" i="26"/>
  <c r="E6" i="23"/>
  <c r="I37" i="26"/>
  <c r="D28" i="23"/>
  <c r="E8" i="23"/>
  <c r="I27" i="26"/>
  <c r="I15" i="26"/>
  <c r="F9" i="24"/>
  <c r="E28" i="23"/>
  <c r="E15" i="23"/>
  <c r="J14" i="26"/>
  <c r="I25" i="26"/>
  <c r="D44" i="23"/>
  <c r="J17" i="26"/>
  <c r="J28" i="25"/>
  <c r="I13" i="26"/>
  <c r="E11" i="23"/>
  <c r="J16" i="26"/>
  <c r="J13" i="25"/>
  <c r="I49" i="25"/>
  <c r="D43" i="23"/>
  <c r="I29" i="25"/>
  <c r="J45" i="26"/>
  <c r="E34" i="23"/>
  <c r="J34" i="26"/>
  <c r="I11" i="25"/>
  <c r="J18" i="25"/>
  <c r="E16" i="23"/>
  <c r="E38" i="23"/>
  <c r="J26" i="26"/>
  <c r="J47" i="26"/>
  <c r="I38" i="25"/>
  <c r="J48" i="26"/>
</calcChain>
</file>

<file path=xl/sharedStrings.xml><?xml version="1.0" encoding="utf-8"?>
<sst xmlns="http://schemas.openxmlformats.org/spreadsheetml/2006/main" count="264" uniqueCount="89">
  <si>
    <t>Raw Data</t>
  </si>
  <si>
    <t>Calculations</t>
  </si>
  <si>
    <t>Applications</t>
  </si>
  <si>
    <t>Defaults</t>
  </si>
  <si>
    <t>Default Prob.</t>
  </si>
  <si>
    <t>Formulas</t>
  </si>
  <si>
    <t>Observation</t>
  </si>
  <si>
    <t>Draw from Standard Normal</t>
  </si>
  <si>
    <t>Ticker</t>
  </si>
  <si>
    <t>Date</t>
  </si>
  <si>
    <t>Return</t>
  </si>
  <si>
    <t>TSLA</t>
  </si>
  <si>
    <t>Skewness</t>
  </si>
  <si>
    <t>Kurtosis</t>
  </si>
  <si>
    <t>N/A</t>
  </si>
  <si>
    <t>Position</t>
  </si>
  <si>
    <t>Player</t>
  </si>
  <si>
    <t>FB</t>
  </si>
  <si>
    <t>Andrew Beck</t>
  </si>
  <si>
    <t>WR</t>
  </si>
  <si>
    <t>Xavier Gipson</t>
  </si>
  <si>
    <t>Tyler Johnson</t>
  </si>
  <si>
    <t>Allen Lazard</t>
  </si>
  <si>
    <t>Josh Reynolds</t>
  </si>
  <si>
    <t>Arian Smith</t>
  </si>
  <si>
    <t>Garrett Wilson</t>
  </si>
  <si>
    <t>TE</t>
  </si>
  <si>
    <t>Jeremy Ruckert</t>
  </si>
  <si>
    <t>Stone Smartt</t>
  </si>
  <si>
    <t>Mason Taylor</t>
  </si>
  <si>
    <t>Jelani Woods</t>
  </si>
  <si>
    <t>C</t>
  </si>
  <si>
    <t>Josh Myers</t>
  </si>
  <si>
    <t>Joe Tippmann</t>
  </si>
  <si>
    <t>G</t>
  </si>
  <si>
    <t>Xavier Newman</t>
  </si>
  <si>
    <t>John Simpson</t>
  </si>
  <si>
    <t>OT</t>
  </si>
  <si>
    <t>Olu Fashanu</t>
  </si>
  <si>
    <t>Armand Membou</t>
  </si>
  <si>
    <t>Max Mitchell</t>
  </si>
  <si>
    <t>Chukwuma Okorafor</t>
  </si>
  <si>
    <t>Esa Pole</t>
  </si>
  <si>
    <t>DE</t>
  </si>
  <si>
    <t>Tyler Baron</t>
  </si>
  <si>
    <t>Micheal Clemons</t>
  </si>
  <si>
    <t>Will McDonald IV</t>
  </si>
  <si>
    <t>Braiden McGregor</t>
  </si>
  <si>
    <t>DT</t>
  </si>
  <si>
    <t>Jowon Briggs</t>
  </si>
  <si>
    <t>Harrison Phillips</t>
  </si>
  <si>
    <t>Leonard Taylor III</t>
  </si>
  <si>
    <t>Jay Tufele</t>
  </si>
  <si>
    <t>Quinnen Williams</t>
  </si>
  <si>
    <t>LB</t>
  </si>
  <si>
    <t>Jermaine Johnson</t>
  </si>
  <si>
    <t>Cam Jones</t>
  </si>
  <si>
    <t>Francisco Mauigoa</t>
  </si>
  <si>
    <t>Marcelino McCrary-Ball</t>
  </si>
  <si>
    <t>Jamien Sherwood</t>
  </si>
  <si>
    <t>Quincy Williams</t>
  </si>
  <si>
    <t>CB</t>
  </si>
  <si>
    <t>Michael Carter II</t>
  </si>
  <si>
    <t>Sauce Gardner</t>
  </si>
  <si>
    <t>Brandon Stephens</t>
  </si>
  <si>
    <t>Qwan’tez Stiggers</t>
  </si>
  <si>
    <t>Azareye’h Thomas</t>
  </si>
  <si>
    <t>S</t>
  </si>
  <si>
    <t>Tony Adams</t>
  </si>
  <si>
    <t>Andre Cisco</t>
  </si>
  <si>
    <t>Malachi Moore</t>
  </si>
  <si>
    <t>Isaiah Oliver</t>
  </si>
  <si>
    <t>PK</t>
  </si>
  <si>
    <t>Nick Folk</t>
  </si>
  <si>
    <t>P</t>
  </si>
  <si>
    <t>Austin McNamara</t>
  </si>
  <si>
    <t>LS</t>
  </si>
  <si>
    <t>Thomas Hennessy</t>
  </si>
  <si>
    <t>Height (in)</t>
  </si>
  <si>
    <t>Weight (lbs)</t>
  </si>
  <si>
    <t>Height (cm)</t>
  </si>
  <si>
    <t>Weight (kg)</t>
  </si>
  <si>
    <t>Covariance (imperial)</t>
  </si>
  <si>
    <t>Covariance (metric)</t>
  </si>
  <si>
    <t>Height (m)</t>
  </si>
  <si>
    <t>Correlation (imperial)</t>
  </si>
  <si>
    <t>Correlation (metric)</t>
  </si>
  <si>
    <t>P(Defaults&lt;=100)</t>
  </si>
  <si>
    <t>P(Defaults&gt;100)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</si>
</sst>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2" borderId="0" xfId="0" applyFill="1"/>
    <xf numFmtId="10" fontId="0" fillId="2" borderId="0" xfId="0" applyNumberFormat="1" applyFill="1"/>
    <xf numFmtId="10" fontId="0" fillId="3" borderId="0" xfId="0" applyNumberFormat="1" applyFill="1"/>
    <xf numFmtId="0" fontId="1" fillId="4" borderId="0" xfId="0" applyFont="1" applyFill="1"/>
    <xf numFmtId="164" fontId="0" fillId="4" borderId="0" xfId="0" quotePrefix="1" applyNumberFormat="1" applyFill="1"/>
    <xf numFmtId="1" fontId="0" fillId="3" borderId="0" xfId="0" applyNumberFormat="1" applyFill="1"/>
    <xf numFmtId="0" fontId="0" fillId="3" borderId="0" xfId="0" applyFill="1"/>
    <xf numFmtId="0" fontId="0" fillId="5" borderId="0" xfId="0" applyFill="1"/>
    <xf numFmtId="15" fontId="0" fillId="2" borderId="0" xfId="0" applyNumberFormat="1" applyFill="1"/>
    <xf numFmtId="164" fontId="0" fillId="2" borderId="0" xfId="0" applyNumberFormat="1" applyFill="1"/>
    <xf numFmtId="165" fontId="0" fillId="3" borderId="0" xfId="0" applyNumberFormat="1" applyFill="1"/>
    <xf numFmtId="0" fontId="1" fillId="5" borderId="0" xfId="0" applyFont="1" applyFill="1"/>
    <xf numFmtId="165" fontId="0" fillId="5" borderId="0" xfId="0" applyNumberFormat="1" applyFill="1"/>
    <xf numFmtId="165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CE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Draws from Standard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Draws from Standard Normal</a:t>
          </a:r>
        </a:p>
      </cx:txPr>
    </cx:title>
    <cx:plotArea>
      <cx:plotAreaRegion>
        <cx:series layoutId="clusteredColumn" uniqueId="{0136E2DF-23B0-4F45-AEC1-3F83787E7D5E}">
          <cx:dataId val="0"/>
          <cx:layoutPr>
            <cx:binning intervalClosed="r" underflow="auto" overflow="auto">
              <cx:binSize val="0.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71436</xdr:rowOff>
    </xdr:from>
    <xdr:to>
      <xdr:col>8</xdr:col>
      <xdr:colOff>685800</xdr:colOff>
      <xdr:row>26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57E185C-F30A-597F-1AB3-CE3502BE9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9475" y="261936"/>
              <a:ext cx="5876925" cy="4729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4278-6685-4551-BB76-13E19A2DD1D8}">
  <dimension ref="A2:F8"/>
  <sheetViews>
    <sheetView tabSelected="1" workbookViewId="0">
      <selection activeCell="F8" sqref="F8"/>
    </sheetView>
  </sheetViews>
  <sheetFormatPr defaultColWidth="16" defaultRowHeight="15" x14ac:dyDescent="0.25"/>
  <cols>
    <col min="3" max="3" width="16" customWidth="1"/>
    <col min="4" max="4" width="4.140625" customWidth="1"/>
    <col min="5" max="6" width="26.5703125" customWidth="1"/>
  </cols>
  <sheetData>
    <row r="2" spans="1:6" x14ac:dyDescent="0.25">
      <c r="A2" s="18" t="s">
        <v>0</v>
      </c>
      <c r="B2" s="18"/>
      <c r="C2" s="18"/>
      <c r="E2" s="19" t="s">
        <v>1</v>
      </c>
      <c r="F2" s="19"/>
    </row>
    <row r="3" spans="1:6" x14ac:dyDescent="0.25">
      <c r="A3" s="1" t="s">
        <v>2</v>
      </c>
      <c r="B3" s="1" t="s">
        <v>3</v>
      </c>
      <c r="C3" s="1" t="s">
        <v>4</v>
      </c>
      <c r="D3" s="2"/>
      <c r="E3" s="3" t="s">
        <v>87</v>
      </c>
      <c r="F3" s="3" t="s">
        <v>88</v>
      </c>
    </row>
    <row r="4" spans="1:6" x14ac:dyDescent="0.25">
      <c r="A4" s="4">
        <v>1000</v>
      </c>
      <c r="B4" s="4">
        <v>100</v>
      </c>
      <c r="C4" s="5">
        <v>0.09</v>
      </c>
      <c r="E4" s="6">
        <f>_xlfn.BINOM.DIST(B4,A4,C4,TRUE)</f>
        <v>0.87608665062440338</v>
      </c>
      <c r="F4" s="6">
        <f>1-E4</f>
        <v>0.12391334937559662</v>
      </c>
    </row>
    <row r="6" spans="1:6" x14ac:dyDescent="0.25">
      <c r="E6" s="20" t="s">
        <v>5</v>
      </c>
      <c r="F6" s="20"/>
    </row>
    <row r="7" spans="1:6" x14ac:dyDescent="0.25">
      <c r="E7" s="7" t="s">
        <v>87</v>
      </c>
      <c r="F7" s="7" t="s">
        <v>88</v>
      </c>
    </row>
    <row r="8" spans="1:6" x14ac:dyDescent="0.25">
      <c r="E8" s="8" t="str">
        <f ca="1">_xlfn.FORMULATEXT(E4)</f>
        <v>=BINOM.DIST(B4,A4,C4,TRUE)</v>
      </c>
      <c r="F8" s="8" t="str">
        <f ca="1">_xlfn.FORMULATEXT(F4)</f>
        <v>=1-E4</v>
      </c>
    </row>
  </sheetData>
  <mergeCells count="3">
    <mergeCell ref="A2:C2"/>
    <mergeCell ref="E2:F2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D9AA-0184-4A9A-BC3A-E932B606E64E}">
  <dimension ref="A2:E53"/>
  <sheetViews>
    <sheetView workbookViewId="0">
      <selection activeCell="C60" sqref="C60"/>
    </sheetView>
  </sheetViews>
  <sheetFormatPr defaultColWidth="26.42578125" defaultRowHeight="15" x14ac:dyDescent="0.25"/>
  <cols>
    <col min="3" max="3" width="5.5703125" customWidth="1"/>
    <col min="4" max="4" width="22.140625" customWidth="1"/>
  </cols>
  <sheetData>
    <row r="2" spans="1:5" x14ac:dyDescent="0.25">
      <c r="A2" s="19" t="s">
        <v>1</v>
      </c>
      <c r="B2" s="19"/>
      <c r="D2" s="21" t="s">
        <v>5</v>
      </c>
      <c r="E2" s="21"/>
    </row>
    <row r="3" spans="1:5" x14ac:dyDescent="0.25">
      <c r="A3" s="3" t="s">
        <v>6</v>
      </c>
      <c r="B3" s="3" t="s">
        <v>7</v>
      </c>
      <c r="D3" s="11" t="s">
        <v>6</v>
      </c>
      <c r="E3" s="11" t="s">
        <v>7</v>
      </c>
    </row>
    <row r="4" spans="1:5" x14ac:dyDescent="0.25">
      <c r="A4" s="9">
        <f>1</f>
        <v>1</v>
      </c>
      <c r="B4" s="10">
        <f ca="1">NORMINV(RAND(),0,1)</f>
        <v>-0.91766999466299426</v>
      </c>
      <c r="D4" s="11" t="str">
        <f ca="1">_xlfn.FORMULATEXT(A4)</f>
        <v>=1</v>
      </c>
      <c r="E4" s="11" t="str">
        <f ca="1">_xlfn.FORMULATEXT(B4)</f>
        <v>=NORMINV(RAND(),0,1)</v>
      </c>
    </row>
    <row r="5" spans="1:5" x14ac:dyDescent="0.25">
      <c r="A5" s="9">
        <f>A4+1</f>
        <v>2</v>
      </c>
      <c r="B5" s="10">
        <f t="shared" ref="B5:B23" ca="1" si="0">NORMINV(RAND(),0,1)</f>
        <v>-0.62728268858931568</v>
      </c>
      <c r="D5" s="11" t="str">
        <f t="shared" ref="D5:D53" ca="1" si="1">_xlfn.FORMULATEXT(A5)</f>
        <v>=A4+1</v>
      </c>
      <c r="E5" s="11" t="str">
        <f t="shared" ref="E5:E53" ca="1" si="2">_xlfn.FORMULATEXT(B5)</f>
        <v>=NORMINV(RAND(),0,1)</v>
      </c>
    </row>
    <row r="6" spans="1:5" x14ac:dyDescent="0.25">
      <c r="A6" s="9">
        <f t="shared" ref="A6:A53" si="3">A5+1</f>
        <v>3</v>
      </c>
      <c r="B6" s="10">
        <f t="shared" ca="1" si="0"/>
        <v>0.5836962925015291</v>
      </c>
      <c r="D6" s="11" t="str">
        <f t="shared" ca="1" si="1"/>
        <v>=A5+1</v>
      </c>
      <c r="E6" s="11" t="str">
        <f t="shared" ca="1" si="2"/>
        <v>=NORMINV(RAND(),0,1)</v>
      </c>
    </row>
    <row r="7" spans="1:5" x14ac:dyDescent="0.25">
      <c r="A7" s="9">
        <f t="shared" si="3"/>
        <v>4</v>
      </c>
      <c r="B7" s="10">
        <f t="shared" ca="1" si="0"/>
        <v>-1.3845425897427502E-2</v>
      </c>
      <c r="D7" s="11" t="str">
        <f t="shared" ca="1" si="1"/>
        <v>=A6+1</v>
      </c>
      <c r="E7" s="11" t="str">
        <f t="shared" ca="1" si="2"/>
        <v>=NORMINV(RAND(),0,1)</v>
      </c>
    </row>
    <row r="8" spans="1:5" x14ac:dyDescent="0.25">
      <c r="A8" s="9">
        <f t="shared" si="3"/>
        <v>5</v>
      </c>
      <c r="B8" s="10">
        <f t="shared" ca="1" si="0"/>
        <v>0.89622181873779461</v>
      </c>
      <c r="D8" s="11" t="str">
        <f t="shared" ca="1" si="1"/>
        <v>=A7+1</v>
      </c>
      <c r="E8" s="11" t="str">
        <f t="shared" ca="1" si="2"/>
        <v>=NORMINV(RAND(),0,1)</v>
      </c>
    </row>
    <row r="9" spans="1:5" x14ac:dyDescent="0.25">
      <c r="A9" s="9">
        <f t="shared" si="3"/>
        <v>6</v>
      </c>
      <c r="B9" s="10">
        <f t="shared" ca="1" si="0"/>
        <v>1.8988411632680942</v>
      </c>
      <c r="D9" s="11" t="str">
        <f t="shared" ca="1" si="1"/>
        <v>=A8+1</v>
      </c>
      <c r="E9" s="11" t="str">
        <f t="shared" ca="1" si="2"/>
        <v>=NORMINV(RAND(),0,1)</v>
      </c>
    </row>
    <row r="10" spans="1:5" x14ac:dyDescent="0.25">
      <c r="A10" s="9">
        <f t="shared" si="3"/>
        <v>7</v>
      </c>
      <c r="B10" s="10">
        <f t="shared" ca="1" si="0"/>
        <v>-0.76550864242762118</v>
      </c>
      <c r="D10" s="11" t="str">
        <f t="shared" ca="1" si="1"/>
        <v>=A9+1</v>
      </c>
      <c r="E10" s="11" t="str">
        <f t="shared" ca="1" si="2"/>
        <v>=NORMINV(RAND(),0,1)</v>
      </c>
    </row>
    <row r="11" spans="1:5" x14ac:dyDescent="0.25">
      <c r="A11" s="9">
        <f t="shared" si="3"/>
        <v>8</v>
      </c>
      <c r="B11" s="10">
        <f t="shared" ca="1" si="0"/>
        <v>0.43164976321158305</v>
      </c>
      <c r="D11" s="11" t="str">
        <f t="shared" ca="1" si="1"/>
        <v>=A10+1</v>
      </c>
      <c r="E11" s="11" t="str">
        <f t="shared" ca="1" si="2"/>
        <v>=NORMINV(RAND(),0,1)</v>
      </c>
    </row>
    <row r="12" spans="1:5" x14ac:dyDescent="0.25">
      <c r="A12" s="9">
        <f t="shared" si="3"/>
        <v>9</v>
      </c>
      <c r="B12" s="10">
        <f t="shared" ca="1" si="0"/>
        <v>-0.82592810660714022</v>
      </c>
      <c r="D12" s="11" t="str">
        <f t="shared" ca="1" si="1"/>
        <v>=A11+1</v>
      </c>
      <c r="E12" s="11" t="str">
        <f t="shared" ca="1" si="2"/>
        <v>=NORMINV(RAND(),0,1)</v>
      </c>
    </row>
    <row r="13" spans="1:5" x14ac:dyDescent="0.25">
      <c r="A13" s="9">
        <f t="shared" si="3"/>
        <v>10</v>
      </c>
      <c r="B13" s="10">
        <f t="shared" ca="1" si="0"/>
        <v>-0.42476479866983485</v>
      </c>
      <c r="D13" s="11" t="str">
        <f t="shared" ca="1" si="1"/>
        <v>=A12+1</v>
      </c>
      <c r="E13" s="11" t="str">
        <f t="shared" ca="1" si="2"/>
        <v>=NORMINV(RAND(),0,1)</v>
      </c>
    </row>
    <row r="14" spans="1:5" x14ac:dyDescent="0.25">
      <c r="A14" s="9">
        <f t="shared" si="3"/>
        <v>11</v>
      </c>
      <c r="B14" s="10">
        <f t="shared" ca="1" si="0"/>
        <v>1.0275867657400974</v>
      </c>
      <c r="D14" s="11" t="str">
        <f t="shared" ca="1" si="1"/>
        <v>=A13+1</v>
      </c>
      <c r="E14" s="11" t="str">
        <f t="shared" ca="1" si="2"/>
        <v>=NORMINV(RAND(),0,1)</v>
      </c>
    </row>
    <row r="15" spans="1:5" x14ac:dyDescent="0.25">
      <c r="A15" s="9">
        <f t="shared" si="3"/>
        <v>12</v>
      </c>
      <c r="B15" s="10">
        <f t="shared" ca="1" si="0"/>
        <v>-0.97420402437557196</v>
      </c>
      <c r="D15" s="11" t="str">
        <f t="shared" ca="1" si="1"/>
        <v>=A14+1</v>
      </c>
      <c r="E15" s="11" t="str">
        <f t="shared" ca="1" si="2"/>
        <v>=NORMINV(RAND(),0,1)</v>
      </c>
    </row>
    <row r="16" spans="1:5" x14ac:dyDescent="0.25">
      <c r="A16" s="9">
        <f t="shared" si="3"/>
        <v>13</v>
      </c>
      <c r="B16" s="10">
        <f t="shared" ca="1" si="0"/>
        <v>-0.1426152248307862</v>
      </c>
      <c r="D16" s="11" t="str">
        <f t="shared" ca="1" si="1"/>
        <v>=A15+1</v>
      </c>
      <c r="E16" s="11" t="str">
        <f t="shared" ca="1" si="2"/>
        <v>=NORMINV(RAND(),0,1)</v>
      </c>
    </row>
    <row r="17" spans="1:5" x14ac:dyDescent="0.25">
      <c r="A17" s="9">
        <f t="shared" si="3"/>
        <v>14</v>
      </c>
      <c r="B17" s="10">
        <f t="shared" ca="1" si="0"/>
        <v>-1.2977783105077116</v>
      </c>
      <c r="D17" s="11" t="str">
        <f t="shared" ca="1" si="1"/>
        <v>=A16+1</v>
      </c>
      <c r="E17" s="11" t="str">
        <f t="shared" ca="1" si="2"/>
        <v>=NORMINV(RAND(),0,1)</v>
      </c>
    </row>
    <row r="18" spans="1:5" x14ac:dyDescent="0.25">
      <c r="A18" s="9">
        <f t="shared" si="3"/>
        <v>15</v>
      </c>
      <c r="B18" s="10">
        <f t="shared" ca="1" si="0"/>
        <v>-0.5550168334752883</v>
      </c>
      <c r="D18" s="11" t="str">
        <f t="shared" ca="1" si="1"/>
        <v>=A17+1</v>
      </c>
      <c r="E18" s="11" t="str">
        <f t="shared" ca="1" si="2"/>
        <v>=NORMINV(RAND(),0,1)</v>
      </c>
    </row>
    <row r="19" spans="1:5" x14ac:dyDescent="0.25">
      <c r="A19" s="9">
        <f t="shared" si="3"/>
        <v>16</v>
      </c>
      <c r="B19" s="10">
        <f t="shared" ca="1" si="0"/>
        <v>0.8504228645701648</v>
      </c>
      <c r="D19" s="11" t="str">
        <f t="shared" ca="1" si="1"/>
        <v>=A18+1</v>
      </c>
      <c r="E19" s="11" t="str">
        <f t="shared" ca="1" si="2"/>
        <v>=NORMINV(RAND(),0,1)</v>
      </c>
    </row>
    <row r="20" spans="1:5" x14ac:dyDescent="0.25">
      <c r="A20" s="9">
        <f t="shared" si="3"/>
        <v>17</v>
      </c>
      <c r="B20" s="10">
        <f t="shared" ca="1" si="0"/>
        <v>-2.4566904790393287</v>
      </c>
      <c r="D20" s="11" t="str">
        <f t="shared" ca="1" si="1"/>
        <v>=A19+1</v>
      </c>
      <c r="E20" s="11" t="str">
        <f t="shared" ca="1" si="2"/>
        <v>=NORMINV(RAND(),0,1)</v>
      </c>
    </row>
    <row r="21" spans="1:5" x14ac:dyDescent="0.25">
      <c r="A21" s="9">
        <f t="shared" si="3"/>
        <v>18</v>
      </c>
      <c r="B21" s="10">
        <f t="shared" ca="1" si="0"/>
        <v>0.86566184734016349</v>
      </c>
      <c r="D21" s="11" t="str">
        <f t="shared" ca="1" si="1"/>
        <v>=A20+1</v>
      </c>
      <c r="E21" s="11" t="str">
        <f t="shared" ca="1" si="2"/>
        <v>=NORMINV(RAND(),0,1)</v>
      </c>
    </row>
    <row r="22" spans="1:5" x14ac:dyDescent="0.25">
      <c r="A22" s="9">
        <f t="shared" si="3"/>
        <v>19</v>
      </c>
      <c r="B22" s="10">
        <f t="shared" ca="1" si="0"/>
        <v>-0.46048080301484756</v>
      </c>
      <c r="D22" s="11" t="str">
        <f t="shared" ca="1" si="1"/>
        <v>=A21+1</v>
      </c>
      <c r="E22" s="11" t="str">
        <f t="shared" ca="1" si="2"/>
        <v>=NORMINV(RAND(),0,1)</v>
      </c>
    </row>
    <row r="23" spans="1:5" x14ac:dyDescent="0.25">
      <c r="A23" s="9">
        <f t="shared" si="3"/>
        <v>20</v>
      </c>
      <c r="B23" s="10">
        <f t="shared" ca="1" si="0"/>
        <v>1.408023281251356</v>
      </c>
      <c r="D23" s="11" t="str">
        <f t="shared" ca="1" si="1"/>
        <v>=A22+1</v>
      </c>
      <c r="E23" s="11" t="str">
        <f t="shared" ca="1" si="2"/>
        <v>=NORMINV(RAND(),0,1)</v>
      </c>
    </row>
    <row r="24" spans="1:5" x14ac:dyDescent="0.25">
      <c r="A24" s="9">
        <f t="shared" si="3"/>
        <v>21</v>
      </c>
      <c r="B24" s="10">
        <f t="shared" ref="B24:B53" ca="1" si="4">NORMINV(RAND(),0,1)</f>
        <v>0.47669266919110831</v>
      </c>
      <c r="D24" s="11" t="str">
        <f t="shared" ca="1" si="1"/>
        <v>=A23+1</v>
      </c>
      <c r="E24" s="11" t="str">
        <f t="shared" ca="1" si="2"/>
        <v>=NORMINV(RAND(),0,1)</v>
      </c>
    </row>
    <row r="25" spans="1:5" x14ac:dyDescent="0.25">
      <c r="A25" s="9">
        <f t="shared" si="3"/>
        <v>22</v>
      </c>
      <c r="B25" s="10">
        <f t="shared" ca="1" si="4"/>
        <v>-1.7334120077078674</v>
      </c>
      <c r="D25" s="11" t="str">
        <f t="shared" ca="1" si="1"/>
        <v>=A24+1</v>
      </c>
      <c r="E25" s="11" t="str">
        <f t="shared" ca="1" si="2"/>
        <v>=NORMINV(RAND(),0,1)</v>
      </c>
    </row>
    <row r="26" spans="1:5" x14ac:dyDescent="0.25">
      <c r="A26" s="9">
        <f t="shared" si="3"/>
        <v>23</v>
      </c>
      <c r="B26" s="10">
        <f t="shared" ca="1" si="4"/>
        <v>-5.6884113036598596E-4</v>
      </c>
      <c r="D26" s="11" t="str">
        <f t="shared" ca="1" si="1"/>
        <v>=A25+1</v>
      </c>
      <c r="E26" s="11" t="str">
        <f t="shared" ca="1" si="2"/>
        <v>=NORMINV(RAND(),0,1)</v>
      </c>
    </row>
    <row r="27" spans="1:5" x14ac:dyDescent="0.25">
      <c r="A27" s="9">
        <f t="shared" si="3"/>
        <v>24</v>
      </c>
      <c r="B27" s="10">
        <f t="shared" ca="1" si="4"/>
        <v>0.2485663463515923</v>
      </c>
      <c r="D27" s="11" t="str">
        <f t="shared" ca="1" si="1"/>
        <v>=A26+1</v>
      </c>
      <c r="E27" s="11" t="str">
        <f t="shared" ca="1" si="2"/>
        <v>=NORMINV(RAND(),0,1)</v>
      </c>
    </row>
    <row r="28" spans="1:5" x14ac:dyDescent="0.25">
      <c r="A28" s="9">
        <f t="shared" si="3"/>
        <v>25</v>
      </c>
      <c r="B28" s="10">
        <f t="shared" ca="1" si="4"/>
        <v>-0.61388309855239598</v>
      </c>
      <c r="D28" s="11" t="str">
        <f t="shared" ca="1" si="1"/>
        <v>=A27+1</v>
      </c>
      <c r="E28" s="11" t="str">
        <f t="shared" ca="1" si="2"/>
        <v>=NORMINV(RAND(),0,1)</v>
      </c>
    </row>
    <row r="29" spans="1:5" x14ac:dyDescent="0.25">
      <c r="A29" s="9">
        <f t="shared" si="3"/>
        <v>26</v>
      </c>
      <c r="B29" s="10">
        <f t="shared" ca="1" si="4"/>
        <v>-1.1590851820385371</v>
      </c>
      <c r="D29" s="11" t="str">
        <f t="shared" ca="1" si="1"/>
        <v>=A28+1</v>
      </c>
      <c r="E29" s="11" t="str">
        <f t="shared" ca="1" si="2"/>
        <v>=NORMINV(RAND(),0,1)</v>
      </c>
    </row>
    <row r="30" spans="1:5" x14ac:dyDescent="0.25">
      <c r="A30" s="9">
        <f t="shared" si="3"/>
        <v>27</v>
      </c>
      <c r="B30" s="10">
        <f t="shared" ca="1" si="4"/>
        <v>-5.8351323938112806E-2</v>
      </c>
      <c r="D30" s="11" t="str">
        <f t="shared" ca="1" si="1"/>
        <v>=A29+1</v>
      </c>
      <c r="E30" s="11" t="str">
        <f t="shared" ca="1" si="2"/>
        <v>=NORMINV(RAND(),0,1)</v>
      </c>
    </row>
    <row r="31" spans="1:5" x14ac:dyDescent="0.25">
      <c r="A31" s="9">
        <f t="shared" si="3"/>
        <v>28</v>
      </c>
      <c r="B31" s="10">
        <f t="shared" ca="1" si="4"/>
        <v>0.1505232496190276</v>
      </c>
      <c r="D31" s="11" t="str">
        <f t="shared" ca="1" si="1"/>
        <v>=A30+1</v>
      </c>
      <c r="E31" s="11" t="str">
        <f t="shared" ca="1" si="2"/>
        <v>=NORMINV(RAND(),0,1)</v>
      </c>
    </row>
    <row r="32" spans="1:5" x14ac:dyDescent="0.25">
      <c r="A32" s="9">
        <f t="shared" si="3"/>
        <v>29</v>
      </c>
      <c r="B32" s="10">
        <f t="shared" ca="1" si="4"/>
        <v>2.2854663637511834</v>
      </c>
      <c r="D32" s="11" t="str">
        <f t="shared" ca="1" si="1"/>
        <v>=A31+1</v>
      </c>
      <c r="E32" s="11" t="str">
        <f t="shared" ca="1" si="2"/>
        <v>=NORMINV(RAND(),0,1)</v>
      </c>
    </row>
    <row r="33" spans="1:5" x14ac:dyDescent="0.25">
      <c r="A33" s="9">
        <f t="shared" si="3"/>
        <v>30</v>
      </c>
      <c r="B33" s="10">
        <f t="shared" ca="1" si="4"/>
        <v>-0.55314843878517383</v>
      </c>
      <c r="D33" s="11" t="str">
        <f t="shared" ca="1" si="1"/>
        <v>=A32+1</v>
      </c>
      <c r="E33" s="11" t="str">
        <f t="shared" ca="1" si="2"/>
        <v>=NORMINV(RAND(),0,1)</v>
      </c>
    </row>
    <row r="34" spans="1:5" x14ac:dyDescent="0.25">
      <c r="A34" s="9">
        <f t="shared" si="3"/>
        <v>31</v>
      </c>
      <c r="B34" s="10">
        <f t="shared" ca="1" si="4"/>
        <v>0.63249393541975096</v>
      </c>
      <c r="D34" s="11" t="str">
        <f t="shared" ca="1" si="1"/>
        <v>=A33+1</v>
      </c>
      <c r="E34" s="11" t="str">
        <f t="shared" ca="1" si="2"/>
        <v>=NORMINV(RAND(),0,1)</v>
      </c>
    </row>
    <row r="35" spans="1:5" x14ac:dyDescent="0.25">
      <c r="A35" s="9">
        <f t="shared" si="3"/>
        <v>32</v>
      </c>
      <c r="B35" s="10">
        <f t="shared" ca="1" si="4"/>
        <v>-0.56120144871460265</v>
      </c>
      <c r="D35" s="11" t="str">
        <f t="shared" ca="1" si="1"/>
        <v>=A34+1</v>
      </c>
      <c r="E35" s="11" t="str">
        <f t="shared" ca="1" si="2"/>
        <v>=NORMINV(RAND(),0,1)</v>
      </c>
    </row>
    <row r="36" spans="1:5" x14ac:dyDescent="0.25">
      <c r="A36" s="9">
        <f t="shared" si="3"/>
        <v>33</v>
      </c>
      <c r="B36" s="10">
        <f t="shared" ca="1" si="4"/>
        <v>0.52160306924340383</v>
      </c>
      <c r="D36" s="11" t="str">
        <f t="shared" ca="1" si="1"/>
        <v>=A35+1</v>
      </c>
      <c r="E36" s="11" t="str">
        <f t="shared" ca="1" si="2"/>
        <v>=NORMINV(RAND(),0,1)</v>
      </c>
    </row>
    <row r="37" spans="1:5" x14ac:dyDescent="0.25">
      <c r="A37" s="9">
        <f t="shared" si="3"/>
        <v>34</v>
      </c>
      <c r="B37" s="10">
        <f t="shared" ca="1" si="4"/>
        <v>-0.67610274761768552</v>
      </c>
      <c r="D37" s="11" t="str">
        <f t="shared" ca="1" si="1"/>
        <v>=A36+1</v>
      </c>
      <c r="E37" s="11" t="str">
        <f t="shared" ca="1" si="2"/>
        <v>=NORMINV(RAND(),0,1)</v>
      </c>
    </row>
    <row r="38" spans="1:5" x14ac:dyDescent="0.25">
      <c r="A38" s="9">
        <f t="shared" si="3"/>
        <v>35</v>
      </c>
      <c r="B38" s="10">
        <f t="shared" ca="1" si="4"/>
        <v>1.2047763009005126</v>
      </c>
      <c r="D38" s="11" t="str">
        <f t="shared" ca="1" si="1"/>
        <v>=A37+1</v>
      </c>
      <c r="E38" s="11" t="str">
        <f t="shared" ca="1" si="2"/>
        <v>=NORMINV(RAND(),0,1)</v>
      </c>
    </row>
    <row r="39" spans="1:5" x14ac:dyDescent="0.25">
      <c r="A39" s="9">
        <f t="shared" si="3"/>
        <v>36</v>
      </c>
      <c r="B39" s="10">
        <f t="shared" ca="1" si="4"/>
        <v>0.72880535048308748</v>
      </c>
      <c r="D39" s="11" t="str">
        <f t="shared" ca="1" si="1"/>
        <v>=A38+1</v>
      </c>
      <c r="E39" s="11" t="str">
        <f t="shared" ca="1" si="2"/>
        <v>=NORMINV(RAND(),0,1)</v>
      </c>
    </row>
    <row r="40" spans="1:5" x14ac:dyDescent="0.25">
      <c r="A40" s="9">
        <f t="shared" si="3"/>
        <v>37</v>
      </c>
      <c r="B40" s="10">
        <f t="shared" ca="1" si="4"/>
        <v>-0.82840620470909432</v>
      </c>
      <c r="D40" s="11" t="str">
        <f t="shared" ca="1" si="1"/>
        <v>=A39+1</v>
      </c>
      <c r="E40" s="11" t="str">
        <f t="shared" ca="1" si="2"/>
        <v>=NORMINV(RAND(),0,1)</v>
      </c>
    </row>
    <row r="41" spans="1:5" x14ac:dyDescent="0.25">
      <c r="A41" s="9">
        <f t="shared" si="3"/>
        <v>38</v>
      </c>
      <c r="B41" s="10">
        <f t="shared" ca="1" si="4"/>
        <v>-0.75588478336838671</v>
      </c>
      <c r="D41" s="11" t="str">
        <f t="shared" ca="1" si="1"/>
        <v>=A40+1</v>
      </c>
      <c r="E41" s="11" t="str">
        <f t="shared" ca="1" si="2"/>
        <v>=NORMINV(RAND(),0,1)</v>
      </c>
    </row>
    <row r="42" spans="1:5" x14ac:dyDescent="0.25">
      <c r="A42" s="9">
        <f t="shared" si="3"/>
        <v>39</v>
      </c>
      <c r="B42" s="10">
        <f t="shared" ca="1" si="4"/>
        <v>1.2049428253541916</v>
      </c>
      <c r="D42" s="11" t="str">
        <f t="shared" ca="1" si="1"/>
        <v>=A41+1</v>
      </c>
      <c r="E42" s="11" t="str">
        <f t="shared" ca="1" si="2"/>
        <v>=NORMINV(RAND(),0,1)</v>
      </c>
    </row>
    <row r="43" spans="1:5" x14ac:dyDescent="0.25">
      <c r="A43" s="9">
        <f t="shared" si="3"/>
        <v>40</v>
      </c>
      <c r="B43" s="10">
        <f t="shared" ca="1" si="4"/>
        <v>-0.10595471573427272</v>
      </c>
      <c r="D43" s="11" t="str">
        <f t="shared" ca="1" si="1"/>
        <v>=A42+1</v>
      </c>
      <c r="E43" s="11" t="str">
        <f t="shared" ca="1" si="2"/>
        <v>=NORMINV(RAND(),0,1)</v>
      </c>
    </row>
    <row r="44" spans="1:5" x14ac:dyDescent="0.25">
      <c r="A44" s="9">
        <f t="shared" si="3"/>
        <v>41</v>
      </c>
      <c r="B44" s="10">
        <f t="shared" ca="1" si="4"/>
        <v>0.20488552863102563</v>
      </c>
      <c r="D44" s="11" t="str">
        <f t="shared" ca="1" si="1"/>
        <v>=A43+1</v>
      </c>
      <c r="E44" s="11" t="str">
        <f t="shared" ca="1" si="2"/>
        <v>=NORMINV(RAND(),0,1)</v>
      </c>
    </row>
    <row r="45" spans="1:5" x14ac:dyDescent="0.25">
      <c r="A45" s="9">
        <f t="shared" si="3"/>
        <v>42</v>
      </c>
      <c r="B45" s="10">
        <f t="shared" ca="1" si="4"/>
        <v>-0.75369279671850409</v>
      </c>
      <c r="D45" s="11" t="str">
        <f t="shared" ca="1" si="1"/>
        <v>=A44+1</v>
      </c>
      <c r="E45" s="11" t="str">
        <f t="shared" ca="1" si="2"/>
        <v>=NORMINV(RAND(),0,1)</v>
      </c>
    </row>
    <row r="46" spans="1:5" x14ac:dyDescent="0.25">
      <c r="A46" s="9">
        <f t="shared" si="3"/>
        <v>43</v>
      </c>
      <c r="B46" s="10">
        <f t="shared" ca="1" si="4"/>
        <v>-0.23591088052909467</v>
      </c>
      <c r="D46" s="11" t="str">
        <f t="shared" ca="1" si="1"/>
        <v>=A45+1</v>
      </c>
      <c r="E46" s="11" t="str">
        <f t="shared" ca="1" si="2"/>
        <v>=NORMINV(RAND(),0,1)</v>
      </c>
    </row>
    <row r="47" spans="1:5" x14ac:dyDescent="0.25">
      <c r="A47" s="9">
        <f t="shared" si="3"/>
        <v>44</v>
      </c>
      <c r="B47" s="10">
        <f t="shared" ca="1" si="4"/>
        <v>-6.9782778716895241E-2</v>
      </c>
      <c r="D47" s="11" t="str">
        <f t="shared" ca="1" si="1"/>
        <v>=A46+1</v>
      </c>
      <c r="E47" s="11" t="str">
        <f t="shared" ca="1" si="2"/>
        <v>=NORMINV(RAND(),0,1)</v>
      </c>
    </row>
    <row r="48" spans="1:5" x14ac:dyDescent="0.25">
      <c r="A48" s="9">
        <f t="shared" si="3"/>
        <v>45</v>
      </c>
      <c r="B48" s="10">
        <f t="shared" ca="1" si="4"/>
        <v>1.6843517512499024</v>
      </c>
      <c r="D48" s="11" t="str">
        <f t="shared" ca="1" si="1"/>
        <v>=A47+1</v>
      </c>
      <c r="E48" s="11" t="str">
        <f t="shared" ca="1" si="2"/>
        <v>=NORMINV(RAND(),0,1)</v>
      </c>
    </row>
    <row r="49" spans="1:5" x14ac:dyDescent="0.25">
      <c r="A49" s="9">
        <f t="shared" si="3"/>
        <v>46</v>
      </c>
      <c r="B49" s="10">
        <f t="shared" ca="1" si="4"/>
        <v>0.79390373772692036</v>
      </c>
      <c r="D49" s="11" t="str">
        <f t="shared" ca="1" si="1"/>
        <v>=A48+1</v>
      </c>
      <c r="E49" s="11" t="str">
        <f t="shared" ca="1" si="2"/>
        <v>=NORMINV(RAND(),0,1)</v>
      </c>
    </row>
    <row r="50" spans="1:5" x14ac:dyDescent="0.25">
      <c r="A50" s="9">
        <f t="shared" si="3"/>
        <v>47</v>
      </c>
      <c r="B50" s="10">
        <f t="shared" ca="1" si="4"/>
        <v>-1.1672673382512724</v>
      </c>
      <c r="D50" s="11" t="str">
        <f t="shared" ca="1" si="1"/>
        <v>=A49+1</v>
      </c>
      <c r="E50" s="11" t="str">
        <f t="shared" ca="1" si="2"/>
        <v>=NORMINV(RAND(),0,1)</v>
      </c>
    </row>
    <row r="51" spans="1:5" x14ac:dyDescent="0.25">
      <c r="A51" s="9">
        <f t="shared" si="3"/>
        <v>48</v>
      </c>
      <c r="B51" s="10">
        <f t="shared" ca="1" si="4"/>
        <v>-0.70792377644633719</v>
      </c>
      <c r="D51" s="11" t="str">
        <f t="shared" ca="1" si="1"/>
        <v>=A50+1</v>
      </c>
      <c r="E51" s="11" t="str">
        <f t="shared" ca="1" si="2"/>
        <v>=NORMINV(RAND(),0,1)</v>
      </c>
    </row>
    <row r="52" spans="1:5" x14ac:dyDescent="0.25">
      <c r="A52" s="9">
        <f t="shared" si="3"/>
        <v>49</v>
      </c>
      <c r="B52" s="10">
        <f t="shared" ca="1" si="4"/>
        <v>-0.32164176420962814</v>
      </c>
      <c r="D52" s="11" t="str">
        <f t="shared" ca="1" si="1"/>
        <v>=A51+1</v>
      </c>
      <c r="E52" s="11" t="str">
        <f t="shared" ca="1" si="2"/>
        <v>=NORMINV(RAND(),0,1)</v>
      </c>
    </row>
    <row r="53" spans="1:5" x14ac:dyDescent="0.25">
      <c r="A53" s="9">
        <f t="shared" si="3"/>
        <v>50</v>
      </c>
      <c r="B53" s="10">
        <f t="shared" ca="1" si="4"/>
        <v>0.61379528113436677</v>
      </c>
      <c r="D53" s="11" t="str">
        <f t="shared" ca="1" si="1"/>
        <v>=A52+1</v>
      </c>
      <c r="E53" s="11" t="str">
        <f t="shared" ca="1" si="2"/>
        <v>=NORMINV(RAND(),0,1)</v>
      </c>
    </row>
  </sheetData>
  <mergeCells count="2">
    <mergeCell ref="A2:B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1513-F932-4176-BAB3-029F751433EA}">
  <dimension ref="A2:F22"/>
  <sheetViews>
    <sheetView workbookViewId="0">
      <selection activeCell="F35" sqref="F35"/>
    </sheetView>
  </sheetViews>
  <sheetFormatPr defaultColWidth="18.140625" defaultRowHeight="15" x14ac:dyDescent="0.25"/>
  <sheetData>
    <row r="2" spans="1:6" x14ac:dyDescent="0.25">
      <c r="A2" s="18" t="s">
        <v>0</v>
      </c>
      <c r="B2" s="18"/>
      <c r="C2" s="18"/>
      <c r="E2" s="19" t="s">
        <v>1</v>
      </c>
      <c r="F2" s="19"/>
    </row>
    <row r="3" spans="1:6" x14ac:dyDescent="0.25">
      <c r="A3" s="1" t="s">
        <v>8</v>
      </c>
      <c r="B3" s="1" t="s">
        <v>9</v>
      </c>
      <c r="C3" s="1" t="s">
        <v>10</v>
      </c>
      <c r="E3" s="3" t="s">
        <v>12</v>
      </c>
      <c r="F3" s="3" t="s">
        <v>13</v>
      </c>
    </row>
    <row r="4" spans="1:6" x14ac:dyDescent="0.25">
      <c r="A4" s="4" t="s">
        <v>11</v>
      </c>
      <c r="B4" s="12">
        <v>45688</v>
      </c>
      <c r="C4" s="13" t="s">
        <v>14</v>
      </c>
      <c r="E4" s="14">
        <f>SKEW(C5:C22)</f>
        <v>0.38276230577843723</v>
      </c>
      <c r="F4" s="14">
        <f>KURT(C5:C22)</f>
        <v>0.18378387050527145</v>
      </c>
    </row>
    <row r="5" spans="1:6" x14ac:dyDescent="0.25">
      <c r="A5" s="4" t="s">
        <v>11</v>
      </c>
      <c r="B5" s="12">
        <v>45691</v>
      </c>
      <c r="C5" s="5">
        <v>-5.1705388037567968E-2</v>
      </c>
    </row>
    <row r="6" spans="1:6" x14ac:dyDescent="0.25">
      <c r="A6" s="4" t="s">
        <v>11</v>
      </c>
      <c r="B6" s="12">
        <v>45692</v>
      </c>
      <c r="C6" s="5">
        <v>2.223206839032521E-2</v>
      </c>
    </row>
    <row r="7" spans="1:6" x14ac:dyDescent="0.25">
      <c r="A7" s="4" t="s">
        <v>11</v>
      </c>
      <c r="B7" s="12">
        <v>45693</v>
      </c>
      <c r="C7" s="5">
        <v>-3.5797149486244573E-2</v>
      </c>
      <c r="E7" s="22" t="s">
        <v>5</v>
      </c>
      <c r="F7" s="22"/>
    </row>
    <row r="8" spans="1:6" x14ac:dyDescent="0.25">
      <c r="A8" s="4" t="s">
        <v>11</v>
      </c>
      <c r="B8" s="12">
        <v>45694</v>
      </c>
      <c r="C8" s="5">
        <v>-1.0180606605494913E-2</v>
      </c>
      <c r="E8" s="15" t="s">
        <v>12</v>
      </c>
      <c r="F8" s="15" t="s">
        <v>13</v>
      </c>
    </row>
    <row r="9" spans="1:6" x14ac:dyDescent="0.25">
      <c r="A9" s="4" t="s">
        <v>11</v>
      </c>
      <c r="B9" s="12">
        <v>45695</v>
      </c>
      <c r="C9" s="5">
        <v>-3.3928189784141916E-2</v>
      </c>
      <c r="E9" s="16" t="str">
        <f ca="1">_xlfn.FORMULATEXT(E4)</f>
        <v>=SKEW(C5:C22)</v>
      </c>
      <c r="F9" s="16" t="str">
        <f ca="1">_xlfn.FORMULATEXT(F4)</f>
        <v>=KURT(C5:C22)</v>
      </c>
    </row>
    <row r="10" spans="1:6" x14ac:dyDescent="0.25">
      <c r="A10" s="4" t="s">
        <v>11</v>
      </c>
      <c r="B10" s="12">
        <v>45698</v>
      </c>
      <c r="C10" s="5">
        <v>-3.0114484818317577E-2</v>
      </c>
    </row>
    <row r="11" spans="1:6" x14ac:dyDescent="0.25">
      <c r="A11" s="4" t="s">
        <v>11</v>
      </c>
      <c r="B11" s="12">
        <v>45699</v>
      </c>
      <c r="C11" s="5">
        <v>-6.3382088786245849E-2</v>
      </c>
    </row>
    <row r="12" spans="1:6" x14ac:dyDescent="0.25">
      <c r="A12" s="4" t="s">
        <v>11</v>
      </c>
      <c r="B12" s="12">
        <v>45700</v>
      </c>
      <c r="C12" s="5">
        <v>2.4383561643835483E-2</v>
      </c>
    </row>
    <row r="13" spans="1:6" x14ac:dyDescent="0.25">
      <c r="A13" s="4" t="s">
        <v>11</v>
      </c>
      <c r="B13" s="12">
        <v>45701</v>
      </c>
      <c r="C13" s="5">
        <v>5.7739740275177587E-2</v>
      </c>
    </row>
    <row r="14" spans="1:6" x14ac:dyDescent="0.25">
      <c r="A14" s="4" t="s">
        <v>11</v>
      </c>
      <c r="B14" s="12">
        <v>45702</v>
      </c>
      <c r="C14" s="5">
        <v>-2.8094622689223137E-4</v>
      </c>
    </row>
    <row r="15" spans="1:6" x14ac:dyDescent="0.25">
      <c r="A15" s="4" t="s">
        <v>11</v>
      </c>
      <c r="B15" s="12">
        <v>45706</v>
      </c>
      <c r="C15" s="5">
        <v>-4.8617356115107091E-3</v>
      </c>
    </row>
    <row r="16" spans="1:6" x14ac:dyDescent="0.25">
      <c r="A16" s="4" t="s">
        <v>11</v>
      </c>
      <c r="B16" s="12">
        <v>45707</v>
      </c>
      <c r="C16" s="5">
        <v>1.8214679054531002E-2</v>
      </c>
    </row>
    <row r="17" spans="1:3" x14ac:dyDescent="0.25">
      <c r="A17" s="4" t="s">
        <v>11</v>
      </c>
      <c r="B17" s="12">
        <v>45708</v>
      </c>
      <c r="C17" s="5">
        <v>-1.708453516751729E-2</v>
      </c>
    </row>
    <row r="18" spans="1:3" x14ac:dyDescent="0.25">
      <c r="A18" s="4" t="s">
        <v>11</v>
      </c>
      <c r="B18" s="12">
        <v>45709</v>
      </c>
      <c r="C18" s="5">
        <v>-4.683972911963874E-2</v>
      </c>
    </row>
    <row r="19" spans="1:3" x14ac:dyDescent="0.25">
      <c r="A19" s="4" t="s">
        <v>11</v>
      </c>
      <c r="B19" s="12">
        <v>45712</v>
      </c>
      <c r="C19" s="5">
        <v>-2.1521610420367154E-2</v>
      </c>
    </row>
    <row r="20" spans="1:3" x14ac:dyDescent="0.25">
      <c r="A20" s="4" t="s">
        <v>11</v>
      </c>
      <c r="B20" s="12">
        <v>45713</v>
      </c>
      <c r="C20" s="5">
        <v>-8.3895561673675512E-2</v>
      </c>
    </row>
    <row r="21" spans="1:3" x14ac:dyDescent="0.25">
      <c r="A21" s="4" t="s">
        <v>11</v>
      </c>
      <c r="B21" s="12">
        <v>45714</v>
      </c>
      <c r="C21" s="5">
        <v>-3.9630118890356725E-2</v>
      </c>
    </row>
    <row r="22" spans="1:3" x14ac:dyDescent="0.25">
      <c r="A22" s="4" t="s">
        <v>11</v>
      </c>
      <c r="B22" s="12">
        <v>45715</v>
      </c>
      <c r="C22" s="5">
        <v>-3.0433287482806159E-2</v>
      </c>
    </row>
  </sheetData>
  <mergeCells count="3">
    <mergeCell ref="A2:C2"/>
    <mergeCell ref="E2:F2"/>
    <mergeCell ref="E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39B7-609A-4AF8-A595-1ED32C7B8FF6}">
  <dimension ref="A2:L50"/>
  <sheetViews>
    <sheetView workbookViewId="0">
      <selection activeCell="G11" sqref="G11"/>
    </sheetView>
  </sheetViews>
  <sheetFormatPr defaultColWidth="20.140625" defaultRowHeight="15" x14ac:dyDescent="0.25"/>
  <cols>
    <col min="1" max="1" width="8.85546875" customWidth="1"/>
    <col min="2" max="2" width="21.5703125" customWidth="1"/>
    <col min="3" max="3" width="11.28515625" customWidth="1"/>
    <col min="4" max="4" width="12.140625" customWidth="1"/>
    <col min="5" max="5" width="11.85546875" customWidth="1"/>
    <col min="6" max="6" width="11.7109375" customWidth="1"/>
    <col min="9" max="9" width="25" customWidth="1"/>
    <col min="10" max="10" width="29.5703125" customWidth="1"/>
    <col min="11" max="11" width="30.5703125" customWidth="1"/>
    <col min="12" max="12" width="28.5703125" customWidth="1"/>
  </cols>
  <sheetData>
    <row r="2" spans="1:12" x14ac:dyDescent="0.25">
      <c r="A2" s="19" t="s">
        <v>0</v>
      </c>
      <c r="B2" s="19"/>
      <c r="C2" s="19"/>
      <c r="D2" s="19"/>
      <c r="E2" s="18" t="s">
        <v>1</v>
      </c>
      <c r="F2" s="18"/>
      <c r="G2" s="18"/>
      <c r="H2" s="18"/>
      <c r="I2" s="22" t="s">
        <v>5</v>
      </c>
      <c r="J2" s="22"/>
      <c r="K2" s="22"/>
      <c r="L2" s="22"/>
    </row>
    <row r="3" spans="1:12" x14ac:dyDescent="0.25">
      <c r="A3" s="10" t="s">
        <v>15</v>
      </c>
      <c r="B3" s="10" t="s">
        <v>16</v>
      </c>
      <c r="C3" s="10" t="s">
        <v>78</v>
      </c>
      <c r="D3" s="10" t="s">
        <v>79</v>
      </c>
      <c r="E3" s="1" t="s">
        <v>84</v>
      </c>
      <c r="F3" s="1" t="s">
        <v>81</v>
      </c>
      <c r="G3" s="1" t="s">
        <v>82</v>
      </c>
      <c r="H3" s="1" t="s">
        <v>83</v>
      </c>
      <c r="I3" s="15" t="s">
        <v>80</v>
      </c>
      <c r="J3" s="15" t="s">
        <v>81</v>
      </c>
      <c r="K3" s="15" t="s">
        <v>82</v>
      </c>
      <c r="L3" s="15" t="s">
        <v>83</v>
      </c>
    </row>
    <row r="4" spans="1:12" x14ac:dyDescent="0.25">
      <c r="A4" s="10" t="s">
        <v>17</v>
      </c>
      <c r="B4" s="10" t="s">
        <v>18</v>
      </c>
      <c r="C4" s="10">
        <v>75</v>
      </c>
      <c r="D4" s="10">
        <v>255</v>
      </c>
      <c r="E4" s="17">
        <f>CONVERT(C4,"in","m")</f>
        <v>1.905</v>
      </c>
      <c r="F4" s="17">
        <f>CONVERT(D4,"lbm","g")/1000</f>
        <v>115.66605435000001</v>
      </c>
      <c r="G4" s="4">
        <f>_xlfn.COVARIANCE.S(C4:C50,D4:D50)</f>
        <v>78.629509713228458</v>
      </c>
      <c r="H4" s="4">
        <f>_xlfn.COVARIANCE.S(E4:E50,F4:F50)</f>
        <v>0.90590993983413837</v>
      </c>
      <c r="I4" s="16" t="str">
        <f ca="1">_xlfn.FORMULATEXT(E4)</f>
        <v>=CONVERT(C4,"in","m")</v>
      </c>
      <c r="J4" s="16" t="str">
        <f t="shared" ref="J4:L50" ca="1" si="0">_xlfn.FORMULATEXT(F4)</f>
        <v>=CONVERT(D4,"lbm","g")/1000</v>
      </c>
      <c r="K4" s="16" t="str">
        <f t="shared" ca="1" si="0"/>
        <v>=COVARIANCE.S(C4:C50,D4:D50)</v>
      </c>
      <c r="L4" s="16" t="str">
        <f t="shared" ca="1" si="0"/>
        <v>=COVARIANCE.S(E4:E50,F4:F50)</v>
      </c>
    </row>
    <row r="5" spans="1:12" x14ac:dyDescent="0.25">
      <c r="A5" s="10" t="s">
        <v>19</v>
      </c>
      <c r="B5" s="10" t="s">
        <v>20</v>
      </c>
      <c r="C5" s="10">
        <v>69</v>
      </c>
      <c r="D5" s="10">
        <v>189</v>
      </c>
      <c r="E5" s="17">
        <f t="shared" ref="E5:E50" si="1">CONVERT(C5,"in","m")</f>
        <v>1.7525999999999999</v>
      </c>
      <c r="F5" s="17">
        <f t="shared" ref="F5:F50" si="2">CONVERT(D5,"lbm","g")/1000</f>
        <v>85.728957930000007</v>
      </c>
      <c r="I5" s="16" t="str">
        <f t="shared" ref="I5:I50" ca="1" si="3">_xlfn.FORMULATEXT(E5)</f>
        <v>=CONVERT(C5,"in","m")</v>
      </c>
      <c r="J5" s="16" t="str">
        <f t="shared" ca="1" si="0"/>
        <v>=CONVERT(D5,"lbm","g")/1000</v>
      </c>
    </row>
    <row r="6" spans="1:12" x14ac:dyDescent="0.25">
      <c r="A6" s="10" t="s">
        <v>19</v>
      </c>
      <c r="B6" s="10" t="s">
        <v>21</v>
      </c>
      <c r="C6" s="10">
        <v>73</v>
      </c>
      <c r="D6" s="10">
        <v>208</v>
      </c>
      <c r="E6" s="17">
        <f t="shared" si="1"/>
        <v>1.8542000000000001</v>
      </c>
      <c r="F6" s="17">
        <f t="shared" si="2"/>
        <v>94.347212960000007</v>
      </c>
      <c r="I6" s="16" t="str">
        <f t="shared" ca="1" si="3"/>
        <v>=CONVERT(C6,"in","m")</v>
      </c>
      <c r="J6" s="16" t="str">
        <f t="shared" ca="1" si="0"/>
        <v>=CONVERT(D6,"lbm","g")/1000</v>
      </c>
    </row>
    <row r="7" spans="1:12" x14ac:dyDescent="0.25">
      <c r="A7" s="10" t="s">
        <v>19</v>
      </c>
      <c r="B7" s="10" t="s">
        <v>22</v>
      </c>
      <c r="C7" s="10">
        <v>77</v>
      </c>
      <c r="D7" s="10">
        <v>227</v>
      </c>
      <c r="E7" s="17">
        <f t="shared" si="1"/>
        <v>1.9558</v>
      </c>
      <c r="F7" s="17">
        <f t="shared" si="2"/>
        <v>102.96546799000001</v>
      </c>
      <c r="I7" s="16" t="str">
        <f t="shared" ca="1" si="3"/>
        <v>=CONVERT(C7,"in","m")</v>
      </c>
      <c r="J7" s="16" t="str">
        <f t="shared" ca="1" si="0"/>
        <v>=CONVERT(D7,"lbm","g")/1000</v>
      </c>
    </row>
    <row r="8" spans="1:12" x14ac:dyDescent="0.25">
      <c r="A8" s="10" t="s">
        <v>19</v>
      </c>
      <c r="B8" s="10" t="s">
        <v>23</v>
      </c>
      <c r="C8" s="10">
        <v>75</v>
      </c>
      <c r="D8" s="10">
        <v>192</v>
      </c>
      <c r="E8" s="17">
        <f t="shared" si="1"/>
        <v>1.905</v>
      </c>
      <c r="F8" s="17">
        <f t="shared" si="2"/>
        <v>87.089735039999994</v>
      </c>
      <c r="I8" s="16" t="str">
        <f t="shared" ca="1" si="3"/>
        <v>=CONVERT(C8,"in","m")</v>
      </c>
      <c r="J8" s="16" t="str">
        <f t="shared" ca="1" si="0"/>
        <v>=CONVERT(D8,"lbm","g")/1000</v>
      </c>
    </row>
    <row r="9" spans="1:12" x14ac:dyDescent="0.25">
      <c r="A9" s="10" t="s">
        <v>19</v>
      </c>
      <c r="B9" s="10" t="s">
        <v>24</v>
      </c>
      <c r="C9" s="10">
        <v>72</v>
      </c>
      <c r="D9" s="10">
        <v>179</v>
      </c>
      <c r="E9" s="17">
        <f t="shared" si="1"/>
        <v>1.8288</v>
      </c>
      <c r="F9" s="17">
        <f t="shared" si="2"/>
        <v>81.193034230000009</v>
      </c>
      <c r="I9" s="16" t="str">
        <f t="shared" ca="1" si="3"/>
        <v>=CONVERT(C9,"in","m")</v>
      </c>
      <c r="J9" s="16" t="str">
        <f t="shared" ca="1" si="0"/>
        <v>=CONVERT(D9,"lbm","g")/1000</v>
      </c>
    </row>
    <row r="10" spans="1:12" x14ac:dyDescent="0.25">
      <c r="A10" s="10" t="s">
        <v>19</v>
      </c>
      <c r="B10" s="10" t="s">
        <v>25</v>
      </c>
      <c r="C10" s="10">
        <v>72</v>
      </c>
      <c r="D10" s="10">
        <v>183</v>
      </c>
      <c r="E10" s="17">
        <f t="shared" si="1"/>
        <v>1.8288</v>
      </c>
      <c r="F10" s="17">
        <f t="shared" si="2"/>
        <v>83.007403710000006</v>
      </c>
      <c r="I10" s="16" t="str">
        <f t="shared" ca="1" si="3"/>
        <v>=CONVERT(C10,"in","m")</v>
      </c>
      <c r="J10" s="16" t="str">
        <f t="shared" ca="1" si="0"/>
        <v>=CONVERT(D10,"lbm","g")/1000</v>
      </c>
    </row>
    <row r="11" spans="1:12" x14ac:dyDescent="0.25">
      <c r="A11" s="10" t="s">
        <v>26</v>
      </c>
      <c r="B11" s="10" t="s">
        <v>27</v>
      </c>
      <c r="C11" s="10">
        <v>77</v>
      </c>
      <c r="D11" s="10">
        <v>250</v>
      </c>
      <c r="E11" s="17">
        <f t="shared" si="1"/>
        <v>1.9558</v>
      </c>
      <c r="F11" s="17">
        <f t="shared" si="2"/>
        <v>113.3980925</v>
      </c>
      <c r="I11" s="16" t="str">
        <f t="shared" ca="1" si="3"/>
        <v>=CONVERT(C11,"in","m")</v>
      </c>
      <c r="J11" s="16" t="str">
        <f t="shared" ca="1" si="0"/>
        <v>=CONVERT(D11,"lbm","g")/1000</v>
      </c>
    </row>
    <row r="12" spans="1:12" x14ac:dyDescent="0.25">
      <c r="A12" s="10" t="s">
        <v>26</v>
      </c>
      <c r="B12" s="10" t="s">
        <v>28</v>
      </c>
      <c r="C12" s="10">
        <v>76</v>
      </c>
      <c r="D12" s="10">
        <v>226</v>
      </c>
      <c r="E12" s="17">
        <f t="shared" si="1"/>
        <v>1.9303999999999999</v>
      </c>
      <c r="F12" s="17">
        <f t="shared" si="2"/>
        <v>102.51187562000001</v>
      </c>
      <c r="I12" s="16" t="str">
        <f t="shared" ca="1" si="3"/>
        <v>=CONVERT(C12,"in","m")</v>
      </c>
      <c r="J12" s="16" t="str">
        <f t="shared" ca="1" si="0"/>
        <v>=CONVERT(D12,"lbm","g")/1000</v>
      </c>
    </row>
    <row r="13" spans="1:12" x14ac:dyDescent="0.25">
      <c r="A13" s="10" t="s">
        <v>26</v>
      </c>
      <c r="B13" s="10" t="s">
        <v>29</v>
      </c>
      <c r="C13" s="10">
        <v>77</v>
      </c>
      <c r="D13" s="10">
        <v>251</v>
      </c>
      <c r="E13" s="17">
        <f t="shared" si="1"/>
        <v>1.9558</v>
      </c>
      <c r="F13" s="17">
        <f t="shared" si="2"/>
        <v>113.85168487</v>
      </c>
      <c r="I13" s="16" t="str">
        <f t="shared" ca="1" si="3"/>
        <v>=CONVERT(C13,"in","m")</v>
      </c>
      <c r="J13" s="16" t="str">
        <f t="shared" ca="1" si="0"/>
        <v>=CONVERT(D13,"lbm","g")/1000</v>
      </c>
    </row>
    <row r="14" spans="1:12" x14ac:dyDescent="0.25">
      <c r="A14" s="10" t="s">
        <v>26</v>
      </c>
      <c r="B14" s="10" t="s">
        <v>30</v>
      </c>
      <c r="C14" s="10">
        <v>79</v>
      </c>
      <c r="D14" s="10">
        <v>253</v>
      </c>
      <c r="E14" s="17">
        <f t="shared" si="1"/>
        <v>2.0066000000000002</v>
      </c>
      <c r="F14" s="17">
        <f t="shared" si="2"/>
        <v>114.75886961</v>
      </c>
      <c r="I14" s="16" t="str">
        <f t="shared" ca="1" si="3"/>
        <v>=CONVERT(C14,"in","m")</v>
      </c>
      <c r="J14" s="16" t="str">
        <f t="shared" ca="1" si="0"/>
        <v>=CONVERT(D14,"lbm","g")/1000</v>
      </c>
    </row>
    <row r="15" spans="1:12" x14ac:dyDescent="0.25">
      <c r="A15" s="10" t="s">
        <v>31</v>
      </c>
      <c r="B15" s="10" t="s">
        <v>32</v>
      </c>
      <c r="C15" s="10">
        <v>77</v>
      </c>
      <c r="D15" s="10">
        <v>310</v>
      </c>
      <c r="E15" s="17">
        <f t="shared" si="1"/>
        <v>1.9558</v>
      </c>
      <c r="F15" s="17">
        <f t="shared" si="2"/>
        <v>140.61363470000001</v>
      </c>
      <c r="I15" s="16" t="str">
        <f t="shared" ca="1" si="3"/>
        <v>=CONVERT(C15,"in","m")</v>
      </c>
      <c r="J15" s="16" t="str">
        <f t="shared" ca="1" si="0"/>
        <v>=CONVERT(D15,"lbm","g")/1000</v>
      </c>
    </row>
    <row r="16" spans="1:12" x14ac:dyDescent="0.25">
      <c r="A16" s="10" t="s">
        <v>31</v>
      </c>
      <c r="B16" s="10" t="s">
        <v>33</v>
      </c>
      <c r="C16" s="10">
        <v>78</v>
      </c>
      <c r="D16" s="10">
        <v>313</v>
      </c>
      <c r="E16" s="17">
        <f t="shared" si="1"/>
        <v>1.9812000000000001</v>
      </c>
      <c r="F16" s="17">
        <f t="shared" si="2"/>
        <v>141.97441181000002</v>
      </c>
      <c r="I16" s="16" t="str">
        <f t="shared" ca="1" si="3"/>
        <v>=CONVERT(C16,"in","m")</v>
      </c>
      <c r="J16" s="16" t="str">
        <f t="shared" ca="1" si="0"/>
        <v>=CONVERT(D16,"lbm","g")/1000</v>
      </c>
    </row>
    <row r="17" spans="1:10" x14ac:dyDescent="0.25">
      <c r="A17" s="10" t="s">
        <v>34</v>
      </c>
      <c r="B17" s="10" t="s">
        <v>35</v>
      </c>
      <c r="C17" s="10">
        <v>74</v>
      </c>
      <c r="D17" s="10">
        <v>297</v>
      </c>
      <c r="E17" s="17">
        <f t="shared" si="1"/>
        <v>1.8795999999999999</v>
      </c>
      <c r="F17" s="17">
        <f t="shared" si="2"/>
        <v>134.71693389000001</v>
      </c>
      <c r="I17" s="16" t="str">
        <f t="shared" ca="1" si="3"/>
        <v>=CONVERT(C17,"in","m")</v>
      </c>
      <c r="J17" s="16" t="str">
        <f t="shared" ca="1" si="0"/>
        <v>=CONVERT(D17,"lbm","g")/1000</v>
      </c>
    </row>
    <row r="18" spans="1:10" x14ac:dyDescent="0.25">
      <c r="A18" s="10" t="s">
        <v>34</v>
      </c>
      <c r="B18" s="10" t="s">
        <v>36</v>
      </c>
      <c r="C18" s="10">
        <v>76</v>
      </c>
      <c r="D18" s="10">
        <v>330</v>
      </c>
      <c r="E18" s="17">
        <f t="shared" si="1"/>
        <v>1.9303999999999999</v>
      </c>
      <c r="F18" s="17">
        <f t="shared" si="2"/>
        <v>149.6854821</v>
      </c>
      <c r="I18" s="16" t="str">
        <f t="shared" ca="1" si="3"/>
        <v>=CONVERT(C18,"in","m")</v>
      </c>
      <c r="J18" s="16" t="str">
        <f t="shared" ca="1" si="0"/>
        <v>=CONVERT(D18,"lbm","g")/1000</v>
      </c>
    </row>
    <row r="19" spans="1:10" x14ac:dyDescent="0.25">
      <c r="A19" s="10" t="s">
        <v>37</v>
      </c>
      <c r="B19" s="10" t="s">
        <v>38</v>
      </c>
      <c r="C19" s="10">
        <v>78</v>
      </c>
      <c r="D19" s="10">
        <v>312</v>
      </c>
      <c r="E19" s="17">
        <f t="shared" si="1"/>
        <v>1.9812000000000001</v>
      </c>
      <c r="F19" s="17">
        <f t="shared" si="2"/>
        <v>141.52081944</v>
      </c>
      <c r="I19" s="16" t="str">
        <f t="shared" ca="1" si="3"/>
        <v>=CONVERT(C19,"in","m")</v>
      </c>
      <c r="J19" s="16" t="str">
        <f t="shared" ca="1" si="0"/>
        <v>=CONVERT(D19,"lbm","g")/1000</v>
      </c>
    </row>
    <row r="20" spans="1:10" x14ac:dyDescent="0.25">
      <c r="A20" s="10" t="s">
        <v>37</v>
      </c>
      <c r="B20" s="10" t="s">
        <v>39</v>
      </c>
      <c r="C20" s="10">
        <v>76</v>
      </c>
      <c r="D20" s="10">
        <v>332</v>
      </c>
      <c r="E20" s="17">
        <f t="shared" si="1"/>
        <v>1.9303999999999999</v>
      </c>
      <c r="F20" s="17">
        <f t="shared" si="2"/>
        <v>150.59266684000002</v>
      </c>
      <c r="I20" s="16" t="str">
        <f t="shared" ca="1" si="3"/>
        <v>=CONVERT(C20,"in","m")</v>
      </c>
      <c r="J20" s="16" t="str">
        <f t="shared" ca="1" si="0"/>
        <v>=CONVERT(D20,"lbm","g")/1000</v>
      </c>
    </row>
    <row r="21" spans="1:10" x14ac:dyDescent="0.25">
      <c r="A21" s="10" t="s">
        <v>37</v>
      </c>
      <c r="B21" s="10" t="s">
        <v>40</v>
      </c>
      <c r="C21" s="10">
        <v>78</v>
      </c>
      <c r="D21" s="10">
        <v>307</v>
      </c>
      <c r="E21" s="17">
        <f t="shared" si="1"/>
        <v>1.9812000000000001</v>
      </c>
      <c r="F21" s="17">
        <f t="shared" si="2"/>
        <v>139.25285758999999</v>
      </c>
      <c r="I21" s="16" t="str">
        <f t="shared" ca="1" si="3"/>
        <v>=CONVERT(C21,"in","m")</v>
      </c>
      <c r="J21" s="16" t="str">
        <f t="shared" ca="1" si="0"/>
        <v>=CONVERT(D21,"lbm","g")/1000</v>
      </c>
    </row>
    <row r="22" spans="1:10" x14ac:dyDescent="0.25">
      <c r="A22" s="10" t="s">
        <v>37</v>
      </c>
      <c r="B22" s="10" t="s">
        <v>41</v>
      </c>
      <c r="C22" s="10">
        <v>78</v>
      </c>
      <c r="D22" s="10">
        <v>320</v>
      </c>
      <c r="E22" s="17">
        <f t="shared" si="1"/>
        <v>1.9812000000000001</v>
      </c>
      <c r="F22" s="17">
        <f t="shared" si="2"/>
        <v>145.14955840000002</v>
      </c>
      <c r="I22" s="16" t="str">
        <f t="shared" ca="1" si="3"/>
        <v>=CONVERT(C22,"in","m")</v>
      </c>
      <c r="J22" s="16" t="str">
        <f t="shared" ca="1" si="0"/>
        <v>=CONVERT(D22,"lbm","g")/1000</v>
      </c>
    </row>
    <row r="23" spans="1:10" x14ac:dyDescent="0.25">
      <c r="A23" s="10" t="s">
        <v>37</v>
      </c>
      <c r="B23" s="10" t="s">
        <v>42</v>
      </c>
      <c r="C23" s="10">
        <v>79</v>
      </c>
      <c r="D23" s="10">
        <v>319</v>
      </c>
      <c r="E23" s="17">
        <f t="shared" si="1"/>
        <v>2.0066000000000002</v>
      </c>
      <c r="F23" s="17">
        <f t="shared" si="2"/>
        <v>144.69596603000002</v>
      </c>
      <c r="I23" s="16" t="str">
        <f t="shared" ca="1" si="3"/>
        <v>=CONVERT(C23,"in","m")</v>
      </c>
      <c r="J23" s="16" t="str">
        <f t="shared" ca="1" si="0"/>
        <v>=CONVERT(D23,"lbm","g")/1000</v>
      </c>
    </row>
    <row r="24" spans="1:10" x14ac:dyDescent="0.25">
      <c r="A24" s="10" t="s">
        <v>43</v>
      </c>
      <c r="B24" s="10" t="s">
        <v>44</v>
      </c>
      <c r="C24" s="10">
        <v>76</v>
      </c>
      <c r="D24" s="10">
        <v>258</v>
      </c>
      <c r="E24" s="17">
        <f t="shared" si="1"/>
        <v>1.9303999999999999</v>
      </c>
      <c r="F24" s="17">
        <f t="shared" si="2"/>
        <v>117.02683146</v>
      </c>
      <c r="I24" s="16" t="str">
        <f t="shared" ca="1" si="3"/>
        <v>=CONVERT(C24,"in","m")</v>
      </c>
      <c r="J24" s="16" t="str">
        <f t="shared" ca="1" si="0"/>
        <v>=CONVERT(D24,"lbm","g")/1000</v>
      </c>
    </row>
    <row r="25" spans="1:10" x14ac:dyDescent="0.25">
      <c r="A25" s="10" t="s">
        <v>43</v>
      </c>
      <c r="B25" s="10" t="s">
        <v>45</v>
      </c>
      <c r="C25" s="10">
        <v>77</v>
      </c>
      <c r="D25" s="10">
        <v>263</v>
      </c>
      <c r="E25" s="17">
        <f t="shared" si="1"/>
        <v>1.9558</v>
      </c>
      <c r="F25" s="17">
        <f t="shared" si="2"/>
        <v>119.29479331</v>
      </c>
      <c r="I25" s="16" t="str">
        <f t="shared" ca="1" si="3"/>
        <v>=CONVERT(C25,"in","m")</v>
      </c>
      <c r="J25" s="16" t="str">
        <f t="shared" ca="1" si="0"/>
        <v>=CONVERT(D25,"lbm","g")/1000</v>
      </c>
    </row>
    <row r="26" spans="1:10" x14ac:dyDescent="0.25">
      <c r="A26" s="10" t="s">
        <v>43</v>
      </c>
      <c r="B26" s="10" t="s">
        <v>46</v>
      </c>
      <c r="C26" s="10">
        <v>76</v>
      </c>
      <c r="D26" s="10">
        <v>245</v>
      </c>
      <c r="E26" s="17">
        <f t="shared" si="1"/>
        <v>1.9303999999999999</v>
      </c>
      <c r="F26" s="17">
        <f t="shared" si="2"/>
        <v>111.13013065000001</v>
      </c>
      <c r="I26" s="16" t="str">
        <f t="shared" ca="1" si="3"/>
        <v>=CONVERT(C26,"in","m")</v>
      </c>
      <c r="J26" s="16" t="str">
        <f t="shared" ca="1" si="0"/>
        <v>=CONVERT(D26,"lbm","g")/1000</v>
      </c>
    </row>
    <row r="27" spans="1:10" x14ac:dyDescent="0.25">
      <c r="A27" s="10" t="s">
        <v>43</v>
      </c>
      <c r="B27" s="10" t="s">
        <v>47</v>
      </c>
      <c r="C27" s="10">
        <v>78</v>
      </c>
      <c r="D27" s="10">
        <v>267</v>
      </c>
      <c r="E27" s="17">
        <f t="shared" si="1"/>
        <v>1.9812000000000001</v>
      </c>
      <c r="F27" s="17">
        <f t="shared" si="2"/>
        <v>121.10916279</v>
      </c>
      <c r="I27" s="16" t="str">
        <f t="shared" ca="1" si="3"/>
        <v>=CONVERT(C27,"in","m")</v>
      </c>
      <c r="J27" s="16" t="str">
        <f t="shared" ca="1" si="0"/>
        <v>=CONVERT(D27,"lbm","g")/1000</v>
      </c>
    </row>
    <row r="28" spans="1:10" x14ac:dyDescent="0.25">
      <c r="A28" s="10" t="s">
        <v>48</v>
      </c>
      <c r="B28" s="10" t="s">
        <v>49</v>
      </c>
      <c r="C28" s="10">
        <v>73</v>
      </c>
      <c r="D28" s="10">
        <v>313</v>
      </c>
      <c r="E28" s="17">
        <f t="shared" si="1"/>
        <v>1.8542000000000001</v>
      </c>
      <c r="F28" s="17">
        <f t="shared" si="2"/>
        <v>141.97441181000002</v>
      </c>
      <c r="I28" s="16" t="str">
        <f t="shared" ca="1" si="3"/>
        <v>=CONVERT(C28,"in","m")</v>
      </c>
      <c r="J28" s="16" t="str">
        <f t="shared" ca="1" si="0"/>
        <v>=CONVERT(D28,"lbm","g")/1000</v>
      </c>
    </row>
    <row r="29" spans="1:10" x14ac:dyDescent="0.25">
      <c r="A29" s="10" t="s">
        <v>48</v>
      </c>
      <c r="B29" s="10" t="s">
        <v>50</v>
      </c>
      <c r="C29" s="10">
        <v>75</v>
      </c>
      <c r="D29" s="10">
        <v>307</v>
      </c>
      <c r="E29" s="17">
        <f t="shared" si="1"/>
        <v>1.905</v>
      </c>
      <c r="F29" s="17">
        <f t="shared" si="2"/>
        <v>139.25285758999999</v>
      </c>
      <c r="I29" s="16" t="str">
        <f t="shared" ca="1" si="3"/>
        <v>=CONVERT(C29,"in","m")</v>
      </c>
      <c r="J29" s="16" t="str">
        <f t="shared" ca="1" si="0"/>
        <v>=CONVERT(D29,"lbm","g")/1000</v>
      </c>
    </row>
    <row r="30" spans="1:10" x14ac:dyDescent="0.25">
      <c r="A30" s="10" t="s">
        <v>48</v>
      </c>
      <c r="B30" s="10" t="s">
        <v>51</v>
      </c>
      <c r="C30" s="10">
        <v>75</v>
      </c>
      <c r="D30" s="10">
        <v>305</v>
      </c>
      <c r="E30" s="17">
        <f t="shared" si="1"/>
        <v>1.905</v>
      </c>
      <c r="F30" s="17">
        <f t="shared" si="2"/>
        <v>138.34567285</v>
      </c>
      <c r="I30" s="16" t="str">
        <f t="shared" ca="1" si="3"/>
        <v>=CONVERT(C30,"in","m")</v>
      </c>
      <c r="J30" s="16" t="str">
        <f t="shared" ca="1" si="0"/>
        <v>=CONVERT(D30,"lbm","g")/1000</v>
      </c>
    </row>
    <row r="31" spans="1:10" x14ac:dyDescent="0.25">
      <c r="A31" s="10" t="s">
        <v>48</v>
      </c>
      <c r="B31" s="10" t="s">
        <v>52</v>
      </c>
      <c r="C31" s="10">
        <v>75</v>
      </c>
      <c r="D31" s="10">
        <v>305</v>
      </c>
      <c r="E31" s="17">
        <f t="shared" si="1"/>
        <v>1.905</v>
      </c>
      <c r="F31" s="17">
        <f t="shared" si="2"/>
        <v>138.34567285</v>
      </c>
      <c r="I31" s="16" t="str">
        <f t="shared" ca="1" si="3"/>
        <v>=CONVERT(C31,"in","m")</v>
      </c>
      <c r="J31" s="16" t="str">
        <f t="shared" ca="1" si="0"/>
        <v>=CONVERT(D31,"lbm","g")/1000</v>
      </c>
    </row>
    <row r="32" spans="1:10" x14ac:dyDescent="0.25">
      <c r="A32" s="10" t="s">
        <v>48</v>
      </c>
      <c r="B32" s="10" t="s">
        <v>53</v>
      </c>
      <c r="C32" s="10">
        <v>75</v>
      </c>
      <c r="D32" s="10">
        <v>303</v>
      </c>
      <c r="E32" s="17">
        <f t="shared" si="1"/>
        <v>1.905</v>
      </c>
      <c r="F32" s="17">
        <f t="shared" si="2"/>
        <v>137.43848811000001</v>
      </c>
      <c r="I32" s="16" t="str">
        <f t="shared" ca="1" si="3"/>
        <v>=CONVERT(C32,"in","m")</v>
      </c>
      <c r="J32" s="16" t="str">
        <f t="shared" ca="1" si="0"/>
        <v>=CONVERT(D32,"lbm","g")/1000</v>
      </c>
    </row>
    <row r="33" spans="1:10" x14ac:dyDescent="0.25">
      <c r="A33" s="10" t="s">
        <v>54</v>
      </c>
      <c r="B33" s="10" t="s">
        <v>55</v>
      </c>
      <c r="C33" s="10">
        <v>77</v>
      </c>
      <c r="D33" s="10">
        <v>254</v>
      </c>
      <c r="E33" s="17">
        <f t="shared" si="1"/>
        <v>1.9558</v>
      </c>
      <c r="F33" s="17">
        <f t="shared" si="2"/>
        <v>115.21246198</v>
      </c>
      <c r="I33" s="16" t="str">
        <f t="shared" ca="1" si="3"/>
        <v>=CONVERT(C33,"in","m")</v>
      </c>
      <c r="J33" s="16" t="str">
        <f t="shared" ca="1" si="0"/>
        <v>=CONVERT(D33,"lbm","g")/1000</v>
      </c>
    </row>
    <row r="34" spans="1:10" x14ac:dyDescent="0.25">
      <c r="A34" s="10" t="s">
        <v>54</v>
      </c>
      <c r="B34" s="10" t="s">
        <v>56</v>
      </c>
      <c r="C34" s="10">
        <v>74</v>
      </c>
      <c r="D34" s="10">
        <v>227</v>
      </c>
      <c r="E34" s="17">
        <f t="shared" si="1"/>
        <v>1.8795999999999999</v>
      </c>
      <c r="F34" s="17">
        <f t="shared" si="2"/>
        <v>102.96546799000001</v>
      </c>
      <c r="I34" s="16" t="str">
        <f t="shared" ca="1" si="3"/>
        <v>=CONVERT(C34,"in","m")</v>
      </c>
      <c r="J34" s="16" t="str">
        <f t="shared" ca="1" si="0"/>
        <v>=CONVERT(D34,"lbm","g")/1000</v>
      </c>
    </row>
    <row r="35" spans="1:10" x14ac:dyDescent="0.25">
      <c r="A35" s="10" t="s">
        <v>54</v>
      </c>
      <c r="B35" s="10" t="s">
        <v>57</v>
      </c>
      <c r="C35" s="10">
        <v>74</v>
      </c>
      <c r="D35" s="10">
        <v>233</v>
      </c>
      <c r="E35" s="17">
        <f t="shared" si="1"/>
        <v>1.8795999999999999</v>
      </c>
      <c r="F35" s="17">
        <f t="shared" si="2"/>
        <v>105.68702221000001</v>
      </c>
      <c r="I35" s="16" t="str">
        <f t="shared" ca="1" si="3"/>
        <v>=CONVERT(C35,"in","m")</v>
      </c>
      <c r="J35" s="16" t="str">
        <f t="shared" ca="1" si="0"/>
        <v>=CONVERT(D35,"lbm","g")/1000</v>
      </c>
    </row>
    <row r="36" spans="1:10" x14ac:dyDescent="0.25">
      <c r="A36" s="10" t="s">
        <v>54</v>
      </c>
      <c r="B36" s="10" t="s">
        <v>58</v>
      </c>
      <c r="C36" s="10">
        <v>72</v>
      </c>
      <c r="D36" s="10">
        <v>214</v>
      </c>
      <c r="E36" s="17">
        <f t="shared" si="1"/>
        <v>1.8288</v>
      </c>
      <c r="F36" s="17">
        <f t="shared" si="2"/>
        <v>97.068767180000009</v>
      </c>
      <c r="I36" s="16" t="str">
        <f t="shared" ca="1" si="3"/>
        <v>=CONVERT(C36,"in","m")</v>
      </c>
      <c r="J36" s="16" t="str">
        <f t="shared" ca="1" si="0"/>
        <v>=CONVERT(D36,"lbm","g")/1000</v>
      </c>
    </row>
    <row r="37" spans="1:10" x14ac:dyDescent="0.25">
      <c r="A37" s="10" t="s">
        <v>54</v>
      </c>
      <c r="B37" s="10" t="s">
        <v>59</v>
      </c>
      <c r="C37" s="10">
        <v>74</v>
      </c>
      <c r="D37" s="10">
        <v>216</v>
      </c>
      <c r="E37" s="17">
        <f t="shared" si="1"/>
        <v>1.8795999999999999</v>
      </c>
      <c r="F37" s="17">
        <f t="shared" si="2"/>
        <v>97.97595192</v>
      </c>
      <c r="I37" s="16" t="str">
        <f t="shared" ca="1" si="3"/>
        <v>=CONVERT(C37,"in","m")</v>
      </c>
      <c r="J37" s="16" t="str">
        <f t="shared" ca="1" si="0"/>
        <v>=CONVERT(D37,"lbm","g")/1000</v>
      </c>
    </row>
    <row r="38" spans="1:10" x14ac:dyDescent="0.25">
      <c r="A38" s="10" t="s">
        <v>54</v>
      </c>
      <c r="B38" s="10" t="s">
        <v>60</v>
      </c>
      <c r="C38" s="10">
        <v>71</v>
      </c>
      <c r="D38" s="10">
        <v>230</v>
      </c>
      <c r="E38" s="17">
        <f t="shared" si="1"/>
        <v>1.8033999999999999</v>
      </c>
      <c r="F38" s="17">
        <f t="shared" si="2"/>
        <v>104.32624509999999</v>
      </c>
      <c r="I38" s="16" t="str">
        <f t="shared" ca="1" si="3"/>
        <v>=CONVERT(C38,"in","m")</v>
      </c>
      <c r="J38" s="16" t="str">
        <f t="shared" ca="1" si="0"/>
        <v>=CONVERT(D38,"lbm","g")/1000</v>
      </c>
    </row>
    <row r="39" spans="1:10" x14ac:dyDescent="0.25">
      <c r="A39" s="10" t="s">
        <v>61</v>
      </c>
      <c r="B39" s="10" t="s">
        <v>62</v>
      </c>
      <c r="C39" s="10">
        <v>70</v>
      </c>
      <c r="D39" s="10">
        <v>184</v>
      </c>
      <c r="E39" s="17">
        <f t="shared" si="1"/>
        <v>1.778</v>
      </c>
      <c r="F39" s="17">
        <f t="shared" si="2"/>
        <v>83.460996080000001</v>
      </c>
      <c r="I39" s="16" t="str">
        <f t="shared" ca="1" si="3"/>
        <v>=CONVERT(C39,"in","m")</v>
      </c>
      <c r="J39" s="16" t="str">
        <f t="shared" ca="1" si="0"/>
        <v>=CONVERT(D39,"lbm","g")/1000</v>
      </c>
    </row>
    <row r="40" spans="1:10" x14ac:dyDescent="0.25">
      <c r="A40" s="10" t="s">
        <v>61</v>
      </c>
      <c r="B40" s="10" t="s">
        <v>63</v>
      </c>
      <c r="C40" s="10">
        <v>75</v>
      </c>
      <c r="D40" s="10">
        <v>190</v>
      </c>
      <c r="E40" s="17">
        <f t="shared" si="1"/>
        <v>1.905</v>
      </c>
      <c r="F40" s="17">
        <f t="shared" si="2"/>
        <v>86.182550300000003</v>
      </c>
      <c r="I40" s="16" t="str">
        <f t="shared" ca="1" si="3"/>
        <v>=CONVERT(C40,"in","m")</v>
      </c>
      <c r="J40" s="16" t="str">
        <f t="shared" ca="1" si="0"/>
        <v>=CONVERT(D40,"lbm","g")/1000</v>
      </c>
    </row>
    <row r="41" spans="1:10" x14ac:dyDescent="0.25">
      <c r="A41" s="10" t="s">
        <v>61</v>
      </c>
      <c r="B41" s="10" t="s">
        <v>64</v>
      </c>
      <c r="C41" s="10">
        <v>73</v>
      </c>
      <c r="D41" s="10">
        <v>215</v>
      </c>
      <c r="E41" s="17">
        <f t="shared" si="1"/>
        <v>1.8542000000000001</v>
      </c>
      <c r="F41" s="17">
        <f t="shared" si="2"/>
        <v>97.522359550000004</v>
      </c>
      <c r="I41" s="16" t="str">
        <f t="shared" ca="1" si="3"/>
        <v>=CONVERT(C41,"in","m")</v>
      </c>
      <c r="J41" s="16" t="str">
        <f t="shared" ca="1" si="0"/>
        <v>=CONVERT(D41,"lbm","g")/1000</v>
      </c>
    </row>
    <row r="42" spans="1:10" x14ac:dyDescent="0.25">
      <c r="A42" s="10" t="s">
        <v>61</v>
      </c>
      <c r="B42" s="10" t="s">
        <v>65</v>
      </c>
      <c r="C42" s="10">
        <v>72</v>
      </c>
      <c r="D42" s="10">
        <v>197</v>
      </c>
      <c r="E42" s="17">
        <f t="shared" si="1"/>
        <v>1.8288</v>
      </c>
      <c r="F42" s="17">
        <f t="shared" si="2"/>
        <v>89.35769689</v>
      </c>
      <c r="I42" s="16" t="str">
        <f t="shared" ca="1" si="3"/>
        <v>=CONVERT(C42,"in","m")</v>
      </c>
      <c r="J42" s="16" t="str">
        <f t="shared" ca="1" si="0"/>
        <v>=CONVERT(D42,"lbm","g")/1000</v>
      </c>
    </row>
    <row r="43" spans="1:10" x14ac:dyDescent="0.25">
      <c r="A43" s="10" t="s">
        <v>61</v>
      </c>
      <c r="B43" s="10" t="s">
        <v>66</v>
      </c>
      <c r="C43" s="10">
        <v>73</v>
      </c>
      <c r="D43" s="10">
        <v>197</v>
      </c>
      <c r="E43" s="17">
        <f t="shared" si="1"/>
        <v>1.8542000000000001</v>
      </c>
      <c r="F43" s="17">
        <f t="shared" si="2"/>
        <v>89.35769689</v>
      </c>
      <c r="I43" s="16" t="str">
        <f t="shared" ca="1" si="3"/>
        <v>=CONVERT(C43,"in","m")</v>
      </c>
      <c r="J43" s="16" t="str">
        <f t="shared" ca="1" si="0"/>
        <v>=CONVERT(D43,"lbm","g")/1000</v>
      </c>
    </row>
    <row r="44" spans="1:10" x14ac:dyDescent="0.25">
      <c r="A44" s="10" t="s">
        <v>67</v>
      </c>
      <c r="B44" s="10" t="s">
        <v>68</v>
      </c>
      <c r="C44" s="10">
        <v>71</v>
      </c>
      <c r="D44" s="10">
        <v>203</v>
      </c>
      <c r="E44" s="17">
        <f t="shared" si="1"/>
        <v>1.8033999999999999</v>
      </c>
      <c r="F44" s="17">
        <f t="shared" si="2"/>
        <v>92.079251110000001</v>
      </c>
      <c r="I44" s="16" t="str">
        <f t="shared" ca="1" si="3"/>
        <v>=CONVERT(C44,"in","m")</v>
      </c>
      <c r="J44" s="16" t="str">
        <f t="shared" ca="1" si="0"/>
        <v>=CONVERT(D44,"lbm","g")/1000</v>
      </c>
    </row>
    <row r="45" spans="1:10" x14ac:dyDescent="0.25">
      <c r="A45" s="10" t="s">
        <v>67</v>
      </c>
      <c r="B45" s="10" t="s">
        <v>69</v>
      </c>
      <c r="C45" s="10">
        <v>72</v>
      </c>
      <c r="D45" s="10">
        <v>210</v>
      </c>
      <c r="E45" s="17">
        <f t="shared" si="1"/>
        <v>1.8288</v>
      </c>
      <c r="F45" s="17">
        <f t="shared" si="2"/>
        <v>95.254397699999998</v>
      </c>
      <c r="I45" s="16" t="str">
        <f t="shared" ca="1" si="3"/>
        <v>=CONVERT(C45,"in","m")</v>
      </c>
      <c r="J45" s="16" t="str">
        <f t="shared" ca="1" si="0"/>
        <v>=CONVERT(D45,"lbm","g")/1000</v>
      </c>
    </row>
    <row r="46" spans="1:10" x14ac:dyDescent="0.25">
      <c r="A46" s="10" t="s">
        <v>67</v>
      </c>
      <c r="B46" s="10" t="s">
        <v>70</v>
      </c>
      <c r="C46" s="10">
        <v>71</v>
      </c>
      <c r="D46" s="10">
        <v>196</v>
      </c>
      <c r="E46" s="17">
        <f t="shared" si="1"/>
        <v>1.8033999999999999</v>
      </c>
      <c r="F46" s="17">
        <f t="shared" si="2"/>
        <v>88.904104520000004</v>
      </c>
      <c r="I46" s="16" t="str">
        <f t="shared" ca="1" si="3"/>
        <v>=CONVERT(C46,"in","m")</v>
      </c>
      <c r="J46" s="16" t="str">
        <f t="shared" ca="1" si="0"/>
        <v>=CONVERT(D46,"lbm","g")/1000</v>
      </c>
    </row>
    <row r="47" spans="1:10" x14ac:dyDescent="0.25">
      <c r="A47" s="10" t="s">
        <v>67</v>
      </c>
      <c r="B47" s="10" t="s">
        <v>71</v>
      </c>
      <c r="C47" s="10">
        <v>72</v>
      </c>
      <c r="D47" s="10">
        <v>202</v>
      </c>
      <c r="E47" s="17">
        <f t="shared" si="1"/>
        <v>1.8288</v>
      </c>
      <c r="F47" s="17">
        <f t="shared" si="2"/>
        <v>91.625658740000006</v>
      </c>
      <c r="I47" s="16" t="str">
        <f t="shared" ca="1" si="3"/>
        <v>=CONVERT(C47,"in","m")</v>
      </c>
      <c r="J47" s="16" t="str">
        <f t="shared" ca="1" si="0"/>
        <v>=CONVERT(D47,"lbm","g")/1000</v>
      </c>
    </row>
    <row r="48" spans="1:10" x14ac:dyDescent="0.25">
      <c r="A48" s="10" t="s">
        <v>72</v>
      </c>
      <c r="B48" s="10" t="s">
        <v>73</v>
      </c>
      <c r="C48" s="10">
        <v>73</v>
      </c>
      <c r="D48" s="10">
        <v>222</v>
      </c>
      <c r="E48" s="17">
        <f t="shared" si="1"/>
        <v>1.8542000000000001</v>
      </c>
      <c r="F48" s="17">
        <f t="shared" si="2"/>
        <v>100.69750614</v>
      </c>
      <c r="I48" s="16" t="str">
        <f t="shared" ca="1" si="3"/>
        <v>=CONVERT(C48,"in","m")</v>
      </c>
      <c r="J48" s="16" t="str">
        <f t="shared" ca="1" si="0"/>
        <v>=CONVERT(D48,"lbm","g")/1000</v>
      </c>
    </row>
    <row r="49" spans="1:10" x14ac:dyDescent="0.25">
      <c r="A49" s="10" t="s">
        <v>74</v>
      </c>
      <c r="B49" s="10" t="s">
        <v>75</v>
      </c>
      <c r="C49" s="10">
        <v>76</v>
      </c>
      <c r="D49" s="10">
        <v>204</v>
      </c>
      <c r="E49" s="17">
        <f t="shared" si="1"/>
        <v>1.9303999999999999</v>
      </c>
      <c r="F49" s="17">
        <f t="shared" si="2"/>
        <v>92.532843480000011</v>
      </c>
      <c r="I49" s="16" t="str">
        <f t="shared" ca="1" si="3"/>
        <v>=CONVERT(C49,"in","m")</v>
      </c>
      <c r="J49" s="16" t="str">
        <f t="shared" ca="1" si="0"/>
        <v>=CONVERT(D49,"lbm","g")/1000</v>
      </c>
    </row>
    <row r="50" spans="1:10" x14ac:dyDescent="0.25">
      <c r="A50" s="10" t="s">
        <v>76</v>
      </c>
      <c r="B50" s="10" t="s">
        <v>77</v>
      </c>
      <c r="C50" s="10">
        <v>74</v>
      </c>
      <c r="D50" s="10">
        <v>246</v>
      </c>
      <c r="E50" s="17">
        <f t="shared" si="1"/>
        <v>1.8795999999999999</v>
      </c>
      <c r="F50" s="17">
        <f t="shared" si="2"/>
        <v>111.58372302000001</v>
      </c>
      <c r="I50" s="16" t="str">
        <f t="shared" ca="1" si="3"/>
        <v>=CONVERT(C50,"in","m")</v>
      </c>
      <c r="J50" s="16" t="str">
        <f t="shared" ca="1" si="0"/>
        <v>=CONVERT(D50,"lbm","g")/1000</v>
      </c>
    </row>
  </sheetData>
  <mergeCells count="3">
    <mergeCell ref="A2:D2"/>
    <mergeCell ref="E2:H2"/>
    <mergeCell ref="I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65B5-4D7F-44B7-BC82-9B038080553C}">
  <dimension ref="A2:L50"/>
  <sheetViews>
    <sheetView workbookViewId="0">
      <selection activeCell="M4" sqref="M4"/>
    </sheetView>
  </sheetViews>
  <sheetFormatPr defaultColWidth="20.140625" defaultRowHeight="15" x14ac:dyDescent="0.25"/>
  <cols>
    <col min="1" max="1" width="8.85546875" customWidth="1"/>
    <col min="2" max="2" width="21.5703125" customWidth="1"/>
    <col min="3" max="3" width="11.28515625" customWidth="1"/>
    <col min="4" max="4" width="12.140625" customWidth="1"/>
    <col min="5" max="5" width="11.85546875" customWidth="1"/>
    <col min="6" max="6" width="11.7109375" customWidth="1"/>
    <col min="9" max="9" width="25" customWidth="1"/>
    <col min="10" max="10" width="29.5703125" customWidth="1"/>
    <col min="11" max="11" width="30.5703125" customWidth="1"/>
    <col min="12" max="12" width="28.5703125" customWidth="1"/>
  </cols>
  <sheetData>
    <row r="2" spans="1:12" x14ac:dyDescent="0.25">
      <c r="A2" s="19" t="s">
        <v>0</v>
      </c>
      <c r="B2" s="19"/>
      <c r="C2" s="19"/>
      <c r="D2" s="19"/>
      <c r="E2" s="18" t="s">
        <v>1</v>
      </c>
      <c r="F2" s="18"/>
      <c r="G2" s="18"/>
      <c r="H2" s="18"/>
      <c r="I2" s="22" t="s">
        <v>5</v>
      </c>
      <c r="J2" s="22"/>
      <c r="K2" s="22"/>
      <c r="L2" s="22"/>
    </row>
    <row r="3" spans="1:12" x14ac:dyDescent="0.25">
      <c r="A3" s="10" t="s">
        <v>15</v>
      </c>
      <c r="B3" s="10" t="s">
        <v>16</v>
      </c>
      <c r="C3" s="10" t="s">
        <v>78</v>
      </c>
      <c r="D3" s="10" t="s">
        <v>79</v>
      </c>
      <c r="E3" s="1" t="s">
        <v>84</v>
      </c>
      <c r="F3" s="1" t="s">
        <v>81</v>
      </c>
      <c r="G3" s="1" t="s">
        <v>85</v>
      </c>
      <c r="H3" s="1" t="s">
        <v>86</v>
      </c>
      <c r="I3" s="15" t="s">
        <v>80</v>
      </c>
      <c r="J3" s="15" t="s">
        <v>81</v>
      </c>
      <c r="K3" s="15" t="s">
        <v>85</v>
      </c>
      <c r="L3" s="15" t="s">
        <v>86</v>
      </c>
    </row>
    <row r="4" spans="1:12" x14ac:dyDescent="0.25">
      <c r="A4" s="10" t="s">
        <v>17</v>
      </c>
      <c r="B4" s="10" t="s">
        <v>18</v>
      </c>
      <c r="C4" s="10">
        <v>75</v>
      </c>
      <c r="D4" s="10">
        <v>255</v>
      </c>
      <c r="E4" s="17">
        <f>CONVERT(C4,"in","m")</f>
        <v>1.905</v>
      </c>
      <c r="F4" s="17">
        <f>CONVERT(D4,"lbm","g")/1000</f>
        <v>115.66605435000001</v>
      </c>
      <c r="G4" s="17">
        <f>CORREL(C4:C50,D4:D50)</f>
        <v>0.65196466128813801</v>
      </c>
      <c r="H4" s="17">
        <f>CORREL(E4:E50,F4:F50)</f>
        <v>0.6519646612881389</v>
      </c>
      <c r="I4" s="16" t="str">
        <f ca="1">_xlfn.FORMULATEXT(E4)</f>
        <v>=CONVERT(C4,"in","m")</v>
      </c>
      <c r="J4" s="16" t="str">
        <f t="shared" ref="J4:L50" ca="1" si="0">_xlfn.FORMULATEXT(F4)</f>
        <v>=CONVERT(D4,"lbm","g")/1000</v>
      </c>
      <c r="K4" s="16" t="str">
        <f t="shared" ca="1" si="0"/>
        <v>=CORREL(C4:C50,D4:D50)</v>
      </c>
      <c r="L4" s="16" t="str">
        <f t="shared" ca="1" si="0"/>
        <v>=CORREL(E4:E50,F4:F50)</v>
      </c>
    </row>
    <row r="5" spans="1:12" x14ac:dyDescent="0.25">
      <c r="A5" s="10" t="s">
        <v>19</v>
      </c>
      <c r="B5" s="10" t="s">
        <v>20</v>
      </c>
      <c r="C5" s="10">
        <v>69</v>
      </c>
      <c r="D5" s="10">
        <v>189</v>
      </c>
      <c r="E5" s="17">
        <f t="shared" ref="E5:E50" si="1">CONVERT(C5,"in","m")</f>
        <v>1.7525999999999999</v>
      </c>
      <c r="F5" s="17">
        <f t="shared" ref="F5:F50" si="2">CONVERT(D5,"lbm","g")/1000</f>
        <v>85.728957930000007</v>
      </c>
      <c r="I5" s="16" t="str">
        <f t="shared" ref="I5:I50" ca="1" si="3">_xlfn.FORMULATEXT(E5)</f>
        <v>=CONVERT(C5,"in","m")</v>
      </c>
      <c r="J5" s="16" t="str">
        <f t="shared" ca="1" si="0"/>
        <v>=CONVERT(D5,"lbm","g")/1000</v>
      </c>
    </row>
    <row r="6" spans="1:12" x14ac:dyDescent="0.25">
      <c r="A6" s="10" t="s">
        <v>19</v>
      </c>
      <c r="B6" s="10" t="s">
        <v>21</v>
      </c>
      <c r="C6" s="10">
        <v>73</v>
      </c>
      <c r="D6" s="10">
        <v>208</v>
      </c>
      <c r="E6" s="17">
        <f t="shared" si="1"/>
        <v>1.8542000000000001</v>
      </c>
      <c r="F6" s="17">
        <f t="shared" si="2"/>
        <v>94.347212960000007</v>
      </c>
      <c r="I6" s="16" t="str">
        <f t="shared" ca="1" si="3"/>
        <v>=CONVERT(C6,"in","m")</v>
      </c>
      <c r="J6" s="16" t="str">
        <f t="shared" ca="1" si="0"/>
        <v>=CONVERT(D6,"lbm","g")/1000</v>
      </c>
    </row>
    <row r="7" spans="1:12" x14ac:dyDescent="0.25">
      <c r="A7" s="10" t="s">
        <v>19</v>
      </c>
      <c r="B7" s="10" t="s">
        <v>22</v>
      </c>
      <c r="C7" s="10">
        <v>77</v>
      </c>
      <c r="D7" s="10">
        <v>227</v>
      </c>
      <c r="E7" s="17">
        <f t="shared" si="1"/>
        <v>1.9558</v>
      </c>
      <c r="F7" s="17">
        <f t="shared" si="2"/>
        <v>102.96546799000001</v>
      </c>
      <c r="I7" s="16" t="str">
        <f t="shared" ca="1" si="3"/>
        <v>=CONVERT(C7,"in","m")</v>
      </c>
      <c r="J7" s="16" t="str">
        <f t="shared" ca="1" si="0"/>
        <v>=CONVERT(D7,"lbm","g")/1000</v>
      </c>
    </row>
    <row r="8" spans="1:12" x14ac:dyDescent="0.25">
      <c r="A8" s="10" t="s">
        <v>19</v>
      </c>
      <c r="B8" s="10" t="s">
        <v>23</v>
      </c>
      <c r="C8" s="10">
        <v>75</v>
      </c>
      <c r="D8" s="10">
        <v>192</v>
      </c>
      <c r="E8" s="17">
        <f t="shared" si="1"/>
        <v>1.905</v>
      </c>
      <c r="F8" s="17">
        <f t="shared" si="2"/>
        <v>87.089735039999994</v>
      </c>
      <c r="I8" s="16" t="str">
        <f t="shared" ca="1" si="3"/>
        <v>=CONVERT(C8,"in","m")</v>
      </c>
      <c r="J8" s="16" t="str">
        <f t="shared" ca="1" si="0"/>
        <v>=CONVERT(D8,"lbm","g")/1000</v>
      </c>
    </row>
    <row r="9" spans="1:12" x14ac:dyDescent="0.25">
      <c r="A9" s="10" t="s">
        <v>19</v>
      </c>
      <c r="B9" s="10" t="s">
        <v>24</v>
      </c>
      <c r="C9" s="10">
        <v>72</v>
      </c>
      <c r="D9" s="10">
        <v>179</v>
      </c>
      <c r="E9" s="17">
        <f t="shared" si="1"/>
        <v>1.8288</v>
      </c>
      <c r="F9" s="17">
        <f t="shared" si="2"/>
        <v>81.193034230000009</v>
      </c>
      <c r="I9" s="16" t="str">
        <f t="shared" ca="1" si="3"/>
        <v>=CONVERT(C9,"in","m")</v>
      </c>
      <c r="J9" s="16" t="str">
        <f t="shared" ca="1" si="0"/>
        <v>=CONVERT(D9,"lbm","g")/1000</v>
      </c>
    </row>
    <row r="10" spans="1:12" x14ac:dyDescent="0.25">
      <c r="A10" s="10" t="s">
        <v>19</v>
      </c>
      <c r="B10" s="10" t="s">
        <v>25</v>
      </c>
      <c r="C10" s="10">
        <v>72</v>
      </c>
      <c r="D10" s="10">
        <v>183</v>
      </c>
      <c r="E10" s="17">
        <f t="shared" si="1"/>
        <v>1.8288</v>
      </c>
      <c r="F10" s="17">
        <f t="shared" si="2"/>
        <v>83.007403710000006</v>
      </c>
      <c r="I10" s="16" t="str">
        <f t="shared" ca="1" si="3"/>
        <v>=CONVERT(C10,"in","m")</v>
      </c>
      <c r="J10" s="16" t="str">
        <f t="shared" ca="1" si="0"/>
        <v>=CONVERT(D10,"lbm","g")/1000</v>
      </c>
    </row>
    <row r="11" spans="1:12" x14ac:dyDescent="0.25">
      <c r="A11" s="10" t="s">
        <v>26</v>
      </c>
      <c r="B11" s="10" t="s">
        <v>27</v>
      </c>
      <c r="C11" s="10">
        <v>77</v>
      </c>
      <c r="D11" s="10">
        <v>250</v>
      </c>
      <c r="E11" s="17">
        <f t="shared" si="1"/>
        <v>1.9558</v>
      </c>
      <c r="F11" s="17">
        <f t="shared" si="2"/>
        <v>113.3980925</v>
      </c>
      <c r="I11" s="16" t="str">
        <f t="shared" ca="1" si="3"/>
        <v>=CONVERT(C11,"in","m")</v>
      </c>
      <c r="J11" s="16" t="str">
        <f t="shared" ca="1" si="0"/>
        <v>=CONVERT(D11,"lbm","g")/1000</v>
      </c>
    </row>
    <row r="12" spans="1:12" x14ac:dyDescent="0.25">
      <c r="A12" s="10" t="s">
        <v>26</v>
      </c>
      <c r="B12" s="10" t="s">
        <v>28</v>
      </c>
      <c r="C12" s="10">
        <v>76</v>
      </c>
      <c r="D12" s="10">
        <v>226</v>
      </c>
      <c r="E12" s="17">
        <f t="shared" si="1"/>
        <v>1.9303999999999999</v>
      </c>
      <c r="F12" s="17">
        <f t="shared" si="2"/>
        <v>102.51187562000001</v>
      </c>
      <c r="I12" s="16" t="str">
        <f t="shared" ca="1" si="3"/>
        <v>=CONVERT(C12,"in","m")</v>
      </c>
      <c r="J12" s="16" t="str">
        <f t="shared" ca="1" si="0"/>
        <v>=CONVERT(D12,"lbm","g")/1000</v>
      </c>
    </row>
    <row r="13" spans="1:12" x14ac:dyDescent="0.25">
      <c r="A13" s="10" t="s">
        <v>26</v>
      </c>
      <c r="B13" s="10" t="s">
        <v>29</v>
      </c>
      <c r="C13" s="10">
        <v>77</v>
      </c>
      <c r="D13" s="10">
        <v>251</v>
      </c>
      <c r="E13" s="17">
        <f t="shared" si="1"/>
        <v>1.9558</v>
      </c>
      <c r="F13" s="17">
        <f t="shared" si="2"/>
        <v>113.85168487</v>
      </c>
      <c r="I13" s="16" t="str">
        <f t="shared" ca="1" si="3"/>
        <v>=CONVERT(C13,"in","m")</v>
      </c>
      <c r="J13" s="16" t="str">
        <f t="shared" ca="1" si="0"/>
        <v>=CONVERT(D13,"lbm","g")/1000</v>
      </c>
    </row>
    <row r="14" spans="1:12" x14ac:dyDescent="0.25">
      <c r="A14" s="10" t="s">
        <v>26</v>
      </c>
      <c r="B14" s="10" t="s">
        <v>30</v>
      </c>
      <c r="C14" s="10">
        <v>79</v>
      </c>
      <c r="D14" s="10">
        <v>253</v>
      </c>
      <c r="E14" s="17">
        <f t="shared" si="1"/>
        <v>2.0066000000000002</v>
      </c>
      <c r="F14" s="17">
        <f t="shared" si="2"/>
        <v>114.75886961</v>
      </c>
      <c r="I14" s="16" t="str">
        <f t="shared" ca="1" si="3"/>
        <v>=CONVERT(C14,"in","m")</v>
      </c>
      <c r="J14" s="16" t="str">
        <f t="shared" ca="1" si="0"/>
        <v>=CONVERT(D14,"lbm","g")/1000</v>
      </c>
    </row>
    <row r="15" spans="1:12" x14ac:dyDescent="0.25">
      <c r="A15" s="10" t="s">
        <v>31</v>
      </c>
      <c r="B15" s="10" t="s">
        <v>32</v>
      </c>
      <c r="C15" s="10">
        <v>77</v>
      </c>
      <c r="D15" s="10">
        <v>310</v>
      </c>
      <c r="E15" s="17">
        <f t="shared" si="1"/>
        <v>1.9558</v>
      </c>
      <c r="F15" s="17">
        <f t="shared" si="2"/>
        <v>140.61363470000001</v>
      </c>
      <c r="I15" s="16" t="str">
        <f t="shared" ca="1" si="3"/>
        <v>=CONVERT(C15,"in","m")</v>
      </c>
      <c r="J15" s="16" t="str">
        <f t="shared" ca="1" si="0"/>
        <v>=CONVERT(D15,"lbm","g")/1000</v>
      </c>
    </row>
    <row r="16" spans="1:12" x14ac:dyDescent="0.25">
      <c r="A16" s="10" t="s">
        <v>31</v>
      </c>
      <c r="B16" s="10" t="s">
        <v>33</v>
      </c>
      <c r="C16" s="10">
        <v>78</v>
      </c>
      <c r="D16" s="10">
        <v>313</v>
      </c>
      <c r="E16" s="17">
        <f t="shared" si="1"/>
        <v>1.9812000000000001</v>
      </c>
      <c r="F16" s="17">
        <f t="shared" si="2"/>
        <v>141.97441181000002</v>
      </c>
      <c r="I16" s="16" t="str">
        <f t="shared" ca="1" si="3"/>
        <v>=CONVERT(C16,"in","m")</v>
      </c>
      <c r="J16" s="16" t="str">
        <f t="shared" ca="1" si="0"/>
        <v>=CONVERT(D16,"lbm","g")/1000</v>
      </c>
    </row>
    <row r="17" spans="1:10" x14ac:dyDescent="0.25">
      <c r="A17" s="10" t="s">
        <v>34</v>
      </c>
      <c r="B17" s="10" t="s">
        <v>35</v>
      </c>
      <c r="C17" s="10">
        <v>74</v>
      </c>
      <c r="D17" s="10">
        <v>297</v>
      </c>
      <c r="E17" s="17">
        <f t="shared" si="1"/>
        <v>1.8795999999999999</v>
      </c>
      <c r="F17" s="17">
        <f t="shared" si="2"/>
        <v>134.71693389000001</v>
      </c>
      <c r="I17" s="16" t="str">
        <f t="shared" ca="1" si="3"/>
        <v>=CONVERT(C17,"in","m")</v>
      </c>
      <c r="J17" s="16" t="str">
        <f t="shared" ca="1" si="0"/>
        <v>=CONVERT(D17,"lbm","g")/1000</v>
      </c>
    </row>
    <row r="18" spans="1:10" x14ac:dyDescent="0.25">
      <c r="A18" s="10" t="s">
        <v>34</v>
      </c>
      <c r="B18" s="10" t="s">
        <v>36</v>
      </c>
      <c r="C18" s="10">
        <v>76</v>
      </c>
      <c r="D18" s="10">
        <v>330</v>
      </c>
      <c r="E18" s="17">
        <f t="shared" si="1"/>
        <v>1.9303999999999999</v>
      </c>
      <c r="F18" s="17">
        <f t="shared" si="2"/>
        <v>149.6854821</v>
      </c>
      <c r="I18" s="16" t="str">
        <f t="shared" ca="1" si="3"/>
        <v>=CONVERT(C18,"in","m")</v>
      </c>
      <c r="J18" s="16" t="str">
        <f t="shared" ca="1" si="0"/>
        <v>=CONVERT(D18,"lbm","g")/1000</v>
      </c>
    </row>
    <row r="19" spans="1:10" x14ac:dyDescent="0.25">
      <c r="A19" s="10" t="s">
        <v>37</v>
      </c>
      <c r="B19" s="10" t="s">
        <v>38</v>
      </c>
      <c r="C19" s="10">
        <v>78</v>
      </c>
      <c r="D19" s="10">
        <v>312</v>
      </c>
      <c r="E19" s="17">
        <f t="shared" si="1"/>
        <v>1.9812000000000001</v>
      </c>
      <c r="F19" s="17">
        <f t="shared" si="2"/>
        <v>141.52081944</v>
      </c>
      <c r="I19" s="16" t="str">
        <f t="shared" ca="1" si="3"/>
        <v>=CONVERT(C19,"in","m")</v>
      </c>
      <c r="J19" s="16" t="str">
        <f t="shared" ca="1" si="0"/>
        <v>=CONVERT(D19,"lbm","g")/1000</v>
      </c>
    </row>
    <row r="20" spans="1:10" x14ac:dyDescent="0.25">
      <c r="A20" s="10" t="s">
        <v>37</v>
      </c>
      <c r="B20" s="10" t="s">
        <v>39</v>
      </c>
      <c r="C20" s="10">
        <v>76</v>
      </c>
      <c r="D20" s="10">
        <v>332</v>
      </c>
      <c r="E20" s="17">
        <f t="shared" si="1"/>
        <v>1.9303999999999999</v>
      </c>
      <c r="F20" s="17">
        <f t="shared" si="2"/>
        <v>150.59266684000002</v>
      </c>
      <c r="I20" s="16" t="str">
        <f t="shared" ca="1" si="3"/>
        <v>=CONVERT(C20,"in","m")</v>
      </c>
      <c r="J20" s="16" t="str">
        <f t="shared" ca="1" si="0"/>
        <v>=CONVERT(D20,"lbm","g")/1000</v>
      </c>
    </row>
    <row r="21" spans="1:10" x14ac:dyDescent="0.25">
      <c r="A21" s="10" t="s">
        <v>37</v>
      </c>
      <c r="B21" s="10" t="s">
        <v>40</v>
      </c>
      <c r="C21" s="10">
        <v>78</v>
      </c>
      <c r="D21" s="10">
        <v>307</v>
      </c>
      <c r="E21" s="17">
        <f t="shared" si="1"/>
        <v>1.9812000000000001</v>
      </c>
      <c r="F21" s="17">
        <f t="shared" si="2"/>
        <v>139.25285758999999</v>
      </c>
      <c r="I21" s="16" t="str">
        <f t="shared" ca="1" si="3"/>
        <v>=CONVERT(C21,"in","m")</v>
      </c>
      <c r="J21" s="16" t="str">
        <f t="shared" ca="1" si="0"/>
        <v>=CONVERT(D21,"lbm","g")/1000</v>
      </c>
    </row>
    <row r="22" spans="1:10" x14ac:dyDescent="0.25">
      <c r="A22" s="10" t="s">
        <v>37</v>
      </c>
      <c r="B22" s="10" t="s">
        <v>41</v>
      </c>
      <c r="C22" s="10">
        <v>78</v>
      </c>
      <c r="D22" s="10">
        <v>320</v>
      </c>
      <c r="E22" s="17">
        <f t="shared" si="1"/>
        <v>1.9812000000000001</v>
      </c>
      <c r="F22" s="17">
        <f t="shared" si="2"/>
        <v>145.14955840000002</v>
      </c>
      <c r="I22" s="16" t="str">
        <f t="shared" ca="1" si="3"/>
        <v>=CONVERT(C22,"in","m")</v>
      </c>
      <c r="J22" s="16" t="str">
        <f t="shared" ca="1" si="0"/>
        <v>=CONVERT(D22,"lbm","g")/1000</v>
      </c>
    </row>
    <row r="23" spans="1:10" x14ac:dyDescent="0.25">
      <c r="A23" s="10" t="s">
        <v>37</v>
      </c>
      <c r="B23" s="10" t="s">
        <v>42</v>
      </c>
      <c r="C23" s="10">
        <v>79</v>
      </c>
      <c r="D23" s="10">
        <v>319</v>
      </c>
      <c r="E23" s="17">
        <f t="shared" si="1"/>
        <v>2.0066000000000002</v>
      </c>
      <c r="F23" s="17">
        <f t="shared" si="2"/>
        <v>144.69596603000002</v>
      </c>
      <c r="I23" s="16" t="str">
        <f t="shared" ca="1" si="3"/>
        <v>=CONVERT(C23,"in","m")</v>
      </c>
      <c r="J23" s="16" t="str">
        <f t="shared" ca="1" si="0"/>
        <v>=CONVERT(D23,"lbm","g")/1000</v>
      </c>
    </row>
    <row r="24" spans="1:10" x14ac:dyDescent="0.25">
      <c r="A24" s="10" t="s">
        <v>43</v>
      </c>
      <c r="B24" s="10" t="s">
        <v>44</v>
      </c>
      <c r="C24" s="10">
        <v>76</v>
      </c>
      <c r="D24" s="10">
        <v>258</v>
      </c>
      <c r="E24" s="17">
        <f t="shared" si="1"/>
        <v>1.9303999999999999</v>
      </c>
      <c r="F24" s="17">
        <f t="shared" si="2"/>
        <v>117.02683146</v>
      </c>
      <c r="I24" s="16" t="str">
        <f t="shared" ca="1" si="3"/>
        <v>=CONVERT(C24,"in","m")</v>
      </c>
      <c r="J24" s="16" t="str">
        <f t="shared" ca="1" si="0"/>
        <v>=CONVERT(D24,"lbm","g")/1000</v>
      </c>
    </row>
    <row r="25" spans="1:10" x14ac:dyDescent="0.25">
      <c r="A25" s="10" t="s">
        <v>43</v>
      </c>
      <c r="B25" s="10" t="s">
        <v>45</v>
      </c>
      <c r="C25" s="10">
        <v>77</v>
      </c>
      <c r="D25" s="10">
        <v>263</v>
      </c>
      <c r="E25" s="17">
        <f t="shared" si="1"/>
        <v>1.9558</v>
      </c>
      <c r="F25" s="17">
        <f t="shared" si="2"/>
        <v>119.29479331</v>
      </c>
      <c r="I25" s="16" t="str">
        <f t="shared" ca="1" si="3"/>
        <v>=CONVERT(C25,"in","m")</v>
      </c>
      <c r="J25" s="16" t="str">
        <f t="shared" ca="1" si="0"/>
        <v>=CONVERT(D25,"lbm","g")/1000</v>
      </c>
    </row>
    <row r="26" spans="1:10" x14ac:dyDescent="0.25">
      <c r="A26" s="10" t="s">
        <v>43</v>
      </c>
      <c r="B26" s="10" t="s">
        <v>46</v>
      </c>
      <c r="C26" s="10">
        <v>76</v>
      </c>
      <c r="D26" s="10">
        <v>245</v>
      </c>
      <c r="E26" s="17">
        <f t="shared" si="1"/>
        <v>1.9303999999999999</v>
      </c>
      <c r="F26" s="17">
        <f t="shared" si="2"/>
        <v>111.13013065000001</v>
      </c>
      <c r="I26" s="16" t="str">
        <f t="shared" ca="1" si="3"/>
        <v>=CONVERT(C26,"in","m")</v>
      </c>
      <c r="J26" s="16" t="str">
        <f t="shared" ca="1" si="0"/>
        <v>=CONVERT(D26,"lbm","g")/1000</v>
      </c>
    </row>
    <row r="27" spans="1:10" x14ac:dyDescent="0.25">
      <c r="A27" s="10" t="s">
        <v>43</v>
      </c>
      <c r="B27" s="10" t="s">
        <v>47</v>
      </c>
      <c r="C27" s="10">
        <v>78</v>
      </c>
      <c r="D27" s="10">
        <v>267</v>
      </c>
      <c r="E27" s="17">
        <f t="shared" si="1"/>
        <v>1.9812000000000001</v>
      </c>
      <c r="F27" s="17">
        <f t="shared" si="2"/>
        <v>121.10916279</v>
      </c>
      <c r="I27" s="16" t="str">
        <f t="shared" ca="1" si="3"/>
        <v>=CONVERT(C27,"in","m")</v>
      </c>
      <c r="J27" s="16" t="str">
        <f t="shared" ca="1" si="0"/>
        <v>=CONVERT(D27,"lbm","g")/1000</v>
      </c>
    </row>
    <row r="28" spans="1:10" x14ac:dyDescent="0.25">
      <c r="A28" s="10" t="s">
        <v>48</v>
      </c>
      <c r="B28" s="10" t="s">
        <v>49</v>
      </c>
      <c r="C28" s="10">
        <v>73</v>
      </c>
      <c r="D28" s="10">
        <v>313</v>
      </c>
      <c r="E28" s="17">
        <f t="shared" si="1"/>
        <v>1.8542000000000001</v>
      </c>
      <c r="F28" s="17">
        <f t="shared" si="2"/>
        <v>141.97441181000002</v>
      </c>
      <c r="I28" s="16" t="str">
        <f t="shared" ca="1" si="3"/>
        <v>=CONVERT(C28,"in","m")</v>
      </c>
      <c r="J28" s="16" t="str">
        <f t="shared" ca="1" si="0"/>
        <v>=CONVERT(D28,"lbm","g")/1000</v>
      </c>
    </row>
    <row r="29" spans="1:10" x14ac:dyDescent="0.25">
      <c r="A29" s="10" t="s">
        <v>48</v>
      </c>
      <c r="B29" s="10" t="s">
        <v>50</v>
      </c>
      <c r="C29" s="10">
        <v>75</v>
      </c>
      <c r="D29" s="10">
        <v>307</v>
      </c>
      <c r="E29" s="17">
        <f t="shared" si="1"/>
        <v>1.905</v>
      </c>
      <c r="F29" s="17">
        <f t="shared" si="2"/>
        <v>139.25285758999999</v>
      </c>
      <c r="I29" s="16" t="str">
        <f t="shared" ca="1" si="3"/>
        <v>=CONVERT(C29,"in","m")</v>
      </c>
      <c r="J29" s="16" t="str">
        <f t="shared" ca="1" si="0"/>
        <v>=CONVERT(D29,"lbm","g")/1000</v>
      </c>
    </row>
    <row r="30" spans="1:10" x14ac:dyDescent="0.25">
      <c r="A30" s="10" t="s">
        <v>48</v>
      </c>
      <c r="B30" s="10" t="s">
        <v>51</v>
      </c>
      <c r="C30" s="10">
        <v>75</v>
      </c>
      <c r="D30" s="10">
        <v>305</v>
      </c>
      <c r="E30" s="17">
        <f t="shared" si="1"/>
        <v>1.905</v>
      </c>
      <c r="F30" s="17">
        <f t="shared" si="2"/>
        <v>138.34567285</v>
      </c>
      <c r="I30" s="16" t="str">
        <f t="shared" ca="1" si="3"/>
        <v>=CONVERT(C30,"in","m")</v>
      </c>
      <c r="J30" s="16" t="str">
        <f t="shared" ca="1" si="0"/>
        <v>=CONVERT(D30,"lbm","g")/1000</v>
      </c>
    </row>
    <row r="31" spans="1:10" x14ac:dyDescent="0.25">
      <c r="A31" s="10" t="s">
        <v>48</v>
      </c>
      <c r="B31" s="10" t="s">
        <v>52</v>
      </c>
      <c r="C31" s="10">
        <v>75</v>
      </c>
      <c r="D31" s="10">
        <v>305</v>
      </c>
      <c r="E31" s="17">
        <f t="shared" si="1"/>
        <v>1.905</v>
      </c>
      <c r="F31" s="17">
        <f t="shared" si="2"/>
        <v>138.34567285</v>
      </c>
      <c r="I31" s="16" t="str">
        <f t="shared" ca="1" si="3"/>
        <v>=CONVERT(C31,"in","m")</v>
      </c>
      <c r="J31" s="16" t="str">
        <f t="shared" ca="1" si="0"/>
        <v>=CONVERT(D31,"lbm","g")/1000</v>
      </c>
    </row>
    <row r="32" spans="1:10" x14ac:dyDescent="0.25">
      <c r="A32" s="10" t="s">
        <v>48</v>
      </c>
      <c r="B32" s="10" t="s">
        <v>53</v>
      </c>
      <c r="C32" s="10">
        <v>75</v>
      </c>
      <c r="D32" s="10">
        <v>303</v>
      </c>
      <c r="E32" s="17">
        <f t="shared" si="1"/>
        <v>1.905</v>
      </c>
      <c r="F32" s="17">
        <f t="shared" si="2"/>
        <v>137.43848811000001</v>
      </c>
      <c r="I32" s="16" t="str">
        <f t="shared" ca="1" si="3"/>
        <v>=CONVERT(C32,"in","m")</v>
      </c>
      <c r="J32" s="16" t="str">
        <f t="shared" ca="1" si="0"/>
        <v>=CONVERT(D32,"lbm","g")/1000</v>
      </c>
    </row>
    <row r="33" spans="1:10" x14ac:dyDescent="0.25">
      <c r="A33" s="10" t="s">
        <v>54</v>
      </c>
      <c r="B33" s="10" t="s">
        <v>55</v>
      </c>
      <c r="C33" s="10">
        <v>77</v>
      </c>
      <c r="D33" s="10">
        <v>254</v>
      </c>
      <c r="E33" s="17">
        <f t="shared" si="1"/>
        <v>1.9558</v>
      </c>
      <c r="F33" s="17">
        <f t="shared" si="2"/>
        <v>115.21246198</v>
      </c>
      <c r="I33" s="16" t="str">
        <f t="shared" ca="1" si="3"/>
        <v>=CONVERT(C33,"in","m")</v>
      </c>
      <c r="J33" s="16" t="str">
        <f t="shared" ca="1" si="0"/>
        <v>=CONVERT(D33,"lbm","g")/1000</v>
      </c>
    </row>
    <row r="34" spans="1:10" x14ac:dyDescent="0.25">
      <c r="A34" s="10" t="s">
        <v>54</v>
      </c>
      <c r="B34" s="10" t="s">
        <v>56</v>
      </c>
      <c r="C34" s="10">
        <v>74</v>
      </c>
      <c r="D34" s="10">
        <v>227</v>
      </c>
      <c r="E34" s="17">
        <f t="shared" si="1"/>
        <v>1.8795999999999999</v>
      </c>
      <c r="F34" s="17">
        <f t="shared" si="2"/>
        <v>102.96546799000001</v>
      </c>
      <c r="I34" s="16" t="str">
        <f t="shared" ca="1" si="3"/>
        <v>=CONVERT(C34,"in","m")</v>
      </c>
      <c r="J34" s="16" t="str">
        <f t="shared" ca="1" si="0"/>
        <v>=CONVERT(D34,"lbm","g")/1000</v>
      </c>
    </row>
    <row r="35" spans="1:10" x14ac:dyDescent="0.25">
      <c r="A35" s="10" t="s">
        <v>54</v>
      </c>
      <c r="B35" s="10" t="s">
        <v>57</v>
      </c>
      <c r="C35" s="10">
        <v>74</v>
      </c>
      <c r="D35" s="10">
        <v>233</v>
      </c>
      <c r="E35" s="17">
        <f t="shared" si="1"/>
        <v>1.8795999999999999</v>
      </c>
      <c r="F35" s="17">
        <f t="shared" si="2"/>
        <v>105.68702221000001</v>
      </c>
      <c r="I35" s="16" t="str">
        <f t="shared" ca="1" si="3"/>
        <v>=CONVERT(C35,"in","m")</v>
      </c>
      <c r="J35" s="16" t="str">
        <f t="shared" ca="1" si="0"/>
        <v>=CONVERT(D35,"lbm","g")/1000</v>
      </c>
    </row>
    <row r="36" spans="1:10" x14ac:dyDescent="0.25">
      <c r="A36" s="10" t="s">
        <v>54</v>
      </c>
      <c r="B36" s="10" t="s">
        <v>58</v>
      </c>
      <c r="C36" s="10">
        <v>72</v>
      </c>
      <c r="D36" s="10">
        <v>214</v>
      </c>
      <c r="E36" s="17">
        <f t="shared" si="1"/>
        <v>1.8288</v>
      </c>
      <c r="F36" s="17">
        <f t="shared" si="2"/>
        <v>97.068767180000009</v>
      </c>
      <c r="I36" s="16" t="str">
        <f t="shared" ca="1" si="3"/>
        <v>=CONVERT(C36,"in","m")</v>
      </c>
      <c r="J36" s="16" t="str">
        <f t="shared" ca="1" si="0"/>
        <v>=CONVERT(D36,"lbm","g")/1000</v>
      </c>
    </row>
    <row r="37" spans="1:10" x14ac:dyDescent="0.25">
      <c r="A37" s="10" t="s">
        <v>54</v>
      </c>
      <c r="B37" s="10" t="s">
        <v>59</v>
      </c>
      <c r="C37" s="10">
        <v>74</v>
      </c>
      <c r="D37" s="10">
        <v>216</v>
      </c>
      <c r="E37" s="17">
        <f t="shared" si="1"/>
        <v>1.8795999999999999</v>
      </c>
      <c r="F37" s="17">
        <f t="shared" si="2"/>
        <v>97.97595192</v>
      </c>
      <c r="I37" s="16" t="str">
        <f t="shared" ca="1" si="3"/>
        <v>=CONVERT(C37,"in","m")</v>
      </c>
      <c r="J37" s="16" t="str">
        <f t="shared" ca="1" si="0"/>
        <v>=CONVERT(D37,"lbm","g")/1000</v>
      </c>
    </row>
    <row r="38" spans="1:10" x14ac:dyDescent="0.25">
      <c r="A38" s="10" t="s">
        <v>54</v>
      </c>
      <c r="B38" s="10" t="s">
        <v>60</v>
      </c>
      <c r="C38" s="10">
        <v>71</v>
      </c>
      <c r="D38" s="10">
        <v>230</v>
      </c>
      <c r="E38" s="17">
        <f t="shared" si="1"/>
        <v>1.8033999999999999</v>
      </c>
      <c r="F38" s="17">
        <f t="shared" si="2"/>
        <v>104.32624509999999</v>
      </c>
      <c r="I38" s="16" t="str">
        <f t="shared" ca="1" si="3"/>
        <v>=CONVERT(C38,"in","m")</v>
      </c>
      <c r="J38" s="16" t="str">
        <f t="shared" ca="1" si="0"/>
        <v>=CONVERT(D38,"lbm","g")/1000</v>
      </c>
    </row>
    <row r="39" spans="1:10" x14ac:dyDescent="0.25">
      <c r="A39" s="10" t="s">
        <v>61</v>
      </c>
      <c r="B39" s="10" t="s">
        <v>62</v>
      </c>
      <c r="C39" s="10">
        <v>70</v>
      </c>
      <c r="D39" s="10">
        <v>184</v>
      </c>
      <c r="E39" s="17">
        <f t="shared" si="1"/>
        <v>1.778</v>
      </c>
      <c r="F39" s="17">
        <f t="shared" si="2"/>
        <v>83.460996080000001</v>
      </c>
      <c r="I39" s="16" t="str">
        <f t="shared" ca="1" si="3"/>
        <v>=CONVERT(C39,"in","m")</v>
      </c>
      <c r="J39" s="16" t="str">
        <f t="shared" ca="1" si="0"/>
        <v>=CONVERT(D39,"lbm","g")/1000</v>
      </c>
    </row>
    <row r="40" spans="1:10" x14ac:dyDescent="0.25">
      <c r="A40" s="10" t="s">
        <v>61</v>
      </c>
      <c r="B40" s="10" t="s">
        <v>63</v>
      </c>
      <c r="C40" s="10">
        <v>75</v>
      </c>
      <c r="D40" s="10">
        <v>190</v>
      </c>
      <c r="E40" s="17">
        <f t="shared" si="1"/>
        <v>1.905</v>
      </c>
      <c r="F40" s="17">
        <f t="shared" si="2"/>
        <v>86.182550300000003</v>
      </c>
      <c r="I40" s="16" t="str">
        <f t="shared" ca="1" si="3"/>
        <v>=CONVERT(C40,"in","m")</v>
      </c>
      <c r="J40" s="16" t="str">
        <f t="shared" ca="1" si="0"/>
        <v>=CONVERT(D40,"lbm","g")/1000</v>
      </c>
    </row>
    <row r="41" spans="1:10" x14ac:dyDescent="0.25">
      <c r="A41" s="10" t="s">
        <v>61</v>
      </c>
      <c r="B41" s="10" t="s">
        <v>64</v>
      </c>
      <c r="C41" s="10">
        <v>73</v>
      </c>
      <c r="D41" s="10">
        <v>215</v>
      </c>
      <c r="E41" s="17">
        <f t="shared" si="1"/>
        <v>1.8542000000000001</v>
      </c>
      <c r="F41" s="17">
        <f t="shared" si="2"/>
        <v>97.522359550000004</v>
      </c>
      <c r="I41" s="16" t="str">
        <f t="shared" ca="1" si="3"/>
        <v>=CONVERT(C41,"in","m")</v>
      </c>
      <c r="J41" s="16" t="str">
        <f t="shared" ca="1" si="0"/>
        <v>=CONVERT(D41,"lbm","g")/1000</v>
      </c>
    </row>
    <row r="42" spans="1:10" x14ac:dyDescent="0.25">
      <c r="A42" s="10" t="s">
        <v>61</v>
      </c>
      <c r="B42" s="10" t="s">
        <v>65</v>
      </c>
      <c r="C42" s="10">
        <v>72</v>
      </c>
      <c r="D42" s="10">
        <v>197</v>
      </c>
      <c r="E42" s="17">
        <f t="shared" si="1"/>
        <v>1.8288</v>
      </c>
      <c r="F42" s="17">
        <f t="shared" si="2"/>
        <v>89.35769689</v>
      </c>
      <c r="I42" s="16" t="str">
        <f t="shared" ca="1" si="3"/>
        <v>=CONVERT(C42,"in","m")</v>
      </c>
      <c r="J42" s="16" t="str">
        <f t="shared" ca="1" si="0"/>
        <v>=CONVERT(D42,"lbm","g")/1000</v>
      </c>
    </row>
    <row r="43" spans="1:10" x14ac:dyDescent="0.25">
      <c r="A43" s="10" t="s">
        <v>61</v>
      </c>
      <c r="B43" s="10" t="s">
        <v>66</v>
      </c>
      <c r="C43" s="10">
        <v>73</v>
      </c>
      <c r="D43" s="10">
        <v>197</v>
      </c>
      <c r="E43" s="17">
        <f t="shared" si="1"/>
        <v>1.8542000000000001</v>
      </c>
      <c r="F43" s="17">
        <f t="shared" si="2"/>
        <v>89.35769689</v>
      </c>
      <c r="I43" s="16" t="str">
        <f t="shared" ca="1" si="3"/>
        <v>=CONVERT(C43,"in","m")</v>
      </c>
      <c r="J43" s="16" t="str">
        <f t="shared" ca="1" si="0"/>
        <v>=CONVERT(D43,"lbm","g")/1000</v>
      </c>
    </row>
    <row r="44" spans="1:10" x14ac:dyDescent="0.25">
      <c r="A44" s="10" t="s">
        <v>67</v>
      </c>
      <c r="B44" s="10" t="s">
        <v>68</v>
      </c>
      <c r="C44" s="10">
        <v>71</v>
      </c>
      <c r="D44" s="10">
        <v>203</v>
      </c>
      <c r="E44" s="17">
        <f t="shared" si="1"/>
        <v>1.8033999999999999</v>
      </c>
      <c r="F44" s="17">
        <f t="shared" si="2"/>
        <v>92.079251110000001</v>
      </c>
      <c r="I44" s="16" t="str">
        <f t="shared" ca="1" si="3"/>
        <v>=CONVERT(C44,"in","m")</v>
      </c>
      <c r="J44" s="16" t="str">
        <f t="shared" ca="1" si="0"/>
        <v>=CONVERT(D44,"lbm","g")/1000</v>
      </c>
    </row>
    <row r="45" spans="1:10" x14ac:dyDescent="0.25">
      <c r="A45" s="10" t="s">
        <v>67</v>
      </c>
      <c r="B45" s="10" t="s">
        <v>69</v>
      </c>
      <c r="C45" s="10">
        <v>72</v>
      </c>
      <c r="D45" s="10">
        <v>210</v>
      </c>
      <c r="E45" s="17">
        <f t="shared" si="1"/>
        <v>1.8288</v>
      </c>
      <c r="F45" s="17">
        <f t="shared" si="2"/>
        <v>95.254397699999998</v>
      </c>
      <c r="I45" s="16" t="str">
        <f t="shared" ca="1" si="3"/>
        <v>=CONVERT(C45,"in","m")</v>
      </c>
      <c r="J45" s="16" t="str">
        <f t="shared" ca="1" si="0"/>
        <v>=CONVERT(D45,"lbm","g")/1000</v>
      </c>
    </row>
    <row r="46" spans="1:10" x14ac:dyDescent="0.25">
      <c r="A46" s="10" t="s">
        <v>67</v>
      </c>
      <c r="B46" s="10" t="s">
        <v>70</v>
      </c>
      <c r="C46" s="10">
        <v>71</v>
      </c>
      <c r="D46" s="10">
        <v>196</v>
      </c>
      <c r="E46" s="17">
        <f t="shared" si="1"/>
        <v>1.8033999999999999</v>
      </c>
      <c r="F46" s="17">
        <f t="shared" si="2"/>
        <v>88.904104520000004</v>
      </c>
      <c r="I46" s="16" t="str">
        <f t="shared" ca="1" si="3"/>
        <v>=CONVERT(C46,"in","m")</v>
      </c>
      <c r="J46" s="16" t="str">
        <f t="shared" ca="1" si="0"/>
        <v>=CONVERT(D46,"lbm","g")/1000</v>
      </c>
    </row>
    <row r="47" spans="1:10" x14ac:dyDescent="0.25">
      <c r="A47" s="10" t="s">
        <v>67</v>
      </c>
      <c r="B47" s="10" t="s">
        <v>71</v>
      </c>
      <c r="C47" s="10">
        <v>72</v>
      </c>
      <c r="D47" s="10">
        <v>202</v>
      </c>
      <c r="E47" s="17">
        <f t="shared" si="1"/>
        <v>1.8288</v>
      </c>
      <c r="F47" s="17">
        <f t="shared" si="2"/>
        <v>91.625658740000006</v>
      </c>
      <c r="I47" s="16" t="str">
        <f t="shared" ca="1" si="3"/>
        <v>=CONVERT(C47,"in","m")</v>
      </c>
      <c r="J47" s="16" t="str">
        <f t="shared" ca="1" si="0"/>
        <v>=CONVERT(D47,"lbm","g")/1000</v>
      </c>
    </row>
    <row r="48" spans="1:10" x14ac:dyDescent="0.25">
      <c r="A48" s="10" t="s">
        <v>72</v>
      </c>
      <c r="B48" s="10" t="s">
        <v>73</v>
      </c>
      <c r="C48" s="10">
        <v>73</v>
      </c>
      <c r="D48" s="10">
        <v>222</v>
      </c>
      <c r="E48" s="17">
        <f t="shared" si="1"/>
        <v>1.8542000000000001</v>
      </c>
      <c r="F48" s="17">
        <f t="shared" si="2"/>
        <v>100.69750614</v>
      </c>
      <c r="I48" s="16" t="str">
        <f t="shared" ca="1" si="3"/>
        <v>=CONVERT(C48,"in","m")</v>
      </c>
      <c r="J48" s="16" t="str">
        <f t="shared" ca="1" si="0"/>
        <v>=CONVERT(D48,"lbm","g")/1000</v>
      </c>
    </row>
    <row r="49" spans="1:10" x14ac:dyDescent="0.25">
      <c r="A49" s="10" t="s">
        <v>74</v>
      </c>
      <c r="B49" s="10" t="s">
        <v>75</v>
      </c>
      <c r="C49" s="10">
        <v>76</v>
      </c>
      <c r="D49" s="10">
        <v>204</v>
      </c>
      <c r="E49" s="17">
        <f t="shared" si="1"/>
        <v>1.9303999999999999</v>
      </c>
      <c r="F49" s="17">
        <f t="shared" si="2"/>
        <v>92.532843480000011</v>
      </c>
      <c r="I49" s="16" t="str">
        <f t="shared" ca="1" si="3"/>
        <v>=CONVERT(C49,"in","m")</v>
      </c>
      <c r="J49" s="16" t="str">
        <f t="shared" ca="1" si="0"/>
        <v>=CONVERT(D49,"lbm","g")/1000</v>
      </c>
    </row>
    <row r="50" spans="1:10" x14ac:dyDescent="0.25">
      <c r="A50" s="10" t="s">
        <v>76</v>
      </c>
      <c r="B50" s="10" t="s">
        <v>77</v>
      </c>
      <c r="C50" s="10">
        <v>74</v>
      </c>
      <c r="D50" s="10">
        <v>246</v>
      </c>
      <c r="E50" s="17">
        <f t="shared" si="1"/>
        <v>1.8795999999999999</v>
      </c>
      <c r="F50" s="17">
        <f t="shared" si="2"/>
        <v>111.58372302000001</v>
      </c>
      <c r="I50" s="16" t="str">
        <f t="shared" ca="1" si="3"/>
        <v>=CONVERT(C50,"in","m")</v>
      </c>
      <c r="J50" s="16" t="str">
        <f t="shared" ca="1" si="0"/>
        <v>=CONVERT(D50,"lbm","g")/1000</v>
      </c>
    </row>
  </sheetData>
  <mergeCells count="3">
    <mergeCell ref="A2:D2"/>
    <mergeCell ref="E2:H2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Binomial Distribution</vt:lpstr>
      <vt:lpstr>Normal Distribution</vt:lpstr>
      <vt:lpstr>Skewness and Kurtosis</vt:lpstr>
      <vt:lpstr>Covariance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Howard</dc:creator>
  <cp:lastModifiedBy>Mehrdad Samadi</cp:lastModifiedBy>
  <dcterms:created xsi:type="dcterms:W3CDTF">2024-01-09T19:28:22Z</dcterms:created>
  <dcterms:modified xsi:type="dcterms:W3CDTF">2025-09-10T15:05:01Z</dcterms:modified>
</cp:coreProperties>
</file>