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3-ACTIVE PROJECTS\DIV-01\Meritage Homes - Roseville - Winding Creek II (Roam)\"/>
    </mc:Choice>
  </mc:AlternateContent>
  <bookViews>
    <workbookView xWindow="0" yWindow="0" windowWidth="51600" windowHeight="17700" firstSheet="2" activeTab="2"/>
  </bookViews>
  <sheets>
    <sheet name="Information" sheetId="3" r:id="rId1"/>
    <sheet name="Contract Input Form" sheetId="1" state="hidden" r:id="rId2"/>
    <sheet name="Start Input Form" sheetId="2" r:id="rId3"/>
  </sheets>
  <definedNames>
    <definedName name="lstPlanElevationLookup">'Contract Input Form'!$C$3:$C$10</definedName>
    <definedName name="rngAdjConcrete">Information!$C$18</definedName>
    <definedName name="rngAdjLabor">Information!$C$17</definedName>
    <definedName name="rngAdjLumber">Information!$C$23</definedName>
    <definedName name="rngAdjLumbing">Information!$C$23</definedName>
    <definedName name="rngAdjPlumbing">Information!$C$22</definedName>
    <definedName name="rngAdjPTCable">Information!$C$21</definedName>
    <definedName name="rngAdjRock">Information!$C$19</definedName>
    <definedName name="rngAdjSteel">Information!$C$20</definedName>
    <definedName name="rngEstimatePK">Information!$C$25</definedName>
    <definedName name="rngHiddenRows" localSheetId="0">Information!$25:$27</definedName>
    <definedName name="rngHideColumn">'Start Input Form'!$B:$B</definedName>
    <definedName name="rngHideColumns">'Contract Input Form'!$B:$C</definedName>
    <definedName name="rngProcessFlag">Information!$C$27</definedName>
    <definedName name="rngSubJob">Information!$C$8</definedName>
    <definedName name="rngTarget">Information!$C$26</definedName>
    <definedName name="tblContractInputForm">'Contract Input Form'!$B$3:$S$10</definedName>
    <definedName name="tblPlanElevationLookup">'Contract Input Form'!$B$3:$R$10</definedName>
    <definedName name="tblStartInputForm">'Start Input Form'!$B$3:$J$22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P3" i="1"/>
  <c r="C3" i="1"/>
  <c r="B3" i="1"/>
  <c r="P4" i="1"/>
  <c r="Q4" i="1" s="1"/>
  <c r="C4" i="1"/>
  <c r="B4" i="1"/>
  <c r="Q5" i="1"/>
  <c r="P5" i="1"/>
  <c r="C5" i="1"/>
  <c r="B5" i="1"/>
  <c r="P6" i="1"/>
  <c r="Q6" i="1" s="1"/>
  <c r="C6" i="1"/>
  <c r="B6" i="1"/>
  <c r="Q7" i="1"/>
  <c r="P7" i="1"/>
  <c r="C7" i="1"/>
  <c r="B7" i="1"/>
  <c r="P8" i="1"/>
  <c r="Q8" i="1" s="1"/>
  <c r="C8" i="1"/>
  <c r="B8" i="1"/>
  <c r="Q9" i="1"/>
  <c r="P9" i="1"/>
  <c r="C9" i="1"/>
  <c r="B9" i="1"/>
  <c r="P10" i="1"/>
  <c r="Q10" i="1" s="1"/>
  <c r="C10" i="1"/>
  <c r="B10" i="1"/>
  <c r="G3" i="2" l="1"/>
  <c r="G22" i="2" l="1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B19" i="2" l="1"/>
  <c r="B11" i="2" l="1"/>
  <c r="B15" i="2"/>
  <c r="B16" i="2"/>
  <c r="B17" i="2"/>
  <c r="B3" i="2"/>
  <c r="B4" i="2"/>
  <c r="B21" i="2"/>
  <c r="B5" i="2"/>
  <c r="B22" i="2"/>
  <c r="B7" i="2"/>
  <c r="B10" i="2"/>
  <c r="B20" i="2"/>
  <c r="B8" i="2"/>
  <c r="B6" i="2"/>
  <c r="B9" i="2"/>
  <c r="B12" i="2"/>
  <c r="B13" i="2"/>
  <c r="B14" i="2"/>
  <c r="B18" i="2"/>
  <c r="J5" i="2" l="1"/>
  <c r="J7" i="2"/>
  <c r="J9" i="2"/>
  <c r="J11" i="2"/>
  <c r="J13" i="2"/>
  <c r="J15" i="2"/>
  <c r="J17" i="2"/>
  <c r="J19" i="2"/>
  <c r="J21" i="2"/>
  <c r="J3" i="2"/>
  <c r="I21" i="2"/>
  <c r="I19" i="2"/>
  <c r="I17" i="2"/>
  <c r="I15" i="2"/>
  <c r="I13" i="2"/>
  <c r="I11" i="2"/>
  <c r="I9" i="2"/>
  <c r="I7" i="2"/>
  <c r="I5" i="2"/>
  <c r="I3" i="2"/>
  <c r="H21" i="2"/>
  <c r="H19" i="2"/>
  <c r="H17" i="2"/>
  <c r="H15" i="2"/>
  <c r="H13" i="2"/>
  <c r="H11" i="2"/>
  <c r="H9" i="2"/>
  <c r="H7" i="2"/>
  <c r="H5" i="2"/>
  <c r="H3" i="2"/>
  <c r="J4" i="2"/>
  <c r="J6" i="2"/>
  <c r="J8" i="2"/>
  <c r="J10" i="2"/>
  <c r="J12" i="2"/>
  <c r="J14" i="2"/>
  <c r="J16" i="2"/>
  <c r="J18" i="2"/>
  <c r="J20" i="2"/>
  <c r="J22" i="2"/>
  <c r="I22" i="2"/>
  <c r="I20" i="2"/>
  <c r="I18" i="2"/>
  <c r="I16" i="2"/>
  <c r="I14" i="2"/>
  <c r="I12" i="2"/>
  <c r="I10" i="2"/>
  <c r="I8" i="2"/>
  <c r="I6" i="2"/>
  <c r="I4" i="2"/>
  <c r="H22" i="2"/>
  <c r="H20" i="2"/>
  <c r="H18" i="2"/>
  <c r="H16" i="2"/>
  <c r="H14" i="2"/>
  <c r="H12" i="2"/>
  <c r="H10" i="2"/>
  <c r="H8" i="2"/>
  <c r="H6" i="2"/>
  <c r="H4" i="2"/>
</calcChain>
</file>

<file path=xl/sharedStrings.xml><?xml version="1.0" encoding="utf-8"?>
<sst xmlns="http://schemas.openxmlformats.org/spreadsheetml/2006/main" count="73" uniqueCount="53">
  <si>
    <t>Plan</t>
  </si>
  <si>
    <t>ELV/OPT</t>
  </si>
  <si>
    <t>Identifying notes</t>
  </si>
  <si>
    <t>Notes</t>
  </si>
  <si>
    <t>Lot</t>
  </si>
  <si>
    <t>Address</t>
  </si>
  <si>
    <t>Lookup</t>
  </si>
  <si>
    <t>Orientation</t>
  </si>
  <si>
    <t>Contract name</t>
  </si>
  <si>
    <t>Project name</t>
  </si>
  <si>
    <t>Builder</t>
  </si>
  <si>
    <t>Project</t>
  </si>
  <si>
    <t>Job code</t>
  </si>
  <si>
    <t>Subjob code</t>
  </si>
  <si>
    <t>Company no</t>
  </si>
  <si>
    <t>Estimator</t>
  </si>
  <si>
    <t>Pricing adustments</t>
  </si>
  <si>
    <r>
      <t>Labor</t>
    </r>
    <r>
      <rPr>
        <sz val="8"/>
        <color theme="0" tint="-0.499984740745262"/>
        <rFont val="Calibri"/>
        <family val="2"/>
        <scheme val="minor"/>
      </rPr>
      <t xml:space="preserve"> ($/MH)</t>
    </r>
  </si>
  <si>
    <r>
      <t>PT Cable</t>
    </r>
    <r>
      <rPr>
        <sz val="8"/>
        <color theme="0" tint="-0.499984740745262"/>
        <rFont val="Calibri"/>
        <family val="2"/>
        <scheme val="minor"/>
      </rPr>
      <t xml:space="preserve"> ($/LF)</t>
    </r>
  </si>
  <si>
    <r>
      <t>Plumbing</t>
    </r>
    <r>
      <rPr>
        <sz val="8"/>
        <color theme="0" tint="-0.499984740745262"/>
        <rFont val="Calibri"/>
        <family val="2"/>
        <scheme val="minor"/>
      </rPr>
      <t xml:space="preserve"> ($/CY)</t>
    </r>
  </si>
  <si>
    <r>
      <t>Lumber</t>
    </r>
    <r>
      <rPr>
        <sz val="8"/>
        <color theme="0" tint="-0.499984740745262"/>
        <rFont val="Calibri"/>
        <family val="2"/>
        <scheme val="minor"/>
      </rPr>
      <t xml:space="preserve"> ($/Bf)</t>
    </r>
  </si>
  <si>
    <t>Process</t>
  </si>
  <si>
    <t>Estimate_PK</t>
  </si>
  <si>
    <r>
      <rPr>
        <sz val="9"/>
        <color theme="0" tint="-0.499984740745262"/>
        <rFont val="Calibri"/>
        <family val="2"/>
        <scheme val="minor"/>
      </rPr>
      <t>Variance</t>
    </r>
    <r>
      <rPr>
        <sz val="11"/>
        <color theme="0" tint="-0.499984740745262"/>
        <rFont val="Calibri"/>
        <family val="2"/>
        <scheme val="minor"/>
      </rPr>
      <t xml:space="preserve">
</t>
    </r>
    <r>
      <rPr>
        <sz val="8"/>
        <color theme="0" tint="-0.499984740745262"/>
        <rFont val="Calibri"/>
        <family val="2"/>
        <scheme val="minor"/>
      </rPr>
      <t>(%)</t>
    </r>
  </si>
  <si>
    <t>Selection (Plan&gt;ELV/OPT)</t>
  </si>
  <si>
    <t>Target</t>
  </si>
  <si>
    <t>Contract Amount</t>
  </si>
  <si>
    <t>Proposal Amount</t>
  </si>
  <si>
    <t>Adjusted Amount</t>
  </si>
  <si>
    <t xml:space="preserve"> </t>
  </si>
  <si>
    <r>
      <t>Concrete</t>
    </r>
    <r>
      <rPr>
        <sz val="8"/>
        <color theme="0" tint="-0.499984740745262"/>
        <rFont val="Calibri"/>
        <family val="2"/>
        <scheme val="minor"/>
      </rPr>
      <t xml:space="preserve"> ($/CY)</t>
    </r>
  </si>
  <si>
    <r>
      <t>Rock</t>
    </r>
    <r>
      <rPr>
        <sz val="8"/>
        <color theme="0" tint="-0.499984740745262"/>
        <rFont val="Calibri"/>
        <family val="2"/>
        <scheme val="minor"/>
      </rPr>
      <t xml:space="preserve"> ($/TN)</t>
    </r>
  </si>
  <si>
    <r>
      <t>Steel</t>
    </r>
    <r>
      <rPr>
        <sz val="8"/>
        <color theme="0" tint="-0.499984740745262"/>
        <rFont val="Calibri"/>
        <family val="2"/>
        <scheme val="minor"/>
      </rPr>
      <t xml:space="preserve"> ($/LBS)</t>
    </r>
  </si>
  <si>
    <r>
      <t xml:space="preserve">Labor </t>
    </r>
    <r>
      <rPr>
        <sz val="8"/>
        <color theme="0" tint="-0.499984740745262"/>
        <rFont val="Calibri"/>
        <family val="2"/>
        <scheme val="minor"/>
      </rPr>
      <t>(MH)</t>
    </r>
  </si>
  <si>
    <r>
      <t xml:space="preserve">Concrete </t>
    </r>
    <r>
      <rPr>
        <sz val="8"/>
        <color theme="0" tint="-0.499984740745262"/>
        <rFont val="Calibri"/>
        <family val="2"/>
        <scheme val="minor"/>
      </rPr>
      <t>(CY)</t>
    </r>
  </si>
  <si>
    <r>
      <t xml:space="preserve">Rock </t>
    </r>
    <r>
      <rPr>
        <sz val="8"/>
        <color theme="0" tint="-0.499984740745262"/>
        <rFont val="Calibri"/>
        <family val="2"/>
        <scheme val="minor"/>
      </rPr>
      <t>(TN)</t>
    </r>
  </si>
  <si>
    <r>
      <t xml:space="preserve">Steel </t>
    </r>
    <r>
      <rPr>
        <sz val="8"/>
        <color theme="0" tint="-0.499984740745262"/>
        <rFont val="Calibri"/>
        <family val="2"/>
        <scheme val="minor"/>
      </rPr>
      <t>(LBS)</t>
    </r>
  </si>
  <si>
    <r>
      <t xml:space="preserve">PT Cable </t>
    </r>
    <r>
      <rPr>
        <sz val="8"/>
        <color theme="0" tint="-0.499984740745262"/>
        <rFont val="Calibri"/>
        <family val="2"/>
        <scheme val="minor"/>
      </rPr>
      <t>(LF)</t>
    </r>
  </si>
  <si>
    <r>
      <t xml:space="preserve">Pumping </t>
    </r>
    <r>
      <rPr>
        <sz val="8"/>
        <color theme="0" tint="-0.499984740745262"/>
        <rFont val="Calibri"/>
        <family val="2"/>
        <scheme val="minor"/>
      </rPr>
      <t>(CY)</t>
    </r>
  </si>
  <si>
    <r>
      <t xml:space="preserve">Lumber </t>
    </r>
    <r>
      <rPr>
        <sz val="8"/>
        <color theme="0" tint="-0.499984740745262"/>
        <rFont val="Calibri"/>
        <family val="2"/>
        <scheme val="minor"/>
      </rPr>
      <t>(BF)</t>
    </r>
  </si>
  <si>
    <t>Footprint (SF)</t>
  </si>
  <si>
    <t>PLAN 4512</t>
  </si>
  <si>
    <t>PLAN 4514</t>
  </si>
  <si>
    <t>PLAN 4516</t>
  </si>
  <si>
    <t>PLAN 4522</t>
  </si>
  <si>
    <t>PLAN 4524</t>
  </si>
  <si>
    <t>PLAN 4528</t>
  </si>
  <si>
    <t>ELV ALL</t>
  </si>
  <si>
    <t>ELV BE</t>
  </si>
  <si>
    <t>ELV C</t>
  </si>
  <si>
    <t/>
  </si>
  <si>
    <t>Start Input Form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</si>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</sst>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[Red]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9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 applyProtection="1">
      <protection locked="0"/>
    </xf>
    <xf numFmtId="164" fontId="0" fillId="0" borderId="1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164" fontId="2" fillId="2" borderId="1" xfId="1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left" indent="1"/>
      <protection locked="0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/>
    <xf numFmtId="164" fontId="2" fillId="0" borderId="1" xfId="1" applyNumberFormat="1" applyFont="1" applyFill="1" applyBorder="1" applyAlignment="1" applyProtection="1">
      <alignment horizontal="right"/>
    </xf>
    <xf numFmtId="0" fontId="0" fillId="0" borderId="2" xfId="0" applyBorder="1" applyAlignment="1">
      <alignment horizontal="left"/>
    </xf>
    <xf numFmtId="0" fontId="3" fillId="0" borderId="0" xfId="0" applyFont="1" applyAlignment="1">
      <alignment horizontal="left" indent="1"/>
    </xf>
    <xf numFmtId="0" fontId="2" fillId="2" borderId="1" xfId="0" applyFont="1" applyFill="1" applyBorder="1" applyAlignment="1" applyProtection="1">
      <alignment horizontal="left" indent="1"/>
      <protection locked="0"/>
    </xf>
    <xf numFmtId="0" fontId="0" fillId="0" borderId="1" xfId="0" applyBorder="1" applyAlignment="1">
      <alignment horizontal="left" indent="1"/>
    </xf>
    <xf numFmtId="9" fontId="2" fillId="0" borderId="1" xfId="2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 indent="1"/>
    </xf>
    <xf numFmtId="49" fontId="0" fillId="2" borderId="1" xfId="0" applyNumberFormat="1" applyFill="1" applyBorder="1" applyAlignment="1" applyProtection="1">
      <alignment horizontal="left" indent="1"/>
      <protection locked="0"/>
    </xf>
    <xf numFmtId="0" fontId="5" fillId="0" borderId="0" xfId="0" applyFont="1" applyAlignment="1">
      <alignment horizontal="left" indent="1"/>
    </xf>
    <xf numFmtId="0" fontId="0" fillId="0" borderId="2" xfId="0" applyBorder="1" applyAlignment="1">
      <alignment horizontal="left" indent="1"/>
    </xf>
    <xf numFmtId="165" fontId="0" fillId="2" borderId="1" xfId="1" applyNumberFormat="1" applyFont="1" applyFill="1" applyBorder="1" applyAlignment="1" applyProtection="1">
      <alignment horizontal="left" indent="1"/>
      <protection locked="0"/>
    </xf>
    <xf numFmtId="0" fontId="7" fillId="4" borderId="0" xfId="0" applyNumberFormat="1" applyFont="1" applyFill="1" applyBorder="1" applyAlignment="1" applyProtection="1">
      <alignment horizontal="right" indent="1"/>
    </xf>
    <xf numFmtId="49" fontId="8" fillId="4" borderId="0" xfId="0" applyNumberFormat="1" applyFont="1" applyFill="1" applyBorder="1" applyAlignment="1" applyProtection="1">
      <alignment horizontal="left" indent="1"/>
    </xf>
    <xf numFmtId="0" fontId="6" fillId="3" borderId="1" xfId="0" applyFont="1" applyFill="1" applyBorder="1" applyAlignment="1">
      <alignment horizontal="center"/>
    </xf>
    <xf numFmtId="0" fontId="8" fillId="4" borderId="0" xfId="0" applyNumberFormat="1" applyFont="1" applyFill="1" applyBorder="1" applyAlignment="1" applyProtection="1">
      <alignment horizontal="left" indent="1"/>
    </xf>
    <xf numFmtId="0" fontId="0" fillId="0" borderId="1" xfId="0" applyNumberFormat="1" applyBorder="1" applyAlignment="1">
      <alignment horizontal="left" indent="1"/>
    </xf>
    <xf numFmtId="0" fontId="3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InformationWS">
    <tabColor theme="7"/>
  </sheetPr>
  <dimension ref="B2:C27"/>
  <sheetViews>
    <sheetView showGridLines="0" workbookViewId="0"/>
  </sheetViews>
  <sheetFormatPr defaultRowHeight="15" outlineLevelRow="1" x14ac:dyDescent="0.25"/>
  <cols>
    <col min="1" max="1" width="4.7109375" customWidth="1"/>
    <col min="2" max="2" width="14.7109375" style="2" customWidth="1"/>
    <col min="3" max="3" width="20.7109375" style="2" customWidth="1"/>
  </cols>
  <sheetData>
    <row r="2" spans="2:3" x14ac:dyDescent="0.25">
      <c r="B2" s="11" t="s">
        <v>10</v>
      </c>
      <c r="C2" s="21"/>
    </row>
    <row r="3" spans="2:3" x14ac:dyDescent="0.25">
      <c r="B3" s="11" t="s">
        <v>11</v>
      </c>
      <c r="C3" s="21"/>
    </row>
    <row r="4" spans="2:3" x14ac:dyDescent="0.25">
      <c r="B4" s="11"/>
      <c r="C4" s="21"/>
    </row>
    <row r="5" spans="2:3" x14ac:dyDescent="0.25">
      <c r="B5" s="11" t="s">
        <v>14</v>
      </c>
      <c r="C5" s="21"/>
    </row>
    <row r="6" spans="2:3" x14ac:dyDescent="0.25">
      <c r="B6" s="11"/>
      <c r="C6" s="21"/>
    </row>
    <row r="7" spans="2:3" x14ac:dyDescent="0.25">
      <c r="B7" s="11" t="s">
        <v>12</v>
      </c>
      <c r="C7" s="21"/>
    </row>
    <row r="8" spans="2:3" outlineLevel="1" x14ac:dyDescent="0.25">
      <c r="B8" s="11" t="s">
        <v>13</v>
      </c>
      <c r="C8" s="22" t="s">
        <v>29</v>
      </c>
    </row>
    <row r="9" spans="2:3" x14ac:dyDescent="0.25">
      <c r="B9" s="11"/>
      <c r="C9" s="21"/>
    </row>
    <row r="10" spans="2:3" x14ac:dyDescent="0.25">
      <c r="B10" s="11" t="s">
        <v>8</v>
      </c>
      <c r="C10" s="21"/>
    </row>
    <row r="11" spans="2:3" x14ac:dyDescent="0.25">
      <c r="B11" s="11" t="s">
        <v>9</v>
      </c>
      <c r="C11" s="21"/>
    </row>
    <row r="12" spans="2:3" x14ac:dyDescent="0.25">
      <c r="B12" s="11"/>
      <c r="C12" s="21"/>
    </row>
    <row r="13" spans="2:3" x14ac:dyDescent="0.25">
      <c r="B13" s="11" t="s">
        <v>15</v>
      </c>
      <c r="C13" s="23"/>
    </row>
    <row r="14" spans="2:3" x14ac:dyDescent="0.25">
      <c r="C14" s="21"/>
    </row>
    <row r="15" spans="2:3" x14ac:dyDescent="0.25">
      <c r="C15" s="21"/>
    </row>
    <row r="16" spans="2:3" outlineLevel="1" x14ac:dyDescent="0.25">
      <c r="B16" s="15" t="s">
        <v>16</v>
      </c>
      <c r="C16" s="24"/>
    </row>
    <row r="17" spans="2:3" outlineLevel="1" x14ac:dyDescent="0.25">
      <c r="B17" s="16" t="s">
        <v>17</v>
      </c>
      <c r="C17" s="25">
        <v>0</v>
      </c>
    </row>
    <row r="18" spans="2:3" outlineLevel="1" x14ac:dyDescent="0.25">
      <c r="B18" s="16" t="s">
        <v>30</v>
      </c>
      <c r="C18" s="25">
        <v>0</v>
      </c>
    </row>
    <row r="19" spans="2:3" outlineLevel="1" x14ac:dyDescent="0.25">
      <c r="B19" s="16" t="s">
        <v>31</v>
      </c>
      <c r="C19" s="25">
        <v>0</v>
      </c>
    </row>
    <row r="20" spans="2:3" outlineLevel="1" x14ac:dyDescent="0.25">
      <c r="B20" s="16" t="s">
        <v>32</v>
      </c>
      <c r="C20" s="25">
        <v>0</v>
      </c>
    </row>
    <row r="21" spans="2:3" outlineLevel="1" x14ac:dyDescent="0.25">
      <c r="B21" s="16" t="s">
        <v>18</v>
      </c>
      <c r="C21" s="25">
        <v>0</v>
      </c>
    </row>
    <row r="22" spans="2:3" outlineLevel="1" x14ac:dyDescent="0.25">
      <c r="B22" s="16" t="s">
        <v>19</v>
      </c>
      <c r="C22" s="25">
        <v>0</v>
      </c>
    </row>
    <row r="23" spans="2:3" outlineLevel="1" x14ac:dyDescent="0.25">
      <c r="B23" s="16" t="s">
        <v>20</v>
      </c>
      <c r="C23" s="25">
        <v>0</v>
      </c>
    </row>
    <row r="25" spans="2:3" hidden="1" x14ac:dyDescent="0.25">
      <c r="B25" s="26" t="s">
        <v>22</v>
      </c>
      <c r="C25" s="29">
        <v>4730</v>
      </c>
    </row>
    <row r="26" spans="2:3" hidden="1" x14ac:dyDescent="0.25">
      <c r="B26" s="26" t="s">
        <v>25</v>
      </c>
      <c r="C26" s="27" t="s">
        <v>51</v>
      </c>
    </row>
    <row r="27" spans="2:3" hidden="1" x14ac:dyDescent="0.25">
      <c r="B27" s="26" t="s">
        <v>21</v>
      </c>
      <c r="C27" s="27" t="s">
        <v>52</v>
      </c>
    </row>
  </sheetData>
  <sheetProtection sheet="1" objects="1" scenarios="1"/>
  <dataValidations count="1">
    <dataValidation type="textLength" allowBlank="1" showInputMessage="1" showErrorMessage="1" sqref="C8:C9">
      <formula1>0</formula1>
      <formula2>3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ntractInputFormWS">
    <tabColor theme="9"/>
  </sheetPr>
  <dimension ref="B2:S10"/>
  <sheetViews>
    <sheetView showGridLines="0" zoomScale="90" zoomScaleNormal="90" workbookViewId="0">
      <pane xSplit="6" ySplit="2" topLeftCell="G3" activePane="bottomRight" state="frozen"/>
      <selection pane="topRight" activeCell="E1" sqref="E1"/>
      <selection pane="bottomLeft" activeCell="A5" sqref="A5"/>
      <selection pane="bottomRight"/>
    </sheetView>
  </sheetViews>
  <sheetFormatPr defaultRowHeight="15" x14ac:dyDescent="0.25"/>
  <cols>
    <col min="1" max="1" width="4.7109375" customWidth="1"/>
    <col min="2" max="2" width="12.7109375" style="2" hidden="1" customWidth="1"/>
    <col min="3" max="3" width="24.7109375" style="2" hidden="1" customWidth="1"/>
    <col min="4" max="4" width="18.7109375" style="2" customWidth="1"/>
    <col min="5" max="5" width="10.7109375" style="2" customWidth="1"/>
    <col min="6" max="6" width="40.7109375" customWidth="1"/>
    <col min="7" max="16" width="10.7109375" style="1" customWidth="1"/>
    <col min="17" max="17" width="6.7109375" style="7" customWidth="1"/>
    <col min="18" max="18" width="10.7109375" style="1" customWidth="1"/>
    <col min="19" max="19" width="40.7109375" customWidth="1"/>
  </cols>
  <sheetData>
    <row r="2" spans="2:19" s="13" customFormat="1" ht="39" x14ac:dyDescent="0.25">
      <c r="B2" s="10" t="s">
        <v>22</v>
      </c>
      <c r="C2" s="10" t="s">
        <v>6</v>
      </c>
      <c r="D2" s="11" t="s">
        <v>0</v>
      </c>
      <c r="E2" s="11" t="s">
        <v>1</v>
      </c>
      <c r="F2" s="13" t="s">
        <v>2</v>
      </c>
      <c r="G2" s="31" t="s">
        <v>40</v>
      </c>
      <c r="H2" s="31" t="s">
        <v>33</v>
      </c>
      <c r="I2" s="31" t="s">
        <v>34</v>
      </c>
      <c r="J2" s="31" t="s">
        <v>35</v>
      </c>
      <c r="K2" s="31" t="s">
        <v>36</v>
      </c>
      <c r="L2" s="31" t="s">
        <v>37</v>
      </c>
      <c r="M2" s="31" t="s">
        <v>38</v>
      </c>
      <c r="N2" s="31" t="s">
        <v>39</v>
      </c>
      <c r="O2" s="12" t="s">
        <v>27</v>
      </c>
      <c r="P2" s="12" t="s">
        <v>28</v>
      </c>
      <c r="Q2" s="20" t="s">
        <v>23</v>
      </c>
      <c r="R2" s="12" t="s">
        <v>26</v>
      </c>
      <c r="S2" s="13" t="s">
        <v>3</v>
      </c>
    </row>
    <row r="3" spans="2:19" x14ac:dyDescent="0.25">
      <c r="B3" s="28">
        <f>rngEstimatePK</f>
        <v>4730</v>
      </c>
      <c r="C3" s="28" t="str">
        <f>IF(AND(D3&lt;&gt;"",E3&lt;&gt;""),D3&amp;" | " &amp;E3,"")</f>
        <v>PLAN 4512 | ELV ALL</v>
      </c>
      <c r="D3" s="18" t="s">
        <v>41</v>
      </c>
      <c r="E3" s="18" t="s">
        <v>47</v>
      </c>
      <c r="F3" s="9" t="s">
        <v>50</v>
      </c>
      <c r="G3" s="4">
        <v>17.48</v>
      </c>
      <c r="H3" s="4">
        <v>111.42</v>
      </c>
      <c r="I3" s="4">
        <v>45.6</v>
      </c>
      <c r="J3" s="4">
        <v>8.92</v>
      </c>
      <c r="K3" s="4">
        <v>1332.98</v>
      </c>
      <c r="L3" s="4">
        <v>0</v>
      </c>
      <c r="M3" s="4">
        <v>45.6</v>
      </c>
      <c r="N3" s="4">
        <v>320.91000000000003</v>
      </c>
      <c r="O3" s="5">
        <v>27388.04</v>
      </c>
      <c r="P3" s="5">
        <f t="shared" ref="P3" si="0">SUM(O3,H3*rngAdjLabor,I3*rngAdjConcrete,J3*rngAdjRock,K3*rngAdjSteel,L3*rngAdjPTCable,M3*rngAdjPlumbing,N3*rngAdjLumber)</f>
        <v>27388.04</v>
      </c>
      <c r="Q3" s="19">
        <f t="shared" ref="Q3" si="1">IFERROR((P3-O3)/O3,"")</f>
        <v>0</v>
      </c>
      <c r="R3" s="6">
        <v>0</v>
      </c>
      <c r="S3" s="3"/>
    </row>
    <row r="4" spans="2:19" x14ac:dyDescent="0.25">
      <c r="B4" s="28">
        <f>rngEstimatePK</f>
        <v>4730</v>
      </c>
      <c r="C4" s="28" t="str">
        <f>IF(AND(D4&lt;&gt;"",E4&lt;&gt;""),D4&amp;" | " &amp;E4,"")</f>
        <v>PLAN 4514 | ELV ALL</v>
      </c>
      <c r="D4" s="18" t="s">
        <v>42</v>
      </c>
      <c r="E4" s="18" t="s">
        <v>47</v>
      </c>
      <c r="F4" s="9" t="s">
        <v>50</v>
      </c>
      <c r="G4" s="4">
        <v>17.98</v>
      </c>
      <c r="H4" s="4">
        <v>123.23</v>
      </c>
      <c r="I4" s="4">
        <v>50.13</v>
      </c>
      <c r="J4" s="4">
        <v>10.52</v>
      </c>
      <c r="K4" s="4">
        <v>1485.9</v>
      </c>
      <c r="L4" s="4">
        <v>0</v>
      </c>
      <c r="M4" s="4">
        <v>50.13</v>
      </c>
      <c r="N4" s="4">
        <v>347.38</v>
      </c>
      <c r="O4" s="5">
        <v>30233.200000000001</v>
      </c>
      <c r="P4" s="5">
        <f t="shared" ref="P4" si="2">SUM(O4,H4*rngAdjLabor,I4*rngAdjConcrete,J4*rngAdjRock,K4*rngAdjSteel,L4*rngAdjPTCable,M4*rngAdjPlumbing,N4*rngAdjLumber)</f>
        <v>30233.200000000001</v>
      </c>
      <c r="Q4" s="19">
        <f t="shared" ref="Q4" si="3">IFERROR((P4-O4)/O4,"")</f>
        <v>0</v>
      </c>
      <c r="R4" s="6">
        <v>0</v>
      </c>
      <c r="S4" s="3"/>
    </row>
    <row r="5" spans="2:19" x14ac:dyDescent="0.25">
      <c r="B5" s="28">
        <f>rngEstimatePK</f>
        <v>4730</v>
      </c>
      <c r="C5" s="28" t="str">
        <f>IF(AND(D5&lt;&gt;"",E5&lt;&gt;""),D5&amp;" | " &amp;E5,"")</f>
        <v>PLAN 4516 | ELV ALL</v>
      </c>
      <c r="D5" s="18" t="s">
        <v>43</v>
      </c>
      <c r="E5" s="18" t="s">
        <v>47</v>
      </c>
      <c r="F5" s="9" t="s">
        <v>50</v>
      </c>
      <c r="G5" s="4">
        <v>18.78</v>
      </c>
      <c r="H5" s="4">
        <v>129.13999999999999</v>
      </c>
      <c r="I5" s="4">
        <v>52.55</v>
      </c>
      <c r="J5" s="4">
        <v>11.12</v>
      </c>
      <c r="K5" s="4">
        <v>1564.03</v>
      </c>
      <c r="L5" s="4">
        <v>0</v>
      </c>
      <c r="M5" s="4">
        <v>52.55</v>
      </c>
      <c r="N5" s="4">
        <v>357.76</v>
      </c>
      <c r="O5" s="5">
        <v>31650.720000000001</v>
      </c>
      <c r="P5" s="5">
        <f t="shared" ref="P5" si="4">SUM(O5,H5*rngAdjLabor,I5*rngAdjConcrete,J5*rngAdjRock,K5*rngAdjSteel,L5*rngAdjPTCable,M5*rngAdjPlumbing,N5*rngAdjLumber)</f>
        <v>31650.720000000001</v>
      </c>
      <c r="Q5" s="19">
        <f t="shared" ref="Q5" si="5">IFERROR((P5-O5)/O5,"")</f>
        <v>0</v>
      </c>
      <c r="R5" s="6">
        <v>0</v>
      </c>
      <c r="S5" s="3"/>
    </row>
    <row r="6" spans="2:19" x14ac:dyDescent="0.25">
      <c r="B6" s="28">
        <f>rngEstimatePK</f>
        <v>4730</v>
      </c>
      <c r="C6" s="28" t="str">
        <f>IF(AND(D6&lt;&gt;"",E6&lt;&gt;""),D6&amp;" | " &amp;E6,"")</f>
        <v>PLAN 4522 | ELV ALL</v>
      </c>
      <c r="D6" s="18" t="s">
        <v>44</v>
      </c>
      <c r="E6" s="18" t="s">
        <v>47</v>
      </c>
      <c r="F6" s="9" t="s">
        <v>50</v>
      </c>
      <c r="G6" s="4">
        <v>17.53</v>
      </c>
      <c r="H6" s="4">
        <v>92.19</v>
      </c>
      <c r="I6" s="4">
        <v>37.79</v>
      </c>
      <c r="J6" s="4">
        <v>5.83</v>
      </c>
      <c r="K6" s="4">
        <v>1145.9100000000001</v>
      </c>
      <c r="L6" s="4">
        <v>0</v>
      </c>
      <c r="M6" s="4">
        <v>37.79</v>
      </c>
      <c r="N6" s="4">
        <v>310.89</v>
      </c>
      <c r="O6" s="5">
        <v>22710.28</v>
      </c>
      <c r="P6" s="5">
        <f t="shared" ref="P6" si="6">SUM(O6,H6*rngAdjLabor,I6*rngAdjConcrete,J6*rngAdjRock,K6*rngAdjSteel,L6*rngAdjPTCable,M6*rngAdjPlumbing,N6*rngAdjLumber)</f>
        <v>22710.28</v>
      </c>
      <c r="Q6" s="19">
        <f t="shared" ref="Q6" si="7">IFERROR((P6-O6)/O6,"")</f>
        <v>0</v>
      </c>
      <c r="R6" s="6">
        <v>0</v>
      </c>
      <c r="S6" s="3"/>
    </row>
    <row r="7" spans="2:19" x14ac:dyDescent="0.25">
      <c r="B7" s="28">
        <f>rngEstimatePK</f>
        <v>4730</v>
      </c>
      <c r="C7" s="28" t="str">
        <f>IF(AND(D7&lt;&gt;"",E7&lt;&gt;""),D7&amp;" | " &amp;E7,"")</f>
        <v>PLAN 4524 | ELV BE</v>
      </c>
      <c r="D7" s="18" t="s">
        <v>45</v>
      </c>
      <c r="E7" s="18" t="s">
        <v>48</v>
      </c>
      <c r="F7" s="9" t="s">
        <v>50</v>
      </c>
      <c r="G7" s="4">
        <v>18.97</v>
      </c>
      <c r="H7" s="4">
        <v>106.08</v>
      </c>
      <c r="I7" s="4">
        <v>42.7</v>
      </c>
      <c r="J7" s="4">
        <v>5.97</v>
      </c>
      <c r="K7" s="4">
        <v>1097.93</v>
      </c>
      <c r="L7" s="4">
        <v>0</v>
      </c>
      <c r="M7" s="4">
        <v>42.7</v>
      </c>
      <c r="N7" s="4">
        <v>360.84</v>
      </c>
      <c r="O7" s="5">
        <v>25580.92</v>
      </c>
      <c r="P7" s="5">
        <f t="shared" ref="P7" si="8">SUM(O7,H7*rngAdjLabor,I7*rngAdjConcrete,J7*rngAdjRock,K7*rngAdjSteel,L7*rngAdjPTCable,M7*rngAdjPlumbing,N7*rngAdjLumber)</f>
        <v>25580.92</v>
      </c>
      <c r="Q7" s="19">
        <f t="shared" ref="Q7" si="9">IFERROR((P7-O7)/O7,"")</f>
        <v>0</v>
      </c>
      <c r="R7" s="6">
        <v>0</v>
      </c>
      <c r="S7" s="3"/>
    </row>
    <row r="8" spans="2:19" x14ac:dyDescent="0.25">
      <c r="B8" s="28">
        <f>rngEstimatePK</f>
        <v>4730</v>
      </c>
      <c r="C8" s="28" t="str">
        <f>IF(AND(D8&lt;&gt;"",E8&lt;&gt;""),D8&amp;" | " &amp;E8,"")</f>
        <v>PLAN 4524 | ELV C</v>
      </c>
      <c r="D8" s="18" t="s">
        <v>45</v>
      </c>
      <c r="E8" s="18" t="s">
        <v>49</v>
      </c>
      <c r="F8" s="9" t="s">
        <v>50</v>
      </c>
      <c r="G8" s="4">
        <v>18.559999999999999</v>
      </c>
      <c r="H8" s="4">
        <v>105.54</v>
      </c>
      <c r="I8" s="4">
        <v>42.29</v>
      </c>
      <c r="J8" s="4">
        <v>5.97</v>
      </c>
      <c r="K8" s="4">
        <v>1111.2</v>
      </c>
      <c r="L8" s="4">
        <v>0</v>
      </c>
      <c r="M8" s="4">
        <v>42.29</v>
      </c>
      <c r="N8" s="4">
        <v>360.84</v>
      </c>
      <c r="O8" s="5">
        <v>25449.23</v>
      </c>
      <c r="P8" s="5">
        <f t="shared" ref="P8" si="10">SUM(O8,H8*rngAdjLabor,I8*rngAdjConcrete,J8*rngAdjRock,K8*rngAdjSteel,L8*rngAdjPTCable,M8*rngAdjPlumbing,N8*rngAdjLumber)</f>
        <v>25449.23</v>
      </c>
      <c r="Q8" s="19">
        <f t="shared" ref="Q8" si="11">IFERROR((P8-O8)/O8,"")</f>
        <v>0</v>
      </c>
      <c r="R8" s="6">
        <v>0</v>
      </c>
      <c r="S8" s="3"/>
    </row>
    <row r="9" spans="2:19" x14ac:dyDescent="0.25">
      <c r="B9" s="28">
        <f>rngEstimatePK</f>
        <v>4730</v>
      </c>
      <c r="C9" s="28" t="str">
        <f>IF(AND(D9&lt;&gt;"",E9&lt;&gt;""),D9&amp;" | " &amp;E9,"")</f>
        <v>PLAN 4528 | ELV BE</v>
      </c>
      <c r="D9" s="18" t="s">
        <v>46</v>
      </c>
      <c r="E9" s="18" t="s">
        <v>48</v>
      </c>
      <c r="F9" s="9" t="s">
        <v>50</v>
      </c>
      <c r="G9" s="4">
        <v>22.56</v>
      </c>
      <c r="H9" s="4">
        <v>121.51</v>
      </c>
      <c r="I9" s="4">
        <v>49.82</v>
      </c>
      <c r="J9" s="4">
        <v>7.44</v>
      </c>
      <c r="K9" s="4">
        <v>1395.09</v>
      </c>
      <c r="L9" s="4">
        <v>0</v>
      </c>
      <c r="M9" s="4">
        <v>49.82</v>
      </c>
      <c r="N9" s="4">
        <v>397.24</v>
      </c>
      <c r="O9" s="5">
        <v>29575.25</v>
      </c>
      <c r="P9" s="5">
        <f t="shared" ref="P9" si="12">SUM(O9,H9*rngAdjLabor,I9*rngAdjConcrete,J9*rngAdjRock,K9*rngAdjSteel,L9*rngAdjPTCable,M9*rngAdjPlumbing,N9*rngAdjLumber)</f>
        <v>29575.25</v>
      </c>
      <c r="Q9" s="19">
        <f t="shared" ref="Q9" si="13">IFERROR((P9-O9)/O9,"")</f>
        <v>0</v>
      </c>
      <c r="R9" s="6">
        <v>0</v>
      </c>
      <c r="S9" s="3"/>
    </row>
    <row r="10" spans="2:19" x14ac:dyDescent="0.25">
      <c r="B10" s="28">
        <f>rngEstimatePK</f>
        <v>4730</v>
      </c>
      <c r="C10" s="28" t="str">
        <f>IF(AND(D10&lt;&gt;"",E10&lt;&gt;""),D10&amp;" | " &amp;E10,"")</f>
        <v>PLAN 4528 | ELV C</v>
      </c>
      <c r="D10" s="18" t="s">
        <v>46</v>
      </c>
      <c r="E10" s="18" t="s">
        <v>49</v>
      </c>
      <c r="F10" s="9" t="s">
        <v>50</v>
      </c>
      <c r="G10" s="4">
        <v>22.97</v>
      </c>
      <c r="H10" s="4">
        <v>122.04</v>
      </c>
      <c r="I10" s="4">
        <v>50.23</v>
      </c>
      <c r="J10" s="4">
        <v>7.44</v>
      </c>
      <c r="K10" s="4">
        <v>1408.45</v>
      </c>
      <c r="L10" s="4">
        <v>0</v>
      </c>
      <c r="M10" s="4">
        <v>50.23</v>
      </c>
      <c r="N10" s="4">
        <v>397.24</v>
      </c>
      <c r="O10" s="5">
        <v>29738.84</v>
      </c>
      <c r="P10" s="5">
        <f t="shared" ref="P10" si="14">SUM(O10,H10*rngAdjLabor,I10*rngAdjConcrete,J10*rngAdjRock,K10*rngAdjSteel,L10*rngAdjPTCable,M10*rngAdjPlumbing,N10*rngAdjLumber)</f>
        <v>29738.84</v>
      </c>
      <c r="Q10" s="19">
        <f t="shared" ref="Q10" si="15">IFERROR((P10-O10)/O10,"")</f>
        <v>0</v>
      </c>
      <c r="R10" s="6">
        <v>0</v>
      </c>
      <c r="S10" s="3"/>
    </row>
  </sheetData>
  <sheetProtection sheet="1" objects="1" scenarios="1"/>
  <sortState ref="D5:S11">
    <sortCondition ref="D5:D11"/>
    <sortCondition ref="E5:E1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artInputFormWS">
    <tabColor theme="8"/>
  </sheetPr>
  <dimension ref="B2:J22"/>
  <sheetViews>
    <sheetView showGridLines="0" tabSelected="1" workbookViewId="0">
      <pane ySplit="2" topLeftCell="A3" activePane="bottomLeft" state="frozen"/>
      <selection pane="bottomLeft"/>
    </sheetView>
  </sheetViews>
  <sheetFormatPr defaultRowHeight="15" x14ac:dyDescent="0.25"/>
  <cols>
    <col min="1" max="1" width="4.7109375" customWidth="1"/>
    <col min="2" max="2" width="12.7109375" style="7" hidden="1" customWidth="1"/>
    <col min="3" max="3" width="8.7109375" style="7" customWidth="1"/>
    <col min="4" max="4" width="32.7109375" style="2" customWidth="1"/>
    <col min="5" max="5" width="12.7109375" style="7" customWidth="1"/>
    <col min="6" max="6" width="21.28515625" style="2" customWidth="1"/>
    <col min="7" max="7" width="12.42578125" style="2" hidden="1" customWidth="1"/>
    <col min="8" max="8" width="18.7109375" style="2" customWidth="1"/>
    <col min="9" max="9" width="10.7109375" style="2" customWidth="1"/>
    <col min="10" max="10" width="12.7109375" style="1" customWidth="1"/>
  </cols>
  <sheetData>
    <row r="2" spans="2:10" s="13" customFormat="1" ht="30" x14ac:dyDescent="0.25">
      <c r="B2" s="10" t="s">
        <v>22</v>
      </c>
      <c r="C2" s="10" t="s">
        <v>4</v>
      </c>
      <c r="D2" s="11" t="s">
        <v>5</v>
      </c>
      <c r="E2" s="10" t="s">
        <v>7</v>
      </c>
      <c r="F2" s="11" t="s">
        <v>24</v>
      </c>
      <c r="G2" s="11" t="s">
        <v>13</v>
      </c>
      <c r="H2" s="11" t="s">
        <v>0</v>
      </c>
      <c r="I2" s="11" t="s">
        <v>1</v>
      </c>
      <c r="J2" s="12" t="s">
        <v>26</v>
      </c>
    </row>
    <row r="3" spans="2:10" x14ac:dyDescent="0.25">
      <c r="B3" s="28">
        <f t="shared" ref="B3:B22" si="0">rngEstimatePK</f>
        <v>4730</v>
      </c>
      <c r="C3" s="8"/>
      <c r="D3" s="9"/>
      <c r="E3" s="8"/>
      <c r="F3" s="17"/>
      <c r="G3" s="30" t="str">
        <f>rngSubJob</f>
        <v xml:space="preserve"> </v>
      </c>
      <c r="H3" s="18" t="str">
        <f t="shared" ref="H3:H22" ca="1" si="1">_xlfn.IFNA(VLOOKUP(F3,OFFSET(tblPlanElevationLookup,0,1),2,FALSE),"")</f>
        <v/>
      </c>
      <c r="I3" s="18" t="str">
        <f t="shared" ref="I3:I22" ca="1" si="2">_xlfn.IFNA(VLOOKUP(F3,OFFSET(tblPlanElevationLookup,0,1),3,FALSE),"")</f>
        <v/>
      </c>
      <c r="J3" s="14" t="str">
        <f t="shared" ref="J3:J22" ca="1" si="3">_xlfn.IFNA(VLOOKUP(F3,OFFSET(tblPlanElevationLookup,0,1),16,FALSE),"")</f>
        <v/>
      </c>
    </row>
    <row r="4" spans="2:10" x14ac:dyDescent="0.25">
      <c r="B4" s="28">
        <f t="shared" si="0"/>
        <v>4730</v>
      </c>
      <c r="C4" s="8"/>
      <c r="D4" s="9"/>
      <c r="E4" s="8"/>
      <c r="F4" s="17"/>
      <c r="G4" s="18" t="str">
        <f t="shared" ref="G4:G22" si="4">rngSubJob</f>
        <v xml:space="preserve"> </v>
      </c>
      <c r="H4" s="18" t="str">
        <f t="shared" ca="1" si="1"/>
        <v/>
      </c>
      <c r="I4" s="18" t="str">
        <f t="shared" ca="1" si="2"/>
        <v/>
      </c>
      <c r="J4" s="14" t="str">
        <f t="shared" ca="1" si="3"/>
        <v/>
      </c>
    </row>
    <row r="5" spans="2:10" x14ac:dyDescent="0.25">
      <c r="B5" s="28">
        <f t="shared" si="0"/>
        <v>4730</v>
      </c>
      <c r="C5" s="8"/>
      <c r="D5" s="9"/>
      <c r="E5" s="8"/>
      <c r="F5" s="17"/>
      <c r="G5" s="18" t="str">
        <f t="shared" si="4"/>
        <v xml:space="preserve"> </v>
      </c>
      <c r="H5" s="18" t="str">
        <f t="shared" ca="1" si="1"/>
        <v/>
      </c>
      <c r="I5" s="18" t="str">
        <f t="shared" ca="1" si="2"/>
        <v/>
      </c>
      <c r="J5" s="14" t="str">
        <f t="shared" ca="1" si="3"/>
        <v/>
      </c>
    </row>
    <row r="6" spans="2:10" x14ac:dyDescent="0.25">
      <c r="B6" s="28">
        <f t="shared" si="0"/>
        <v>4730</v>
      </c>
      <c r="C6" s="8"/>
      <c r="D6" s="9"/>
      <c r="E6" s="8"/>
      <c r="F6" s="17"/>
      <c r="G6" s="18" t="str">
        <f t="shared" si="4"/>
        <v xml:space="preserve"> </v>
      </c>
      <c r="H6" s="18" t="str">
        <f t="shared" ca="1" si="1"/>
        <v/>
      </c>
      <c r="I6" s="18" t="str">
        <f t="shared" ca="1" si="2"/>
        <v/>
      </c>
      <c r="J6" s="14" t="str">
        <f t="shared" ca="1" si="3"/>
        <v/>
      </c>
    </row>
    <row r="7" spans="2:10" x14ac:dyDescent="0.25">
      <c r="B7" s="28">
        <f t="shared" si="0"/>
        <v>4730</v>
      </c>
      <c r="C7" s="8"/>
      <c r="D7" s="9"/>
      <c r="E7" s="8"/>
      <c r="F7" s="17"/>
      <c r="G7" s="18" t="str">
        <f t="shared" si="4"/>
        <v xml:space="preserve"> </v>
      </c>
      <c r="H7" s="18" t="str">
        <f t="shared" ca="1" si="1"/>
        <v/>
      </c>
      <c r="I7" s="18" t="str">
        <f t="shared" ca="1" si="2"/>
        <v/>
      </c>
      <c r="J7" s="14" t="str">
        <f t="shared" ca="1" si="3"/>
        <v/>
      </c>
    </row>
    <row r="8" spans="2:10" x14ac:dyDescent="0.25">
      <c r="B8" s="28">
        <f t="shared" si="0"/>
        <v>4730</v>
      </c>
      <c r="C8" s="8"/>
      <c r="D8" s="9"/>
      <c r="E8" s="8"/>
      <c r="F8" s="17"/>
      <c r="G8" s="18" t="str">
        <f t="shared" si="4"/>
        <v xml:space="preserve"> </v>
      </c>
      <c r="H8" s="18" t="str">
        <f t="shared" ca="1" si="1"/>
        <v/>
      </c>
      <c r="I8" s="18" t="str">
        <f t="shared" ca="1" si="2"/>
        <v/>
      </c>
      <c r="J8" s="14" t="str">
        <f t="shared" ca="1" si="3"/>
        <v/>
      </c>
    </row>
    <row r="9" spans="2:10" x14ac:dyDescent="0.25">
      <c r="B9" s="28">
        <f t="shared" si="0"/>
        <v>4730</v>
      </c>
      <c r="C9" s="8"/>
      <c r="D9" s="9"/>
      <c r="E9" s="8"/>
      <c r="F9" s="17"/>
      <c r="G9" s="18" t="str">
        <f t="shared" si="4"/>
        <v xml:space="preserve"> </v>
      </c>
      <c r="H9" s="18" t="str">
        <f t="shared" ca="1" si="1"/>
        <v/>
      </c>
      <c r="I9" s="18" t="str">
        <f t="shared" ca="1" si="2"/>
        <v/>
      </c>
      <c r="J9" s="14" t="str">
        <f t="shared" ca="1" si="3"/>
        <v/>
      </c>
    </row>
    <row r="10" spans="2:10" x14ac:dyDescent="0.25">
      <c r="B10" s="28">
        <f t="shared" si="0"/>
        <v>4730</v>
      </c>
      <c r="C10" s="8"/>
      <c r="D10" s="9"/>
      <c r="E10" s="8"/>
      <c r="F10" s="17"/>
      <c r="G10" s="18" t="str">
        <f t="shared" si="4"/>
        <v xml:space="preserve"> </v>
      </c>
      <c r="H10" s="18" t="str">
        <f t="shared" ca="1" si="1"/>
        <v/>
      </c>
      <c r="I10" s="18" t="str">
        <f t="shared" ca="1" si="2"/>
        <v/>
      </c>
      <c r="J10" s="14" t="str">
        <f t="shared" ca="1" si="3"/>
        <v/>
      </c>
    </row>
    <row r="11" spans="2:10" x14ac:dyDescent="0.25">
      <c r="B11" s="28">
        <f t="shared" si="0"/>
        <v>4730</v>
      </c>
      <c r="C11" s="8"/>
      <c r="D11" s="9"/>
      <c r="E11" s="8"/>
      <c r="F11" s="17"/>
      <c r="G11" s="18" t="str">
        <f t="shared" si="4"/>
        <v xml:space="preserve"> </v>
      </c>
      <c r="H11" s="18" t="str">
        <f t="shared" ca="1" si="1"/>
        <v/>
      </c>
      <c r="I11" s="18" t="str">
        <f t="shared" ca="1" si="2"/>
        <v/>
      </c>
      <c r="J11" s="14" t="str">
        <f t="shared" ca="1" si="3"/>
        <v/>
      </c>
    </row>
    <row r="12" spans="2:10" x14ac:dyDescent="0.25">
      <c r="B12" s="28">
        <f t="shared" si="0"/>
        <v>4730</v>
      </c>
      <c r="C12" s="8"/>
      <c r="D12" s="9"/>
      <c r="E12" s="8"/>
      <c r="F12" s="17"/>
      <c r="G12" s="18" t="str">
        <f t="shared" si="4"/>
        <v xml:space="preserve"> </v>
      </c>
      <c r="H12" s="18" t="str">
        <f t="shared" ca="1" si="1"/>
        <v/>
      </c>
      <c r="I12" s="18" t="str">
        <f t="shared" ca="1" si="2"/>
        <v/>
      </c>
      <c r="J12" s="14" t="str">
        <f t="shared" ca="1" si="3"/>
        <v/>
      </c>
    </row>
    <row r="13" spans="2:10" x14ac:dyDescent="0.25">
      <c r="B13" s="28">
        <f t="shared" si="0"/>
        <v>4730</v>
      </c>
      <c r="C13" s="8"/>
      <c r="D13" s="9"/>
      <c r="E13" s="8"/>
      <c r="F13" s="17"/>
      <c r="G13" s="18" t="str">
        <f t="shared" si="4"/>
        <v xml:space="preserve"> </v>
      </c>
      <c r="H13" s="18" t="str">
        <f t="shared" ca="1" si="1"/>
        <v/>
      </c>
      <c r="I13" s="18" t="str">
        <f t="shared" ca="1" si="2"/>
        <v/>
      </c>
      <c r="J13" s="14" t="str">
        <f t="shared" ca="1" si="3"/>
        <v/>
      </c>
    </row>
    <row r="14" spans="2:10" x14ac:dyDescent="0.25">
      <c r="B14" s="28">
        <f t="shared" si="0"/>
        <v>4730</v>
      </c>
      <c r="C14" s="8"/>
      <c r="D14" s="9"/>
      <c r="E14" s="8"/>
      <c r="F14" s="17"/>
      <c r="G14" s="18" t="str">
        <f t="shared" si="4"/>
        <v xml:space="preserve"> </v>
      </c>
      <c r="H14" s="18" t="str">
        <f t="shared" ca="1" si="1"/>
        <v/>
      </c>
      <c r="I14" s="18" t="str">
        <f t="shared" ca="1" si="2"/>
        <v/>
      </c>
      <c r="J14" s="14" t="str">
        <f t="shared" ca="1" si="3"/>
        <v/>
      </c>
    </row>
    <row r="15" spans="2:10" x14ac:dyDescent="0.25">
      <c r="B15" s="28">
        <f t="shared" si="0"/>
        <v>4730</v>
      </c>
      <c r="C15" s="8"/>
      <c r="D15" s="9"/>
      <c r="E15" s="8"/>
      <c r="F15" s="17"/>
      <c r="G15" s="18" t="str">
        <f t="shared" si="4"/>
        <v xml:space="preserve"> </v>
      </c>
      <c r="H15" s="18" t="str">
        <f t="shared" ca="1" si="1"/>
        <v/>
      </c>
      <c r="I15" s="18" t="str">
        <f t="shared" ca="1" si="2"/>
        <v/>
      </c>
      <c r="J15" s="14" t="str">
        <f t="shared" ca="1" si="3"/>
        <v/>
      </c>
    </row>
    <row r="16" spans="2:10" x14ac:dyDescent="0.25">
      <c r="B16" s="28">
        <f t="shared" si="0"/>
        <v>4730</v>
      </c>
      <c r="C16" s="8"/>
      <c r="D16" s="9"/>
      <c r="E16" s="8"/>
      <c r="F16" s="17"/>
      <c r="G16" s="18" t="str">
        <f t="shared" si="4"/>
        <v xml:space="preserve"> </v>
      </c>
      <c r="H16" s="18" t="str">
        <f t="shared" ca="1" si="1"/>
        <v/>
      </c>
      <c r="I16" s="18" t="str">
        <f t="shared" ca="1" si="2"/>
        <v/>
      </c>
      <c r="J16" s="14" t="str">
        <f t="shared" ca="1" si="3"/>
        <v/>
      </c>
    </row>
    <row r="17" spans="2:10" x14ac:dyDescent="0.25">
      <c r="B17" s="28">
        <f t="shared" si="0"/>
        <v>4730</v>
      </c>
      <c r="C17" s="8"/>
      <c r="D17" s="9"/>
      <c r="E17" s="8"/>
      <c r="F17" s="17"/>
      <c r="G17" s="18" t="str">
        <f t="shared" si="4"/>
        <v xml:space="preserve"> </v>
      </c>
      <c r="H17" s="18" t="str">
        <f t="shared" ca="1" si="1"/>
        <v/>
      </c>
      <c r="I17" s="18" t="str">
        <f t="shared" ca="1" si="2"/>
        <v/>
      </c>
      <c r="J17" s="14" t="str">
        <f t="shared" ca="1" si="3"/>
        <v/>
      </c>
    </row>
    <row r="18" spans="2:10" x14ac:dyDescent="0.25">
      <c r="B18" s="28">
        <f t="shared" si="0"/>
        <v>4730</v>
      </c>
      <c r="C18" s="8"/>
      <c r="D18" s="9"/>
      <c r="E18" s="8"/>
      <c r="F18" s="17"/>
      <c r="G18" s="18" t="str">
        <f t="shared" si="4"/>
        <v xml:space="preserve"> </v>
      </c>
      <c r="H18" s="18" t="str">
        <f t="shared" ca="1" si="1"/>
        <v/>
      </c>
      <c r="I18" s="18" t="str">
        <f t="shared" ca="1" si="2"/>
        <v/>
      </c>
      <c r="J18" s="14" t="str">
        <f t="shared" ca="1" si="3"/>
        <v/>
      </c>
    </row>
    <row r="19" spans="2:10" x14ac:dyDescent="0.25">
      <c r="B19" s="28">
        <f t="shared" si="0"/>
        <v>4730</v>
      </c>
      <c r="C19" s="8"/>
      <c r="D19" s="9"/>
      <c r="E19" s="8"/>
      <c r="F19" s="17"/>
      <c r="G19" s="18" t="str">
        <f t="shared" si="4"/>
        <v xml:space="preserve"> </v>
      </c>
      <c r="H19" s="18" t="str">
        <f t="shared" ca="1" si="1"/>
        <v/>
      </c>
      <c r="I19" s="18" t="str">
        <f t="shared" ca="1" si="2"/>
        <v/>
      </c>
      <c r="J19" s="14" t="str">
        <f t="shared" ca="1" si="3"/>
        <v/>
      </c>
    </row>
    <row r="20" spans="2:10" x14ac:dyDescent="0.25">
      <c r="B20" s="28">
        <f t="shared" si="0"/>
        <v>4730</v>
      </c>
      <c r="C20" s="8"/>
      <c r="D20" s="9"/>
      <c r="E20" s="8"/>
      <c r="F20" s="17"/>
      <c r="G20" s="18" t="str">
        <f t="shared" si="4"/>
        <v xml:space="preserve"> </v>
      </c>
      <c r="H20" s="18" t="str">
        <f t="shared" ca="1" si="1"/>
        <v/>
      </c>
      <c r="I20" s="18" t="str">
        <f t="shared" ca="1" si="2"/>
        <v/>
      </c>
      <c r="J20" s="14" t="str">
        <f t="shared" ca="1" si="3"/>
        <v/>
      </c>
    </row>
    <row r="21" spans="2:10" x14ac:dyDescent="0.25">
      <c r="B21" s="28">
        <f t="shared" si="0"/>
        <v>4730</v>
      </c>
      <c r="C21" s="8"/>
      <c r="D21" s="9"/>
      <c r="E21" s="8"/>
      <c r="F21" s="17"/>
      <c r="G21" s="18" t="str">
        <f t="shared" si="4"/>
        <v xml:space="preserve"> </v>
      </c>
      <c r="H21" s="18" t="str">
        <f t="shared" ca="1" si="1"/>
        <v/>
      </c>
      <c r="I21" s="18" t="str">
        <f t="shared" ca="1" si="2"/>
        <v/>
      </c>
      <c r="J21" s="14" t="str">
        <f t="shared" ca="1" si="3"/>
        <v/>
      </c>
    </row>
    <row r="22" spans="2:10" x14ac:dyDescent="0.25">
      <c r="B22" s="28">
        <f t="shared" si="0"/>
        <v>4730</v>
      </c>
      <c r="C22" s="8"/>
      <c r="D22" s="9"/>
      <c r="E22" s="8"/>
      <c r="F22" s="17"/>
      <c r="G22" s="18" t="str">
        <f t="shared" si="4"/>
        <v xml:space="preserve"> </v>
      </c>
      <c r="H22" s="18" t="str">
        <f t="shared" ca="1" si="1"/>
        <v/>
      </c>
      <c r="I22" s="18" t="str">
        <f t="shared" ca="1" si="2"/>
        <v/>
      </c>
      <c r="J22" s="14" t="str">
        <f t="shared" ca="1" si="3"/>
        <v/>
      </c>
    </row>
  </sheetData>
  <sheetProtection sheet="1" objects="1" scenarios="1"/>
  <dataValidations count="2">
    <dataValidation type="list" allowBlank="1" showInputMessage="1" showErrorMessage="1" sqref="F3:F22">
      <formula1>lstPlanElevationLookup</formula1>
    </dataValidation>
    <dataValidation type="list" allowBlank="1" showInputMessage="1" showErrorMessage="1" sqref="E3:E22">
      <formula1>"Right, Left"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19</vt:i4>
      </vt:variant>
    </vt:vector>
  </HeadingPairs>
  <TitlesOfParts>
    <vt:vector size="22" baseType="lpstr">
      <vt:lpstr>Information</vt:lpstr>
      <vt:lpstr>Contract Input Form</vt:lpstr>
      <vt:lpstr>Start Input Form</vt:lpstr>
      <vt:lpstr>lstPlanElevationLookup</vt:lpstr>
      <vt:lpstr>rngAdjConcrete</vt:lpstr>
      <vt:lpstr>rngAdjLabor</vt:lpstr>
      <vt:lpstr>rngAdjLumber</vt:lpstr>
      <vt:lpstr>rngAdjLumbing</vt:lpstr>
      <vt:lpstr>rngAdjPlumbing</vt:lpstr>
      <vt:lpstr>rngAdjPTCable</vt:lpstr>
      <vt:lpstr>rngAdjRock</vt:lpstr>
      <vt:lpstr>rngAdjSteel</vt:lpstr>
      <vt:lpstr>rngEstimatePK</vt:lpstr>
      <vt:lpstr>Information!rngHiddenRows</vt:lpstr>
      <vt:lpstr>rngHideColumn</vt:lpstr>
      <vt:lpstr>rngHideColumns</vt:lpstr>
      <vt:lpstr>rngProcessFlag</vt:lpstr>
      <vt:lpstr>rngSubJob</vt:lpstr>
      <vt:lpstr>rngTarget</vt:lpstr>
      <vt:lpstr>tblContractInputForm</vt:lpstr>
      <vt:lpstr>tblPlanElevationLookup</vt:lpstr>
      <vt:lpstr>tblStartInputForm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Keith Evangelista</cp:lastModifiedBy>
  <dcterms:created xsi:type="dcterms:W3CDTF">2021-08-26T15:25:49Z</dcterms:created>
  <dcterms:modified xsi:type="dcterms:W3CDTF">2021-11-17T01:01:34Z</dcterms:modified>
</cp:coreProperties>
</file>