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o\Documents\Книги\Forman_Downloads\ch04\"/>
    </mc:Choice>
  </mc:AlternateContent>
  <bookViews>
    <workbookView xWindow="0" yWindow="0" windowWidth="14370" windowHeight="10725" tabRatio="653" firstSheet="3" activeTab="8"/>
  </bookViews>
  <sheets>
    <sheet name="Specs" sheetId="4" r:id="rId1"/>
    <sheet name="Optimization Model" sheetId="25" r:id="rId2"/>
    <sheet name="Relaxed Quality" sheetId="26" r:id="rId3"/>
    <sheet name="Frontier" sheetId="30" r:id="rId4"/>
    <sheet name="Minimax Relaxed Quality" sheetId="31" r:id="rId5"/>
    <sheet name="Optimization Model (Limit 4)" sheetId="33" r:id="rId6"/>
    <sheet name="Opt. Model (L4) Acid Reduction" sheetId="35" r:id="rId7"/>
    <sheet name="Specs Variability" sheetId="36" r:id="rId8"/>
    <sheet name="Robust Optimization Model" sheetId="37" r:id="rId9"/>
  </sheets>
  <definedNames>
    <definedName name="_xlnm._FilterDatabase" localSheetId="4" hidden="1">'Minimax Relaxed Quality'!$A$5:$M$18</definedName>
    <definedName name="_xlnm._FilterDatabase" localSheetId="6" hidden="1">'Opt. Model (L4) Acid Reduction'!$A$5:$M$18</definedName>
    <definedName name="_xlnm._FilterDatabase" localSheetId="1" hidden="1">'Optimization Model'!$A$5:$M$18</definedName>
    <definedName name="_xlnm._FilterDatabase" localSheetId="5" hidden="1">'Optimization Model (Limit 4)'!$A$5:$M$18</definedName>
    <definedName name="_xlnm._FilterDatabase" localSheetId="2" hidden="1">'Relaxed Quality'!$A$5:$M$18</definedName>
    <definedName name="_xlnm._FilterDatabase" localSheetId="8" hidden="1">'Robust Optimization Model'!$A$5:$M$18</definedName>
    <definedName name="OpenSolver_ChosenSolver" localSheetId="4" hidden="1">CBC</definedName>
    <definedName name="OpenSolver_ChosenSolver" localSheetId="6" hidden="1">CBC</definedName>
    <definedName name="OpenSolver_ChosenSolver" localSheetId="5" hidden="1">CBC</definedName>
    <definedName name="OpenSolver_ChosenSolver" localSheetId="2" hidden="1">CBC</definedName>
    <definedName name="OpenSolver_ChosenSolver" localSheetId="8" hidden="1">CBC</definedName>
    <definedName name="OpenSolver_DualsNewSheet" localSheetId="4" hidden="1">0</definedName>
    <definedName name="OpenSolver_DualsNewSheet" localSheetId="6" hidden="1">0</definedName>
    <definedName name="OpenSolver_DualsNewSheet" localSheetId="5" hidden="1">0</definedName>
    <definedName name="OpenSolver_DualsNewSheet" localSheetId="2" hidden="1">0</definedName>
    <definedName name="OpenSolver_DualsNewSheet" localSheetId="8" hidden="1">0</definedName>
    <definedName name="OpenSolver_LinearityCheck" localSheetId="4" hidden="1">0</definedName>
    <definedName name="OpenSolver_LinearityCheck" localSheetId="6" hidden="1">0</definedName>
    <definedName name="OpenSolver_LinearityCheck" localSheetId="5" hidden="1">0</definedName>
    <definedName name="OpenSolver_LinearityCheck" localSheetId="2" hidden="1">1</definedName>
    <definedName name="OpenSolver_LinearityCheck" localSheetId="8" hidden="1">0</definedName>
    <definedName name="OpenSolver_UpdateSensitivity" localSheetId="4" hidden="1">1</definedName>
    <definedName name="OpenSolver_UpdateSensitivity" localSheetId="6" hidden="1">1</definedName>
    <definedName name="OpenSolver_UpdateSensitivity" localSheetId="5" hidden="1">1</definedName>
    <definedName name="OpenSolver_UpdateSensitivity" localSheetId="2" hidden="1">1</definedName>
    <definedName name="OpenSolver_UpdateSensitivity" localSheetId="8" hidden="1">1</definedName>
    <definedName name="solver_adj" localSheetId="4" hidden="1">'Minimax Relaxed Quality'!$C$6:$E$16,'Minimax Relaxed Quality'!$G$28:$G$31,'Minimax Relaxed Quality'!$D$2</definedName>
    <definedName name="solver_adj" localSheetId="6" hidden="1">'Opt. Model (L4) Acid Reduction'!$C$58:$E$68,'Opt. Model (L4) Acid Reduction'!$C$6:$E$16,'Opt. Model (L4) Acid Reduction'!$C$26:$E$36,'Opt. Model (L4) Acid Reduction'!$C$38:$E$48</definedName>
    <definedName name="solver_adj" localSheetId="1" hidden="1">'Optimization Model'!$C$6:$E$16</definedName>
    <definedName name="solver_adj" localSheetId="5" hidden="1">'Optimization Model (Limit 4)'!$C$34:$E$44,'Optimization Model (Limit 4)'!$C$6:$E$16</definedName>
    <definedName name="solver_adj" localSheetId="2" hidden="1">'Relaxed Quality'!$C$6:$E$16,'Relaxed Quality'!$G$28:$G$31</definedName>
    <definedName name="solver_adj" localSheetId="8" hidden="1">'Robust Optimization Model'!$C$6:$E$16,'Robust Optimization Model'!$G$27:$G$30,'Robust Optimization Model'!$D$2</definedName>
    <definedName name="solver_cvg" localSheetId="4" hidden="1">0.0001</definedName>
    <definedName name="solver_cvg" localSheetId="6" hidden="1">0.0001</definedName>
    <definedName name="solver_cvg" localSheetId="1" hidden="1">0.0001</definedName>
    <definedName name="solver_cvg" localSheetId="5" hidden="1">0.0001</definedName>
    <definedName name="solver_cvg" localSheetId="2" hidden="1">0.0001</definedName>
    <definedName name="solver_cvg" localSheetId="8" hidden="1">0.0001</definedName>
    <definedName name="solver_drv" localSheetId="4" hidden="1">1</definedName>
    <definedName name="solver_drv" localSheetId="6" hidden="1">1</definedName>
    <definedName name="solver_drv" localSheetId="1" hidden="1">1</definedName>
    <definedName name="solver_drv" localSheetId="5" hidden="1">1</definedName>
    <definedName name="solver_drv" localSheetId="2" hidden="1">1</definedName>
    <definedName name="solver_drv" localSheetId="8" hidden="1">1</definedName>
    <definedName name="solver_eng" localSheetId="4" hidden="1">2</definedName>
    <definedName name="solver_eng" localSheetId="6" hidden="1">2</definedName>
    <definedName name="solver_eng" localSheetId="1" hidden="1">2</definedName>
    <definedName name="solver_eng" localSheetId="5" hidden="1">2</definedName>
    <definedName name="solver_eng" localSheetId="2" hidden="1">2</definedName>
    <definedName name="solver_eng" localSheetId="8" hidden="1">2</definedName>
    <definedName name="solver_est" localSheetId="4" hidden="1">1</definedName>
    <definedName name="solver_est" localSheetId="6" hidden="1">1</definedName>
    <definedName name="solver_est" localSheetId="1" hidden="1">1</definedName>
    <definedName name="solver_est" localSheetId="5" hidden="1">1</definedName>
    <definedName name="solver_est" localSheetId="2" hidden="1">1</definedName>
    <definedName name="solver_est" localSheetId="8" hidden="1">1</definedName>
    <definedName name="solver_itr" localSheetId="4" hidden="1">2147483647</definedName>
    <definedName name="solver_itr" localSheetId="6" hidden="1">2147483647</definedName>
    <definedName name="solver_itr" localSheetId="1" hidden="1">2147483647</definedName>
    <definedName name="solver_itr" localSheetId="5" hidden="1">2147483647</definedName>
    <definedName name="solver_itr" localSheetId="2" hidden="1">2147483647</definedName>
    <definedName name="solver_itr" localSheetId="8" hidden="1">2147483647</definedName>
    <definedName name="solver_lhs1" localSheetId="4" hidden="1">'Minimax Relaxed Quality'!$A$2</definedName>
    <definedName name="solver_lhs1" localSheetId="6" hidden="1">'Opt. Model (L4) Acid Reduction'!$D$51:$D$54</definedName>
    <definedName name="solver_lhs1" localSheetId="1" hidden="1">'Optimization Model'!$C$20:$E$20</definedName>
    <definedName name="solver_lhs1" localSheetId="5" hidden="1">'Optimization Model (Limit 4)'!$C$20:$E$20</definedName>
    <definedName name="solver_lhs1" localSheetId="2" hidden="1">'Relaxed Quality'!$A$2</definedName>
    <definedName name="solver_lhs1" localSheetId="8" hidden="1">'Robust Optimization Model'!$C$23:$E$23</definedName>
    <definedName name="solver_lhs10" localSheetId="4" hidden="1">'Minimax Relaxed Quality'!$F$6:$F$16</definedName>
    <definedName name="solver_lhs10" localSheetId="6" hidden="1">'Opt. Model (L4) Acid Reduction'!$C$58:$E$68</definedName>
    <definedName name="solver_lhs10" localSheetId="1" hidden="1">'Optimization Model'!$F$6:$F$16</definedName>
    <definedName name="solver_lhs10" localSheetId="5" hidden="1">'Optimization Model (Limit 4)'!$E$27:$E$30</definedName>
    <definedName name="solver_lhs10" localSheetId="2" hidden="1">'Relaxed Quality'!$F$6:$F$16</definedName>
    <definedName name="solver_lhs10" localSheetId="8" hidden="1">'Robust Optimization Model'!$F$6:$F$16</definedName>
    <definedName name="solver_lhs11" localSheetId="4" hidden="1">'Minimax Relaxed Quality'!$G$28:$G$31</definedName>
    <definedName name="solver_lhs11" localSheetId="6" hidden="1">'Opt. Model (L4) Acid Reduction'!$C$38:$E$48</definedName>
    <definedName name="solver_lhs11" localSheetId="5" hidden="1">'Optimization Model (Limit 4)'!$E$27:$E$30</definedName>
    <definedName name="solver_lhs11" localSheetId="2" hidden="1">'Relaxed Quality'!$F$6:$F$16</definedName>
    <definedName name="solver_lhs11" localSheetId="8" hidden="1">'Robust Optimization Model'!$A$2</definedName>
    <definedName name="solver_lhs12" localSheetId="6" hidden="1">'Opt. Model (L4) Acid Reduction'!$C$51:$C$54</definedName>
    <definedName name="solver_lhs12" localSheetId="5" hidden="1">'Optimization Model (Limit 4)'!$F$6:$F$16</definedName>
    <definedName name="solver_lhs12" localSheetId="8" hidden="1">'Robust Optimization Model'!$B$79:$CW$81</definedName>
    <definedName name="solver_lhs13" localSheetId="6" hidden="1">'Opt. Model (L4) Acid Reduction'!$C$38:$E$48</definedName>
    <definedName name="solver_lhs13" localSheetId="8" hidden="1">'Robust Optimization Model'!$B$79:$CW$81</definedName>
    <definedName name="solver_lhs14" localSheetId="6" hidden="1">'Opt. Model (L4) Acid Reduction'!$C$23:$E$23</definedName>
    <definedName name="solver_lhs14" localSheetId="8" hidden="1">'Robust Optimization Model'!$B$83:$CW$85</definedName>
    <definedName name="solver_lhs15" localSheetId="6" hidden="1">'Opt. Model (L4) Acid Reduction'!$C$20:$E$20</definedName>
    <definedName name="solver_lhs15" localSheetId="8" hidden="1">'Robust Optimization Model'!$B$83:$CW$85</definedName>
    <definedName name="solver_lhs16" localSheetId="6" hidden="1">'Opt. Model (L4) Acid Reduction'!$C$26:$E$36</definedName>
    <definedName name="solver_lhs16" localSheetId="8" hidden="1">'Robust Optimization Model'!$B$87:$CW$89</definedName>
    <definedName name="solver_lhs17" localSheetId="8" hidden="1">'Robust Optimization Model'!$B$87:$CW$89</definedName>
    <definedName name="solver_lhs18" localSheetId="8" hidden="1">'Robust Optimization Model'!$B$91:$CW$93</definedName>
    <definedName name="solver_lhs19" localSheetId="8" hidden="1">'Robust Optimization Model'!$B$91:$CW$93</definedName>
    <definedName name="solver_lhs2" localSheetId="4" hidden="1">'Minimax Relaxed Quality'!$C$20:$E$20</definedName>
    <definedName name="solver_lhs2" localSheetId="6" hidden="1">'Opt. Model (L4) Acid Reduction'!$C$38:$E$48</definedName>
    <definedName name="solver_lhs2" localSheetId="1" hidden="1">'Optimization Model'!$C$23:$E$23</definedName>
    <definedName name="solver_lhs2" localSheetId="5" hidden="1">'Optimization Model (Limit 4)'!$C$23:$E$23</definedName>
    <definedName name="solver_lhs2" localSheetId="2" hidden="1">'Relaxed Quality'!$C$20:$E$20</definedName>
    <definedName name="solver_lhs2" localSheetId="8" hidden="1">'Robust Optimization Model'!$C$27:$C$30</definedName>
    <definedName name="solver_lhs3" localSheetId="4" hidden="1">'Minimax Relaxed Quality'!$C$23:$E$23</definedName>
    <definedName name="solver_lhs3" localSheetId="6" hidden="1">'Opt. Model (L4) Acid Reduction'!$C$6:$E$16</definedName>
    <definedName name="solver_lhs3" localSheetId="1" hidden="1">'Optimization Model'!$C$28:$C$31</definedName>
    <definedName name="solver_lhs3" localSheetId="5" hidden="1">'Optimization Model (Limit 4)'!$C$27:$C$30</definedName>
    <definedName name="solver_lhs3" localSheetId="2" hidden="1">'Relaxed Quality'!$C$23:$E$23</definedName>
    <definedName name="solver_lhs3" localSheetId="8" hidden="1">'Robust Optimization Model'!$C$27:$C$30</definedName>
    <definedName name="solver_lhs4" localSheetId="4" hidden="1">'Minimax Relaxed Quality'!$C$28:$C$31</definedName>
    <definedName name="solver_lhs4" localSheetId="6" hidden="1">'Opt. Model (L4) Acid Reduction'!$E$51:$E$54</definedName>
    <definedName name="solver_lhs4" localSheetId="1" hidden="1">'Optimization Model'!$C$28:$C$31</definedName>
    <definedName name="solver_lhs4" localSheetId="5" hidden="1">'Optimization Model (Limit 4)'!$C$27:$C$30</definedName>
    <definedName name="solver_lhs4" localSheetId="2" hidden="1">'Relaxed Quality'!$C$28:$C$31</definedName>
    <definedName name="solver_lhs4" localSheetId="8" hidden="1">'Robust Optimization Model'!$D$27:$D$30</definedName>
    <definedName name="solver_lhs5" localSheetId="4" hidden="1">'Minimax Relaxed Quality'!$C$28:$C$31</definedName>
    <definedName name="solver_lhs5" localSheetId="6" hidden="1">'Opt. Model (L4) Acid Reduction'!$E$51:$E$54</definedName>
    <definedName name="solver_lhs5" localSheetId="1" hidden="1">'Optimization Model'!$D$28:$D$31</definedName>
    <definedName name="solver_lhs5" localSheetId="5" hidden="1">'Optimization Model (Limit 4)'!$C$34:$E$44</definedName>
    <definedName name="solver_lhs5" localSheetId="2" hidden="1">'Relaxed Quality'!$C$28:$C$31</definedName>
    <definedName name="solver_lhs5" localSheetId="8" hidden="1">'Robust Optimization Model'!$D$27:$D$30</definedName>
    <definedName name="solver_lhs6" localSheetId="4" hidden="1">'Minimax Relaxed Quality'!$D$28:$D$31</definedName>
    <definedName name="solver_lhs6" localSheetId="6" hidden="1">'Opt. Model (L4) Acid Reduction'!$C$69:$E$69</definedName>
    <definedName name="solver_lhs6" localSheetId="1" hidden="1">'Optimization Model'!$D$28:$D$31</definedName>
    <definedName name="solver_lhs6" localSheetId="5" hidden="1">'Optimization Model (Limit 4)'!$C$45:$E$45</definedName>
    <definedName name="solver_lhs6" localSheetId="2" hidden="1">'Relaxed Quality'!$D$28:$D$31</definedName>
    <definedName name="solver_lhs6" localSheetId="8" hidden="1">'Robust Optimization Model'!$E$27:$E$30</definedName>
    <definedName name="solver_lhs7" localSheetId="4" hidden="1">'Minimax Relaxed Quality'!$D$28:$D$31</definedName>
    <definedName name="solver_lhs7" localSheetId="6" hidden="1">'Opt. Model (L4) Acid Reduction'!$D$51:$D$54</definedName>
    <definedName name="solver_lhs7" localSheetId="1" hidden="1">'Optimization Model'!$E$28:$E$31</definedName>
    <definedName name="solver_lhs7" localSheetId="5" hidden="1">'Optimization Model (Limit 4)'!$C$6:$E$16</definedName>
    <definedName name="solver_lhs7" localSheetId="2" hidden="1">'Relaxed Quality'!$D$28:$D$31</definedName>
    <definedName name="solver_lhs7" localSheetId="8" hidden="1">'Robust Optimization Model'!$E$27:$E$30</definedName>
    <definedName name="solver_lhs8" localSheetId="4" hidden="1">'Minimax Relaxed Quality'!$E$28:$E$31</definedName>
    <definedName name="solver_lhs8" localSheetId="6" hidden="1">'Opt. Model (L4) Acid Reduction'!$F$6:$F$16</definedName>
    <definedName name="solver_lhs8" localSheetId="1" hidden="1">'Optimization Model'!$E$28:$E$31</definedName>
    <definedName name="solver_lhs8" localSheetId="5" hidden="1">'Optimization Model (Limit 4)'!$D$27:$D$30</definedName>
    <definedName name="solver_lhs8" localSheetId="2" hidden="1">'Relaxed Quality'!$E$28:$E$31</definedName>
    <definedName name="solver_lhs8" localSheetId="8" hidden="1">'Robust Optimization Model'!$G$27:$G$30</definedName>
    <definedName name="solver_lhs9" localSheetId="4" hidden="1">'Minimax Relaxed Quality'!$E$28:$E$31</definedName>
    <definedName name="solver_lhs9" localSheetId="6" hidden="1">'Opt. Model (L4) Acid Reduction'!$C$51:$C$54</definedName>
    <definedName name="solver_lhs9" localSheetId="1" hidden="1">'Optimization Model'!$F$6:$F$16</definedName>
    <definedName name="solver_lhs9" localSheetId="5" hidden="1">'Optimization Model (Limit 4)'!$D$27:$D$30</definedName>
    <definedName name="solver_lhs9" localSheetId="2" hidden="1">'Relaxed Quality'!$E$28:$E$31</definedName>
    <definedName name="solver_lhs9" localSheetId="8" hidden="1">'Robust Optimization Model'!$C$20:$E$20</definedName>
    <definedName name="solver_mip" localSheetId="4" hidden="1">2147483647</definedName>
    <definedName name="solver_mip" localSheetId="6" hidden="1">2147483647</definedName>
    <definedName name="solver_mip" localSheetId="1" hidden="1">2147483647</definedName>
    <definedName name="solver_mip" localSheetId="5" hidden="1">2147483647</definedName>
    <definedName name="solver_mip" localSheetId="2" hidden="1">2147483647</definedName>
    <definedName name="solver_mip" localSheetId="8" hidden="1">2147483647</definedName>
    <definedName name="solver_mni" localSheetId="4" hidden="1">30</definedName>
    <definedName name="solver_mni" localSheetId="6" hidden="1">30</definedName>
    <definedName name="solver_mni" localSheetId="1" hidden="1">30</definedName>
    <definedName name="solver_mni" localSheetId="5" hidden="1">30</definedName>
    <definedName name="solver_mni" localSheetId="2" hidden="1">30</definedName>
    <definedName name="solver_mni" localSheetId="8" hidden="1">30</definedName>
    <definedName name="solver_mrt" localSheetId="4" hidden="1">0.075</definedName>
    <definedName name="solver_mrt" localSheetId="6" hidden="1">0.075</definedName>
    <definedName name="solver_mrt" localSheetId="1" hidden="1">0.075</definedName>
    <definedName name="solver_mrt" localSheetId="5" hidden="1">0.075</definedName>
    <definedName name="solver_mrt" localSheetId="2" hidden="1">0.075</definedName>
    <definedName name="solver_mrt" localSheetId="8" hidden="1">0.075</definedName>
    <definedName name="solver_msl" localSheetId="4" hidden="1">2</definedName>
    <definedName name="solver_msl" localSheetId="6" hidden="1">2</definedName>
    <definedName name="solver_msl" localSheetId="1" hidden="1">2</definedName>
    <definedName name="solver_msl" localSheetId="5" hidden="1">2</definedName>
    <definedName name="solver_msl" localSheetId="2" hidden="1">2</definedName>
    <definedName name="solver_msl" localSheetId="8" hidden="1">2</definedName>
    <definedName name="solver_neg" localSheetId="4" hidden="1">1</definedName>
    <definedName name="solver_neg" localSheetId="6" hidden="1">1</definedName>
    <definedName name="solver_neg" localSheetId="1" hidden="1">1</definedName>
    <definedName name="solver_neg" localSheetId="5" hidden="1">1</definedName>
    <definedName name="solver_neg" localSheetId="2" hidden="1">1</definedName>
    <definedName name="solver_neg" localSheetId="8" hidden="1">1</definedName>
    <definedName name="solver_nod" localSheetId="4" hidden="1">2147483647</definedName>
    <definedName name="solver_nod" localSheetId="6" hidden="1">2147483647</definedName>
    <definedName name="solver_nod" localSheetId="1" hidden="1">2147483647</definedName>
    <definedName name="solver_nod" localSheetId="5" hidden="1">2147483647</definedName>
    <definedName name="solver_nod" localSheetId="2" hidden="1">2147483647</definedName>
    <definedName name="solver_nod" localSheetId="8" hidden="1">2147483647</definedName>
    <definedName name="solver_num" localSheetId="4" hidden="1">11</definedName>
    <definedName name="solver_num" localSheetId="6" hidden="1">16</definedName>
    <definedName name="solver_num" localSheetId="1" hidden="1">9</definedName>
    <definedName name="solver_num" localSheetId="5" hidden="1">12</definedName>
    <definedName name="solver_num" localSheetId="2" hidden="1">10</definedName>
    <definedName name="solver_num" localSheetId="8" hidden="1">19</definedName>
    <definedName name="solver_nwt" localSheetId="4" hidden="1">1</definedName>
    <definedName name="solver_nwt" localSheetId="6" hidden="1">1</definedName>
    <definedName name="solver_nwt" localSheetId="1" hidden="1">1</definedName>
    <definedName name="solver_nwt" localSheetId="5" hidden="1">1</definedName>
    <definedName name="solver_nwt" localSheetId="2" hidden="1">1</definedName>
    <definedName name="solver_nwt" localSheetId="8" hidden="1">1</definedName>
    <definedName name="solver_opt" localSheetId="4" hidden="1">'Minimax Relaxed Quality'!$D$2</definedName>
    <definedName name="solver_opt" localSheetId="6" hidden="1">'Opt. Model (L4) Acid Reduction'!$A$2</definedName>
    <definedName name="solver_opt" localSheetId="1" hidden="1">'Optimization Model'!$A$2</definedName>
    <definedName name="solver_opt" localSheetId="5" hidden="1">'Optimization Model (Limit 4)'!$A$2</definedName>
    <definedName name="solver_opt" localSheetId="2" hidden="1">'Relaxed Quality'!$D$2</definedName>
    <definedName name="solver_opt" localSheetId="8" hidden="1">'Robust Optimization Model'!$D$2</definedName>
    <definedName name="solver_pre" localSheetId="4" hidden="1">0.000001</definedName>
    <definedName name="solver_pre" localSheetId="6" hidden="1">0.000001</definedName>
    <definedName name="solver_pre" localSheetId="1" hidden="1">0.000001</definedName>
    <definedName name="solver_pre" localSheetId="5" hidden="1">0.000001</definedName>
    <definedName name="solver_pre" localSheetId="2" hidden="1">0.000001</definedName>
    <definedName name="solver_pre" localSheetId="8" hidden="1">0.000001</definedName>
    <definedName name="solver_rbv" localSheetId="4" hidden="1">1</definedName>
    <definedName name="solver_rbv" localSheetId="6" hidden="1">1</definedName>
    <definedName name="solver_rbv" localSheetId="1" hidden="1">1</definedName>
    <definedName name="solver_rbv" localSheetId="5" hidden="1">1</definedName>
    <definedName name="solver_rbv" localSheetId="2" hidden="1">1</definedName>
    <definedName name="solver_rbv" localSheetId="8" hidden="1">1</definedName>
    <definedName name="solver_rel1" localSheetId="4" hidden="1">1</definedName>
    <definedName name="solver_rel1" localSheetId="6" hidden="1">3</definedName>
    <definedName name="solver_rel1" localSheetId="1" hidden="1">2</definedName>
    <definedName name="solver_rel1" localSheetId="5" hidden="1">2</definedName>
    <definedName name="solver_rel1" localSheetId="2" hidden="1">1</definedName>
    <definedName name="solver_rel1" localSheetId="8" hidden="1">3</definedName>
    <definedName name="solver_rel10" localSheetId="4" hidden="1">1</definedName>
    <definedName name="solver_rel10" localSheetId="6" hidden="1">5</definedName>
    <definedName name="solver_rel10" localSheetId="1" hidden="1">1</definedName>
    <definedName name="solver_rel10" localSheetId="5" hidden="1">1</definedName>
    <definedName name="solver_rel10" localSheetId="2" hidden="1">1</definedName>
    <definedName name="solver_rel10" localSheetId="8" hidden="1">1</definedName>
    <definedName name="solver_rel11" localSheetId="4" hidden="1">1</definedName>
    <definedName name="solver_rel11" localSheetId="6" hidden="1">1</definedName>
    <definedName name="solver_rel11" localSheetId="5" hidden="1">3</definedName>
    <definedName name="solver_rel11" localSheetId="2" hidden="1">1</definedName>
    <definedName name="solver_rel11" localSheetId="8" hidden="1">1</definedName>
    <definedName name="solver_rel12" localSheetId="6" hidden="1">1</definedName>
    <definedName name="solver_rel12" localSheetId="5" hidden="1">1</definedName>
    <definedName name="solver_rel12" localSheetId="8" hidden="1">1</definedName>
    <definedName name="solver_rel13" localSheetId="6" hidden="1">1</definedName>
    <definedName name="solver_rel13" localSheetId="8" hidden="1">3</definedName>
    <definedName name="solver_rel14" localSheetId="6" hidden="1">3</definedName>
    <definedName name="solver_rel14" localSheetId="8" hidden="1">1</definedName>
    <definedName name="solver_rel15" localSheetId="6" hidden="1">2</definedName>
    <definedName name="solver_rel15" localSheetId="8" hidden="1">3</definedName>
    <definedName name="solver_rel16" localSheetId="6" hidden="1">5</definedName>
    <definedName name="solver_rel16" localSheetId="8" hidden="1">1</definedName>
    <definedName name="solver_rel17" localSheetId="8" hidden="1">3</definedName>
    <definedName name="solver_rel18" localSheetId="8" hidden="1">1</definedName>
    <definedName name="solver_rel19" localSheetId="8" hidden="1">3</definedName>
    <definedName name="solver_rel2" localSheetId="4" hidden="1">2</definedName>
    <definedName name="solver_rel2" localSheetId="6" hidden="1">3</definedName>
    <definedName name="solver_rel2" localSheetId="1" hidden="1">3</definedName>
    <definedName name="solver_rel2" localSheetId="5" hidden="1">3</definedName>
    <definedName name="solver_rel2" localSheetId="2" hidden="1">2</definedName>
    <definedName name="solver_rel2" localSheetId="8" hidden="1">1</definedName>
    <definedName name="solver_rel3" localSheetId="4" hidden="1">3</definedName>
    <definedName name="solver_rel3" localSheetId="6" hidden="1">1</definedName>
    <definedName name="solver_rel3" localSheetId="1" hidden="1">1</definedName>
    <definedName name="solver_rel3" localSheetId="5" hidden="1">1</definedName>
    <definedName name="solver_rel3" localSheetId="2" hidden="1">3</definedName>
    <definedName name="solver_rel3" localSheetId="8" hidden="1">3</definedName>
    <definedName name="solver_rel4" localSheetId="4" hidden="1">1</definedName>
    <definedName name="solver_rel4" localSheetId="6" hidden="1">3</definedName>
    <definedName name="solver_rel4" localSheetId="1" hidden="1">3</definedName>
    <definedName name="solver_rel4" localSheetId="5" hidden="1">3</definedName>
    <definedName name="solver_rel4" localSheetId="2" hidden="1">1</definedName>
    <definedName name="solver_rel4" localSheetId="8" hidden="1">1</definedName>
    <definedName name="solver_rel5" localSheetId="4" hidden="1">3</definedName>
    <definedName name="solver_rel5" localSheetId="6" hidden="1">1</definedName>
    <definedName name="solver_rel5" localSheetId="1" hidden="1">1</definedName>
    <definedName name="solver_rel5" localSheetId="5" hidden="1">5</definedName>
    <definedName name="solver_rel5" localSheetId="2" hidden="1">3</definedName>
    <definedName name="solver_rel5" localSheetId="8" hidden="1">3</definedName>
    <definedName name="solver_rel6" localSheetId="4" hidden="1">1</definedName>
    <definedName name="solver_rel6" localSheetId="6" hidden="1">1</definedName>
    <definedName name="solver_rel6" localSheetId="1" hidden="1">3</definedName>
    <definedName name="solver_rel6" localSheetId="5" hidden="1">1</definedName>
    <definedName name="solver_rel6" localSheetId="2" hidden="1">1</definedName>
    <definedName name="solver_rel6" localSheetId="8" hidden="1">1</definedName>
    <definedName name="solver_rel7" localSheetId="4" hidden="1">3</definedName>
    <definedName name="solver_rel7" localSheetId="6" hidden="1">1</definedName>
    <definedName name="solver_rel7" localSheetId="1" hidden="1">1</definedName>
    <definedName name="solver_rel7" localSheetId="5" hidden="1">1</definedName>
    <definedName name="solver_rel7" localSheetId="2" hidden="1">3</definedName>
    <definedName name="solver_rel7" localSheetId="8" hidden="1">3</definedName>
    <definedName name="solver_rel8" localSheetId="4" hidden="1">1</definedName>
    <definedName name="solver_rel8" localSheetId="6" hidden="1">1</definedName>
    <definedName name="solver_rel8" localSheetId="1" hidden="1">3</definedName>
    <definedName name="solver_rel8" localSheetId="5" hidden="1">1</definedName>
    <definedName name="solver_rel8" localSheetId="2" hidden="1">1</definedName>
    <definedName name="solver_rel8" localSheetId="8" hidden="1">1</definedName>
    <definedName name="solver_rel9" localSheetId="4" hidden="1">3</definedName>
    <definedName name="solver_rel9" localSheetId="6" hidden="1">3</definedName>
    <definedName name="solver_rel9" localSheetId="1" hidden="1">1</definedName>
    <definedName name="solver_rel9" localSheetId="5" hidden="1">3</definedName>
    <definedName name="solver_rel9" localSheetId="2" hidden="1">3</definedName>
    <definedName name="solver_rel9" localSheetId="8" hidden="1">2</definedName>
    <definedName name="solver_rhs1" localSheetId="4" hidden="1">'Minimax Relaxed Quality'!$B$2</definedName>
    <definedName name="solver_rhs1" localSheetId="6" hidden="1">'Opt. Model (L4) Acid Reduction'!$B$51:$B$54</definedName>
    <definedName name="solver_rhs1" localSheetId="1" hidden="1">'Optimization Model'!$C$21:$E$21</definedName>
    <definedName name="solver_rhs1" localSheetId="5" hidden="1">'Optimization Model (Limit 4)'!$C$21:$E$21</definedName>
    <definedName name="solver_rhs1" localSheetId="2" hidden="1">'Relaxed Quality'!$B$2</definedName>
    <definedName name="solver_rhs1" localSheetId="8" hidden="1">'Robust Optimization Model'!$C$24:$E$24</definedName>
    <definedName name="solver_rhs10" localSheetId="4" hidden="1">'Minimax Relaxed Quality'!$G$6:$G$16</definedName>
    <definedName name="solver_rhs10" localSheetId="6" hidden="1">бинарное</definedName>
    <definedName name="solver_rhs10" localSheetId="1" hidden="1">'Optimization Model'!$G$6:$G$16</definedName>
    <definedName name="solver_rhs10" localSheetId="5" hidden="1">'Optimization Model (Limit 4)'!$F$27:$F$30</definedName>
    <definedName name="solver_rhs10" localSheetId="2" hidden="1">'Relaxed Quality'!$G$6:$G$16</definedName>
    <definedName name="solver_rhs10" localSheetId="8" hidden="1">'Robust Optimization Model'!$G$6:$G$16</definedName>
    <definedName name="solver_rhs11" localSheetId="4" hidden="1">'Minimax Relaxed Quality'!$D$2</definedName>
    <definedName name="solver_rhs11" localSheetId="6" hidden="1">'Opt. Model (L4) Acid Reduction'!$G$26:$I$36</definedName>
    <definedName name="solver_rhs11" localSheetId="5" hidden="1">'Optimization Model (Limit 4)'!$B$27:$B$30</definedName>
    <definedName name="solver_rhs11" localSheetId="2" hidden="1">'Relaxed Quality'!$G$6:$G$16</definedName>
    <definedName name="solver_rhs11" localSheetId="8" hidden="1">'Robust Optimization Model'!$B$2</definedName>
    <definedName name="solver_rhs12" localSheetId="6" hidden="1">'Opt. Model (L4) Acid Reduction'!$F$51:$F$54</definedName>
    <definedName name="solver_rhs12" localSheetId="5" hidden="1">'Optimization Model (Limit 4)'!$G$6:$G$16</definedName>
    <definedName name="solver_rhs12" localSheetId="8" hidden="1">'Robust Optimization Model'!$F$27</definedName>
    <definedName name="solver_rhs13" localSheetId="6" hidden="1">'Opt. Model (L4) Acid Reduction'!$C$6:$E$16</definedName>
    <definedName name="solver_rhs13" localSheetId="8" hidden="1">'Robust Optimization Model'!$B$27</definedName>
    <definedName name="solver_rhs14" localSheetId="6" hidden="1">'Opt. Model (L4) Acid Reduction'!$C$24:$E$24</definedName>
    <definedName name="solver_rhs14" localSheetId="8" hidden="1">'Robust Optimization Model'!$F$28</definedName>
    <definedName name="solver_rhs15" localSheetId="6" hidden="1">'Opt. Model (L4) Acid Reduction'!$C$21:$E$21</definedName>
    <definedName name="solver_rhs15" localSheetId="8" hidden="1">'Robust Optimization Model'!$B$28</definedName>
    <definedName name="solver_rhs16" localSheetId="6" hidden="1">бинарное</definedName>
    <definedName name="solver_rhs16" localSheetId="8" hidden="1">'Robust Optimization Model'!$F$29</definedName>
    <definedName name="solver_rhs17" localSheetId="8" hidden="1">'Robust Optimization Model'!$B$29</definedName>
    <definedName name="solver_rhs18" localSheetId="8" hidden="1">'Robust Optimization Model'!$F$30</definedName>
    <definedName name="solver_rhs19" localSheetId="8" hidden="1">'Robust Optimization Model'!$B$30</definedName>
    <definedName name="solver_rhs2" localSheetId="4" hidden="1">'Minimax Relaxed Quality'!$C$21:$E$21</definedName>
    <definedName name="solver_rhs2" localSheetId="6" hidden="1">'Opt. Model (L4) Acid Reduction'!$K$26:$M$36</definedName>
    <definedName name="solver_rhs2" localSheetId="1" hidden="1">'Optimization Model'!$C$24:$E$24</definedName>
    <definedName name="solver_rhs2" localSheetId="5" hidden="1">'Optimization Model (Limit 4)'!$C$24:$E$24</definedName>
    <definedName name="solver_rhs2" localSheetId="2" hidden="1">'Relaxed Quality'!$C$21:$E$21</definedName>
    <definedName name="solver_rhs2" localSheetId="8" hidden="1">'Robust Optimization Model'!$F$27:$F$30</definedName>
    <definedName name="solver_rhs3" localSheetId="4" hidden="1">'Minimax Relaxed Quality'!$C$24:$E$24</definedName>
    <definedName name="solver_rhs3" localSheetId="6" hidden="1">'Opt. Model (L4) Acid Reduction'!$F$58:$H$68</definedName>
    <definedName name="solver_rhs3" localSheetId="1" hidden="1">'Optimization Model'!$F$28:$F$31</definedName>
    <definedName name="solver_rhs3" localSheetId="5" hidden="1">'Optimization Model (Limit 4)'!$F$27:$F$30</definedName>
    <definedName name="solver_rhs3" localSheetId="2" hidden="1">'Relaxed Quality'!$C$24:$E$24</definedName>
    <definedName name="solver_rhs3" localSheetId="8" hidden="1">'Robust Optimization Model'!$B$27:$B$30</definedName>
    <definedName name="solver_rhs4" localSheetId="4" hidden="1">'Minimax Relaxed Quality'!$F$28:$F$31</definedName>
    <definedName name="solver_rhs4" localSheetId="6" hidden="1">'Opt. Model (L4) Acid Reduction'!$B$51:$B$54</definedName>
    <definedName name="solver_rhs4" localSheetId="1" hidden="1">'Optimization Model'!$B$28:$B$31</definedName>
    <definedName name="solver_rhs4" localSheetId="5" hidden="1">'Optimization Model (Limit 4)'!$B$27:$B$30</definedName>
    <definedName name="solver_rhs4" localSheetId="2" hidden="1">'Relaxed Quality'!$F$28:$F$31</definedName>
    <definedName name="solver_rhs4" localSheetId="8" hidden="1">'Robust Optimization Model'!$F$27:$F$30</definedName>
    <definedName name="solver_rhs5" localSheetId="4" hidden="1">'Minimax Relaxed Quality'!$B$28:$B$31</definedName>
    <definedName name="solver_rhs5" localSheetId="6" hidden="1">'Opt. Model (L4) Acid Reduction'!$F$51:$F$54</definedName>
    <definedName name="solver_rhs5" localSheetId="1" hidden="1">'Optimization Model'!$F$28:$F$31</definedName>
    <definedName name="solver_rhs5" localSheetId="5" hidden="1">бинарное</definedName>
    <definedName name="solver_rhs5" localSheetId="2" hidden="1">'Relaxed Quality'!$B$28:$B$31</definedName>
    <definedName name="solver_rhs5" localSheetId="8" hidden="1">'Robust Optimization Model'!$B$27:$B$30</definedName>
    <definedName name="solver_rhs6" localSheetId="4" hidden="1">'Minimax Relaxed Quality'!$F$28:$F$31</definedName>
    <definedName name="solver_rhs6" localSheetId="6" hidden="1">'Opt. Model (L4) Acid Reduction'!$C$70:$E$70</definedName>
    <definedName name="solver_rhs6" localSheetId="1" hidden="1">'Optimization Model'!$B$28:$B$31</definedName>
    <definedName name="solver_rhs6" localSheetId="5" hidden="1">'Optimization Model (Limit 4)'!$C$46:$E$46</definedName>
    <definedName name="solver_rhs6" localSheetId="2" hidden="1">'Relaxed Quality'!$F$28:$F$31</definedName>
    <definedName name="solver_rhs6" localSheetId="8" hidden="1">'Robust Optimization Model'!$F$27:$F$30</definedName>
    <definedName name="solver_rhs7" localSheetId="4" hidden="1">'Minimax Relaxed Quality'!$B$28:$B$31</definedName>
    <definedName name="solver_rhs7" localSheetId="6" hidden="1">'Opt. Model (L4) Acid Reduction'!$F$51:$F$54</definedName>
    <definedName name="solver_rhs7" localSheetId="1" hidden="1">'Optimization Model'!$F$28:$F$31</definedName>
    <definedName name="solver_rhs7" localSheetId="5" hidden="1">'Optimization Model (Limit 4)'!$F$34:$H$44</definedName>
    <definedName name="solver_rhs7" localSheetId="2" hidden="1">'Relaxed Quality'!$B$28:$B$31</definedName>
    <definedName name="solver_rhs7" localSheetId="8" hidden="1">'Robust Optimization Model'!$B$27:$B$30</definedName>
    <definedName name="solver_rhs8" localSheetId="4" hidden="1">'Minimax Relaxed Quality'!$F$28:$F$31</definedName>
    <definedName name="solver_rhs8" localSheetId="6" hidden="1">'Opt. Model (L4) Acid Reduction'!$G$6:$G$16</definedName>
    <definedName name="solver_rhs8" localSheetId="1" hidden="1">'Optimization Model'!$B$28:$B$31</definedName>
    <definedName name="solver_rhs8" localSheetId="5" hidden="1">'Optimization Model (Limit 4)'!$F$27:$F$30</definedName>
    <definedName name="solver_rhs8" localSheetId="2" hidden="1">'Relaxed Quality'!$F$28:$F$31</definedName>
    <definedName name="solver_rhs8" localSheetId="8" hidden="1">'Robust Optimization Model'!$D$2</definedName>
    <definedName name="solver_rhs9" localSheetId="4" hidden="1">'Minimax Relaxed Quality'!$B$28:$B$31</definedName>
    <definedName name="solver_rhs9" localSheetId="6" hidden="1">'Opt. Model (L4) Acid Reduction'!$B$51:$B$54</definedName>
    <definedName name="solver_rhs9" localSheetId="1" hidden="1">'Optimization Model'!$G$6:$G$16</definedName>
    <definedName name="solver_rhs9" localSheetId="5" hidden="1">'Optimization Model (Limit 4)'!$B$27:$B$30</definedName>
    <definedName name="solver_rhs9" localSheetId="2" hidden="1">'Relaxed Quality'!$B$28:$B$31</definedName>
    <definedName name="solver_rhs9" localSheetId="8" hidden="1">'Robust Optimization Model'!$C$21:$E$21</definedName>
    <definedName name="solver_rlx" localSheetId="4" hidden="1">2</definedName>
    <definedName name="solver_rlx" localSheetId="6" hidden="1">2</definedName>
    <definedName name="solver_rlx" localSheetId="1" hidden="1">2</definedName>
    <definedName name="solver_rlx" localSheetId="5" hidden="1">2</definedName>
    <definedName name="solver_rlx" localSheetId="2" hidden="1">2</definedName>
    <definedName name="solver_rlx" localSheetId="8" hidden="1">2</definedName>
    <definedName name="solver_rsd" localSheetId="4" hidden="1">0</definedName>
    <definedName name="solver_rsd" localSheetId="6" hidden="1">0</definedName>
    <definedName name="solver_rsd" localSheetId="1" hidden="1">0</definedName>
    <definedName name="solver_rsd" localSheetId="5" hidden="1">0</definedName>
    <definedName name="solver_rsd" localSheetId="2" hidden="1">0</definedName>
    <definedName name="solver_rsd" localSheetId="8" hidden="1">0</definedName>
    <definedName name="solver_scl" localSheetId="4" hidden="1">2</definedName>
    <definedName name="solver_scl" localSheetId="6" hidden="1">2</definedName>
    <definedName name="solver_scl" localSheetId="1" hidden="1">2</definedName>
    <definedName name="solver_scl" localSheetId="5" hidden="1">2</definedName>
    <definedName name="solver_scl" localSheetId="2" hidden="1">2</definedName>
    <definedName name="solver_scl" localSheetId="8" hidden="1">2</definedName>
    <definedName name="solver_sho" localSheetId="4" hidden="1">0</definedName>
    <definedName name="solver_sho" localSheetId="6" hidden="1">0</definedName>
    <definedName name="solver_sho" localSheetId="1" hidden="1">2</definedName>
    <definedName name="solver_sho" localSheetId="5" hidden="1">2</definedName>
    <definedName name="solver_sho" localSheetId="2" hidden="1">2</definedName>
    <definedName name="solver_sho" localSheetId="8" hidden="1">0</definedName>
    <definedName name="solver_ssz" localSheetId="4" hidden="1">100</definedName>
    <definedName name="solver_ssz" localSheetId="6" hidden="1">100</definedName>
    <definedName name="solver_ssz" localSheetId="1" hidden="1">100</definedName>
    <definedName name="solver_ssz" localSheetId="5" hidden="1">100</definedName>
    <definedName name="solver_ssz" localSheetId="2" hidden="1">100</definedName>
    <definedName name="solver_ssz" localSheetId="8" hidden="1">100</definedName>
    <definedName name="solver_tim" localSheetId="4" hidden="1">2147483647</definedName>
    <definedName name="solver_tim" localSheetId="6" hidden="1">2147483647</definedName>
    <definedName name="solver_tim" localSheetId="1" hidden="1">2147483647</definedName>
    <definedName name="solver_tim" localSheetId="5" hidden="1">2147483647</definedName>
    <definedName name="solver_tim" localSheetId="2" hidden="1">2147483647</definedName>
    <definedName name="solver_tim" localSheetId="8" hidden="1">2147483647</definedName>
    <definedName name="solver_tol" localSheetId="4" hidden="1">0.01</definedName>
    <definedName name="solver_tol" localSheetId="6" hidden="1">0.01</definedName>
    <definedName name="solver_tol" localSheetId="1" hidden="1">0.01</definedName>
    <definedName name="solver_tol" localSheetId="5" hidden="1">0.01</definedName>
    <definedName name="solver_tol" localSheetId="2" hidden="1">0.01</definedName>
    <definedName name="solver_tol" localSheetId="8" hidden="1">0.01</definedName>
    <definedName name="solver_typ" localSheetId="4" hidden="1">2</definedName>
    <definedName name="solver_typ" localSheetId="6" hidden="1">2</definedName>
    <definedName name="solver_typ" localSheetId="1" hidden="1">2</definedName>
    <definedName name="solver_typ" localSheetId="5" hidden="1">2</definedName>
    <definedName name="solver_typ" localSheetId="2" hidden="1">2</definedName>
    <definedName name="solver_typ" localSheetId="8" hidden="1">2</definedName>
    <definedName name="solver_val" localSheetId="4" hidden="1">0</definedName>
    <definedName name="solver_val" localSheetId="6" hidden="1">0</definedName>
    <definedName name="solver_val" localSheetId="1" hidden="1">0</definedName>
    <definedName name="solver_val" localSheetId="5" hidden="1">0</definedName>
    <definedName name="solver_val" localSheetId="2" hidden="1">0</definedName>
    <definedName name="solver_val" localSheetId="8" hidden="1">0</definedName>
    <definedName name="solver_ver" localSheetId="4" hidden="1">3</definedName>
    <definedName name="solver_ver" localSheetId="6" hidden="1">3</definedName>
    <definedName name="solver_ver" localSheetId="1" hidden="1">3</definedName>
    <definedName name="solver_ver" localSheetId="5" hidden="1">3</definedName>
    <definedName name="solver_ver" localSheetId="2" hidden="1">3</definedName>
    <definedName name="solver_ver" localSheetId="8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7" i="37" l="1"/>
  <c r="D87" i="37"/>
  <c r="E87" i="37"/>
  <c r="F87" i="37"/>
  <c r="G87" i="37"/>
  <c r="H87" i="37"/>
  <c r="I87" i="37"/>
  <c r="J87" i="37"/>
  <c r="K87" i="37"/>
  <c r="L87" i="37"/>
  <c r="M87" i="37"/>
  <c r="N87" i="37"/>
  <c r="O87" i="37"/>
  <c r="P87" i="37"/>
  <c r="Q87" i="37"/>
  <c r="R87" i="37"/>
  <c r="S87" i="37"/>
  <c r="T87" i="37"/>
  <c r="U87" i="37"/>
  <c r="V87" i="37"/>
  <c r="W87" i="37"/>
  <c r="X87" i="37"/>
  <c r="Y87" i="37"/>
  <c r="Z87" i="37"/>
  <c r="AA87" i="37"/>
  <c r="AB87" i="37"/>
  <c r="AC87" i="37"/>
  <c r="AD87" i="37"/>
  <c r="AE87" i="37"/>
  <c r="AF87" i="37"/>
  <c r="AG87" i="37"/>
  <c r="AH87" i="37"/>
  <c r="AI87" i="37"/>
  <c r="AJ87" i="37"/>
  <c r="AK87" i="37"/>
  <c r="AL87" i="37"/>
  <c r="AM87" i="37"/>
  <c r="AN87" i="37"/>
  <c r="AO87" i="37"/>
  <c r="AP87" i="37"/>
  <c r="AQ87" i="37"/>
  <c r="AR87" i="37"/>
  <c r="AS87" i="37"/>
  <c r="AT87" i="37"/>
  <c r="AU87" i="37"/>
  <c r="AV87" i="37"/>
  <c r="AW87" i="37"/>
  <c r="AX87" i="37"/>
  <c r="AY87" i="37"/>
  <c r="AZ87" i="37"/>
  <c r="BA87" i="37"/>
  <c r="BB87" i="37"/>
  <c r="BC87" i="37"/>
  <c r="BD87" i="37"/>
  <c r="BE87" i="37"/>
  <c r="BF87" i="37"/>
  <c r="BG87" i="37"/>
  <c r="BH87" i="37"/>
  <c r="BI87" i="37"/>
  <c r="BJ87" i="37"/>
  <c r="BK87" i="37"/>
  <c r="BL87" i="37"/>
  <c r="BM87" i="37"/>
  <c r="BN87" i="37"/>
  <c r="BO87" i="37"/>
  <c r="BP87" i="37"/>
  <c r="BQ87" i="37"/>
  <c r="BR87" i="37"/>
  <c r="BS87" i="37"/>
  <c r="BT87" i="37"/>
  <c r="BU87" i="37"/>
  <c r="BV87" i="37"/>
  <c r="BW87" i="37"/>
  <c r="BX87" i="37"/>
  <c r="BY87" i="37"/>
  <c r="BZ87" i="37"/>
  <c r="CA87" i="37"/>
  <c r="CB87" i="37"/>
  <c r="CC87" i="37"/>
  <c r="CD87" i="37"/>
  <c r="CE87" i="37"/>
  <c r="CF87" i="37"/>
  <c r="CG87" i="37"/>
  <c r="CH87" i="37"/>
  <c r="CI87" i="37"/>
  <c r="CJ87" i="37"/>
  <c r="CK87" i="37"/>
  <c r="CL87" i="37"/>
  <c r="CM87" i="37"/>
  <c r="CN87" i="37"/>
  <c r="CO87" i="37"/>
  <c r="CP87" i="37"/>
  <c r="CQ87" i="37"/>
  <c r="CR87" i="37"/>
  <c r="CS87" i="37"/>
  <c r="CT87" i="37"/>
  <c r="CU87" i="37"/>
  <c r="CV87" i="37"/>
  <c r="CW87" i="37"/>
  <c r="C88" i="37"/>
  <c r="D88" i="37"/>
  <c r="E88" i="37"/>
  <c r="F88" i="37"/>
  <c r="G88" i="37"/>
  <c r="H88" i="37"/>
  <c r="I88" i="37"/>
  <c r="J88" i="37"/>
  <c r="K88" i="37"/>
  <c r="L88" i="37"/>
  <c r="M88" i="37"/>
  <c r="N88" i="37"/>
  <c r="O88" i="37"/>
  <c r="P88" i="37"/>
  <c r="Q88" i="37"/>
  <c r="R88" i="37"/>
  <c r="S88" i="37"/>
  <c r="T88" i="37"/>
  <c r="U88" i="37"/>
  <c r="V88" i="37"/>
  <c r="W88" i="37"/>
  <c r="X88" i="37"/>
  <c r="Y88" i="37"/>
  <c r="Z88" i="37"/>
  <c r="AA88" i="37"/>
  <c r="AB88" i="37"/>
  <c r="AC88" i="37"/>
  <c r="AD88" i="37"/>
  <c r="AE88" i="37"/>
  <c r="AF88" i="37"/>
  <c r="AG88" i="37"/>
  <c r="AH88" i="37"/>
  <c r="AI88" i="37"/>
  <c r="AJ88" i="37"/>
  <c r="AK88" i="37"/>
  <c r="AL88" i="37"/>
  <c r="AM88" i="37"/>
  <c r="AN88" i="37"/>
  <c r="AO88" i="37"/>
  <c r="AP88" i="37"/>
  <c r="AQ88" i="37"/>
  <c r="AR88" i="37"/>
  <c r="AS88" i="37"/>
  <c r="AT88" i="37"/>
  <c r="AU88" i="37"/>
  <c r="AV88" i="37"/>
  <c r="AW88" i="37"/>
  <c r="AX88" i="37"/>
  <c r="AY88" i="37"/>
  <c r="AZ88" i="37"/>
  <c r="BA88" i="37"/>
  <c r="BB88" i="37"/>
  <c r="BC88" i="37"/>
  <c r="BD88" i="37"/>
  <c r="BE88" i="37"/>
  <c r="BF88" i="37"/>
  <c r="BG88" i="37"/>
  <c r="BH88" i="37"/>
  <c r="BI88" i="37"/>
  <c r="BJ88" i="37"/>
  <c r="BK88" i="37"/>
  <c r="BL88" i="37"/>
  <c r="BM88" i="37"/>
  <c r="BN88" i="37"/>
  <c r="BO88" i="37"/>
  <c r="BP88" i="37"/>
  <c r="BQ88" i="37"/>
  <c r="BR88" i="37"/>
  <c r="BS88" i="37"/>
  <c r="BT88" i="37"/>
  <c r="BU88" i="37"/>
  <c r="BV88" i="37"/>
  <c r="BW88" i="37"/>
  <c r="BX88" i="37"/>
  <c r="BY88" i="37"/>
  <c r="BZ88" i="37"/>
  <c r="CA88" i="37"/>
  <c r="CB88" i="37"/>
  <c r="CC88" i="37"/>
  <c r="CD88" i="37"/>
  <c r="CE88" i="37"/>
  <c r="CF88" i="37"/>
  <c r="CG88" i="37"/>
  <c r="CH88" i="37"/>
  <c r="CI88" i="37"/>
  <c r="CJ88" i="37"/>
  <c r="CK88" i="37"/>
  <c r="CL88" i="37"/>
  <c r="CM88" i="37"/>
  <c r="CN88" i="37"/>
  <c r="CO88" i="37"/>
  <c r="CP88" i="37"/>
  <c r="CQ88" i="37"/>
  <c r="CR88" i="37"/>
  <c r="CS88" i="37"/>
  <c r="CT88" i="37"/>
  <c r="CU88" i="37"/>
  <c r="CV88" i="37"/>
  <c r="CW88" i="37"/>
  <c r="C89" i="37"/>
  <c r="D89" i="37"/>
  <c r="E89" i="37"/>
  <c r="F89" i="37"/>
  <c r="G89" i="37"/>
  <c r="H89" i="37"/>
  <c r="I89" i="37"/>
  <c r="J89" i="37"/>
  <c r="K89" i="37"/>
  <c r="L89" i="37"/>
  <c r="M89" i="37"/>
  <c r="N89" i="37"/>
  <c r="O89" i="37"/>
  <c r="P89" i="37"/>
  <c r="Q89" i="37"/>
  <c r="R89" i="37"/>
  <c r="S89" i="37"/>
  <c r="T89" i="37"/>
  <c r="U89" i="37"/>
  <c r="V89" i="37"/>
  <c r="W89" i="37"/>
  <c r="X89" i="37"/>
  <c r="Y89" i="37"/>
  <c r="Z89" i="37"/>
  <c r="AA89" i="37"/>
  <c r="AB89" i="37"/>
  <c r="AC89" i="37"/>
  <c r="AD89" i="37"/>
  <c r="AE89" i="37"/>
  <c r="AF89" i="37"/>
  <c r="AG89" i="37"/>
  <c r="AH89" i="37"/>
  <c r="AI89" i="37"/>
  <c r="AJ89" i="37"/>
  <c r="AK89" i="37"/>
  <c r="AL89" i="37"/>
  <c r="AM89" i="37"/>
  <c r="AN89" i="37"/>
  <c r="AO89" i="37"/>
  <c r="AP89" i="37"/>
  <c r="AQ89" i="37"/>
  <c r="AR89" i="37"/>
  <c r="AS89" i="37"/>
  <c r="AT89" i="37"/>
  <c r="AU89" i="37"/>
  <c r="AV89" i="37"/>
  <c r="AW89" i="37"/>
  <c r="AX89" i="37"/>
  <c r="AY89" i="37"/>
  <c r="AZ89" i="37"/>
  <c r="BA89" i="37"/>
  <c r="BB89" i="37"/>
  <c r="BC89" i="37"/>
  <c r="BD89" i="37"/>
  <c r="BE89" i="37"/>
  <c r="BF89" i="37"/>
  <c r="BG89" i="37"/>
  <c r="BH89" i="37"/>
  <c r="BI89" i="37"/>
  <c r="BJ89" i="37"/>
  <c r="BK89" i="37"/>
  <c r="BL89" i="37"/>
  <c r="BM89" i="37"/>
  <c r="BN89" i="37"/>
  <c r="BO89" i="37"/>
  <c r="BP89" i="37"/>
  <c r="BQ89" i="37"/>
  <c r="BR89" i="37"/>
  <c r="BS89" i="37"/>
  <c r="BT89" i="37"/>
  <c r="BU89" i="37"/>
  <c r="BV89" i="37"/>
  <c r="BW89" i="37"/>
  <c r="BX89" i="37"/>
  <c r="BY89" i="37"/>
  <c r="BZ89" i="37"/>
  <c r="CA89" i="37"/>
  <c r="CB89" i="37"/>
  <c r="CC89" i="37"/>
  <c r="CD89" i="37"/>
  <c r="CE89" i="37"/>
  <c r="CF89" i="37"/>
  <c r="CG89" i="37"/>
  <c r="CH89" i="37"/>
  <c r="CI89" i="37"/>
  <c r="CJ89" i="37"/>
  <c r="CK89" i="37"/>
  <c r="CL89" i="37"/>
  <c r="CM89" i="37"/>
  <c r="CN89" i="37"/>
  <c r="CO89" i="37"/>
  <c r="CP89" i="37"/>
  <c r="CQ89" i="37"/>
  <c r="CR89" i="37"/>
  <c r="CS89" i="37"/>
  <c r="CT89" i="37"/>
  <c r="CU89" i="37"/>
  <c r="CV89" i="37"/>
  <c r="CW89" i="37"/>
  <c r="C91" i="37"/>
  <c r="D91" i="37"/>
  <c r="E91" i="37"/>
  <c r="F91" i="37"/>
  <c r="G91" i="37"/>
  <c r="H91" i="37"/>
  <c r="I91" i="37"/>
  <c r="J91" i="37"/>
  <c r="K91" i="37"/>
  <c r="L91" i="37"/>
  <c r="M91" i="37"/>
  <c r="N91" i="37"/>
  <c r="O91" i="37"/>
  <c r="P91" i="37"/>
  <c r="Q91" i="37"/>
  <c r="R91" i="37"/>
  <c r="S91" i="37"/>
  <c r="T91" i="37"/>
  <c r="U91" i="37"/>
  <c r="V91" i="37"/>
  <c r="W91" i="37"/>
  <c r="X91" i="37"/>
  <c r="Y91" i="37"/>
  <c r="Z91" i="37"/>
  <c r="AA91" i="37"/>
  <c r="AB91" i="37"/>
  <c r="AC91" i="37"/>
  <c r="AD91" i="37"/>
  <c r="AE91" i="37"/>
  <c r="AF91" i="37"/>
  <c r="AG91" i="37"/>
  <c r="AH91" i="37"/>
  <c r="AI91" i="37"/>
  <c r="AJ91" i="37"/>
  <c r="AK91" i="37"/>
  <c r="AL91" i="37"/>
  <c r="AM91" i="37"/>
  <c r="AN91" i="37"/>
  <c r="AO91" i="37"/>
  <c r="AP91" i="37"/>
  <c r="AQ91" i="37"/>
  <c r="AR91" i="37"/>
  <c r="AS91" i="37"/>
  <c r="AT91" i="37"/>
  <c r="AU91" i="37"/>
  <c r="AV91" i="37"/>
  <c r="AW91" i="37"/>
  <c r="AX91" i="37"/>
  <c r="AY91" i="37"/>
  <c r="AZ91" i="37"/>
  <c r="BA91" i="37"/>
  <c r="BB91" i="37"/>
  <c r="BC91" i="37"/>
  <c r="BD91" i="37"/>
  <c r="BE91" i="37"/>
  <c r="BF91" i="37"/>
  <c r="BG91" i="37"/>
  <c r="BH91" i="37"/>
  <c r="BI91" i="37"/>
  <c r="BJ91" i="37"/>
  <c r="BK91" i="37"/>
  <c r="BL91" i="37"/>
  <c r="BM91" i="37"/>
  <c r="BN91" i="37"/>
  <c r="BO91" i="37"/>
  <c r="BP91" i="37"/>
  <c r="BQ91" i="37"/>
  <c r="BR91" i="37"/>
  <c r="BS91" i="37"/>
  <c r="BT91" i="37"/>
  <c r="BU91" i="37"/>
  <c r="BV91" i="37"/>
  <c r="BW91" i="37"/>
  <c r="BX91" i="37"/>
  <c r="BY91" i="37"/>
  <c r="BZ91" i="37"/>
  <c r="CA91" i="37"/>
  <c r="CB91" i="37"/>
  <c r="CC91" i="37"/>
  <c r="CD91" i="37"/>
  <c r="CE91" i="37"/>
  <c r="CF91" i="37"/>
  <c r="CG91" i="37"/>
  <c r="CH91" i="37"/>
  <c r="CI91" i="37"/>
  <c r="CJ91" i="37"/>
  <c r="CK91" i="37"/>
  <c r="CL91" i="37"/>
  <c r="CM91" i="37"/>
  <c r="CN91" i="37"/>
  <c r="CO91" i="37"/>
  <c r="CP91" i="37"/>
  <c r="CQ91" i="37"/>
  <c r="CR91" i="37"/>
  <c r="CS91" i="37"/>
  <c r="CT91" i="37"/>
  <c r="CU91" i="37"/>
  <c r="CV91" i="37"/>
  <c r="CW91" i="37"/>
  <c r="C92" i="37"/>
  <c r="D92" i="37"/>
  <c r="E92" i="37"/>
  <c r="F92" i="37"/>
  <c r="G92" i="37"/>
  <c r="H92" i="37"/>
  <c r="I92" i="37"/>
  <c r="J92" i="37"/>
  <c r="K92" i="37"/>
  <c r="L92" i="37"/>
  <c r="M92" i="37"/>
  <c r="N92" i="37"/>
  <c r="O92" i="37"/>
  <c r="P92" i="37"/>
  <c r="Q92" i="37"/>
  <c r="R92" i="37"/>
  <c r="S92" i="37"/>
  <c r="T92" i="37"/>
  <c r="U92" i="37"/>
  <c r="V92" i="37"/>
  <c r="W92" i="37"/>
  <c r="X92" i="37"/>
  <c r="Y92" i="37"/>
  <c r="Z92" i="37"/>
  <c r="AA92" i="37"/>
  <c r="AB92" i="37"/>
  <c r="AC92" i="37"/>
  <c r="AD92" i="37"/>
  <c r="AE92" i="37"/>
  <c r="AF92" i="37"/>
  <c r="AG92" i="37"/>
  <c r="AH92" i="37"/>
  <c r="AI92" i="37"/>
  <c r="AJ92" i="37"/>
  <c r="AK92" i="37"/>
  <c r="AL92" i="37"/>
  <c r="AM92" i="37"/>
  <c r="AN92" i="37"/>
  <c r="AO92" i="37"/>
  <c r="AP92" i="37"/>
  <c r="AQ92" i="37"/>
  <c r="AR92" i="37"/>
  <c r="AS92" i="37"/>
  <c r="AT92" i="37"/>
  <c r="AU92" i="37"/>
  <c r="AV92" i="37"/>
  <c r="AW92" i="37"/>
  <c r="AX92" i="37"/>
  <c r="AY92" i="37"/>
  <c r="AZ92" i="37"/>
  <c r="BA92" i="37"/>
  <c r="BB92" i="37"/>
  <c r="BC92" i="37"/>
  <c r="BD92" i="37"/>
  <c r="BE92" i="37"/>
  <c r="BF92" i="37"/>
  <c r="BG92" i="37"/>
  <c r="BH92" i="37"/>
  <c r="BI92" i="37"/>
  <c r="BJ92" i="37"/>
  <c r="BK92" i="37"/>
  <c r="BL92" i="37"/>
  <c r="BM92" i="37"/>
  <c r="BN92" i="37"/>
  <c r="BO92" i="37"/>
  <c r="BP92" i="37"/>
  <c r="BQ92" i="37"/>
  <c r="BR92" i="37"/>
  <c r="BS92" i="37"/>
  <c r="BT92" i="37"/>
  <c r="BU92" i="37"/>
  <c r="BV92" i="37"/>
  <c r="BW92" i="37"/>
  <c r="BX92" i="37"/>
  <c r="BY92" i="37"/>
  <c r="BZ92" i="37"/>
  <c r="CA92" i="37"/>
  <c r="CB92" i="37"/>
  <c r="CC92" i="37"/>
  <c r="CD92" i="37"/>
  <c r="CE92" i="37"/>
  <c r="CF92" i="37"/>
  <c r="CG92" i="37"/>
  <c r="CH92" i="37"/>
  <c r="CI92" i="37"/>
  <c r="CJ92" i="37"/>
  <c r="CK92" i="37"/>
  <c r="CL92" i="37"/>
  <c r="CM92" i="37"/>
  <c r="CN92" i="37"/>
  <c r="CO92" i="37"/>
  <c r="CP92" i="37"/>
  <c r="CQ92" i="37"/>
  <c r="CR92" i="37"/>
  <c r="CS92" i="37"/>
  <c r="CT92" i="37"/>
  <c r="CU92" i="37"/>
  <c r="CV92" i="37"/>
  <c r="CW92" i="37"/>
  <c r="C93" i="37"/>
  <c r="D93" i="37"/>
  <c r="E93" i="37"/>
  <c r="F93" i="37"/>
  <c r="G93" i="37"/>
  <c r="H93" i="37"/>
  <c r="I93" i="37"/>
  <c r="J93" i="37"/>
  <c r="K93" i="37"/>
  <c r="L93" i="37"/>
  <c r="M93" i="37"/>
  <c r="N93" i="37"/>
  <c r="O93" i="37"/>
  <c r="P93" i="37"/>
  <c r="Q93" i="37"/>
  <c r="R93" i="37"/>
  <c r="S93" i="37"/>
  <c r="T93" i="37"/>
  <c r="U93" i="37"/>
  <c r="V93" i="37"/>
  <c r="W93" i="37"/>
  <c r="X93" i="37"/>
  <c r="Y93" i="37"/>
  <c r="Z93" i="37"/>
  <c r="AA93" i="37"/>
  <c r="AB93" i="37"/>
  <c r="AC93" i="37"/>
  <c r="AD93" i="37"/>
  <c r="AE93" i="37"/>
  <c r="AF93" i="37"/>
  <c r="AG93" i="37"/>
  <c r="AH93" i="37"/>
  <c r="AI93" i="37"/>
  <c r="AJ93" i="37"/>
  <c r="AK93" i="37"/>
  <c r="AL93" i="37"/>
  <c r="AM93" i="37"/>
  <c r="AN93" i="37"/>
  <c r="AO93" i="37"/>
  <c r="AP93" i="37"/>
  <c r="AQ93" i="37"/>
  <c r="AR93" i="37"/>
  <c r="AS93" i="37"/>
  <c r="AT93" i="37"/>
  <c r="AU93" i="37"/>
  <c r="AV93" i="37"/>
  <c r="AW93" i="37"/>
  <c r="AX93" i="37"/>
  <c r="AY93" i="37"/>
  <c r="AZ93" i="37"/>
  <c r="BA93" i="37"/>
  <c r="BB93" i="37"/>
  <c r="BC93" i="37"/>
  <c r="BD93" i="37"/>
  <c r="BE93" i="37"/>
  <c r="BF93" i="37"/>
  <c r="BG93" i="37"/>
  <c r="BH93" i="37"/>
  <c r="BI93" i="37"/>
  <c r="BJ93" i="37"/>
  <c r="BK93" i="37"/>
  <c r="BL93" i="37"/>
  <c r="BM93" i="37"/>
  <c r="BN93" i="37"/>
  <c r="BO93" i="37"/>
  <c r="BP93" i="37"/>
  <c r="BQ93" i="37"/>
  <c r="BR93" i="37"/>
  <c r="BS93" i="37"/>
  <c r="BT93" i="37"/>
  <c r="BU93" i="37"/>
  <c r="BV93" i="37"/>
  <c r="BW93" i="37"/>
  <c r="BX93" i="37"/>
  <c r="BY93" i="37"/>
  <c r="BZ93" i="37"/>
  <c r="CA93" i="37"/>
  <c r="CB93" i="37"/>
  <c r="CC93" i="37"/>
  <c r="CD93" i="37"/>
  <c r="CE93" i="37"/>
  <c r="CF93" i="37"/>
  <c r="CG93" i="37"/>
  <c r="CH93" i="37"/>
  <c r="CI93" i="37"/>
  <c r="CJ93" i="37"/>
  <c r="CK93" i="37"/>
  <c r="CL93" i="37"/>
  <c r="CM93" i="37"/>
  <c r="CN93" i="37"/>
  <c r="CO93" i="37"/>
  <c r="CP93" i="37"/>
  <c r="CQ93" i="37"/>
  <c r="CR93" i="37"/>
  <c r="CS93" i="37"/>
  <c r="CT93" i="37"/>
  <c r="CU93" i="37"/>
  <c r="CV93" i="37"/>
  <c r="CW93" i="37"/>
  <c r="B93" i="37"/>
  <c r="B92" i="37"/>
  <c r="B91" i="37"/>
  <c r="B89" i="37"/>
  <c r="B88" i="37"/>
  <c r="B87" i="37"/>
  <c r="C83" i="37"/>
  <c r="D83" i="37"/>
  <c r="E83" i="37"/>
  <c r="F83" i="37"/>
  <c r="G83" i="37"/>
  <c r="H83" i="37"/>
  <c r="I83" i="37"/>
  <c r="J83" i="37"/>
  <c r="K83" i="37"/>
  <c r="L83" i="37"/>
  <c r="M83" i="37"/>
  <c r="N83" i="37"/>
  <c r="O83" i="37"/>
  <c r="P83" i="37"/>
  <c r="Q83" i="37"/>
  <c r="R83" i="37"/>
  <c r="S83" i="37"/>
  <c r="T83" i="37"/>
  <c r="U83" i="37"/>
  <c r="V83" i="37"/>
  <c r="W83" i="37"/>
  <c r="X83" i="37"/>
  <c r="Y83" i="37"/>
  <c r="Z83" i="37"/>
  <c r="AA83" i="37"/>
  <c r="AB83" i="37"/>
  <c r="AC83" i="37"/>
  <c r="AD83" i="37"/>
  <c r="AE83" i="37"/>
  <c r="AF83" i="37"/>
  <c r="AG83" i="37"/>
  <c r="AH83" i="37"/>
  <c r="AI83" i="37"/>
  <c r="AJ83" i="37"/>
  <c r="AK83" i="37"/>
  <c r="AL83" i="37"/>
  <c r="AM83" i="37"/>
  <c r="AN83" i="37"/>
  <c r="AO83" i="37"/>
  <c r="AP83" i="37"/>
  <c r="AQ83" i="37"/>
  <c r="AR83" i="37"/>
  <c r="AS83" i="37"/>
  <c r="AT83" i="37"/>
  <c r="AU83" i="37"/>
  <c r="AV83" i="37"/>
  <c r="AW83" i="37"/>
  <c r="AX83" i="37"/>
  <c r="AY83" i="37"/>
  <c r="AZ83" i="37"/>
  <c r="BA83" i="37"/>
  <c r="BB83" i="37"/>
  <c r="BC83" i="37"/>
  <c r="BD83" i="37"/>
  <c r="BE83" i="37"/>
  <c r="BF83" i="37"/>
  <c r="BG83" i="37"/>
  <c r="BH83" i="37"/>
  <c r="BI83" i="37"/>
  <c r="BJ83" i="37"/>
  <c r="BK83" i="37"/>
  <c r="BL83" i="37"/>
  <c r="BM83" i="37"/>
  <c r="BN83" i="37"/>
  <c r="BO83" i="37"/>
  <c r="BP83" i="37"/>
  <c r="BQ83" i="37"/>
  <c r="BR83" i="37"/>
  <c r="BS83" i="37"/>
  <c r="BT83" i="37"/>
  <c r="BU83" i="37"/>
  <c r="BV83" i="37"/>
  <c r="BW83" i="37"/>
  <c r="BX83" i="37"/>
  <c r="BY83" i="37"/>
  <c r="BZ83" i="37"/>
  <c r="CA83" i="37"/>
  <c r="CB83" i="37"/>
  <c r="CC83" i="37"/>
  <c r="CD83" i="37"/>
  <c r="CE83" i="37"/>
  <c r="CF83" i="37"/>
  <c r="CG83" i="37"/>
  <c r="CH83" i="37"/>
  <c r="CI83" i="37"/>
  <c r="CJ83" i="37"/>
  <c r="CK83" i="37"/>
  <c r="CL83" i="37"/>
  <c r="CM83" i="37"/>
  <c r="CN83" i="37"/>
  <c r="CO83" i="37"/>
  <c r="CP83" i="37"/>
  <c r="CQ83" i="37"/>
  <c r="CR83" i="37"/>
  <c r="CS83" i="37"/>
  <c r="CT83" i="37"/>
  <c r="CU83" i="37"/>
  <c r="CV83" i="37"/>
  <c r="CW83" i="37"/>
  <c r="C84" i="37"/>
  <c r="D84" i="37"/>
  <c r="E84" i="37"/>
  <c r="F84" i="37"/>
  <c r="G84" i="37"/>
  <c r="H84" i="37"/>
  <c r="I84" i="37"/>
  <c r="J84" i="37"/>
  <c r="K84" i="37"/>
  <c r="L84" i="37"/>
  <c r="M84" i="37"/>
  <c r="N84" i="37"/>
  <c r="O84" i="37"/>
  <c r="P84" i="37"/>
  <c r="Q84" i="37"/>
  <c r="R84" i="37"/>
  <c r="S84" i="37"/>
  <c r="T84" i="37"/>
  <c r="U84" i="37"/>
  <c r="V84" i="37"/>
  <c r="W84" i="37"/>
  <c r="X84" i="37"/>
  <c r="Y84" i="37"/>
  <c r="Z84" i="37"/>
  <c r="AA84" i="37"/>
  <c r="AB84" i="37"/>
  <c r="AC84" i="37"/>
  <c r="AD84" i="37"/>
  <c r="AE84" i="37"/>
  <c r="AF84" i="37"/>
  <c r="AG84" i="37"/>
  <c r="AH84" i="37"/>
  <c r="AI84" i="37"/>
  <c r="AJ84" i="37"/>
  <c r="AK84" i="37"/>
  <c r="AL84" i="37"/>
  <c r="AM84" i="37"/>
  <c r="AN84" i="37"/>
  <c r="AO84" i="37"/>
  <c r="AP84" i="37"/>
  <c r="AQ84" i="37"/>
  <c r="AR84" i="37"/>
  <c r="AS84" i="37"/>
  <c r="AT84" i="37"/>
  <c r="AU84" i="37"/>
  <c r="AV84" i="37"/>
  <c r="AW84" i="37"/>
  <c r="AX84" i="37"/>
  <c r="AY84" i="37"/>
  <c r="AZ84" i="37"/>
  <c r="BA84" i="37"/>
  <c r="BB84" i="37"/>
  <c r="BC84" i="37"/>
  <c r="BD84" i="37"/>
  <c r="BE84" i="37"/>
  <c r="BF84" i="37"/>
  <c r="BG84" i="37"/>
  <c r="BH84" i="37"/>
  <c r="BI84" i="37"/>
  <c r="BJ84" i="37"/>
  <c r="BK84" i="37"/>
  <c r="BL84" i="37"/>
  <c r="BM84" i="37"/>
  <c r="BN84" i="37"/>
  <c r="BO84" i="37"/>
  <c r="BP84" i="37"/>
  <c r="BQ84" i="37"/>
  <c r="BR84" i="37"/>
  <c r="BS84" i="37"/>
  <c r="BT84" i="37"/>
  <c r="BU84" i="37"/>
  <c r="BV84" i="37"/>
  <c r="BW84" i="37"/>
  <c r="BX84" i="37"/>
  <c r="BY84" i="37"/>
  <c r="BZ84" i="37"/>
  <c r="CA84" i="37"/>
  <c r="CB84" i="37"/>
  <c r="CC84" i="37"/>
  <c r="CD84" i="37"/>
  <c r="CE84" i="37"/>
  <c r="CF84" i="37"/>
  <c r="CG84" i="37"/>
  <c r="CH84" i="37"/>
  <c r="CI84" i="37"/>
  <c r="CJ84" i="37"/>
  <c r="CK84" i="37"/>
  <c r="CL84" i="37"/>
  <c r="CM84" i="37"/>
  <c r="CN84" i="37"/>
  <c r="CO84" i="37"/>
  <c r="CP84" i="37"/>
  <c r="CQ84" i="37"/>
  <c r="CR84" i="37"/>
  <c r="CS84" i="37"/>
  <c r="CT84" i="37"/>
  <c r="CU84" i="37"/>
  <c r="CV84" i="37"/>
  <c r="CW84" i="37"/>
  <c r="C85" i="37"/>
  <c r="D85" i="37"/>
  <c r="E85" i="37"/>
  <c r="F85" i="37"/>
  <c r="G85" i="37"/>
  <c r="H85" i="37"/>
  <c r="I85" i="37"/>
  <c r="J85" i="37"/>
  <c r="K85" i="37"/>
  <c r="L85" i="37"/>
  <c r="M85" i="37"/>
  <c r="N85" i="37"/>
  <c r="O85" i="37"/>
  <c r="P85" i="37"/>
  <c r="Q85" i="37"/>
  <c r="R85" i="37"/>
  <c r="S85" i="37"/>
  <c r="T85" i="37"/>
  <c r="U85" i="37"/>
  <c r="V85" i="37"/>
  <c r="W85" i="37"/>
  <c r="X85" i="37"/>
  <c r="Y85" i="37"/>
  <c r="Z85" i="37"/>
  <c r="AA85" i="37"/>
  <c r="AB85" i="37"/>
  <c r="AC85" i="37"/>
  <c r="AD85" i="37"/>
  <c r="AE85" i="37"/>
  <c r="AF85" i="37"/>
  <c r="AG85" i="37"/>
  <c r="AH85" i="37"/>
  <c r="AI85" i="37"/>
  <c r="AJ85" i="37"/>
  <c r="AK85" i="37"/>
  <c r="AL85" i="37"/>
  <c r="AM85" i="37"/>
  <c r="AN85" i="37"/>
  <c r="AO85" i="37"/>
  <c r="AP85" i="37"/>
  <c r="AQ85" i="37"/>
  <c r="AR85" i="37"/>
  <c r="AS85" i="37"/>
  <c r="AT85" i="37"/>
  <c r="AU85" i="37"/>
  <c r="AV85" i="37"/>
  <c r="AW85" i="37"/>
  <c r="AX85" i="37"/>
  <c r="AY85" i="37"/>
  <c r="AZ85" i="37"/>
  <c r="BA85" i="37"/>
  <c r="BB85" i="37"/>
  <c r="BC85" i="37"/>
  <c r="BD85" i="37"/>
  <c r="BE85" i="37"/>
  <c r="BF85" i="37"/>
  <c r="BG85" i="37"/>
  <c r="BH85" i="37"/>
  <c r="BI85" i="37"/>
  <c r="BJ85" i="37"/>
  <c r="BK85" i="37"/>
  <c r="BL85" i="37"/>
  <c r="BM85" i="37"/>
  <c r="BN85" i="37"/>
  <c r="BO85" i="37"/>
  <c r="BP85" i="37"/>
  <c r="BQ85" i="37"/>
  <c r="BR85" i="37"/>
  <c r="BS85" i="37"/>
  <c r="BT85" i="37"/>
  <c r="BU85" i="37"/>
  <c r="BV85" i="37"/>
  <c r="BW85" i="37"/>
  <c r="BX85" i="37"/>
  <c r="BY85" i="37"/>
  <c r="BZ85" i="37"/>
  <c r="CA85" i="37"/>
  <c r="CB85" i="37"/>
  <c r="CC85" i="37"/>
  <c r="CD85" i="37"/>
  <c r="CE85" i="37"/>
  <c r="CF85" i="37"/>
  <c r="CG85" i="37"/>
  <c r="CH85" i="37"/>
  <c r="CI85" i="37"/>
  <c r="CJ85" i="37"/>
  <c r="CK85" i="37"/>
  <c r="CL85" i="37"/>
  <c r="CM85" i="37"/>
  <c r="CN85" i="37"/>
  <c r="CO85" i="37"/>
  <c r="CP85" i="37"/>
  <c r="CQ85" i="37"/>
  <c r="CR85" i="37"/>
  <c r="CS85" i="37"/>
  <c r="CT85" i="37"/>
  <c r="CU85" i="37"/>
  <c r="CV85" i="37"/>
  <c r="CW85" i="37"/>
  <c r="B85" i="37"/>
  <c r="B84" i="37"/>
  <c r="B83" i="37"/>
  <c r="B79" i="37"/>
  <c r="C79" i="37"/>
  <c r="D79" i="37"/>
  <c r="E79" i="37"/>
  <c r="F79" i="37"/>
  <c r="G79" i="37"/>
  <c r="H79" i="37"/>
  <c r="I79" i="37"/>
  <c r="J79" i="37"/>
  <c r="K79" i="37"/>
  <c r="L79" i="37"/>
  <c r="M79" i="37"/>
  <c r="N79" i="37"/>
  <c r="O79" i="37"/>
  <c r="P79" i="37"/>
  <c r="Q79" i="37"/>
  <c r="R79" i="37"/>
  <c r="S79" i="37"/>
  <c r="T79" i="37"/>
  <c r="U79" i="37"/>
  <c r="V79" i="37"/>
  <c r="W79" i="37"/>
  <c r="X79" i="37"/>
  <c r="Y79" i="37"/>
  <c r="Z79" i="37"/>
  <c r="AA79" i="37"/>
  <c r="AB79" i="37"/>
  <c r="AC79" i="37"/>
  <c r="AD79" i="37"/>
  <c r="AE79" i="37"/>
  <c r="AF79" i="37"/>
  <c r="AG79" i="37"/>
  <c r="AH79" i="37"/>
  <c r="AI79" i="37"/>
  <c r="AJ79" i="37"/>
  <c r="AK79" i="37"/>
  <c r="AL79" i="37"/>
  <c r="AM79" i="37"/>
  <c r="AN79" i="37"/>
  <c r="AO79" i="37"/>
  <c r="AP79" i="37"/>
  <c r="AQ79" i="37"/>
  <c r="AR79" i="37"/>
  <c r="AS79" i="37"/>
  <c r="AT79" i="37"/>
  <c r="AU79" i="37"/>
  <c r="AV79" i="37"/>
  <c r="AW79" i="37"/>
  <c r="AX79" i="37"/>
  <c r="AY79" i="37"/>
  <c r="AZ79" i="37"/>
  <c r="BA79" i="37"/>
  <c r="BB79" i="37"/>
  <c r="BC79" i="37"/>
  <c r="BD79" i="37"/>
  <c r="BE79" i="37"/>
  <c r="BF79" i="37"/>
  <c r="BG79" i="37"/>
  <c r="BH79" i="37"/>
  <c r="BI79" i="37"/>
  <c r="BJ79" i="37"/>
  <c r="BK79" i="37"/>
  <c r="BL79" i="37"/>
  <c r="BM79" i="37"/>
  <c r="BN79" i="37"/>
  <c r="BO79" i="37"/>
  <c r="BP79" i="37"/>
  <c r="BQ79" i="37"/>
  <c r="BR79" i="37"/>
  <c r="BS79" i="37"/>
  <c r="BT79" i="37"/>
  <c r="BU79" i="37"/>
  <c r="BV79" i="37"/>
  <c r="BW79" i="37"/>
  <c r="BX79" i="37"/>
  <c r="BY79" i="37"/>
  <c r="BZ79" i="37"/>
  <c r="CA79" i="37"/>
  <c r="CB79" i="37"/>
  <c r="CC79" i="37"/>
  <c r="CD79" i="37"/>
  <c r="CE79" i="37"/>
  <c r="CF79" i="37"/>
  <c r="CG79" i="37"/>
  <c r="CH79" i="37"/>
  <c r="CI79" i="37"/>
  <c r="CJ79" i="37"/>
  <c r="CK79" i="37"/>
  <c r="CL79" i="37"/>
  <c r="CM79" i="37"/>
  <c r="CN79" i="37"/>
  <c r="CO79" i="37"/>
  <c r="CP79" i="37"/>
  <c r="CQ79" i="37"/>
  <c r="CR79" i="37"/>
  <c r="CS79" i="37"/>
  <c r="CT79" i="37"/>
  <c r="CU79" i="37"/>
  <c r="CV79" i="37"/>
  <c r="CW79" i="37"/>
  <c r="C80" i="37"/>
  <c r="D80" i="37"/>
  <c r="E80" i="37"/>
  <c r="F80" i="37"/>
  <c r="G80" i="37"/>
  <c r="H80" i="37"/>
  <c r="I80" i="37"/>
  <c r="J80" i="37"/>
  <c r="K80" i="37"/>
  <c r="L80" i="37"/>
  <c r="M80" i="37"/>
  <c r="N80" i="37"/>
  <c r="O80" i="37"/>
  <c r="P80" i="37"/>
  <c r="Q80" i="37"/>
  <c r="R80" i="37"/>
  <c r="S80" i="37"/>
  <c r="T80" i="37"/>
  <c r="U80" i="37"/>
  <c r="V80" i="37"/>
  <c r="W80" i="37"/>
  <c r="X80" i="37"/>
  <c r="Y80" i="37"/>
  <c r="Z80" i="37"/>
  <c r="AA80" i="37"/>
  <c r="AB80" i="37"/>
  <c r="AC80" i="37"/>
  <c r="AD80" i="37"/>
  <c r="AE80" i="37"/>
  <c r="AF80" i="37"/>
  <c r="AG80" i="37"/>
  <c r="AH80" i="37"/>
  <c r="AI80" i="37"/>
  <c r="AJ80" i="37"/>
  <c r="AK80" i="37"/>
  <c r="AL80" i="37"/>
  <c r="AM80" i="37"/>
  <c r="AN80" i="37"/>
  <c r="AO80" i="37"/>
  <c r="AP80" i="37"/>
  <c r="AQ80" i="37"/>
  <c r="AR80" i="37"/>
  <c r="AS80" i="37"/>
  <c r="AT80" i="37"/>
  <c r="AU80" i="37"/>
  <c r="AV80" i="37"/>
  <c r="AW80" i="37"/>
  <c r="AX80" i="37"/>
  <c r="AY80" i="37"/>
  <c r="AZ80" i="37"/>
  <c r="BA80" i="37"/>
  <c r="BB80" i="37"/>
  <c r="BC80" i="37"/>
  <c r="BD80" i="37"/>
  <c r="BE80" i="37"/>
  <c r="BF80" i="37"/>
  <c r="BG80" i="37"/>
  <c r="BH80" i="37"/>
  <c r="BI80" i="37"/>
  <c r="BJ80" i="37"/>
  <c r="BK80" i="37"/>
  <c r="BL80" i="37"/>
  <c r="BM80" i="37"/>
  <c r="BN80" i="37"/>
  <c r="BO80" i="37"/>
  <c r="BP80" i="37"/>
  <c r="BQ80" i="37"/>
  <c r="BR80" i="37"/>
  <c r="BS80" i="37"/>
  <c r="BT80" i="37"/>
  <c r="BU80" i="37"/>
  <c r="BV80" i="37"/>
  <c r="BW80" i="37"/>
  <c r="BX80" i="37"/>
  <c r="BY80" i="37"/>
  <c r="BZ80" i="37"/>
  <c r="CA80" i="37"/>
  <c r="CB80" i="37"/>
  <c r="CC80" i="37"/>
  <c r="CD80" i="37"/>
  <c r="CE80" i="37"/>
  <c r="CF80" i="37"/>
  <c r="CG80" i="37"/>
  <c r="CH80" i="37"/>
  <c r="CI80" i="37"/>
  <c r="CJ80" i="37"/>
  <c r="CK80" i="37"/>
  <c r="CL80" i="37"/>
  <c r="CM80" i="37"/>
  <c r="CN80" i="37"/>
  <c r="CO80" i="37"/>
  <c r="CP80" i="37"/>
  <c r="CQ80" i="37"/>
  <c r="CR80" i="37"/>
  <c r="CS80" i="37"/>
  <c r="CT80" i="37"/>
  <c r="CU80" i="37"/>
  <c r="CV80" i="37"/>
  <c r="CW80" i="37"/>
  <c r="C81" i="37"/>
  <c r="D81" i="37"/>
  <c r="E81" i="37"/>
  <c r="F81" i="37"/>
  <c r="G81" i="37"/>
  <c r="H81" i="37"/>
  <c r="I81" i="37"/>
  <c r="J81" i="37"/>
  <c r="K81" i="37"/>
  <c r="L81" i="37"/>
  <c r="M81" i="37"/>
  <c r="N81" i="37"/>
  <c r="O81" i="37"/>
  <c r="P81" i="37"/>
  <c r="Q81" i="37"/>
  <c r="R81" i="37"/>
  <c r="S81" i="37"/>
  <c r="T81" i="37"/>
  <c r="U81" i="37"/>
  <c r="V81" i="37"/>
  <c r="W81" i="37"/>
  <c r="X81" i="37"/>
  <c r="Y81" i="37"/>
  <c r="Z81" i="37"/>
  <c r="AA81" i="37"/>
  <c r="AB81" i="37"/>
  <c r="AC81" i="37"/>
  <c r="AD81" i="37"/>
  <c r="AE81" i="37"/>
  <c r="AF81" i="37"/>
  <c r="AG81" i="37"/>
  <c r="AH81" i="37"/>
  <c r="AI81" i="37"/>
  <c r="AJ81" i="37"/>
  <c r="AK81" i="37"/>
  <c r="AL81" i="37"/>
  <c r="AM81" i="37"/>
  <c r="AN81" i="37"/>
  <c r="AO81" i="37"/>
  <c r="AP81" i="37"/>
  <c r="AQ81" i="37"/>
  <c r="AR81" i="37"/>
  <c r="AS81" i="37"/>
  <c r="AT81" i="37"/>
  <c r="AU81" i="37"/>
  <c r="AV81" i="37"/>
  <c r="AW81" i="37"/>
  <c r="AX81" i="37"/>
  <c r="AY81" i="37"/>
  <c r="AZ81" i="37"/>
  <c r="BA81" i="37"/>
  <c r="BB81" i="37"/>
  <c r="BC81" i="37"/>
  <c r="BD81" i="37"/>
  <c r="BE81" i="37"/>
  <c r="BF81" i="37"/>
  <c r="BG81" i="37"/>
  <c r="BH81" i="37"/>
  <c r="BI81" i="37"/>
  <c r="BJ81" i="37"/>
  <c r="BK81" i="37"/>
  <c r="BL81" i="37"/>
  <c r="BM81" i="37"/>
  <c r="BN81" i="37"/>
  <c r="BO81" i="37"/>
  <c r="BP81" i="37"/>
  <c r="BQ81" i="37"/>
  <c r="BR81" i="37"/>
  <c r="BS81" i="37"/>
  <c r="BT81" i="37"/>
  <c r="BU81" i="37"/>
  <c r="BV81" i="37"/>
  <c r="BW81" i="37"/>
  <c r="BX81" i="37"/>
  <c r="BY81" i="37"/>
  <c r="BZ81" i="37"/>
  <c r="CA81" i="37"/>
  <c r="CB81" i="37"/>
  <c r="CC81" i="37"/>
  <c r="CD81" i="37"/>
  <c r="CE81" i="37"/>
  <c r="CF81" i="37"/>
  <c r="CG81" i="37"/>
  <c r="CH81" i="37"/>
  <c r="CI81" i="37"/>
  <c r="CJ81" i="37"/>
  <c r="CK81" i="37"/>
  <c r="CL81" i="37"/>
  <c r="CM81" i="37"/>
  <c r="CN81" i="37"/>
  <c r="CO81" i="37"/>
  <c r="CP81" i="37"/>
  <c r="CQ81" i="37"/>
  <c r="CR81" i="37"/>
  <c r="CS81" i="37"/>
  <c r="CT81" i="37"/>
  <c r="CU81" i="37"/>
  <c r="CV81" i="37"/>
  <c r="CW81" i="37"/>
  <c r="B81" i="37"/>
  <c r="B80" i="37"/>
  <c r="D24" i="37"/>
  <c r="E24" i="37"/>
  <c r="C24" i="37"/>
  <c r="F30" i="37"/>
  <c r="E30" i="37"/>
  <c r="D30" i="37"/>
  <c r="C30" i="37"/>
  <c r="B30" i="37"/>
  <c r="F29" i="37"/>
  <c r="E29" i="37"/>
  <c r="D29" i="37"/>
  <c r="C29" i="37"/>
  <c r="B29" i="37"/>
  <c r="F28" i="37"/>
  <c r="E28" i="37"/>
  <c r="D28" i="37"/>
  <c r="C28" i="37"/>
  <c r="B28" i="37"/>
  <c r="F27" i="37"/>
  <c r="E27" i="37"/>
  <c r="D27" i="37"/>
  <c r="C27" i="37"/>
  <c r="B27" i="37"/>
  <c r="E23" i="37"/>
  <c r="D23" i="37"/>
  <c r="C23" i="37"/>
  <c r="E20" i="37"/>
  <c r="D20" i="37"/>
  <c r="C20" i="37"/>
  <c r="E18" i="37"/>
  <c r="D18" i="37"/>
  <c r="C18" i="37"/>
  <c r="E17" i="37"/>
  <c r="D17" i="37"/>
  <c r="C17" i="37"/>
  <c r="F16" i="37"/>
  <c r="F15" i="37"/>
  <c r="F14" i="37"/>
  <c r="F13" i="37"/>
  <c r="F12" i="37"/>
  <c r="F11" i="37"/>
  <c r="F10" i="37"/>
  <c r="F9" i="37"/>
  <c r="F8" i="37"/>
  <c r="F7" i="37"/>
  <c r="F6" i="37"/>
  <c r="B2" i="37"/>
  <c r="A2" i="37"/>
  <c r="D17" i="35"/>
  <c r="E17" i="35"/>
  <c r="C17" i="35"/>
  <c r="G39" i="35"/>
  <c r="H39" i="35"/>
  <c r="I39" i="35"/>
  <c r="G40" i="35"/>
  <c r="H40" i="35"/>
  <c r="I40" i="35"/>
  <c r="G41" i="35"/>
  <c r="H41" i="35"/>
  <c r="I41" i="35"/>
  <c r="G42" i="35"/>
  <c r="H42" i="35"/>
  <c r="I42" i="35"/>
  <c r="G43" i="35"/>
  <c r="H43" i="35"/>
  <c r="I43" i="35"/>
  <c r="G44" i="35"/>
  <c r="H44" i="35"/>
  <c r="I44" i="35"/>
  <c r="G45" i="35"/>
  <c r="H45" i="35"/>
  <c r="I45" i="35"/>
  <c r="G46" i="35"/>
  <c r="H46" i="35"/>
  <c r="I46" i="35"/>
  <c r="G47" i="35"/>
  <c r="H47" i="35"/>
  <c r="I47" i="35"/>
  <c r="G48" i="35"/>
  <c r="H48" i="35"/>
  <c r="I48" i="35"/>
  <c r="H38" i="35"/>
  <c r="I38" i="35"/>
  <c r="G38" i="35"/>
  <c r="L26" i="35"/>
  <c r="M26" i="35"/>
  <c r="L27" i="35"/>
  <c r="M27" i="35"/>
  <c r="L28" i="35"/>
  <c r="M28" i="35"/>
  <c r="L29" i="35"/>
  <c r="M29" i="35"/>
  <c r="L30" i="35"/>
  <c r="M30" i="35"/>
  <c r="L31" i="35"/>
  <c r="M31" i="35"/>
  <c r="L32" i="35"/>
  <c r="M32" i="35"/>
  <c r="L33" i="35"/>
  <c r="M33" i="35"/>
  <c r="L34" i="35"/>
  <c r="M34" i="35"/>
  <c r="L35" i="35"/>
  <c r="M35" i="35"/>
  <c r="L36" i="35"/>
  <c r="M36" i="35"/>
  <c r="K27" i="35"/>
  <c r="K28" i="35"/>
  <c r="K29" i="35"/>
  <c r="K30" i="35"/>
  <c r="K31" i="35"/>
  <c r="K32" i="35"/>
  <c r="K33" i="35"/>
  <c r="K34" i="35"/>
  <c r="K35" i="35"/>
  <c r="K36" i="35"/>
  <c r="K26" i="35"/>
  <c r="G34" i="35"/>
  <c r="G35" i="35"/>
  <c r="G36" i="35"/>
  <c r="H26" i="35"/>
  <c r="I26" i="35"/>
  <c r="H27" i="35"/>
  <c r="I27" i="35"/>
  <c r="H28" i="35"/>
  <c r="I28" i="35"/>
  <c r="H29" i="35"/>
  <c r="I29" i="35"/>
  <c r="H30" i="35"/>
  <c r="I30" i="35"/>
  <c r="H31" i="35"/>
  <c r="I31" i="35"/>
  <c r="H32" i="35"/>
  <c r="I32" i="35"/>
  <c r="H33" i="35"/>
  <c r="I33" i="35"/>
  <c r="H34" i="35"/>
  <c r="I34" i="35"/>
  <c r="H35" i="35"/>
  <c r="I35" i="35"/>
  <c r="H36" i="35"/>
  <c r="I36" i="35"/>
  <c r="G33" i="35"/>
  <c r="G32" i="35"/>
  <c r="G31" i="35"/>
  <c r="G30" i="35"/>
  <c r="G29" i="35"/>
  <c r="G28" i="35"/>
  <c r="G27" i="35"/>
  <c r="G26" i="35"/>
  <c r="E69" i="35"/>
  <c r="D69" i="35"/>
  <c r="C69" i="35"/>
  <c r="H68" i="35"/>
  <c r="G68" i="35"/>
  <c r="F68" i="35"/>
  <c r="H67" i="35"/>
  <c r="G67" i="35"/>
  <c r="F67" i="35"/>
  <c r="H66" i="35"/>
  <c r="G66" i="35"/>
  <c r="F66" i="35"/>
  <c r="H65" i="35"/>
  <c r="G65" i="35"/>
  <c r="F65" i="35"/>
  <c r="H64" i="35"/>
  <c r="G64" i="35"/>
  <c r="F64" i="35"/>
  <c r="H63" i="35"/>
  <c r="G63" i="35"/>
  <c r="F63" i="35"/>
  <c r="H62" i="35"/>
  <c r="G62" i="35"/>
  <c r="F62" i="35"/>
  <c r="H61" i="35"/>
  <c r="G61" i="35"/>
  <c r="F61" i="35"/>
  <c r="H60" i="35"/>
  <c r="G60" i="35"/>
  <c r="F60" i="35"/>
  <c r="H59" i="35"/>
  <c r="G59" i="35"/>
  <c r="F59" i="35"/>
  <c r="H58" i="35"/>
  <c r="G58" i="35"/>
  <c r="F58" i="35"/>
  <c r="E54" i="35"/>
  <c r="D54" i="35"/>
  <c r="C54" i="35"/>
  <c r="E53" i="35"/>
  <c r="D53" i="35"/>
  <c r="C53" i="35"/>
  <c r="E24" i="35"/>
  <c r="D24" i="35"/>
  <c r="C24" i="35"/>
  <c r="E23" i="35"/>
  <c r="D23" i="35"/>
  <c r="C23" i="35"/>
  <c r="E20" i="35"/>
  <c r="D20" i="35"/>
  <c r="C20" i="35"/>
  <c r="E18" i="35"/>
  <c r="D18" i="35"/>
  <c r="C18" i="35"/>
  <c r="F16" i="35"/>
  <c r="F15" i="35"/>
  <c r="F14" i="35"/>
  <c r="F13" i="35"/>
  <c r="F12" i="35"/>
  <c r="F11" i="35"/>
  <c r="F10" i="35"/>
  <c r="F9" i="35"/>
  <c r="F8" i="35"/>
  <c r="F7" i="35"/>
  <c r="F6" i="35"/>
  <c r="B2" i="35"/>
  <c r="A2" i="35"/>
  <c r="C2" i="35"/>
  <c r="B2" i="33"/>
  <c r="C17" i="33"/>
  <c r="D17" i="33"/>
  <c r="E17" i="33"/>
  <c r="C18" i="33"/>
  <c r="D18" i="33"/>
  <c r="E18" i="33"/>
  <c r="A2" i="33"/>
  <c r="C2" i="33"/>
  <c r="D24" i="33"/>
  <c r="E24" i="33"/>
  <c r="C24" i="33"/>
  <c r="G34" i="33"/>
  <c r="H34" i="33"/>
  <c r="G35" i="33"/>
  <c r="H35" i="33"/>
  <c r="G36" i="33"/>
  <c r="H36" i="33"/>
  <c r="G37" i="33"/>
  <c r="H37" i="33"/>
  <c r="G38" i="33"/>
  <c r="H38" i="33"/>
  <c r="G39" i="33"/>
  <c r="H39" i="33"/>
  <c r="G40" i="33"/>
  <c r="H40" i="33"/>
  <c r="G41" i="33"/>
  <c r="H41" i="33"/>
  <c r="G42" i="33"/>
  <c r="H42" i="33"/>
  <c r="G43" i="33"/>
  <c r="H43" i="33"/>
  <c r="G44" i="33"/>
  <c r="H44" i="33"/>
  <c r="F35" i="33"/>
  <c r="F36" i="33"/>
  <c r="F37" i="33"/>
  <c r="F38" i="33"/>
  <c r="F39" i="33"/>
  <c r="F40" i="33"/>
  <c r="F41" i="33"/>
  <c r="F42" i="33"/>
  <c r="F43" i="33"/>
  <c r="F44" i="33"/>
  <c r="F34" i="33"/>
  <c r="D45" i="33"/>
  <c r="E45" i="33"/>
  <c r="C45" i="33"/>
  <c r="E30" i="33"/>
  <c r="D30" i="33"/>
  <c r="C30" i="33"/>
  <c r="E29" i="33"/>
  <c r="D29" i="33"/>
  <c r="C29" i="33"/>
  <c r="E28" i="33"/>
  <c r="D28" i="33"/>
  <c r="C28" i="33"/>
  <c r="E27" i="33"/>
  <c r="D27" i="33"/>
  <c r="C27" i="33"/>
  <c r="E23" i="33"/>
  <c r="D23" i="33"/>
  <c r="C23" i="33"/>
  <c r="E20" i="33"/>
  <c r="D20" i="33"/>
  <c r="C20" i="33"/>
  <c r="F16" i="33"/>
  <c r="F15" i="33"/>
  <c r="F14" i="33"/>
  <c r="F13" i="33"/>
  <c r="F12" i="33"/>
  <c r="F11" i="33"/>
  <c r="F10" i="33"/>
  <c r="F9" i="33"/>
  <c r="F8" i="33"/>
  <c r="F7" i="33"/>
  <c r="F6" i="33"/>
  <c r="F31" i="31"/>
  <c r="E31" i="31"/>
  <c r="D31" i="31"/>
  <c r="C31" i="31"/>
  <c r="B31" i="31"/>
  <c r="F30" i="31"/>
  <c r="E30" i="31"/>
  <c r="D30" i="31"/>
  <c r="C30" i="31"/>
  <c r="B30" i="31"/>
  <c r="F29" i="31"/>
  <c r="E29" i="31"/>
  <c r="D29" i="31"/>
  <c r="C29" i="31"/>
  <c r="B29" i="31"/>
  <c r="F28" i="31"/>
  <c r="E28" i="31"/>
  <c r="D28" i="31"/>
  <c r="C28" i="31"/>
  <c r="B28" i="31"/>
  <c r="E24" i="31"/>
  <c r="D24" i="31"/>
  <c r="C24" i="31"/>
  <c r="E23" i="31"/>
  <c r="D23" i="31"/>
  <c r="C23" i="31"/>
  <c r="E20" i="31"/>
  <c r="D20" i="31"/>
  <c r="C20" i="31"/>
  <c r="E18" i="31"/>
  <c r="D18" i="31"/>
  <c r="C18" i="31"/>
  <c r="E17" i="31"/>
  <c r="D17" i="31"/>
  <c r="C17" i="31"/>
  <c r="F16" i="31"/>
  <c r="F15" i="31"/>
  <c r="F14" i="31"/>
  <c r="F13" i="31"/>
  <c r="F12" i="31"/>
  <c r="F11" i="31"/>
  <c r="F10" i="31"/>
  <c r="F9" i="31"/>
  <c r="F8" i="31"/>
  <c r="F7" i="31"/>
  <c r="F6" i="31"/>
  <c r="B2" i="31"/>
  <c r="A2" i="31"/>
  <c r="B2" i="26"/>
  <c r="F29" i="26"/>
  <c r="F30" i="26"/>
  <c r="F31" i="26"/>
  <c r="F28" i="26"/>
  <c r="B28" i="26"/>
  <c r="B29" i="26"/>
  <c r="B30" i="26"/>
  <c r="B31" i="26"/>
  <c r="D2" i="26"/>
  <c r="E31" i="26"/>
  <c r="D31" i="26"/>
  <c r="C31" i="26"/>
  <c r="E30" i="26"/>
  <c r="D30" i="26"/>
  <c r="C30" i="26"/>
  <c r="E29" i="26"/>
  <c r="D29" i="26"/>
  <c r="C29" i="26"/>
  <c r="E28" i="26"/>
  <c r="D28" i="26"/>
  <c r="C28" i="26"/>
  <c r="E24" i="26"/>
  <c r="D24" i="26"/>
  <c r="C24" i="26"/>
  <c r="E23" i="26"/>
  <c r="D23" i="26"/>
  <c r="C23" i="26"/>
  <c r="E20" i="26"/>
  <c r="D20" i="26"/>
  <c r="C20" i="26"/>
  <c r="E18" i="26"/>
  <c r="D18" i="26"/>
  <c r="C18" i="26"/>
  <c r="E17" i="26"/>
  <c r="D17" i="26"/>
  <c r="C17" i="26"/>
  <c r="F16" i="26"/>
  <c r="F15" i="26"/>
  <c r="F14" i="26"/>
  <c r="F13" i="26"/>
  <c r="F12" i="26"/>
  <c r="F11" i="26"/>
  <c r="F10" i="26"/>
  <c r="F9" i="26"/>
  <c r="F8" i="26"/>
  <c r="F7" i="26"/>
  <c r="F6" i="26"/>
  <c r="A2" i="26"/>
  <c r="E23" i="25"/>
  <c r="D23" i="25"/>
  <c r="C23" i="25"/>
  <c r="D29" i="25"/>
  <c r="E29" i="25"/>
  <c r="D30" i="25"/>
  <c r="E30" i="25"/>
  <c r="D31" i="25"/>
  <c r="E31" i="25"/>
  <c r="C31" i="25"/>
  <c r="C30" i="25"/>
  <c r="C29" i="25"/>
  <c r="D28" i="25"/>
  <c r="E28" i="25"/>
  <c r="C28" i="25"/>
  <c r="D24" i="25"/>
  <c r="E24" i="25"/>
  <c r="C24" i="25"/>
  <c r="D20" i="25"/>
  <c r="E20" i="25"/>
  <c r="C20" i="25"/>
  <c r="C17" i="25"/>
  <c r="D17" i="25"/>
  <c r="E17" i="25"/>
  <c r="C18" i="25"/>
  <c r="D18" i="25"/>
  <c r="E18" i="25"/>
  <c r="A2" i="25"/>
  <c r="F7" i="25"/>
  <c r="F8" i="25"/>
  <c r="F9" i="25"/>
  <c r="F10" i="25"/>
  <c r="F11" i="25"/>
  <c r="F12" i="25"/>
  <c r="F13" i="25"/>
  <c r="F14" i="25"/>
  <c r="F15" i="25"/>
  <c r="F16" i="25"/>
  <c r="F6" i="25"/>
  <c r="C51" i="35"/>
  <c r="E51" i="35"/>
  <c r="D51" i="35"/>
  <c r="C52" i="35"/>
  <c r="E52" i="35"/>
  <c r="D52" i="35"/>
</calcChain>
</file>

<file path=xl/sharedStrings.xml><?xml version="1.0" encoding="utf-8"?>
<sst xmlns="http://schemas.openxmlformats.org/spreadsheetml/2006/main" count="506" uniqueCount="75">
  <si>
    <t>Valencia</t>
  </si>
  <si>
    <t>Brazil</t>
  </si>
  <si>
    <t>India</t>
  </si>
  <si>
    <t>China</t>
  </si>
  <si>
    <t>Mexico</t>
  </si>
  <si>
    <t>Spain</t>
  </si>
  <si>
    <t>Egypt</t>
  </si>
  <si>
    <t>Italy</t>
  </si>
  <si>
    <t>Hamlin</t>
  </si>
  <si>
    <t>Belladonna</t>
  </si>
  <si>
    <t>Berna</t>
  </si>
  <si>
    <t>Biondo Commune</t>
  </si>
  <si>
    <t>Gardner</t>
  </si>
  <si>
    <t>Sunstar</t>
  </si>
  <si>
    <t>Mosambi</t>
  </si>
  <si>
    <t>Verna</t>
  </si>
  <si>
    <t>Jincheng</t>
  </si>
  <si>
    <t>Florida</t>
  </si>
  <si>
    <t>Texas</t>
  </si>
  <si>
    <t>Arizona</t>
  </si>
  <si>
    <t>California</t>
  </si>
  <si>
    <t>Qty Available (1,000 Gallons)</t>
  </si>
  <si>
    <t>Brix / Acid Ratio</t>
  </si>
  <si>
    <t>Acid (%)</t>
  </si>
  <si>
    <t>Shipping</t>
  </si>
  <si>
    <t>Varietal</t>
  </si>
  <si>
    <t>Region</t>
  </si>
  <si>
    <t>January</t>
  </si>
  <si>
    <t>March</t>
  </si>
  <si>
    <t>February</t>
  </si>
  <si>
    <t>Color (1-10 Scale)</t>
  </si>
  <si>
    <t>Astringency (1-10 Scale)</t>
  </si>
  <si>
    <t>Price (per 1K Gallons)</t>
  </si>
  <si>
    <t>PURCHASE DECISIONS</t>
  </si>
  <si>
    <t>Total Ordered</t>
  </si>
  <si>
    <t>янв</t>
  </si>
  <si>
    <t>фев</t>
  </si>
  <si>
    <t>мар</t>
  </si>
  <si>
    <t>&gt;= 40%</t>
  </si>
  <si>
    <t>&lt;=4</t>
  </si>
  <si>
    <t>Total Cost (Objective)</t>
  </si>
  <si>
    <t>Cost</t>
  </si>
  <si>
    <t>SPECS</t>
  </si>
  <si>
    <t>Price</t>
  </si>
  <si>
    <t>Total Required</t>
  </si>
  <si>
    <t>Valencia Ordered</t>
  </si>
  <si>
    <t>Valencia Required</t>
  </si>
  <si>
    <t>Valencia Min Order</t>
  </si>
  <si>
    <t>BAR</t>
  </si>
  <si>
    <t>Astringency</t>
  </si>
  <si>
    <t xml:space="preserve">Color </t>
  </si>
  <si>
    <t>Min</t>
  </si>
  <si>
    <t>Max</t>
  </si>
  <si>
    <t>Quality Constrains</t>
  </si>
  <si>
    <t>Monthly Cost Totals</t>
  </si>
  <si>
    <t>% Relaxed</t>
  </si>
  <si>
    <t>Cost Limit:</t>
  </si>
  <si>
    <t>Total Cost:</t>
  </si>
  <si>
    <t>Average % Relaxed:</t>
  </si>
  <si>
    <t>Quality Relaxation</t>
  </si>
  <si>
    <t>Total Supplies Used</t>
  </si>
  <si>
    <t>Supplies Limit (4)</t>
  </si>
  <si>
    <t>INDICATORS</t>
  </si>
  <si>
    <t>BIG M</t>
  </si>
  <si>
    <t xml:space="preserve">Total Cost </t>
  </si>
  <si>
    <t>Acid</t>
  </si>
  <si>
    <t>Acid Reduction</t>
  </si>
  <si>
    <t>Indicator</t>
  </si>
  <si>
    <t>Total Reduced</t>
  </si>
  <si>
    <t>Total Possible</t>
  </si>
  <si>
    <t>Not Reduced</t>
  </si>
  <si>
    <t>Lower Bound</t>
  </si>
  <si>
    <t>Standard Deviations</t>
  </si>
  <si>
    <t>Color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</si>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</sst>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&quot;$&quot;* #,##0.00_);_(&quot;$&quot;* \(#,##0.00\);_(&quot;$&quot;* &quot;-&quot;??_);_(@_)"/>
    <numFmt numFmtId="165" formatCode="#,##0.0"/>
    <numFmt numFmtId="166" formatCode="0.0"/>
    <numFmt numFmtId="167" formatCode="[$$-409]#,##0.0"/>
    <numFmt numFmtId="168" formatCode="_-[$$-409]* #,##0.0_ ;_-[$$-409]* \-#,##0.0\ ;_-[$$-409]* &quot;-&quot;?_ ;_-@_ "/>
    <numFmt numFmtId="169" formatCode="0.0000"/>
    <numFmt numFmtId="170" formatCode="0.000%"/>
    <numFmt numFmtId="171" formatCode="_-[$$-409]* #,##0_ ;_-[$$-409]* \-#,##0\ ;_-[$$-409]* &quot;-&quot;?_ ;_-@_ "/>
    <numFmt numFmtId="172" formatCode="_-[$$-409]* #,##0_ ;_-[$$-409]* \-#,##0\ ;_-[$$-409]* &quot;-&quot;??_ ;_-@_ "/>
    <numFmt numFmtId="173" formatCode="#,##0.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0" xfId="0" applyFill="1" applyBorder="1"/>
    <xf numFmtId="10" fontId="0" fillId="2" borderId="0" xfId="4" applyNumberFormat="1" applyFont="1" applyFill="1" applyBorder="1"/>
    <xf numFmtId="0" fontId="0" fillId="2" borderId="5" xfId="0" applyFill="1" applyBorder="1"/>
    <xf numFmtId="0" fontId="0" fillId="2" borderId="1" xfId="0" applyFill="1" applyBorder="1"/>
    <xf numFmtId="10" fontId="0" fillId="2" borderId="1" xfId="4" applyNumberFormat="1" applyFont="1" applyFill="1" applyBorder="1"/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12" xfId="0" applyFill="1" applyBorder="1" applyAlignment="1">
      <alignment wrapText="1"/>
    </xf>
    <xf numFmtId="164" fontId="0" fillId="2" borderId="0" xfId="3" applyFont="1" applyFill="1" applyBorder="1"/>
    <xf numFmtId="164" fontId="0" fillId="2" borderId="2" xfId="3" applyFont="1" applyFill="1" applyBorder="1"/>
    <xf numFmtId="164" fontId="0" fillId="2" borderId="1" xfId="3" applyFont="1" applyFill="1" applyBorder="1"/>
    <xf numFmtId="164" fontId="0" fillId="2" borderId="3" xfId="3" applyFont="1" applyFill="1" applyBorder="1"/>
    <xf numFmtId="165" fontId="0" fillId="0" borderId="0" xfId="0" applyNumberFormat="1"/>
    <xf numFmtId="3" fontId="0" fillId="0" borderId="0" xfId="0" applyNumberFormat="1"/>
    <xf numFmtId="3" fontId="0" fillId="2" borderId="4" xfId="0" applyNumberFormat="1" applyFill="1" applyBorder="1"/>
    <xf numFmtId="3" fontId="0" fillId="2" borderId="5" xfId="0" applyNumberFormat="1" applyFill="1" applyBorder="1"/>
    <xf numFmtId="3" fontId="0" fillId="0" borderId="6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4" fillId="0" borderId="0" xfId="0" applyFont="1"/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4" xfId="0" applyFill="1" applyBorder="1"/>
    <xf numFmtId="0" fontId="0" fillId="0" borderId="5" xfId="0" applyFill="1" applyBorder="1"/>
    <xf numFmtId="0" fontId="0" fillId="0" borderId="12" xfId="0" applyFill="1" applyBorder="1" applyAlignment="1">
      <alignment wrapText="1"/>
    </xf>
    <xf numFmtId="0" fontId="0" fillId="0" borderId="2" xfId="0" applyFill="1" applyBorder="1"/>
    <xf numFmtId="0" fontId="0" fillId="0" borderId="3" xfId="0" applyFill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166" fontId="6" fillId="0" borderId="13" xfId="0" applyNumberFormat="1" applyFont="1" applyFill="1" applyBorder="1"/>
    <xf numFmtId="166" fontId="6" fillId="0" borderId="14" xfId="0" applyNumberFormat="1" applyFont="1" applyFill="1" applyBorder="1"/>
    <xf numFmtId="166" fontId="6" fillId="0" borderId="6" xfId="0" applyNumberFormat="1" applyFont="1" applyFill="1" applyBorder="1"/>
    <xf numFmtId="166" fontId="6" fillId="0" borderId="4" xfId="0" applyNumberFormat="1" applyFont="1" applyFill="1" applyBorder="1"/>
    <xf numFmtId="166" fontId="6" fillId="0" borderId="0" xfId="0" applyNumberFormat="1" applyFont="1" applyFill="1" applyBorder="1"/>
    <xf numFmtId="166" fontId="6" fillId="0" borderId="2" xfId="0" applyNumberFormat="1" applyFont="1" applyFill="1" applyBorder="1"/>
    <xf numFmtId="166" fontId="6" fillId="0" borderId="1" xfId="0" applyNumberFormat="1" applyFont="1" applyFill="1" applyBorder="1"/>
    <xf numFmtId="166" fontId="6" fillId="0" borderId="3" xfId="0" applyNumberFormat="1" applyFont="1" applyFill="1" applyBorder="1"/>
    <xf numFmtId="167" fontId="6" fillId="0" borderId="0" xfId="0" applyNumberFormat="1" applyFont="1"/>
    <xf numFmtId="0" fontId="0" fillId="2" borderId="11" xfId="0" applyFill="1" applyBorder="1" applyAlignment="1">
      <alignment textRotation="180" wrapText="1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6" fillId="4" borderId="13" xfId="0" applyNumberFormat="1" applyFont="1" applyFill="1" applyBorder="1"/>
    <xf numFmtId="166" fontId="6" fillId="4" borderId="14" xfId="0" applyNumberFormat="1" applyFont="1" applyFill="1" applyBorder="1"/>
    <xf numFmtId="166" fontId="6" fillId="4" borderId="6" xfId="0" applyNumberFormat="1" applyFont="1" applyFill="1" applyBorder="1"/>
    <xf numFmtId="166" fontId="6" fillId="4" borderId="4" xfId="0" applyNumberFormat="1" applyFont="1" applyFill="1" applyBorder="1"/>
    <xf numFmtId="166" fontId="6" fillId="4" borderId="0" xfId="0" applyNumberFormat="1" applyFont="1" applyFill="1" applyBorder="1"/>
    <xf numFmtId="166" fontId="6" fillId="4" borderId="2" xfId="0" applyNumberFormat="1" applyFont="1" applyFill="1" applyBorder="1"/>
    <xf numFmtId="166" fontId="6" fillId="4" borderId="5" xfId="0" applyNumberFormat="1" applyFont="1" applyFill="1" applyBorder="1"/>
    <xf numFmtId="166" fontId="6" fillId="4" borderId="1" xfId="0" applyNumberFormat="1" applyFont="1" applyFill="1" applyBorder="1"/>
    <xf numFmtId="166" fontId="6" fillId="4" borderId="3" xfId="0" applyNumberFormat="1" applyFont="1" applyFill="1" applyBorder="1"/>
    <xf numFmtId="166" fontId="0" fillId="0" borderId="0" xfId="0" applyNumberFormat="1"/>
    <xf numFmtId="165" fontId="0" fillId="0" borderId="0" xfId="0" applyNumberFormat="1" applyBorder="1"/>
    <xf numFmtId="0" fontId="4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0" fontId="0" fillId="0" borderId="6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1" xfId="0" applyBorder="1"/>
    <xf numFmtId="0" fontId="0" fillId="0" borderId="3" xfId="0" applyBorder="1"/>
    <xf numFmtId="168" fontId="6" fillId="0" borderId="14" xfId="0" applyNumberFormat="1" applyFont="1" applyBorder="1"/>
    <xf numFmtId="168" fontId="6" fillId="0" borderId="0" xfId="0" applyNumberFormat="1" applyFont="1"/>
    <xf numFmtId="168" fontId="6" fillId="0" borderId="0" xfId="0" applyNumberFormat="1" applyFont="1" applyBorder="1"/>
    <xf numFmtId="168" fontId="0" fillId="3" borderId="0" xfId="0" applyNumberFormat="1" applyFill="1"/>
    <xf numFmtId="168" fontId="0" fillId="2" borderId="0" xfId="3" applyNumberFormat="1" applyFont="1" applyFill="1" applyBorder="1"/>
    <xf numFmtId="168" fontId="0" fillId="2" borderId="2" xfId="3" applyNumberFormat="1" applyFont="1" applyFill="1" applyBorder="1"/>
    <xf numFmtId="168" fontId="0" fillId="2" borderId="1" xfId="3" applyNumberFormat="1" applyFont="1" applyFill="1" applyBorder="1"/>
    <xf numFmtId="168" fontId="0" fillId="2" borderId="3" xfId="3" applyNumberFormat="1" applyFont="1" applyFill="1" applyBorder="1"/>
    <xf numFmtId="0" fontId="4" fillId="0" borderId="0" xfId="0" applyFont="1" applyAlignment="1">
      <alignment horizontal="right"/>
    </xf>
    <xf numFmtId="169" fontId="0" fillId="0" borderId="4" xfId="0" applyNumberFormat="1" applyBorder="1"/>
    <xf numFmtId="10" fontId="0" fillId="0" borderId="0" xfId="0" applyNumberFormat="1" applyBorder="1"/>
    <xf numFmtId="10" fontId="0" fillId="0" borderId="2" xfId="0" applyNumberFormat="1" applyBorder="1"/>
    <xf numFmtId="10" fontId="5" fillId="0" borderId="4" xfId="0" applyNumberFormat="1" applyFont="1" applyBorder="1"/>
    <xf numFmtId="4" fontId="4" fillId="0" borderId="7" xfId="0" applyNumberFormat="1" applyFont="1" applyBorder="1"/>
    <xf numFmtId="0" fontId="4" fillId="0" borderId="8" xfId="0" applyFont="1" applyBorder="1"/>
    <xf numFmtId="0" fontId="4" fillId="0" borderId="9" xfId="0" applyFont="1" applyBorder="1"/>
    <xf numFmtId="170" fontId="4" fillId="0" borderId="8" xfId="0" applyNumberFormat="1" applyFont="1" applyBorder="1"/>
    <xf numFmtId="4" fontId="4" fillId="0" borderId="8" xfId="0" applyNumberFormat="1" applyFont="1" applyBorder="1"/>
    <xf numFmtId="4" fontId="4" fillId="0" borderId="9" xfId="0" applyNumberFormat="1" applyFont="1" applyBorder="1"/>
    <xf numFmtId="171" fontId="0" fillId="3" borderId="0" xfId="0" applyNumberFormat="1" applyFill="1"/>
    <xf numFmtId="166" fontId="6" fillId="0" borderId="5" xfId="0" applyNumberFormat="1" applyFont="1" applyFill="1" applyBorder="1"/>
    <xf numFmtId="10" fontId="5" fillId="0" borderId="13" xfId="0" applyNumberFormat="1" applyFont="1" applyBorder="1"/>
    <xf numFmtId="10" fontId="5" fillId="0" borderId="5" xfId="0" applyNumberFormat="1" applyFont="1" applyBorder="1"/>
    <xf numFmtId="10" fontId="4" fillId="0" borderId="0" xfId="0" applyNumberFormat="1" applyFont="1"/>
    <xf numFmtId="171" fontId="6" fillId="0" borderId="14" xfId="0" applyNumberFormat="1" applyFont="1" applyBorder="1"/>
    <xf numFmtId="171" fontId="6" fillId="0" borderId="0" xfId="0" applyNumberFormat="1" applyFont="1"/>
    <xf numFmtId="171" fontId="6" fillId="0" borderId="0" xfId="0" applyNumberFormat="1" applyFont="1" applyBorder="1"/>
    <xf numFmtId="172" fontId="0" fillId="0" borderId="0" xfId="0" applyNumberFormat="1"/>
    <xf numFmtId="0" fontId="0" fillId="0" borderId="15" xfId="0" applyBorder="1"/>
    <xf numFmtId="0" fontId="0" fillId="0" borderId="1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0" xfId="0" applyFont="1"/>
    <xf numFmtId="0" fontId="0" fillId="0" borderId="0" xfId="0" applyFill="1" applyBorder="1"/>
    <xf numFmtId="10" fontId="0" fillId="0" borderId="0" xfId="4" applyNumberFormat="1" applyFont="1" applyBorder="1"/>
    <xf numFmtId="10" fontId="0" fillId="0" borderId="2" xfId="4" applyNumberFormat="1" applyFont="1" applyBorder="1"/>
    <xf numFmtId="171" fontId="0" fillId="2" borderId="0" xfId="3" applyNumberFormat="1" applyFont="1" applyFill="1" applyBorder="1"/>
    <xf numFmtId="171" fontId="0" fillId="2" borderId="2" xfId="3" applyNumberFormat="1" applyFont="1" applyFill="1" applyBorder="1"/>
    <xf numFmtId="171" fontId="0" fillId="2" borderId="1" xfId="3" applyNumberFormat="1" applyFont="1" applyFill="1" applyBorder="1"/>
    <xf numFmtId="171" fontId="0" fillId="2" borderId="3" xfId="3" applyNumberFormat="1" applyFont="1" applyFill="1" applyBorder="1"/>
    <xf numFmtId="0" fontId="4" fillId="0" borderId="0" xfId="0" applyFont="1" applyBorder="1"/>
    <xf numFmtId="166" fontId="0" fillId="0" borderId="13" xfId="0" applyNumberFormat="1" applyBorder="1"/>
    <xf numFmtId="166" fontId="0" fillId="0" borderId="0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166" fontId="0" fillId="0" borderId="4" xfId="0" applyNumberFormat="1" applyBorder="1"/>
    <xf numFmtId="166" fontId="0" fillId="0" borderId="2" xfId="0" applyNumberFormat="1" applyBorder="1"/>
    <xf numFmtId="166" fontId="0" fillId="0" borderId="5" xfId="0" applyNumberFormat="1" applyBorder="1"/>
    <xf numFmtId="166" fontId="0" fillId="0" borderId="1" xfId="0" applyNumberFormat="1" applyBorder="1"/>
    <xf numFmtId="166" fontId="0" fillId="0" borderId="3" xfId="0" applyNumberFormat="1" applyBorder="1"/>
    <xf numFmtId="0" fontId="0" fillId="0" borderId="0" xfId="0" applyBorder="1" applyAlignment="1">
      <alignment horizontal="right"/>
    </xf>
    <xf numFmtId="0" fontId="0" fillId="2" borderId="13" xfId="0" applyFill="1" applyBorder="1"/>
    <xf numFmtId="0" fontId="0" fillId="2" borderId="16" xfId="0" applyFill="1" applyBorder="1"/>
    <xf numFmtId="0" fontId="0" fillId="2" borderId="15" xfId="0" applyFill="1" applyBorder="1"/>
    <xf numFmtId="0" fontId="0" fillId="2" borderId="5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4" fontId="4" fillId="0" borderId="0" xfId="0" applyNumberFormat="1" applyFont="1" applyBorder="1"/>
    <xf numFmtId="0" fontId="0" fillId="0" borderId="7" xfId="0" applyFill="1" applyBorder="1"/>
    <xf numFmtId="4" fontId="4" fillId="0" borderId="0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173" fontId="0" fillId="0" borderId="0" xfId="0" applyNumberFormat="1"/>
    <xf numFmtId="170" fontId="0" fillId="0" borderId="0" xfId="0" applyNumberFormat="1"/>
  </cellXfs>
  <cellStyles count="333">
    <cellStyle name="Гиперссылка" xfId="1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Денежный" xfId="3" builtinId="4"/>
    <cellStyle name="Обычный" xfId="0" builtinId="0"/>
    <cellStyle name="Открывавшаяся гиперссылка" xfId="2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Процентный" xfId="4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</a:t>
            </a:r>
            <a:r>
              <a:rPr lang="en-US" b="1" baseline="0"/>
              <a:t> versus </a:t>
            </a:r>
            <a:r>
              <a:rPr lang="en-US" b="1"/>
              <a:t>Quality Relaxation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Frontier!$B$1</c:f>
              <c:strCache>
                <c:ptCount val="1"/>
                <c:pt idx="0">
                  <c:v>Quality Relaxation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Frontier!$A$2:$A$8</c:f>
              <c:numCache>
                <c:formatCode>_-[$$-409]* #\ ##0_ ;_-[$$-409]* \-#\ ##0\ ;_-[$$-409]* "-"??_ ;_-@_ </c:formatCode>
                <c:ptCount val="7"/>
                <c:pt idx="0">
                  <c:v>1221560</c:v>
                </c:pt>
                <c:pt idx="1">
                  <c:v>1210000</c:v>
                </c:pt>
                <c:pt idx="2">
                  <c:v>1190000</c:v>
                </c:pt>
                <c:pt idx="3">
                  <c:v>1170000</c:v>
                </c:pt>
                <c:pt idx="4">
                  <c:v>1150000</c:v>
                </c:pt>
                <c:pt idx="5">
                  <c:v>1130000</c:v>
                </c:pt>
                <c:pt idx="6">
                  <c:v>1110000</c:v>
                </c:pt>
              </c:numCache>
            </c:numRef>
          </c:xVal>
          <c:yVal>
            <c:numRef>
              <c:f>Frontier!$B$2:$B$8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0.17</c:v>
                </c:pt>
                <c:pt idx="3">
                  <c:v>0.35</c:v>
                </c:pt>
                <c:pt idx="4">
                  <c:v>0.54</c:v>
                </c:pt>
                <c:pt idx="5">
                  <c:v>0.84</c:v>
                </c:pt>
                <c:pt idx="6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4-4865-B8A2-6F602970D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83272"/>
        <c:axId val="579381304"/>
      </c:scatterChart>
      <c:valAx>
        <c:axId val="57938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Cost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381304"/>
        <c:crosses val="autoZero"/>
        <c:crossBetween val="midCat"/>
      </c:valAx>
      <c:valAx>
        <c:axId val="57938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Average % broadening of quality</a:t>
                </a:r>
                <a:r>
                  <a:rPr lang="en-US" sz="1200" b="1" baseline="0"/>
                  <a:t> bounds</a:t>
                </a:r>
                <a:endParaRPr lang="ru-RU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383272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100013</xdr:rowOff>
    </xdr:from>
    <xdr:to>
      <xdr:col>2</xdr:col>
      <xdr:colOff>12700</xdr:colOff>
      <xdr:row>28</xdr:row>
      <xdr:rowOff>106363</xdr:rowOff>
    </xdr:to>
    <xdr:cxnSp macro="">
      <xdr:nvCxnSpPr>
        <xdr:cNvPr id="8" name="OpenSolver7"/>
        <xdr:cNvCxnSpPr/>
      </xdr:nvCxnSpPr>
      <xdr:spPr>
        <a:xfrm>
          <a:off x="2238375" y="6300788"/>
          <a:ext cx="12700" cy="635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a14:hiddenEffects>
          </a:ext>
        </a:ex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28</xdr:row>
      <xdr:rowOff>100013</xdr:rowOff>
    </xdr:from>
    <xdr:to>
      <xdr:col>5</xdr:col>
      <xdr:colOff>25400</xdr:colOff>
      <xdr:row>28</xdr:row>
      <xdr:rowOff>112713</xdr:rowOff>
    </xdr:to>
    <xdr:cxnSp macro="">
      <xdr:nvCxnSpPr>
        <xdr:cNvPr id="20" name="OpenSolver19"/>
        <xdr:cNvCxnSpPr/>
      </xdr:nvCxnSpPr>
      <xdr:spPr>
        <a:xfrm>
          <a:off x="4895850" y="6300788"/>
          <a:ext cx="25400" cy="1270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a14:hiddenEffects>
          </a:ext>
        </a:ex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708025</xdr:colOff>
      <xdr:row>27</xdr:row>
      <xdr:rowOff>179388</xdr:rowOff>
    </xdr:from>
    <xdr:to>
      <xdr:col>5</xdr:col>
      <xdr:colOff>203200</xdr:colOff>
      <xdr:row>29</xdr:row>
      <xdr:rowOff>33338</xdr:rowOff>
    </xdr:to>
    <xdr:sp macro="" textlink="">
      <xdr:nvSpPr>
        <xdr:cNvPr id="21" name="OpenSolver20"/>
        <xdr:cNvSpPr/>
      </xdr:nvSpPr>
      <xdr:spPr>
        <a:xfrm>
          <a:off x="4718050" y="6180138"/>
          <a:ext cx="381000" cy="254000"/>
        </a:xfrm>
        <a:prstGeom prst="rect">
          <a:avLst/>
        </a:prstGeom>
        <a:noFill/>
        <a:ln w="9525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1</xdr:row>
      <xdr:rowOff>9523</xdr:rowOff>
    </xdr:from>
    <xdr:to>
      <xdr:col>10</xdr:col>
      <xdr:colOff>276226</xdr:colOff>
      <xdr:row>20</xdr:row>
      <xdr:rowOff>161925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Normal="100" zoomScalePageLayoutView="125" workbookViewId="0">
      <selection activeCell="D13" sqref="D13:G14"/>
    </sheetView>
  </sheetViews>
  <sheetFormatPr defaultColWidth="11" defaultRowHeight="15.75" x14ac:dyDescent="0.25"/>
  <cols>
    <col min="1" max="1" width="18" bestFit="1" customWidth="1"/>
    <col min="3" max="3" width="12.625" bestFit="1" customWidth="1"/>
  </cols>
  <sheetData>
    <row r="1" spans="1:9" ht="47.25" x14ac:dyDescent="0.25">
      <c r="A1" s="10" t="s">
        <v>25</v>
      </c>
      <c r="B1" s="11" t="s">
        <v>26</v>
      </c>
      <c r="C1" s="10" t="s">
        <v>21</v>
      </c>
      <c r="D1" s="11" t="s">
        <v>22</v>
      </c>
      <c r="E1" s="11" t="s">
        <v>23</v>
      </c>
      <c r="F1" s="11" t="s">
        <v>31</v>
      </c>
      <c r="G1" s="11" t="s">
        <v>30</v>
      </c>
      <c r="H1" s="11" t="s">
        <v>32</v>
      </c>
      <c r="I1" s="12" t="s">
        <v>24</v>
      </c>
    </row>
    <row r="2" spans="1:9" x14ac:dyDescent="0.25">
      <c r="A2" s="4" t="s">
        <v>8</v>
      </c>
      <c r="B2" s="5" t="s">
        <v>1</v>
      </c>
      <c r="C2" s="19">
        <v>672</v>
      </c>
      <c r="D2" s="5">
        <v>10.5</v>
      </c>
      <c r="E2" s="6">
        <v>6.0000000000000001E-3</v>
      </c>
      <c r="F2" s="5">
        <v>3</v>
      </c>
      <c r="G2" s="5">
        <v>3</v>
      </c>
      <c r="H2" s="13">
        <v>500</v>
      </c>
      <c r="I2" s="14">
        <v>100</v>
      </c>
    </row>
    <row r="3" spans="1:9" x14ac:dyDescent="0.25">
      <c r="A3" s="4" t="s">
        <v>14</v>
      </c>
      <c r="B3" s="5" t="s">
        <v>2</v>
      </c>
      <c r="C3" s="19">
        <v>400</v>
      </c>
      <c r="D3" s="5">
        <v>6.5</v>
      </c>
      <c r="E3" s="6">
        <v>1.4E-2</v>
      </c>
      <c r="F3" s="5">
        <v>7</v>
      </c>
      <c r="G3" s="5">
        <v>1</v>
      </c>
      <c r="H3" s="13">
        <v>310</v>
      </c>
      <c r="I3" s="14">
        <v>150</v>
      </c>
    </row>
    <row r="4" spans="1:9" x14ac:dyDescent="0.25">
      <c r="A4" s="4" t="s">
        <v>0</v>
      </c>
      <c r="B4" s="5" t="s">
        <v>17</v>
      </c>
      <c r="C4" s="19">
        <v>1200</v>
      </c>
      <c r="D4" s="5">
        <v>12</v>
      </c>
      <c r="E4" s="6">
        <v>9.4999999999999998E-3</v>
      </c>
      <c r="F4" s="5">
        <v>3</v>
      </c>
      <c r="G4" s="5">
        <v>3</v>
      </c>
      <c r="H4" s="13">
        <v>750</v>
      </c>
      <c r="I4" s="14">
        <v>0</v>
      </c>
    </row>
    <row r="5" spans="1:9" x14ac:dyDescent="0.25">
      <c r="A5" s="4" t="s">
        <v>8</v>
      </c>
      <c r="B5" s="5" t="s">
        <v>20</v>
      </c>
      <c r="C5" s="19">
        <v>168</v>
      </c>
      <c r="D5" s="5">
        <v>11</v>
      </c>
      <c r="E5" s="6">
        <v>0.01</v>
      </c>
      <c r="F5" s="5">
        <v>3</v>
      </c>
      <c r="G5" s="5">
        <v>5</v>
      </c>
      <c r="H5" s="13">
        <v>600</v>
      </c>
      <c r="I5" s="14">
        <v>60</v>
      </c>
    </row>
    <row r="6" spans="1:9" x14ac:dyDescent="0.25">
      <c r="A6" s="4" t="s">
        <v>12</v>
      </c>
      <c r="B6" s="5" t="s">
        <v>19</v>
      </c>
      <c r="C6" s="19">
        <v>84</v>
      </c>
      <c r="D6" s="5">
        <v>12</v>
      </c>
      <c r="E6" s="6">
        <v>7.0000000000000001E-3</v>
      </c>
      <c r="F6" s="5">
        <v>1</v>
      </c>
      <c r="G6" s="5">
        <v>5</v>
      </c>
      <c r="H6" s="13">
        <v>600</v>
      </c>
      <c r="I6" s="14">
        <v>75</v>
      </c>
    </row>
    <row r="7" spans="1:9" x14ac:dyDescent="0.25">
      <c r="A7" s="4" t="s">
        <v>13</v>
      </c>
      <c r="B7" s="5" t="s">
        <v>18</v>
      </c>
      <c r="C7" s="19">
        <v>210</v>
      </c>
      <c r="D7" s="5">
        <v>10</v>
      </c>
      <c r="E7" s="6">
        <v>7.0000000000000001E-3</v>
      </c>
      <c r="F7" s="5">
        <v>1</v>
      </c>
      <c r="G7" s="5">
        <v>5</v>
      </c>
      <c r="H7" s="13">
        <v>625</v>
      </c>
      <c r="I7" s="14">
        <v>50</v>
      </c>
    </row>
    <row r="8" spans="1:9" x14ac:dyDescent="0.25">
      <c r="A8" s="4" t="s">
        <v>16</v>
      </c>
      <c r="B8" s="5" t="s">
        <v>3</v>
      </c>
      <c r="C8" s="19">
        <v>588</v>
      </c>
      <c r="D8" s="5">
        <v>9</v>
      </c>
      <c r="E8" s="6">
        <v>1.35E-2</v>
      </c>
      <c r="F8" s="5">
        <v>7</v>
      </c>
      <c r="G8" s="5">
        <v>3</v>
      </c>
      <c r="H8" s="13">
        <v>440</v>
      </c>
      <c r="I8" s="14">
        <v>120</v>
      </c>
    </row>
    <row r="9" spans="1:9" x14ac:dyDescent="0.25">
      <c r="A9" s="4" t="s">
        <v>10</v>
      </c>
      <c r="B9" s="5" t="s">
        <v>5</v>
      </c>
      <c r="C9" s="19">
        <v>168</v>
      </c>
      <c r="D9" s="5">
        <v>15</v>
      </c>
      <c r="E9" s="6">
        <v>1.0999999999999999E-2</v>
      </c>
      <c r="F9" s="5">
        <v>4</v>
      </c>
      <c r="G9" s="5">
        <v>8</v>
      </c>
      <c r="H9" s="13">
        <v>600</v>
      </c>
      <c r="I9" s="14">
        <v>110</v>
      </c>
    </row>
    <row r="10" spans="1:9" x14ac:dyDescent="0.25">
      <c r="A10" s="4" t="s">
        <v>15</v>
      </c>
      <c r="B10" s="5" t="s">
        <v>4</v>
      </c>
      <c r="C10" s="19">
        <v>300</v>
      </c>
      <c r="D10" s="5">
        <v>8</v>
      </c>
      <c r="E10" s="6">
        <v>1.2999999999999999E-2</v>
      </c>
      <c r="F10" s="5">
        <v>8</v>
      </c>
      <c r="G10" s="5">
        <v>3</v>
      </c>
      <c r="H10" s="13">
        <v>300</v>
      </c>
      <c r="I10" s="14">
        <v>90</v>
      </c>
    </row>
    <row r="11" spans="1:9" x14ac:dyDescent="0.25">
      <c r="A11" s="4" t="s">
        <v>11</v>
      </c>
      <c r="B11" s="5" t="s">
        <v>6</v>
      </c>
      <c r="C11" s="19">
        <v>210</v>
      </c>
      <c r="D11" s="5">
        <v>13</v>
      </c>
      <c r="E11" s="6">
        <v>1.2999999999999999E-2</v>
      </c>
      <c r="F11" s="5">
        <v>3</v>
      </c>
      <c r="G11" s="5">
        <v>5</v>
      </c>
      <c r="H11" s="13">
        <v>460</v>
      </c>
      <c r="I11" s="14">
        <v>130</v>
      </c>
    </row>
    <row r="12" spans="1:9" x14ac:dyDescent="0.25">
      <c r="A12" s="7" t="s">
        <v>9</v>
      </c>
      <c r="B12" s="8" t="s">
        <v>7</v>
      </c>
      <c r="C12" s="20">
        <v>180</v>
      </c>
      <c r="D12" s="8">
        <v>14</v>
      </c>
      <c r="E12" s="9">
        <v>5.0000000000000001E-3</v>
      </c>
      <c r="F12" s="8">
        <v>3</v>
      </c>
      <c r="G12" s="8">
        <v>9</v>
      </c>
      <c r="H12" s="15">
        <v>505</v>
      </c>
      <c r="I12" s="16">
        <v>115</v>
      </c>
    </row>
    <row r="13" spans="1:9" x14ac:dyDescent="0.25">
      <c r="B13" s="1" t="s">
        <v>35</v>
      </c>
      <c r="C13" s="21">
        <v>600</v>
      </c>
      <c r="D13" s="17">
        <v>11.5</v>
      </c>
      <c r="E13" s="6">
        <v>7.4999999999999997E-3</v>
      </c>
      <c r="F13" t="s">
        <v>39</v>
      </c>
      <c r="G13" s="5">
        <v>4.5</v>
      </c>
    </row>
    <row r="14" spans="1:9" x14ac:dyDescent="0.25">
      <c r="B14" s="2" t="s">
        <v>36</v>
      </c>
      <c r="C14" s="22">
        <v>600</v>
      </c>
      <c r="D14">
        <v>12.5</v>
      </c>
      <c r="E14" s="6">
        <v>0.01</v>
      </c>
      <c r="G14" s="5">
        <v>5.5</v>
      </c>
    </row>
    <row r="15" spans="1:9" x14ac:dyDescent="0.25">
      <c r="B15" s="3" t="s">
        <v>37</v>
      </c>
      <c r="C15" s="23">
        <v>700</v>
      </c>
    </row>
    <row r="16" spans="1:9" x14ac:dyDescent="0.25">
      <c r="C16" s="18"/>
      <c r="D16" s="18"/>
      <c r="E16" s="18"/>
    </row>
    <row r="17" spans="2:3" x14ac:dyDescent="0.25">
      <c r="B17" t="s">
        <v>17</v>
      </c>
      <c r="C17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Normal="100" workbookViewId="0">
      <selection activeCell="A2" sqref="A2"/>
    </sheetView>
  </sheetViews>
  <sheetFormatPr defaultRowHeight="15.75" x14ac:dyDescent="0.25"/>
  <cols>
    <col min="1" max="1" width="12.5" customWidth="1"/>
    <col min="3" max="5" width="11.625" customWidth="1"/>
    <col min="6" max="6" width="7.375" customWidth="1"/>
    <col min="8" max="8" width="6" bestFit="1" customWidth="1"/>
    <col min="9" max="9" width="7.625" customWidth="1"/>
    <col min="10" max="10" width="6" bestFit="1" customWidth="1"/>
    <col min="11" max="11" width="6.25" customWidth="1"/>
  </cols>
  <sheetData>
    <row r="1" spans="1:13" x14ac:dyDescent="0.25">
      <c r="A1" s="24" t="s">
        <v>40</v>
      </c>
    </row>
    <row r="2" spans="1:13" x14ac:dyDescent="0.25">
      <c r="A2" s="70">
        <f>SUM(C17:E18)</f>
        <v>1227560.0000000002</v>
      </c>
    </row>
    <row r="4" spans="1:13" x14ac:dyDescent="0.25">
      <c r="A4" t="s">
        <v>33</v>
      </c>
      <c r="G4" t="s">
        <v>42</v>
      </c>
    </row>
    <row r="5" spans="1:13" ht="63" x14ac:dyDescent="0.25">
      <c r="A5" s="25" t="s">
        <v>25</v>
      </c>
      <c r="B5" s="29" t="s">
        <v>26</v>
      </c>
      <c r="C5" s="26" t="s">
        <v>27</v>
      </c>
      <c r="D5" s="26" t="s">
        <v>29</v>
      </c>
      <c r="E5" s="26" t="s">
        <v>28</v>
      </c>
      <c r="F5" s="26" t="s">
        <v>34</v>
      </c>
      <c r="G5" s="10" t="s">
        <v>21</v>
      </c>
      <c r="H5" s="44" t="s">
        <v>22</v>
      </c>
      <c r="I5" s="11" t="s">
        <v>23</v>
      </c>
      <c r="J5" s="44" t="s">
        <v>31</v>
      </c>
      <c r="K5" s="11" t="s">
        <v>30</v>
      </c>
      <c r="L5" s="11" t="s">
        <v>32</v>
      </c>
      <c r="M5" s="12" t="s">
        <v>24</v>
      </c>
    </row>
    <row r="6" spans="1:13" x14ac:dyDescent="0.25">
      <c r="A6" s="27" t="s">
        <v>8</v>
      </c>
      <c r="B6" s="30" t="s">
        <v>1</v>
      </c>
      <c r="C6" s="47">
        <v>0</v>
      </c>
      <c r="D6" s="48">
        <v>0</v>
      </c>
      <c r="E6" s="49">
        <v>0</v>
      </c>
      <c r="F6" s="37">
        <f t="shared" ref="F6:F16" si="0">SUM($C6:$E6)</f>
        <v>0</v>
      </c>
      <c r="G6" s="19">
        <v>672</v>
      </c>
      <c r="H6" s="5">
        <v>10.5</v>
      </c>
      <c r="I6" s="6">
        <v>6.0000000000000001E-3</v>
      </c>
      <c r="J6" s="45">
        <v>3</v>
      </c>
      <c r="K6" s="45">
        <v>3</v>
      </c>
      <c r="L6" s="71">
        <v>500</v>
      </c>
      <c r="M6" s="72">
        <v>100</v>
      </c>
    </row>
    <row r="7" spans="1:13" x14ac:dyDescent="0.25">
      <c r="A7" s="27" t="s">
        <v>14</v>
      </c>
      <c r="B7" s="30" t="s">
        <v>2</v>
      </c>
      <c r="C7" s="50">
        <v>0</v>
      </c>
      <c r="D7" s="51">
        <v>13.499999999999403</v>
      </c>
      <c r="E7" s="52">
        <v>0</v>
      </c>
      <c r="F7" s="40">
        <f t="shared" si="0"/>
        <v>13.499999999999403</v>
      </c>
      <c r="G7" s="19">
        <v>400</v>
      </c>
      <c r="H7" s="5">
        <v>6.5</v>
      </c>
      <c r="I7" s="6">
        <v>1.4E-2</v>
      </c>
      <c r="J7" s="45">
        <v>7</v>
      </c>
      <c r="K7" s="45">
        <v>1</v>
      </c>
      <c r="L7" s="71">
        <v>310</v>
      </c>
      <c r="M7" s="72">
        <v>150</v>
      </c>
    </row>
    <row r="8" spans="1:13" x14ac:dyDescent="0.25">
      <c r="A8" s="27" t="s">
        <v>0</v>
      </c>
      <c r="B8" s="30" t="s">
        <v>17</v>
      </c>
      <c r="C8" s="50">
        <v>239.99999999999997</v>
      </c>
      <c r="D8" s="51">
        <v>240.00000000000003</v>
      </c>
      <c r="E8" s="52">
        <v>280.00000000000006</v>
      </c>
      <c r="F8" s="40">
        <f t="shared" si="0"/>
        <v>760</v>
      </c>
      <c r="G8" s="19">
        <v>1200</v>
      </c>
      <c r="H8" s="5">
        <v>12</v>
      </c>
      <c r="I8" s="6">
        <v>9.4999999999999998E-3</v>
      </c>
      <c r="J8" s="45">
        <v>3</v>
      </c>
      <c r="K8" s="45">
        <v>3</v>
      </c>
      <c r="L8" s="71">
        <v>750</v>
      </c>
      <c r="M8" s="72">
        <v>0</v>
      </c>
    </row>
    <row r="9" spans="1:13" x14ac:dyDescent="0.25">
      <c r="A9" s="27" t="s">
        <v>8</v>
      </c>
      <c r="B9" s="30" t="s">
        <v>20</v>
      </c>
      <c r="C9" s="50">
        <v>0</v>
      </c>
      <c r="D9" s="51">
        <v>111.16666666666862</v>
      </c>
      <c r="E9" s="52">
        <v>0</v>
      </c>
      <c r="F9" s="40">
        <f t="shared" si="0"/>
        <v>111.16666666666862</v>
      </c>
      <c r="G9" s="19">
        <v>168</v>
      </c>
      <c r="H9" s="5">
        <v>11</v>
      </c>
      <c r="I9" s="6">
        <v>0.01</v>
      </c>
      <c r="J9" s="45">
        <v>3</v>
      </c>
      <c r="K9" s="45">
        <v>5</v>
      </c>
      <c r="L9" s="71">
        <v>600</v>
      </c>
      <c r="M9" s="72">
        <v>60</v>
      </c>
    </row>
    <row r="10" spans="1:13" x14ac:dyDescent="0.25">
      <c r="A10" s="27" t="s">
        <v>12</v>
      </c>
      <c r="B10" s="30" t="s">
        <v>19</v>
      </c>
      <c r="C10" s="50">
        <v>22.717948717947692</v>
      </c>
      <c r="D10" s="51">
        <v>0</v>
      </c>
      <c r="E10" s="52">
        <v>0</v>
      </c>
      <c r="F10" s="40">
        <f t="shared" si="0"/>
        <v>22.717948717947692</v>
      </c>
      <c r="G10" s="19">
        <v>84</v>
      </c>
      <c r="H10" s="5">
        <v>12</v>
      </c>
      <c r="I10" s="6">
        <v>7.0000000000000001E-3</v>
      </c>
      <c r="J10" s="45">
        <v>1</v>
      </c>
      <c r="K10" s="45">
        <v>5</v>
      </c>
      <c r="L10" s="71">
        <v>600</v>
      </c>
      <c r="M10" s="72">
        <v>75</v>
      </c>
    </row>
    <row r="11" spans="1:13" x14ac:dyDescent="0.25">
      <c r="A11" s="27" t="s">
        <v>13</v>
      </c>
      <c r="B11" s="30" t="s">
        <v>18</v>
      </c>
      <c r="C11" s="50">
        <v>0</v>
      </c>
      <c r="D11" s="51">
        <v>0</v>
      </c>
      <c r="E11" s="52">
        <v>134.61538461538427</v>
      </c>
      <c r="F11" s="40">
        <f t="shared" si="0"/>
        <v>134.61538461538427</v>
      </c>
      <c r="G11" s="19">
        <v>210</v>
      </c>
      <c r="H11" s="5">
        <v>10</v>
      </c>
      <c r="I11" s="6">
        <v>7.0000000000000001E-3</v>
      </c>
      <c r="J11" s="45">
        <v>1</v>
      </c>
      <c r="K11" s="45">
        <v>5</v>
      </c>
      <c r="L11" s="71">
        <v>625</v>
      </c>
      <c r="M11" s="72">
        <v>50</v>
      </c>
    </row>
    <row r="12" spans="1:13" x14ac:dyDescent="0.25">
      <c r="A12" s="27" t="s">
        <v>16</v>
      </c>
      <c r="B12" s="30" t="s">
        <v>3</v>
      </c>
      <c r="C12" s="50">
        <v>0</v>
      </c>
      <c r="D12" s="51">
        <v>0</v>
      </c>
      <c r="E12" s="52">
        <v>0</v>
      </c>
      <c r="F12" s="40">
        <f t="shared" si="0"/>
        <v>0</v>
      </c>
      <c r="G12" s="19">
        <v>588</v>
      </c>
      <c r="H12" s="5">
        <v>9</v>
      </c>
      <c r="I12" s="6">
        <v>1.35E-2</v>
      </c>
      <c r="J12" s="45">
        <v>7</v>
      </c>
      <c r="K12" s="45">
        <v>3</v>
      </c>
      <c r="L12" s="71">
        <v>440</v>
      </c>
      <c r="M12" s="72">
        <v>120</v>
      </c>
    </row>
    <row r="13" spans="1:13" x14ac:dyDescent="0.25">
      <c r="A13" s="27" t="s">
        <v>10</v>
      </c>
      <c r="B13" s="30" t="s">
        <v>5</v>
      </c>
      <c r="C13" s="50">
        <v>0</v>
      </c>
      <c r="D13" s="51">
        <v>11.846153846153648</v>
      </c>
      <c r="E13" s="52">
        <v>156.15384615384642</v>
      </c>
      <c r="F13" s="40">
        <f t="shared" si="0"/>
        <v>168.00000000000006</v>
      </c>
      <c r="G13" s="19">
        <v>168</v>
      </c>
      <c r="H13" s="5">
        <v>15</v>
      </c>
      <c r="I13" s="6">
        <v>1.0999999999999999E-2</v>
      </c>
      <c r="J13" s="45">
        <v>4</v>
      </c>
      <c r="K13" s="45">
        <v>8</v>
      </c>
      <c r="L13" s="71">
        <v>600</v>
      </c>
      <c r="M13" s="72">
        <v>110</v>
      </c>
    </row>
    <row r="14" spans="1:13" x14ac:dyDescent="0.25">
      <c r="A14" s="27" t="s">
        <v>15</v>
      </c>
      <c r="B14" s="30" t="s">
        <v>4</v>
      </c>
      <c r="C14" s="50">
        <v>115.9230769230787</v>
      </c>
      <c r="D14" s="51">
        <v>54.846153846151836</v>
      </c>
      <c r="E14" s="52">
        <v>129.23076923076943</v>
      </c>
      <c r="F14" s="40">
        <f t="shared" si="0"/>
        <v>300</v>
      </c>
      <c r="G14" s="19">
        <v>300</v>
      </c>
      <c r="H14" s="5">
        <v>8</v>
      </c>
      <c r="I14" s="6">
        <v>1.2999999999999999E-2</v>
      </c>
      <c r="J14" s="45">
        <v>8</v>
      </c>
      <c r="K14" s="45">
        <v>3</v>
      </c>
      <c r="L14" s="71">
        <v>300</v>
      </c>
      <c r="M14" s="72">
        <v>90</v>
      </c>
    </row>
    <row r="15" spans="1:13" x14ac:dyDescent="0.25">
      <c r="A15" s="27" t="s">
        <v>11</v>
      </c>
      <c r="B15" s="30" t="s">
        <v>6</v>
      </c>
      <c r="C15" s="50">
        <v>118.39743589743446</v>
      </c>
      <c r="D15" s="51">
        <v>91.602564102565509</v>
      </c>
      <c r="E15" s="52">
        <v>0</v>
      </c>
      <c r="F15" s="40">
        <f t="shared" si="0"/>
        <v>209.99999999999997</v>
      </c>
      <c r="G15" s="19">
        <v>210</v>
      </c>
      <c r="H15" s="5">
        <v>13</v>
      </c>
      <c r="I15" s="6">
        <v>1.2999999999999999E-2</v>
      </c>
      <c r="J15" s="45">
        <v>3</v>
      </c>
      <c r="K15" s="45">
        <v>5</v>
      </c>
      <c r="L15" s="71">
        <v>460</v>
      </c>
      <c r="M15" s="72">
        <v>130</v>
      </c>
    </row>
    <row r="16" spans="1:13" x14ac:dyDescent="0.25">
      <c r="A16" s="28" t="s">
        <v>9</v>
      </c>
      <c r="B16" s="31" t="s">
        <v>7</v>
      </c>
      <c r="C16" s="53">
        <v>102.96153846153931</v>
      </c>
      <c r="D16" s="54">
        <v>77.038461538460652</v>
      </c>
      <c r="E16" s="55">
        <v>0</v>
      </c>
      <c r="F16" s="42">
        <f t="shared" si="0"/>
        <v>179.99999999999994</v>
      </c>
      <c r="G16" s="20">
        <v>180</v>
      </c>
      <c r="H16" s="8">
        <v>14</v>
      </c>
      <c r="I16" s="9">
        <v>5.0000000000000001E-3</v>
      </c>
      <c r="J16" s="46">
        <v>3</v>
      </c>
      <c r="K16" s="46">
        <v>9</v>
      </c>
      <c r="L16" s="73">
        <v>505</v>
      </c>
      <c r="M16" s="74">
        <v>115</v>
      </c>
    </row>
    <row r="17" spans="1:6" x14ac:dyDescent="0.25">
      <c r="A17" s="27" t="s">
        <v>54</v>
      </c>
      <c r="B17" s="58" t="s">
        <v>43</v>
      </c>
      <c r="C17" s="67">
        <f>SUMPRODUCT(C$6:C$16,$L$6:$L$16)</f>
        <v>334866.0897435894</v>
      </c>
      <c r="D17" s="68">
        <f>SUMPRODUCT(D6:D16,$L$6:$L$16)</f>
        <v>355488.14102564158</v>
      </c>
      <c r="E17" s="68">
        <f>SUMPRODUCT(E6:E16,$L$6:$L$16)</f>
        <v>426596.15384615387</v>
      </c>
      <c r="F17" s="43"/>
    </row>
    <row r="18" spans="1:6" x14ac:dyDescent="0.25">
      <c r="B18" s="58" t="s">
        <v>24</v>
      </c>
      <c r="C18" s="69">
        <f>SUMPRODUCT(C$6:C$16,$M$6:$M$16)</f>
        <v>39369.166666666657</v>
      </c>
      <c r="D18" s="69">
        <f>SUMPRODUCT(D$6:D$16,$M$6:$M$16)</f>
        <v>35701.987179487085</v>
      </c>
      <c r="E18" s="69">
        <f>SUMPRODUCT(E$6:E$16,$M$6:$M$16)</f>
        <v>35538.461538461568</v>
      </c>
      <c r="F18" s="43"/>
    </row>
    <row r="19" spans="1:6" x14ac:dyDescent="0.25">
      <c r="B19" s="59"/>
    </row>
    <row r="20" spans="1:6" x14ac:dyDescent="0.25">
      <c r="B20" s="59" t="s">
        <v>34</v>
      </c>
      <c r="C20" s="17">
        <f>SUM(C6:C16)</f>
        <v>600</v>
      </c>
      <c r="D20" s="17">
        <f t="shared" ref="D20:E20" si="1">SUM(D6:D16)</f>
        <v>599.99999999999966</v>
      </c>
      <c r="E20" s="17">
        <f t="shared" si="1"/>
        <v>700.00000000000011</v>
      </c>
    </row>
    <row r="21" spans="1:6" x14ac:dyDescent="0.25">
      <c r="B21" s="59" t="s">
        <v>44</v>
      </c>
      <c r="C21" s="57">
        <v>600</v>
      </c>
      <c r="D21" s="57">
        <v>600</v>
      </c>
      <c r="E21" s="57">
        <v>700</v>
      </c>
    </row>
    <row r="23" spans="1:6" x14ac:dyDescent="0.25">
      <c r="A23" s="27"/>
      <c r="B23" s="59" t="s">
        <v>45</v>
      </c>
      <c r="C23" s="56">
        <f>$C$8</f>
        <v>239.99999999999997</v>
      </c>
      <c r="D23" s="56">
        <f>$D$8</f>
        <v>240.00000000000003</v>
      </c>
      <c r="E23" s="56">
        <f>$E$8</f>
        <v>280.00000000000006</v>
      </c>
    </row>
    <row r="24" spans="1:6" x14ac:dyDescent="0.25">
      <c r="B24" s="59" t="s">
        <v>46</v>
      </c>
      <c r="C24">
        <f>C21*$C$25</f>
        <v>240</v>
      </c>
      <c r="D24">
        <f t="shared" ref="D24:E24" si="2">D21*$C$25</f>
        <v>240</v>
      </c>
      <c r="E24">
        <f t="shared" si="2"/>
        <v>280</v>
      </c>
    </row>
    <row r="25" spans="1:6" x14ac:dyDescent="0.25">
      <c r="B25" s="59" t="s">
        <v>47</v>
      </c>
      <c r="C25" s="60">
        <v>0.4</v>
      </c>
    </row>
    <row r="27" spans="1:6" x14ac:dyDescent="0.25">
      <c r="A27" t="s">
        <v>53</v>
      </c>
      <c r="B27" s="59" t="s">
        <v>51</v>
      </c>
      <c r="F27" t="s">
        <v>52</v>
      </c>
    </row>
    <row r="28" spans="1:6" x14ac:dyDescent="0.25">
      <c r="A28" s="1" t="s">
        <v>48</v>
      </c>
      <c r="B28" s="34">
        <v>11.5</v>
      </c>
      <c r="C28" s="34">
        <f>SUMPRODUCT(C$6:C$16,$H$6:$H$16)/C$21</f>
        <v>11.767713675213667</v>
      </c>
      <c r="D28" s="34">
        <f t="shared" ref="D28:E28" si="3">SUMPRODUCT(D$6:D$16,$H$6:$H$16)/D$21</f>
        <v>11.794027777777787</v>
      </c>
      <c r="E28" s="34">
        <f t="shared" si="3"/>
        <v>11.54615384615385</v>
      </c>
      <c r="F28" s="61">
        <v>12.5</v>
      </c>
    </row>
    <row r="29" spans="1:6" x14ac:dyDescent="0.25">
      <c r="A29" s="2" t="s">
        <v>23</v>
      </c>
      <c r="B29" s="33">
        <v>7.4999999999999997E-3</v>
      </c>
      <c r="C29" s="33">
        <f>SUMPRODUCT(C$6:C$16,$I$6:$I$16)/C$21</f>
        <v>1.0000000000000002E-2</v>
      </c>
      <c r="D29" s="33">
        <f t="shared" ref="D29:E29" si="4">SUMPRODUCT(D$6:D$16,$I$6:$I$16)/D$21</f>
        <v>9.999999999999995E-3</v>
      </c>
      <c r="E29" s="33">
        <f t="shared" si="4"/>
        <v>1.0000000000000005E-2</v>
      </c>
      <c r="F29" s="63">
        <v>0.01</v>
      </c>
    </row>
    <row r="30" spans="1:6" x14ac:dyDescent="0.25">
      <c r="A30" s="2" t="s">
        <v>49</v>
      </c>
      <c r="B30" s="33">
        <v>0</v>
      </c>
      <c r="C30" s="33">
        <f>SUMPRODUCT(C$6:C$16,$J$6:$J$16)/C$21</f>
        <v>3.8902991452991644</v>
      </c>
      <c r="D30" s="33">
        <f t="shared" ref="D30:E30" si="5">SUMPRODUCT(D$6:D$16,$J$6:$J$16)/D$21</f>
        <v>3.5667948717948494</v>
      </c>
      <c r="E30" s="33">
        <f t="shared" si="5"/>
        <v>3.7615384615384651</v>
      </c>
      <c r="F30" s="63">
        <v>4</v>
      </c>
    </row>
    <row r="31" spans="1:6" x14ac:dyDescent="0.25">
      <c r="A31" s="3" t="s">
        <v>50</v>
      </c>
      <c r="B31" s="65">
        <v>4.5</v>
      </c>
      <c r="C31" s="65">
        <f>SUMPRODUCT(C$6:C$16,$K$6:$K$16)/C$21</f>
        <v>4.5</v>
      </c>
      <c r="D31" s="65">
        <f t="shared" ref="D31:E31" si="6">SUMPRODUCT(D$6:D$16,$K$6:$K$16)/D$21</f>
        <v>4.5000000000000018</v>
      </c>
      <c r="E31" s="65">
        <f t="shared" si="6"/>
        <v>4.5000000000000009</v>
      </c>
      <c r="F31" s="66">
        <v>5.5</v>
      </c>
    </row>
  </sheetData>
  <autoFilter ref="A5:M18"/>
  <conditionalFormatting sqref="K6:K16">
    <cfRule type="colorScale" priority="9">
      <colorScale>
        <cfvo type="min"/>
        <cfvo type="max"/>
        <color theme="9" tint="0.79998168889431442"/>
        <color rgb="FFFFC000"/>
      </colorScale>
    </cfRule>
  </conditionalFormatting>
  <conditionalFormatting sqref="J6:J16">
    <cfRule type="colorScale" priority="5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6">
    <cfRule type="colorScale" priority="7">
      <colorScale>
        <cfvo type="min"/>
        <cfvo type="max"/>
        <color rgb="FFFCFCFF"/>
        <color rgb="FFF8696B"/>
      </colorScale>
    </cfRule>
  </conditionalFormatting>
  <conditionalFormatting sqref="H6:H16">
    <cfRule type="colorScale" priority="6">
      <colorScale>
        <cfvo type="min"/>
        <cfvo type="max"/>
        <color rgb="FFFCFCFF"/>
        <color rgb="FFF8696B"/>
      </colorScale>
    </cfRule>
  </conditionalFormatting>
  <conditionalFormatting sqref="L6:L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6">
    <cfRule type="colorScale" priority="2">
      <colorScale>
        <cfvo type="min"/>
        <cfvo type="max"/>
        <color rgb="FFFFEF9C"/>
        <color rgb="FF63BE7B"/>
      </colorScale>
    </cfRule>
  </conditionalFormatting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Normal="100" workbookViewId="0">
      <selection activeCell="D18" sqref="D18"/>
    </sheetView>
  </sheetViews>
  <sheetFormatPr defaultRowHeight="15.75" x14ac:dyDescent="0.25"/>
  <cols>
    <col min="1" max="1" width="12.5" customWidth="1"/>
    <col min="2" max="2" width="16.875" bestFit="1" customWidth="1"/>
    <col min="3" max="5" width="11.625" customWidth="1"/>
    <col min="6" max="6" width="8.5" customWidth="1"/>
    <col min="7" max="7" width="10" customWidth="1"/>
    <col min="8" max="8" width="6.375" bestFit="1" customWidth="1"/>
    <col min="9" max="9" width="7.625" customWidth="1"/>
    <col min="10" max="10" width="6" bestFit="1" customWidth="1"/>
    <col min="11" max="11" width="6.25" customWidth="1"/>
  </cols>
  <sheetData>
    <row r="1" spans="1:13" x14ac:dyDescent="0.25">
      <c r="A1" s="24" t="s">
        <v>57</v>
      </c>
      <c r="B1" s="24" t="s">
        <v>56</v>
      </c>
      <c r="D1" t="s">
        <v>58</v>
      </c>
    </row>
    <row r="2" spans="1:13" x14ac:dyDescent="0.25">
      <c r="A2" s="86">
        <f>SUM(C17:E18)</f>
        <v>1169999.9999999981</v>
      </c>
      <c r="B2" s="86">
        <f>B3*1000000</f>
        <v>1170000</v>
      </c>
      <c r="D2" s="90">
        <f>AVERAGE(G28:G31)</f>
        <v>0.34765572951094631</v>
      </c>
    </row>
    <row r="3" spans="1:13" x14ac:dyDescent="0.25">
      <c r="B3">
        <v>1.17</v>
      </c>
    </row>
    <row r="4" spans="1:13" x14ac:dyDescent="0.25">
      <c r="A4" t="s">
        <v>33</v>
      </c>
      <c r="G4" t="s">
        <v>42</v>
      </c>
    </row>
    <row r="5" spans="1:13" ht="63" x14ac:dyDescent="0.25">
      <c r="A5" s="25" t="s">
        <v>25</v>
      </c>
      <c r="B5" s="29" t="s">
        <v>26</v>
      </c>
      <c r="C5" s="26" t="s">
        <v>27</v>
      </c>
      <c r="D5" s="26" t="s">
        <v>29</v>
      </c>
      <c r="E5" s="26" t="s">
        <v>28</v>
      </c>
      <c r="F5" s="26" t="s">
        <v>34</v>
      </c>
      <c r="G5" s="10" t="s">
        <v>21</v>
      </c>
      <c r="H5" s="44" t="s">
        <v>22</v>
      </c>
      <c r="I5" s="11" t="s">
        <v>23</v>
      </c>
      <c r="J5" s="44" t="s">
        <v>31</v>
      </c>
      <c r="K5" s="11" t="s">
        <v>30</v>
      </c>
      <c r="L5" s="11" t="s">
        <v>32</v>
      </c>
      <c r="M5" s="12" t="s">
        <v>24</v>
      </c>
    </row>
    <row r="6" spans="1:13" x14ac:dyDescent="0.25">
      <c r="A6" s="27" t="s">
        <v>8</v>
      </c>
      <c r="B6" s="30" t="s">
        <v>1</v>
      </c>
      <c r="C6" s="35">
        <v>79.292376510866731</v>
      </c>
      <c r="D6" s="36">
        <v>77.619682107382005</v>
      </c>
      <c r="E6" s="37">
        <v>90.556295802274349</v>
      </c>
      <c r="F6" s="37">
        <f t="shared" ref="F6:F16" si="0">SUM($C6:$E6)</f>
        <v>247.4683544205231</v>
      </c>
      <c r="G6" s="19">
        <v>672</v>
      </c>
      <c r="H6" s="5">
        <v>10.5</v>
      </c>
      <c r="I6" s="6">
        <v>6.0000000000000001E-3</v>
      </c>
      <c r="J6" s="45">
        <v>3</v>
      </c>
      <c r="K6" s="45">
        <v>3</v>
      </c>
      <c r="L6" s="71">
        <v>500</v>
      </c>
      <c r="M6" s="72">
        <v>100</v>
      </c>
    </row>
    <row r="7" spans="1:13" x14ac:dyDescent="0.25">
      <c r="A7" s="27" t="s">
        <v>14</v>
      </c>
      <c r="B7" s="30" t="s">
        <v>2</v>
      </c>
      <c r="C7" s="38">
        <v>73.488476356471395</v>
      </c>
      <c r="D7" s="39">
        <v>48.750206635032519</v>
      </c>
      <c r="E7" s="40">
        <v>56.875241063473126</v>
      </c>
      <c r="F7" s="40">
        <f t="shared" si="0"/>
        <v>179.11392405497702</v>
      </c>
      <c r="G7" s="19">
        <v>400</v>
      </c>
      <c r="H7" s="5">
        <v>6.5</v>
      </c>
      <c r="I7" s="6">
        <v>1.4E-2</v>
      </c>
      <c r="J7" s="45">
        <v>7</v>
      </c>
      <c r="K7" s="45">
        <v>1</v>
      </c>
      <c r="L7" s="71">
        <v>310</v>
      </c>
      <c r="M7" s="72">
        <v>150</v>
      </c>
    </row>
    <row r="8" spans="1:13" x14ac:dyDescent="0.25">
      <c r="A8" s="27" t="s">
        <v>0</v>
      </c>
      <c r="B8" s="30" t="s">
        <v>17</v>
      </c>
      <c r="C8" s="38">
        <v>239.99999999999986</v>
      </c>
      <c r="D8" s="39">
        <v>240.00000000000816</v>
      </c>
      <c r="E8" s="40">
        <v>280</v>
      </c>
      <c r="F8" s="40">
        <f t="shared" si="0"/>
        <v>760.00000000000796</v>
      </c>
      <c r="G8" s="19">
        <v>1200</v>
      </c>
      <c r="H8" s="5">
        <v>12</v>
      </c>
      <c r="I8" s="6">
        <v>9.4999999999999998E-3</v>
      </c>
      <c r="J8" s="45">
        <v>3</v>
      </c>
      <c r="K8" s="45">
        <v>3</v>
      </c>
      <c r="L8" s="71">
        <v>750</v>
      </c>
      <c r="M8" s="72">
        <v>0</v>
      </c>
    </row>
    <row r="9" spans="1:13" x14ac:dyDescent="0.25">
      <c r="A9" s="27" t="s">
        <v>8</v>
      </c>
      <c r="B9" s="30" t="s">
        <v>20</v>
      </c>
      <c r="C9" s="38">
        <v>0</v>
      </c>
      <c r="D9" s="39">
        <v>0</v>
      </c>
      <c r="E9" s="40">
        <v>0</v>
      </c>
      <c r="F9" s="40">
        <f t="shared" si="0"/>
        <v>0</v>
      </c>
      <c r="G9" s="19">
        <v>168</v>
      </c>
      <c r="H9" s="5">
        <v>11</v>
      </c>
      <c r="I9" s="6">
        <v>0.01</v>
      </c>
      <c r="J9" s="45">
        <v>3</v>
      </c>
      <c r="K9" s="45">
        <v>5</v>
      </c>
      <c r="L9" s="71">
        <v>600</v>
      </c>
      <c r="M9" s="72">
        <v>60</v>
      </c>
    </row>
    <row r="10" spans="1:13" x14ac:dyDescent="0.25">
      <c r="A10" s="27" t="s">
        <v>12</v>
      </c>
      <c r="B10" s="30" t="s">
        <v>19</v>
      </c>
      <c r="C10" s="38">
        <v>0</v>
      </c>
      <c r="D10" s="39">
        <v>0</v>
      </c>
      <c r="E10" s="40">
        <v>0</v>
      </c>
      <c r="F10" s="40">
        <f t="shared" si="0"/>
        <v>0</v>
      </c>
      <c r="G10" s="19">
        <v>84</v>
      </c>
      <c r="H10" s="5">
        <v>12</v>
      </c>
      <c r="I10" s="6">
        <v>7.0000000000000001E-3</v>
      </c>
      <c r="J10" s="45">
        <v>1</v>
      </c>
      <c r="K10" s="45">
        <v>5</v>
      </c>
      <c r="L10" s="71">
        <v>600</v>
      </c>
      <c r="M10" s="72">
        <v>75</v>
      </c>
    </row>
    <row r="11" spans="1:13" x14ac:dyDescent="0.25">
      <c r="A11" s="27" t="s">
        <v>13</v>
      </c>
      <c r="B11" s="30" t="s">
        <v>18</v>
      </c>
      <c r="C11" s="38">
        <v>0</v>
      </c>
      <c r="D11" s="39">
        <v>0</v>
      </c>
      <c r="E11" s="40">
        <v>0</v>
      </c>
      <c r="F11" s="40">
        <f t="shared" si="0"/>
        <v>0</v>
      </c>
      <c r="G11" s="19">
        <v>210</v>
      </c>
      <c r="H11" s="5">
        <v>10</v>
      </c>
      <c r="I11" s="6">
        <v>7.0000000000000001E-3</v>
      </c>
      <c r="J11" s="45">
        <v>1</v>
      </c>
      <c r="K11" s="45">
        <v>5</v>
      </c>
      <c r="L11" s="71">
        <v>625</v>
      </c>
      <c r="M11" s="72">
        <v>50</v>
      </c>
    </row>
    <row r="12" spans="1:13" x14ac:dyDescent="0.25">
      <c r="A12" s="27" t="s">
        <v>16</v>
      </c>
      <c r="B12" s="30" t="s">
        <v>3</v>
      </c>
      <c r="C12" s="38">
        <v>0</v>
      </c>
      <c r="D12" s="39">
        <v>0</v>
      </c>
      <c r="E12" s="40">
        <v>0</v>
      </c>
      <c r="F12" s="40">
        <f t="shared" si="0"/>
        <v>0</v>
      </c>
      <c r="G12" s="19">
        <v>588</v>
      </c>
      <c r="H12" s="5">
        <v>9</v>
      </c>
      <c r="I12" s="6">
        <v>1.35E-2</v>
      </c>
      <c r="J12" s="45">
        <v>7</v>
      </c>
      <c r="K12" s="45">
        <v>3</v>
      </c>
      <c r="L12" s="71">
        <v>440</v>
      </c>
      <c r="M12" s="72">
        <v>120</v>
      </c>
    </row>
    <row r="13" spans="1:13" x14ac:dyDescent="0.25">
      <c r="A13" s="27" t="s">
        <v>10</v>
      </c>
      <c r="B13" s="30" t="s">
        <v>5</v>
      </c>
      <c r="C13" s="38">
        <v>23.417721524494311</v>
      </c>
      <c r="D13" s="39">
        <v>0</v>
      </c>
      <c r="E13" s="40">
        <v>0</v>
      </c>
      <c r="F13" s="40">
        <f t="shared" si="0"/>
        <v>23.417721524494311</v>
      </c>
      <c r="G13" s="19">
        <v>168</v>
      </c>
      <c r="H13" s="5">
        <v>15</v>
      </c>
      <c r="I13" s="6">
        <v>1.0999999999999999E-2</v>
      </c>
      <c r="J13" s="45">
        <v>4</v>
      </c>
      <c r="K13" s="45">
        <v>8</v>
      </c>
      <c r="L13" s="71">
        <v>600</v>
      </c>
      <c r="M13" s="72">
        <v>110</v>
      </c>
    </row>
    <row r="14" spans="1:13" x14ac:dyDescent="0.25">
      <c r="A14" s="27" t="s">
        <v>15</v>
      </c>
      <c r="B14" s="30" t="s">
        <v>4</v>
      </c>
      <c r="C14" s="38">
        <v>77.99136415167203</v>
      </c>
      <c r="D14" s="39">
        <v>102.46552423372708</v>
      </c>
      <c r="E14" s="40">
        <v>119.54311161459461</v>
      </c>
      <c r="F14" s="40">
        <f t="shared" si="0"/>
        <v>299.99999999999375</v>
      </c>
      <c r="G14" s="19">
        <v>300</v>
      </c>
      <c r="H14" s="5">
        <v>8</v>
      </c>
      <c r="I14" s="6">
        <v>1.2999999999999999E-2</v>
      </c>
      <c r="J14" s="45">
        <v>8</v>
      </c>
      <c r="K14" s="45">
        <v>3</v>
      </c>
      <c r="L14" s="71">
        <v>300</v>
      </c>
      <c r="M14" s="72">
        <v>90</v>
      </c>
    </row>
    <row r="15" spans="1:13" x14ac:dyDescent="0.25">
      <c r="A15" s="27" t="s">
        <v>11</v>
      </c>
      <c r="B15" s="30" t="s">
        <v>6</v>
      </c>
      <c r="C15" s="38">
        <v>51.859261740075397</v>
      </c>
      <c r="D15" s="39">
        <v>72.988033046215861</v>
      </c>
      <c r="E15" s="40">
        <v>85.152705213708813</v>
      </c>
      <c r="F15" s="40">
        <f t="shared" si="0"/>
        <v>210.00000000000006</v>
      </c>
      <c r="G15" s="19">
        <v>210</v>
      </c>
      <c r="H15" s="5">
        <v>13</v>
      </c>
      <c r="I15" s="6">
        <v>1.2999999999999999E-2</v>
      </c>
      <c r="J15" s="45">
        <v>3</v>
      </c>
      <c r="K15" s="45">
        <v>5</v>
      </c>
      <c r="L15" s="71">
        <v>460</v>
      </c>
      <c r="M15" s="72">
        <v>130</v>
      </c>
    </row>
    <row r="16" spans="1:13" x14ac:dyDescent="0.25">
      <c r="A16" s="28" t="s">
        <v>9</v>
      </c>
      <c r="B16" s="31" t="s">
        <v>7</v>
      </c>
      <c r="C16" s="87">
        <v>53.950799716416483</v>
      </c>
      <c r="D16" s="41">
        <v>58.176553977634207</v>
      </c>
      <c r="E16" s="42">
        <v>67.872646305949388</v>
      </c>
      <c r="F16" s="42">
        <f t="shared" si="0"/>
        <v>180.00000000000009</v>
      </c>
      <c r="G16" s="20">
        <v>180</v>
      </c>
      <c r="H16" s="8">
        <v>14</v>
      </c>
      <c r="I16" s="9">
        <v>5.0000000000000001E-3</v>
      </c>
      <c r="J16" s="46">
        <v>3</v>
      </c>
      <c r="K16" s="46">
        <v>9</v>
      </c>
      <c r="L16" s="73">
        <v>505</v>
      </c>
      <c r="M16" s="74">
        <v>115</v>
      </c>
    </row>
    <row r="17" spans="1:9" x14ac:dyDescent="0.25">
      <c r="A17" s="27" t="s">
        <v>54</v>
      </c>
      <c r="B17" s="58" t="s">
        <v>43</v>
      </c>
      <c r="C17" s="91">
        <f>SUMPRODUCT(C$6:C$16,$L$6:$L$16)</f>
        <v>330976.07234336255</v>
      </c>
      <c r="D17" s="92">
        <f>SUMPRODUCT(D6:D16,$L$6:$L$16)</f>
        <v>327615.71734063991</v>
      </c>
      <c r="E17" s="92">
        <f>SUMPRODUCT(E6:E16,$L$6:$L$16)</f>
        <v>382218.33689800272</v>
      </c>
      <c r="F17" s="43"/>
    </row>
    <row r="18" spans="1:9" x14ac:dyDescent="0.25">
      <c r="B18" s="58" t="s">
        <v>24</v>
      </c>
      <c r="C18" s="93">
        <f>SUMPRODUCT(C$6:C$16,$M$6:$M$16)</f>
        <v>41493.727239499938</v>
      </c>
      <c r="D18" s="93">
        <f>SUMPRODUCT(D$6:D$16,$M$6:$M$16)</f>
        <v>40475.144390464513</v>
      </c>
      <c r="E18" s="93">
        <f>SUMPRODUCT(E$6:E$16,$M$6:$M$16)</f>
        <v>47221.001788028239</v>
      </c>
      <c r="F18" s="43"/>
    </row>
    <row r="19" spans="1:9" x14ac:dyDescent="0.25">
      <c r="B19" s="59"/>
    </row>
    <row r="20" spans="1:9" x14ac:dyDescent="0.25">
      <c r="B20" s="59" t="s">
        <v>34</v>
      </c>
      <c r="C20" s="17">
        <f>SUM(C6:C16)</f>
        <v>599.99999999999613</v>
      </c>
      <c r="D20" s="17">
        <f t="shared" ref="D20:E20" si="1">SUM(D6:D16)</f>
        <v>599.99999999999977</v>
      </c>
      <c r="E20" s="17">
        <f t="shared" si="1"/>
        <v>700.00000000000034</v>
      </c>
    </row>
    <row r="21" spans="1:9" x14ac:dyDescent="0.25">
      <c r="B21" s="59" t="s">
        <v>44</v>
      </c>
      <c r="C21" s="57">
        <v>600</v>
      </c>
      <c r="D21" s="57">
        <v>600</v>
      </c>
      <c r="E21" s="57">
        <v>700</v>
      </c>
    </row>
    <row r="23" spans="1:9" x14ac:dyDescent="0.25">
      <c r="A23" s="27"/>
      <c r="B23" s="59" t="s">
        <v>45</v>
      </c>
      <c r="C23" s="56">
        <f>$C$8</f>
        <v>239.99999999999986</v>
      </c>
      <c r="D23" s="56">
        <f>$D$8</f>
        <v>240.00000000000816</v>
      </c>
      <c r="E23" s="56">
        <f>$E$8</f>
        <v>280</v>
      </c>
    </row>
    <row r="24" spans="1:9" x14ac:dyDescent="0.25">
      <c r="B24" s="59" t="s">
        <v>46</v>
      </c>
      <c r="C24">
        <f>C21*$C$25</f>
        <v>240</v>
      </c>
      <c r="D24">
        <f t="shared" ref="D24:E24" si="2">D21*$C$25</f>
        <v>240</v>
      </c>
      <c r="E24">
        <f t="shared" si="2"/>
        <v>280</v>
      </c>
    </row>
    <row r="25" spans="1:9" x14ac:dyDescent="0.25">
      <c r="B25" s="59" t="s">
        <v>47</v>
      </c>
      <c r="C25" s="60">
        <v>0.4</v>
      </c>
    </row>
    <row r="27" spans="1:9" x14ac:dyDescent="0.25">
      <c r="A27" t="s">
        <v>53</v>
      </c>
      <c r="B27" s="59" t="s">
        <v>51</v>
      </c>
      <c r="F27" t="s">
        <v>52</v>
      </c>
      <c r="G27" s="24" t="s">
        <v>55</v>
      </c>
      <c r="H27" t="s">
        <v>51</v>
      </c>
      <c r="I27" t="s">
        <v>52</v>
      </c>
    </row>
    <row r="28" spans="1:9" x14ac:dyDescent="0.25">
      <c r="A28" s="32" t="s">
        <v>48</v>
      </c>
      <c r="B28" s="80">
        <f t="shared" ref="B28:B31" si="3">H28-G28*(I28-H28)</f>
        <v>10.991538974021228</v>
      </c>
      <c r="C28" s="34">
        <f>SUMPRODUCT(C$6:C$16,$H$6:$H$16)/C$21</f>
        <v>10.991538974021275</v>
      </c>
      <c r="D28" s="34">
        <f t="shared" ref="D28:E28" si="4">SUMPRODUCT(D$6:D$16,$H$6:$H$16)/D$21</f>
        <v>10.991538974021372</v>
      </c>
      <c r="E28" s="34">
        <f t="shared" si="4"/>
        <v>10.991538974021028</v>
      </c>
      <c r="F28" s="80">
        <f>I28+G28*(I28-H28)</f>
        <v>13.008461025978772</v>
      </c>
      <c r="G28" s="88">
        <v>0.50846102597877196</v>
      </c>
      <c r="H28" s="34">
        <v>11.5</v>
      </c>
      <c r="I28" s="61">
        <v>12.5</v>
      </c>
    </row>
    <row r="29" spans="1:9" x14ac:dyDescent="0.25">
      <c r="A29" s="76" t="s">
        <v>23</v>
      </c>
      <c r="B29" s="83">
        <f t="shared" si="3"/>
        <v>7.4999999999999997E-3</v>
      </c>
      <c r="C29" s="77">
        <f>SUMPRODUCT(C$6:C$16,$I$6:$I$16)/C$21</f>
        <v>1.0000000000000057E-2</v>
      </c>
      <c r="D29" s="77">
        <f t="shared" ref="D29:E29" si="5">SUMPRODUCT(D$6:D$16,$I$6:$I$16)/D$21</f>
        <v>1.0000000000103756E-2</v>
      </c>
      <c r="E29" s="77">
        <f t="shared" si="5"/>
        <v>9.9999999999999447E-3</v>
      </c>
      <c r="F29" s="83">
        <f t="shared" ref="F29:F31" si="6">I29+G29*(I29-H29)</f>
        <v>0.01</v>
      </c>
      <c r="G29" s="79">
        <v>0</v>
      </c>
      <c r="H29" s="77">
        <v>7.4999999999999997E-3</v>
      </c>
      <c r="I29" s="78">
        <v>0.01</v>
      </c>
    </row>
    <row r="30" spans="1:9" x14ac:dyDescent="0.25">
      <c r="A30" s="62" t="s">
        <v>49</v>
      </c>
      <c r="B30" s="84">
        <f t="shared" si="3"/>
        <v>-0.17888074618124022</v>
      </c>
      <c r="C30" s="33">
        <f>SUMPRODUCT(C$6:C$16,$J$6:$J$16)/C$21</f>
        <v>4.1788807461812141</v>
      </c>
      <c r="D30" s="33">
        <f t="shared" ref="D30:E30" si="7">SUMPRODUCT(D$6:D$16,$J$6:$J$16)/D$21</f>
        <v>4.1788807461812754</v>
      </c>
      <c r="E30" s="33">
        <f t="shared" si="7"/>
        <v>4.1788807461812381</v>
      </c>
      <c r="F30" s="81">
        <f t="shared" si="6"/>
        <v>4.1788807461812398</v>
      </c>
      <c r="G30" s="79">
        <v>4.4720186545310056E-2</v>
      </c>
      <c r="H30" s="33">
        <v>0</v>
      </c>
      <c r="I30" s="63">
        <v>4</v>
      </c>
    </row>
    <row r="31" spans="1:9" x14ac:dyDescent="0.25">
      <c r="A31" s="64" t="s">
        <v>50</v>
      </c>
      <c r="B31" s="85">
        <f t="shared" si="3"/>
        <v>3.6625582944802968</v>
      </c>
      <c r="C31" s="65">
        <f>SUMPRODUCT(C$6:C$16,$K$6:$K$16)/C$21</f>
        <v>3.6625582944802781</v>
      </c>
      <c r="D31" s="65">
        <f t="shared" ref="D31:E31" si="8">SUMPRODUCT(D$6:D$16,$K$6:$K$16)/D$21</f>
        <v>3.6625582944802848</v>
      </c>
      <c r="E31" s="65">
        <f t="shared" si="8"/>
        <v>3.6625582944802408</v>
      </c>
      <c r="F31" s="82">
        <f t="shared" si="6"/>
        <v>6.3374417055197032</v>
      </c>
      <c r="G31" s="89">
        <v>0.83744170551970321</v>
      </c>
      <c r="H31" s="65">
        <v>4.5</v>
      </c>
      <c r="I31" s="66">
        <v>5.5</v>
      </c>
    </row>
    <row r="32" spans="1:9" x14ac:dyDescent="0.25">
      <c r="F32" s="75"/>
    </row>
    <row r="33" spans="2:2" x14ac:dyDescent="0.25">
      <c r="B33" s="80"/>
    </row>
  </sheetData>
  <autoFilter ref="A5:M18"/>
  <conditionalFormatting sqref="K6:K16">
    <cfRule type="colorScale" priority="9">
      <colorScale>
        <cfvo type="min"/>
        <cfvo type="max"/>
        <color theme="9" tint="0.79998168889431442"/>
        <color rgb="FFFFC000"/>
      </colorScale>
    </cfRule>
  </conditionalFormatting>
  <conditionalFormatting sqref="J6:J16">
    <cfRule type="colorScale" priority="5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6">
    <cfRule type="colorScale" priority="7">
      <colorScale>
        <cfvo type="min"/>
        <cfvo type="max"/>
        <color rgb="FFFCFCFF"/>
        <color rgb="FFF8696B"/>
      </colorScale>
    </cfRule>
  </conditionalFormatting>
  <conditionalFormatting sqref="H6:H16">
    <cfRule type="colorScale" priority="6">
      <colorScale>
        <cfvo type="min"/>
        <cfvo type="max"/>
        <color rgb="FFFCFCFF"/>
        <color rgb="FFF8696B"/>
      </colorScale>
    </cfRule>
  </conditionalFormatting>
  <conditionalFormatting sqref="L6:L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6">
    <cfRule type="colorScale" priority="2">
      <colorScale>
        <cfvo type="min"/>
        <cfvo type="max"/>
        <color rgb="FFFFEF9C"/>
        <color rgb="FF63BE7B"/>
      </colorScale>
    </cfRule>
  </conditionalFormatting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26" sqref="D26"/>
    </sheetView>
  </sheetViews>
  <sheetFormatPr defaultRowHeight="15.75" x14ac:dyDescent="0.25"/>
  <cols>
    <col min="1" max="1" width="19.25" bestFit="1" customWidth="1"/>
  </cols>
  <sheetData>
    <row r="1" spans="1:2" x14ac:dyDescent="0.25">
      <c r="A1" t="s">
        <v>41</v>
      </c>
      <c r="B1" t="s">
        <v>59</v>
      </c>
    </row>
    <row r="2" spans="1:2" x14ac:dyDescent="0.25">
      <c r="A2" s="94">
        <v>1221560</v>
      </c>
      <c r="B2" s="60">
        <v>0</v>
      </c>
    </row>
    <row r="3" spans="1:2" x14ac:dyDescent="0.25">
      <c r="A3" s="94">
        <v>1210000</v>
      </c>
      <c r="B3" s="60">
        <v>0.05</v>
      </c>
    </row>
    <row r="4" spans="1:2" x14ac:dyDescent="0.25">
      <c r="A4" s="94">
        <v>1190000</v>
      </c>
      <c r="B4" s="60">
        <v>0.17</v>
      </c>
    </row>
    <row r="5" spans="1:2" x14ac:dyDescent="0.25">
      <c r="A5" s="94">
        <v>1170000</v>
      </c>
      <c r="B5" s="60">
        <v>0.35</v>
      </c>
    </row>
    <row r="6" spans="1:2" x14ac:dyDescent="0.25">
      <c r="A6" s="94">
        <v>1150000</v>
      </c>
      <c r="B6" s="60">
        <v>0.54</v>
      </c>
    </row>
    <row r="7" spans="1:2" x14ac:dyDescent="0.25">
      <c r="A7" s="94">
        <v>1130000</v>
      </c>
      <c r="B7" s="60">
        <v>0.84</v>
      </c>
    </row>
    <row r="8" spans="1:2" x14ac:dyDescent="0.25">
      <c r="A8" s="94">
        <v>1110000</v>
      </c>
      <c r="B8" s="60">
        <v>1.7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Normal="100" workbookViewId="0">
      <selection activeCell="E29" sqref="E29"/>
    </sheetView>
  </sheetViews>
  <sheetFormatPr defaultRowHeight="15.75" x14ac:dyDescent="0.25"/>
  <cols>
    <col min="1" max="1" width="12.5" customWidth="1"/>
    <col min="2" max="2" width="16.875" bestFit="1" customWidth="1"/>
    <col min="3" max="5" width="11.625" customWidth="1"/>
    <col min="6" max="6" width="8.5" customWidth="1"/>
    <col min="7" max="7" width="10" customWidth="1"/>
    <col min="8" max="8" width="6.375" bestFit="1" customWidth="1"/>
    <col min="9" max="9" width="7.625" customWidth="1"/>
    <col min="10" max="10" width="6" bestFit="1" customWidth="1"/>
    <col min="11" max="11" width="6.25" customWidth="1"/>
  </cols>
  <sheetData>
    <row r="1" spans="1:13" x14ac:dyDescent="0.25">
      <c r="A1" s="24" t="s">
        <v>57</v>
      </c>
      <c r="B1" s="24" t="s">
        <v>56</v>
      </c>
      <c r="D1" t="s">
        <v>58</v>
      </c>
    </row>
    <row r="2" spans="1:13" x14ac:dyDescent="0.25">
      <c r="A2" s="86">
        <f>SUM(C17:E18)</f>
        <v>1170000.0028079997</v>
      </c>
      <c r="B2" s="86">
        <f>B3*1000000</f>
        <v>1170000</v>
      </c>
      <c r="D2" s="90">
        <v>0.58736842</v>
      </c>
    </row>
    <row r="3" spans="1:13" x14ac:dyDescent="0.25">
      <c r="B3">
        <v>1.17</v>
      </c>
    </row>
    <row r="4" spans="1:13" x14ac:dyDescent="0.25">
      <c r="A4" t="s">
        <v>33</v>
      </c>
      <c r="G4" t="s">
        <v>42</v>
      </c>
    </row>
    <row r="5" spans="1:13" ht="63" x14ac:dyDescent="0.25">
      <c r="A5" s="25" t="s">
        <v>25</v>
      </c>
      <c r="B5" s="29" t="s">
        <v>26</v>
      </c>
      <c r="C5" s="26" t="s">
        <v>27</v>
      </c>
      <c r="D5" s="26" t="s">
        <v>29</v>
      </c>
      <c r="E5" s="26" t="s">
        <v>28</v>
      </c>
      <c r="F5" s="26" t="s">
        <v>34</v>
      </c>
      <c r="G5" s="10" t="s">
        <v>21</v>
      </c>
      <c r="H5" s="44" t="s">
        <v>22</v>
      </c>
      <c r="I5" s="11" t="s">
        <v>23</v>
      </c>
      <c r="J5" s="44" t="s">
        <v>31</v>
      </c>
      <c r="K5" s="11" t="s">
        <v>30</v>
      </c>
      <c r="L5" s="11" t="s">
        <v>32</v>
      </c>
      <c r="M5" s="12" t="s">
        <v>24</v>
      </c>
    </row>
    <row r="6" spans="1:13" x14ac:dyDescent="0.25">
      <c r="A6" s="27" t="s">
        <v>8</v>
      </c>
      <c r="B6" s="30" t="s">
        <v>1</v>
      </c>
      <c r="C6" s="35">
        <v>0</v>
      </c>
      <c r="D6" s="36">
        <v>0</v>
      </c>
      <c r="E6" s="37">
        <v>0</v>
      </c>
      <c r="F6" s="37">
        <f t="shared" ref="F6:F16" si="0">SUM($C6:$E6)</f>
        <v>0</v>
      </c>
      <c r="G6" s="19">
        <v>672</v>
      </c>
      <c r="H6" s="5">
        <v>10.5</v>
      </c>
      <c r="I6" s="6">
        <v>6.0000000000000001E-3</v>
      </c>
      <c r="J6" s="45">
        <v>3</v>
      </c>
      <c r="K6" s="45">
        <v>3</v>
      </c>
      <c r="L6" s="71">
        <v>500</v>
      </c>
      <c r="M6" s="72">
        <v>100</v>
      </c>
    </row>
    <row r="7" spans="1:13" x14ac:dyDescent="0.25">
      <c r="A7" s="27" t="s">
        <v>14</v>
      </c>
      <c r="B7" s="30" t="s">
        <v>2</v>
      </c>
      <c r="C7" s="38">
        <v>107.02392</v>
      </c>
      <c r="D7" s="39">
        <v>0</v>
      </c>
      <c r="E7" s="40">
        <v>180.97608</v>
      </c>
      <c r="F7" s="40">
        <f t="shared" si="0"/>
        <v>288</v>
      </c>
      <c r="G7" s="19">
        <v>400</v>
      </c>
      <c r="H7" s="5">
        <v>6.5</v>
      </c>
      <c r="I7" s="6">
        <v>1.4E-2</v>
      </c>
      <c r="J7" s="45">
        <v>7</v>
      </c>
      <c r="K7" s="45">
        <v>1</v>
      </c>
      <c r="L7" s="71">
        <v>310</v>
      </c>
      <c r="M7" s="72">
        <v>150</v>
      </c>
    </row>
    <row r="8" spans="1:13" x14ac:dyDescent="0.25">
      <c r="A8" s="27" t="s">
        <v>0</v>
      </c>
      <c r="B8" s="30" t="s">
        <v>17</v>
      </c>
      <c r="C8" s="38">
        <v>240</v>
      </c>
      <c r="D8" s="39">
        <v>240</v>
      </c>
      <c r="E8" s="40">
        <v>280</v>
      </c>
      <c r="F8" s="40">
        <f t="shared" si="0"/>
        <v>760</v>
      </c>
      <c r="G8" s="19">
        <v>1200</v>
      </c>
      <c r="H8" s="5">
        <v>12</v>
      </c>
      <c r="I8" s="6">
        <v>9.4999999999999998E-3</v>
      </c>
      <c r="J8" s="45">
        <v>3</v>
      </c>
      <c r="K8" s="45">
        <v>3</v>
      </c>
      <c r="L8" s="71">
        <v>750</v>
      </c>
      <c r="M8" s="72">
        <v>0</v>
      </c>
    </row>
    <row r="9" spans="1:13" x14ac:dyDescent="0.25">
      <c r="A9" s="27" t="s">
        <v>8</v>
      </c>
      <c r="B9" s="30" t="s">
        <v>20</v>
      </c>
      <c r="C9" s="38">
        <v>0</v>
      </c>
      <c r="D9" s="39">
        <v>0</v>
      </c>
      <c r="E9" s="40">
        <v>0</v>
      </c>
      <c r="F9" s="40">
        <f t="shared" si="0"/>
        <v>0</v>
      </c>
      <c r="G9" s="19">
        <v>168</v>
      </c>
      <c r="H9" s="5">
        <v>11</v>
      </c>
      <c r="I9" s="6">
        <v>0.01</v>
      </c>
      <c r="J9" s="45">
        <v>3</v>
      </c>
      <c r="K9" s="45">
        <v>5</v>
      </c>
      <c r="L9" s="71">
        <v>600</v>
      </c>
      <c r="M9" s="72">
        <v>60</v>
      </c>
    </row>
    <row r="10" spans="1:13" x14ac:dyDescent="0.25">
      <c r="A10" s="27" t="s">
        <v>12</v>
      </c>
      <c r="B10" s="30" t="s">
        <v>19</v>
      </c>
      <c r="C10" s="38">
        <v>0</v>
      </c>
      <c r="D10" s="39">
        <v>0</v>
      </c>
      <c r="E10" s="40">
        <v>0</v>
      </c>
      <c r="F10" s="40">
        <f t="shared" si="0"/>
        <v>0</v>
      </c>
      <c r="G10" s="19">
        <v>84</v>
      </c>
      <c r="H10" s="5">
        <v>12</v>
      </c>
      <c r="I10" s="6">
        <v>7.0000000000000001E-3</v>
      </c>
      <c r="J10" s="45">
        <v>1</v>
      </c>
      <c r="K10" s="45">
        <v>5</v>
      </c>
      <c r="L10" s="71">
        <v>600</v>
      </c>
      <c r="M10" s="72">
        <v>75</v>
      </c>
    </row>
    <row r="11" spans="1:13" x14ac:dyDescent="0.25">
      <c r="A11" s="27" t="s">
        <v>13</v>
      </c>
      <c r="B11" s="30" t="s">
        <v>18</v>
      </c>
      <c r="C11" s="38">
        <v>0</v>
      </c>
      <c r="D11" s="39">
        <v>0</v>
      </c>
      <c r="E11" s="40">
        <v>0</v>
      </c>
      <c r="F11" s="40">
        <f t="shared" si="0"/>
        <v>0</v>
      </c>
      <c r="G11" s="19">
        <v>210</v>
      </c>
      <c r="H11" s="5">
        <v>10</v>
      </c>
      <c r="I11" s="6">
        <v>7.0000000000000001E-3</v>
      </c>
      <c r="J11" s="45">
        <v>1</v>
      </c>
      <c r="K11" s="45">
        <v>5</v>
      </c>
      <c r="L11" s="71">
        <v>625</v>
      </c>
      <c r="M11" s="72">
        <v>50</v>
      </c>
    </row>
    <row r="12" spans="1:13" x14ac:dyDescent="0.25">
      <c r="A12" s="27" t="s">
        <v>16</v>
      </c>
      <c r="B12" s="30" t="s">
        <v>3</v>
      </c>
      <c r="C12" s="38">
        <v>0</v>
      </c>
      <c r="D12" s="39">
        <v>0</v>
      </c>
      <c r="E12" s="40">
        <v>0</v>
      </c>
      <c r="F12" s="40">
        <f t="shared" si="0"/>
        <v>0</v>
      </c>
      <c r="G12" s="19">
        <v>588</v>
      </c>
      <c r="H12" s="5">
        <v>9</v>
      </c>
      <c r="I12" s="6">
        <v>1.35E-2</v>
      </c>
      <c r="J12" s="45">
        <v>7</v>
      </c>
      <c r="K12" s="45">
        <v>3</v>
      </c>
      <c r="L12" s="71">
        <v>440</v>
      </c>
      <c r="M12" s="72">
        <v>120</v>
      </c>
    </row>
    <row r="13" spans="1:13" x14ac:dyDescent="0.25">
      <c r="A13" s="27" t="s">
        <v>10</v>
      </c>
      <c r="B13" s="30" t="s">
        <v>5</v>
      </c>
      <c r="C13" s="38">
        <v>0</v>
      </c>
      <c r="D13" s="39">
        <v>0</v>
      </c>
      <c r="E13" s="40">
        <v>162</v>
      </c>
      <c r="F13" s="40">
        <f t="shared" si="0"/>
        <v>162</v>
      </c>
      <c r="G13" s="19">
        <v>168</v>
      </c>
      <c r="H13" s="5">
        <v>15</v>
      </c>
      <c r="I13" s="6">
        <v>1.0999999999999999E-2</v>
      </c>
      <c r="J13" s="45">
        <v>4</v>
      </c>
      <c r="K13" s="45">
        <v>8</v>
      </c>
      <c r="L13" s="71">
        <v>600</v>
      </c>
      <c r="M13" s="72">
        <v>110</v>
      </c>
    </row>
    <row r="14" spans="1:13" x14ac:dyDescent="0.25">
      <c r="A14" s="27" t="s">
        <v>15</v>
      </c>
      <c r="B14" s="30" t="s">
        <v>4</v>
      </c>
      <c r="C14" s="38">
        <v>84.596491</v>
      </c>
      <c r="D14" s="39">
        <v>215.40351000000001</v>
      </c>
      <c r="E14" s="40">
        <v>0</v>
      </c>
      <c r="F14" s="40">
        <f t="shared" si="0"/>
        <v>300.000001</v>
      </c>
      <c r="G14" s="19">
        <v>300</v>
      </c>
      <c r="H14" s="5">
        <v>8</v>
      </c>
      <c r="I14" s="6">
        <v>1.2999999999999999E-2</v>
      </c>
      <c r="J14" s="45">
        <v>8</v>
      </c>
      <c r="K14" s="45">
        <v>3</v>
      </c>
      <c r="L14" s="71">
        <v>300</v>
      </c>
      <c r="M14" s="72">
        <v>90</v>
      </c>
    </row>
    <row r="15" spans="1:13" x14ac:dyDescent="0.25">
      <c r="A15" s="27" t="s">
        <v>11</v>
      </c>
      <c r="B15" s="30" t="s">
        <v>6</v>
      </c>
      <c r="C15" s="38">
        <v>62.162678999999997</v>
      </c>
      <c r="D15" s="39">
        <v>80</v>
      </c>
      <c r="E15" s="40">
        <v>67.837321000000003</v>
      </c>
      <c r="F15" s="40">
        <f t="shared" si="0"/>
        <v>210</v>
      </c>
      <c r="G15" s="19">
        <v>210</v>
      </c>
      <c r="H15" s="5">
        <v>13</v>
      </c>
      <c r="I15" s="6">
        <v>1.2999999999999999E-2</v>
      </c>
      <c r="J15" s="45">
        <v>3</v>
      </c>
      <c r="K15" s="45">
        <v>5</v>
      </c>
      <c r="L15" s="71">
        <v>460</v>
      </c>
      <c r="M15" s="72">
        <v>130</v>
      </c>
    </row>
    <row r="16" spans="1:13" x14ac:dyDescent="0.25">
      <c r="A16" s="28" t="s">
        <v>9</v>
      </c>
      <c r="B16" s="31" t="s">
        <v>7</v>
      </c>
      <c r="C16" s="87">
        <v>106.21691</v>
      </c>
      <c r="D16" s="41">
        <v>64.596491</v>
      </c>
      <c r="E16" s="42">
        <v>9.1866029000000005</v>
      </c>
      <c r="F16" s="42">
        <f t="shared" si="0"/>
        <v>180.0000039</v>
      </c>
      <c r="G16" s="20">
        <v>180</v>
      </c>
      <c r="H16" s="8">
        <v>14</v>
      </c>
      <c r="I16" s="9">
        <v>5.0000000000000001E-3</v>
      </c>
      <c r="J16" s="46">
        <v>3</v>
      </c>
      <c r="K16" s="46">
        <v>9</v>
      </c>
      <c r="L16" s="73">
        <v>505</v>
      </c>
      <c r="M16" s="74">
        <v>115</v>
      </c>
    </row>
    <row r="17" spans="1:9" x14ac:dyDescent="0.25">
      <c r="A17" s="27" t="s">
        <v>54</v>
      </c>
      <c r="B17" s="58" t="s">
        <v>43</v>
      </c>
      <c r="C17" s="91">
        <f>SUMPRODUCT(C$6:C$16,$L$6:$L$16)</f>
        <v>320790.73439</v>
      </c>
      <c r="D17" s="92">
        <f>SUMPRODUCT(D6:D16,$L$6:$L$16)</f>
        <v>314042.28095500002</v>
      </c>
      <c r="E17" s="92">
        <f>SUMPRODUCT(E6:E16,$L$6:$L$16)</f>
        <v>399146.98692449997</v>
      </c>
      <c r="F17" s="43"/>
    </row>
    <row r="18" spans="1:9" x14ac:dyDescent="0.25">
      <c r="B18" s="58" t="s">
        <v>24</v>
      </c>
      <c r="C18" s="93">
        <f>SUMPRODUCT(C$6:C$16,$M$6:$M$16)</f>
        <v>43963.365109999999</v>
      </c>
      <c r="D18" s="93">
        <f>SUMPRODUCT(D$6:D$16,$M$6:$M$16)</f>
        <v>37214.912365000004</v>
      </c>
      <c r="E18" s="93">
        <f>SUMPRODUCT(E$6:E$16,$M$6:$M$16)</f>
        <v>54841.723063500001</v>
      </c>
      <c r="F18" s="43"/>
    </row>
    <row r="19" spans="1:9" x14ac:dyDescent="0.25">
      <c r="B19" s="59"/>
    </row>
    <row r="20" spans="1:9" x14ac:dyDescent="0.25">
      <c r="B20" s="59" t="s">
        <v>34</v>
      </c>
      <c r="C20" s="17">
        <f>SUM(C6:C16)</f>
        <v>600</v>
      </c>
      <c r="D20" s="17">
        <f t="shared" ref="D20:E20" si="1">SUM(D6:D16)</f>
        <v>600.000001</v>
      </c>
      <c r="E20" s="17">
        <f t="shared" si="1"/>
        <v>700.00000390000002</v>
      </c>
    </row>
    <row r="21" spans="1:9" x14ac:dyDescent="0.25">
      <c r="B21" s="59" t="s">
        <v>44</v>
      </c>
      <c r="C21" s="57">
        <v>600</v>
      </c>
      <c r="D21" s="57">
        <v>600</v>
      </c>
      <c r="E21" s="57">
        <v>700</v>
      </c>
    </row>
    <row r="23" spans="1:9" x14ac:dyDescent="0.25">
      <c r="A23" s="27"/>
      <c r="B23" s="59" t="s">
        <v>45</v>
      </c>
      <c r="C23" s="56">
        <f>$C$8</f>
        <v>240</v>
      </c>
      <c r="D23" s="56">
        <f>$D$8</f>
        <v>240</v>
      </c>
      <c r="E23" s="56">
        <f>$E$8</f>
        <v>280</v>
      </c>
    </row>
    <row r="24" spans="1:9" x14ac:dyDescent="0.25">
      <c r="B24" s="59" t="s">
        <v>46</v>
      </c>
      <c r="C24">
        <f>C21*$C$25</f>
        <v>240</v>
      </c>
      <c r="D24">
        <f t="shared" ref="D24:E24" si="2">D21*$C$25</f>
        <v>240</v>
      </c>
      <c r="E24">
        <f t="shared" si="2"/>
        <v>280</v>
      </c>
    </row>
    <row r="25" spans="1:9" x14ac:dyDescent="0.25">
      <c r="B25" s="59" t="s">
        <v>47</v>
      </c>
      <c r="C25" s="60">
        <v>0.4</v>
      </c>
    </row>
    <row r="27" spans="1:9" x14ac:dyDescent="0.25">
      <c r="A27" t="s">
        <v>53</v>
      </c>
      <c r="B27" s="59" t="s">
        <v>51</v>
      </c>
      <c r="F27" t="s">
        <v>52</v>
      </c>
      <c r="G27" s="24" t="s">
        <v>55</v>
      </c>
      <c r="H27" t="s">
        <v>51</v>
      </c>
      <c r="I27" t="s">
        <v>52</v>
      </c>
    </row>
    <row r="28" spans="1:9" x14ac:dyDescent="0.25">
      <c r="A28" s="32" t="s">
        <v>48</v>
      </c>
      <c r="B28" s="80">
        <f t="shared" ref="B28:B31" si="3">H28-G28*(I28-H28)</f>
        <v>10.912631579999999</v>
      </c>
      <c r="C28" s="34">
        <f>SUMPRODUCT(C$6:C$16,$H$6:$H$16)/C$21</f>
        <v>10.912631625000001</v>
      </c>
      <c r="D28" s="34">
        <f t="shared" ref="D28:E28" si="4">SUMPRODUCT(D$6:D$16,$H$6:$H$16)/D$21</f>
        <v>10.91263159</v>
      </c>
      <c r="E28" s="34">
        <f t="shared" si="4"/>
        <v>11.395488762285714</v>
      </c>
      <c r="F28" s="80">
        <f>I28+G28*(I28-H28)</f>
        <v>13.087368420000001</v>
      </c>
      <c r="G28" s="88">
        <v>0.58736842</v>
      </c>
      <c r="H28" s="34">
        <v>11.5</v>
      </c>
      <c r="I28" s="61">
        <v>12.5</v>
      </c>
    </row>
    <row r="29" spans="1:9" x14ac:dyDescent="0.25">
      <c r="A29" s="76" t="s">
        <v>23</v>
      </c>
      <c r="B29" s="83">
        <f t="shared" si="3"/>
        <v>6.0315789499999998E-3</v>
      </c>
      <c r="C29" s="77">
        <f>SUMPRODUCT(C$6:C$16,$I$6:$I$16)/C$21</f>
        <v>1.0362147733333332E-2</v>
      </c>
      <c r="D29" s="77">
        <f t="shared" ref="D29:E29" si="5">SUMPRODUCT(D$6:D$16,$I$6:$I$16)/D$21</f>
        <v>1.0738713475E-2</v>
      </c>
      <c r="E29" s="77">
        <f t="shared" si="5"/>
        <v>1.1290690439285715E-2</v>
      </c>
      <c r="F29" s="83">
        <f t="shared" ref="F29:F31" si="6">I29+G29*(I29-H29)</f>
        <v>1.146842105E-2</v>
      </c>
      <c r="G29" s="79">
        <v>0.58736842</v>
      </c>
      <c r="H29" s="77">
        <v>7.4999999999999997E-3</v>
      </c>
      <c r="I29" s="78">
        <v>0.01</v>
      </c>
    </row>
    <row r="30" spans="1:9" x14ac:dyDescent="0.25">
      <c r="A30" s="62" t="s">
        <v>49</v>
      </c>
      <c r="B30" s="84">
        <f t="shared" si="3"/>
        <v>-2.34947368</v>
      </c>
      <c r="C30" s="33">
        <f>SUMPRODUCT(C$6:C$16,$J$6:$J$16)/C$21</f>
        <v>4.4184635583333334</v>
      </c>
      <c r="D30" s="33">
        <f t="shared" ref="D30:E30" si="7">SUMPRODUCT(D$6:D$16,$J$6:$J$16)/D$21</f>
        <v>4.7950292549999993</v>
      </c>
      <c r="E30" s="33">
        <f t="shared" si="7"/>
        <v>4.2655776167142854</v>
      </c>
      <c r="F30" s="81">
        <f t="shared" si="6"/>
        <v>6.34947368</v>
      </c>
      <c r="G30" s="79">
        <v>0.58736842</v>
      </c>
      <c r="H30" s="33">
        <v>0</v>
      </c>
      <c r="I30" s="63">
        <v>4</v>
      </c>
    </row>
    <row r="31" spans="1:9" x14ac:dyDescent="0.25">
      <c r="A31" s="64" t="s">
        <v>50</v>
      </c>
      <c r="B31" s="85">
        <f t="shared" si="3"/>
        <v>3.9126315800000002</v>
      </c>
      <c r="C31" s="65">
        <f>SUMPRODUCT(C$6:C$16,$K$6:$K$16)/C$21</f>
        <v>3.9126316299999999</v>
      </c>
      <c r="D31" s="65">
        <f t="shared" ref="D31:E31" si="8">SUMPRODUCT(D$6:D$16,$K$6:$K$16)/D$21</f>
        <v>3.912631581666667</v>
      </c>
      <c r="E31" s="65">
        <f t="shared" si="8"/>
        <v>3.912631587285714</v>
      </c>
      <c r="F31" s="82">
        <f t="shared" si="6"/>
        <v>6.0873684199999998</v>
      </c>
      <c r="G31" s="89">
        <v>0.58736842</v>
      </c>
      <c r="H31" s="65">
        <v>4.5</v>
      </c>
      <c r="I31" s="66">
        <v>5.5</v>
      </c>
    </row>
    <row r="32" spans="1:9" x14ac:dyDescent="0.25">
      <c r="F32" s="75"/>
    </row>
    <row r="33" spans="2:2" x14ac:dyDescent="0.25">
      <c r="B33" s="80"/>
    </row>
  </sheetData>
  <autoFilter ref="A5:M18"/>
  <conditionalFormatting sqref="K6:K16">
    <cfRule type="colorScale" priority="9">
      <colorScale>
        <cfvo type="min"/>
        <cfvo type="max"/>
        <color theme="9" tint="0.79998168889431442"/>
        <color rgb="FFFFC000"/>
      </colorScale>
    </cfRule>
  </conditionalFormatting>
  <conditionalFormatting sqref="J6:J16">
    <cfRule type="colorScale" priority="5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6">
    <cfRule type="colorScale" priority="7">
      <colorScale>
        <cfvo type="min"/>
        <cfvo type="max"/>
        <color rgb="FFFCFCFF"/>
        <color rgb="FFF8696B"/>
      </colorScale>
    </cfRule>
  </conditionalFormatting>
  <conditionalFormatting sqref="H6:H16">
    <cfRule type="colorScale" priority="6">
      <colorScale>
        <cfvo type="min"/>
        <cfvo type="max"/>
        <color rgb="FFFCFCFF"/>
        <color rgb="FFF8696B"/>
      </colorScale>
    </cfRule>
  </conditionalFormatting>
  <conditionalFormatting sqref="L6:L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6">
    <cfRule type="colorScale" priority="2">
      <colorScale>
        <cfvo type="min"/>
        <cfvo type="max"/>
        <color rgb="FFFFEF9C"/>
        <color rgb="FF63BE7B"/>
      </colorScale>
    </cfRule>
  </conditionalFormatting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Normal="100" workbookViewId="0">
      <selection activeCell="D25" sqref="D25"/>
    </sheetView>
  </sheetViews>
  <sheetFormatPr defaultRowHeight="15.75" x14ac:dyDescent="0.25"/>
  <cols>
    <col min="1" max="1" width="12.5" customWidth="1"/>
    <col min="2" max="2" width="12.75" customWidth="1"/>
    <col min="3" max="5" width="11.625" customWidth="1"/>
    <col min="6" max="8" width="8.75" customWidth="1"/>
    <col min="9" max="9" width="7.625" customWidth="1"/>
    <col min="10" max="10" width="6" bestFit="1" customWidth="1"/>
    <col min="11" max="11" width="6.25" customWidth="1"/>
  </cols>
  <sheetData>
    <row r="1" spans="1:13" x14ac:dyDescent="0.25">
      <c r="A1" s="24" t="s">
        <v>64</v>
      </c>
    </row>
    <row r="2" spans="1:13" x14ac:dyDescent="0.25">
      <c r="A2" s="70">
        <f>SUM(C17:E18)</f>
        <v>1243657.6923076923</v>
      </c>
      <c r="B2" s="70">
        <f>'Optimization Model'!A2</f>
        <v>1227560.0000000002</v>
      </c>
      <c r="C2" s="70">
        <f>B2-A2</f>
        <v>-16097.692307692021</v>
      </c>
    </row>
    <row r="4" spans="1:13" x14ac:dyDescent="0.25">
      <c r="A4" t="s">
        <v>33</v>
      </c>
      <c r="G4" t="s">
        <v>42</v>
      </c>
    </row>
    <row r="5" spans="1:13" ht="63" x14ac:dyDescent="0.25">
      <c r="A5" s="25" t="s">
        <v>25</v>
      </c>
      <c r="B5" s="29" t="s">
        <v>26</v>
      </c>
      <c r="C5" s="26" t="s">
        <v>27</v>
      </c>
      <c r="D5" s="26" t="s">
        <v>29</v>
      </c>
      <c r="E5" s="26" t="s">
        <v>28</v>
      </c>
      <c r="F5" s="26" t="s">
        <v>34</v>
      </c>
      <c r="G5" s="10" t="s">
        <v>21</v>
      </c>
      <c r="H5" s="44" t="s">
        <v>22</v>
      </c>
      <c r="I5" s="11" t="s">
        <v>23</v>
      </c>
      <c r="J5" s="44" t="s">
        <v>31</v>
      </c>
      <c r="K5" s="11" t="s">
        <v>30</v>
      </c>
      <c r="L5" s="11" t="s">
        <v>32</v>
      </c>
      <c r="M5" s="12" t="s">
        <v>24</v>
      </c>
    </row>
    <row r="6" spans="1:13" x14ac:dyDescent="0.25">
      <c r="A6" s="27" t="s">
        <v>8</v>
      </c>
      <c r="B6" s="30" t="s">
        <v>1</v>
      </c>
      <c r="C6" s="47">
        <v>0</v>
      </c>
      <c r="D6" s="48">
        <v>0</v>
      </c>
      <c r="E6" s="49">
        <v>0</v>
      </c>
      <c r="F6" s="37">
        <f t="shared" ref="F6:F16" si="0">SUM($C6:$E6)</f>
        <v>0</v>
      </c>
      <c r="G6" s="19">
        <v>672</v>
      </c>
      <c r="H6" s="5">
        <v>10.5</v>
      </c>
      <c r="I6" s="6">
        <v>6.0000000000000001E-3</v>
      </c>
      <c r="J6" s="45">
        <v>3</v>
      </c>
      <c r="K6" s="45">
        <v>3</v>
      </c>
      <c r="L6" s="71">
        <v>500</v>
      </c>
      <c r="M6" s="72">
        <v>100</v>
      </c>
    </row>
    <row r="7" spans="1:13" x14ac:dyDescent="0.25">
      <c r="A7" s="27" t="s">
        <v>14</v>
      </c>
      <c r="B7" s="30" t="s">
        <v>2</v>
      </c>
      <c r="C7" s="50">
        <v>0</v>
      </c>
      <c r="D7" s="51">
        <v>0</v>
      </c>
      <c r="E7" s="52">
        <v>0</v>
      </c>
      <c r="F7" s="40">
        <f t="shared" si="0"/>
        <v>0</v>
      </c>
      <c r="G7" s="19">
        <v>400</v>
      </c>
      <c r="H7" s="5">
        <v>6.5</v>
      </c>
      <c r="I7" s="6">
        <v>1.4E-2</v>
      </c>
      <c r="J7" s="45">
        <v>7</v>
      </c>
      <c r="K7" s="45">
        <v>1</v>
      </c>
      <c r="L7" s="71">
        <v>310</v>
      </c>
      <c r="M7" s="72">
        <v>150</v>
      </c>
    </row>
    <row r="8" spans="1:13" x14ac:dyDescent="0.25">
      <c r="A8" s="27" t="s">
        <v>0</v>
      </c>
      <c r="B8" s="30" t="s">
        <v>17</v>
      </c>
      <c r="C8" s="50">
        <v>259.7435897435895</v>
      </c>
      <c r="D8" s="51">
        <v>253.30769230769229</v>
      </c>
      <c r="E8" s="52">
        <v>280.00000000000011</v>
      </c>
      <c r="F8" s="40">
        <f t="shared" si="0"/>
        <v>793.05128205128187</v>
      </c>
      <c r="G8" s="19">
        <v>1200</v>
      </c>
      <c r="H8" s="5">
        <v>12</v>
      </c>
      <c r="I8" s="6">
        <v>9.4999999999999998E-3</v>
      </c>
      <c r="J8" s="45">
        <v>3</v>
      </c>
      <c r="K8" s="45">
        <v>3</v>
      </c>
      <c r="L8" s="71">
        <v>750</v>
      </c>
      <c r="M8" s="72">
        <v>0</v>
      </c>
    </row>
    <row r="9" spans="1:13" x14ac:dyDescent="0.25">
      <c r="A9" s="27" t="s">
        <v>8</v>
      </c>
      <c r="B9" s="30" t="s">
        <v>20</v>
      </c>
      <c r="C9" s="50">
        <v>0</v>
      </c>
      <c r="D9" s="51">
        <v>0</v>
      </c>
      <c r="E9" s="52">
        <v>0</v>
      </c>
      <c r="F9" s="40">
        <f t="shared" si="0"/>
        <v>0</v>
      </c>
      <c r="G9" s="19">
        <v>168</v>
      </c>
      <c r="H9" s="5">
        <v>11</v>
      </c>
      <c r="I9" s="6">
        <v>0.01</v>
      </c>
      <c r="J9" s="45">
        <v>3</v>
      </c>
      <c r="K9" s="45">
        <v>5</v>
      </c>
      <c r="L9" s="71">
        <v>600</v>
      </c>
      <c r="M9" s="72">
        <v>60</v>
      </c>
    </row>
    <row r="10" spans="1:13" x14ac:dyDescent="0.25">
      <c r="A10" s="27" t="s">
        <v>12</v>
      </c>
      <c r="B10" s="30" t="s">
        <v>19</v>
      </c>
      <c r="C10" s="50">
        <v>0</v>
      </c>
      <c r="D10" s="51">
        <v>84</v>
      </c>
      <c r="E10" s="52">
        <v>0</v>
      </c>
      <c r="F10" s="40">
        <f t="shared" si="0"/>
        <v>84</v>
      </c>
      <c r="G10" s="19">
        <v>84</v>
      </c>
      <c r="H10" s="5">
        <v>12</v>
      </c>
      <c r="I10" s="6">
        <v>7.0000000000000001E-3</v>
      </c>
      <c r="J10" s="45">
        <v>1</v>
      </c>
      <c r="K10" s="45">
        <v>5</v>
      </c>
      <c r="L10" s="71">
        <v>600</v>
      </c>
      <c r="M10" s="72">
        <v>75</v>
      </c>
    </row>
    <row r="11" spans="1:13" x14ac:dyDescent="0.25">
      <c r="A11" s="27" t="s">
        <v>13</v>
      </c>
      <c r="B11" s="30" t="s">
        <v>18</v>
      </c>
      <c r="C11" s="50">
        <v>75.38461538461577</v>
      </c>
      <c r="D11" s="51">
        <v>0</v>
      </c>
      <c r="E11" s="52">
        <v>134.61538461538422</v>
      </c>
      <c r="F11" s="40">
        <f t="shared" si="0"/>
        <v>210</v>
      </c>
      <c r="G11" s="19">
        <v>210</v>
      </c>
      <c r="H11" s="5">
        <v>10</v>
      </c>
      <c r="I11" s="6">
        <v>7.0000000000000001E-3</v>
      </c>
      <c r="J11" s="45">
        <v>1</v>
      </c>
      <c r="K11" s="45">
        <v>5</v>
      </c>
      <c r="L11" s="71">
        <v>625</v>
      </c>
      <c r="M11" s="72">
        <v>50</v>
      </c>
    </row>
    <row r="12" spans="1:13" x14ac:dyDescent="0.25">
      <c r="A12" s="27" t="s">
        <v>16</v>
      </c>
      <c r="B12" s="30" t="s">
        <v>3</v>
      </c>
      <c r="C12" s="50">
        <v>0</v>
      </c>
      <c r="D12" s="51">
        <v>0</v>
      </c>
      <c r="E12" s="52">
        <v>0</v>
      </c>
      <c r="F12" s="40">
        <f t="shared" si="0"/>
        <v>0</v>
      </c>
      <c r="G12" s="19">
        <v>588</v>
      </c>
      <c r="H12" s="5">
        <v>9</v>
      </c>
      <c r="I12" s="6">
        <v>1.35E-2</v>
      </c>
      <c r="J12" s="45">
        <v>7</v>
      </c>
      <c r="K12" s="45">
        <v>3</v>
      </c>
      <c r="L12" s="71">
        <v>440</v>
      </c>
      <c r="M12" s="72">
        <v>120</v>
      </c>
    </row>
    <row r="13" spans="1:13" x14ac:dyDescent="0.25">
      <c r="A13" s="27" t="s">
        <v>10</v>
      </c>
      <c r="B13" s="30" t="s">
        <v>5</v>
      </c>
      <c r="C13" s="50">
        <v>0</v>
      </c>
      <c r="D13" s="51">
        <v>0</v>
      </c>
      <c r="E13" s="52">
        <v>156.1538461538461</v>
      </c>
      <c r="F13" s="40">
        <f t="shared" si="0"/>
        <v>156.1538461538461</v>
      </c>
      <c r="G13" s="19">
        <v>168</v>
      </c>
      <c r="H13" s="5">
        <v>15</v>
      </c>
      <c r="I13" s="6">
        <v>1.0999999999999999E-2</v>
      </c>
      <c r="J13" s="45">
        <v>4</v>
      </c>
      <c r="K13" s="45">
        <v>8</v>
      </c>
      <c r="L13" s="71">
        <v>600</v>
      </c>
      <c r="M13" s="72">
        <v>110</v>
      </c>
    </row>
    <row r="14" spans="1:13" x14ac:dyDescent="0.25">
      <c r="A14" s="27" t="s">
        <v>15</v>
      </c>
      <c r="B14" s="30" t="s">
        <v>4</v>
      </c>
      <c r="C14" s="50">
        <v>0</v>
      </c>
      <c r="D14" s="51">
        <v>137.56410256410243</v>
      </c>
      <c r="E14" s="52">
        <v>129.2307692307696</v>
      </c>
      <c r="F14" s="40">
        <f t="shared" si="0"/>
        <v>266.79487179487205</v>
      </c>
      <c r="G14" s="19">
        <v>300</v>
      </c>
      <c r="H14" s="5">
        <v>8</v>
      </c>
      <c r="I14" s="6">
        <v>1.2999999999999999E-2</v>
      </c>
      <c r="J14" s="45">
        <v>8</v>
      </c>
      <c r="K14" s="45">
        <v>3</v>
      </c>
      <c r="L14" s="71">
        <v>300</v>
      </c>
      <c r="M14" s="72">
        <v>90</v>
      </c>
    </row>
    <row r="15" spans="1:13" x14ac:dyDescent="0.25">
      <c r="A15" s="27" t="s">
        <v>11</v>
      </c>
      <c r="B15" s="30" t="s">
        <v>6</v>
      </c>
      <c r="C15" s="50">
        <v>210.00000000000003</v>
      </c>
      <c r="D15" s="51">
        <v>0</v>
      </c>
      <c r="E15" s="52">
        <v>0</v>
      </c>
      <c r="F15" s="40">
        <f t="shared" si="0"/>
        <v>210.00000000000003</v>
      </c>
      <c r="G15" s="19">
        <v>210</v>
      </c>
      <c r="H15" s="5">
        <v>13</v>
      </c>
      <c r="I15" s="6">
        <v>1.2999999999999999E-2</v>
      </c>
      <c r="J15" s="45">
        <v>3</v>
      </c>
      <c r="K15" s="45">
        <v>5</v>
      </c>
      <c r="L15" s="71">
        <v>460</v>
      </c>
      <c r="M15" s="72">
        <v>130</v>
      </c>
    </row>
    <row r="16" spans="1:13" x14ac:dyDescent="0.25">
      <c r="A16" s="28" t="s">
        <v>9</v>
      </c>
      <c r="B16" s="31" t="s">
        <v>7</v>
      </c>
      <c r="C16" s="53">
        <v>54.871794871794805</v>
      </c>
      <c r="D16" s="54">
        <v>125.12820512820522</v>
      </c>
      <c r="E16" s="55">
        <v>0</v>
      </c>
      <c r="F16" s="42">
        <f t="shared" si="0"/>
        <v>180.00000000000003</v>
      </c>
      <c r="G16" s="20">
        <v>180</v>
      </c>
      <c r="H16" s="8">
        <v>14</v>
      </c>
      <c r="I16" s="9">
        <v>5.0000000000000001E-3</v>
      </c>
      <c r="J16" s="46">
        <v>3</v>
      </c>
      <c r="K16" s="46">
        <v>9</v>
      </c>
      <c r="L16" s="73">
        <v>505</v>
      </c>
      <c r="M16" s="74">
        <v>115</v>
      </c>
    </row>
    <row r="17" spans="1:6" x14ac:dyDescent="0.25">
      <c r="A17" s="27" t="s">
        <v>54</v>
      </c>
      <c r="B17" s="58" t="s">
        <v>43</v>
      </c>
      <c r="C17" s="67">
        <f>SUMPRODUCT(C$6:C$16,$L$6:$L$16)</f>
        <v>366233.33333333337</v>
      </c>
      <c r="D17" s="68">
        <f>SUMPRODUCT(D6:D16,$L$6:$L$16)</f>
        <v>344839.74358974356</v>
      </c>
      <c r="E17" s="68">
        <f>SUMPRODUCT(E6:E16,$L$6:$L$16)</f>
        <v>426596.15384615376</v>
      </c>
      <c r="F17" s="43"/>
    </row>
    <row r="18" spans="1:6" x14ac:dyDescent="0.25">
      <c r="B18" s="58" t="s">
        <v>24</v>
      </c>
      <c r="C18" s="69">
        <f>SUMPRODUCT(C$6:C$16,$M$6:$M$16)</f>
        <v>37379.487179487194</v>
      </c>
      <c r="D18" s="69">
        <f>SUMPRODUCT(D$6:D$16,$M$6:$M$16)</f>
        <v>33070.51282051282</v>
      </c>
      <c r="E18" s="69">
        <f>SUMPRODUCT(E$6:E$16,$M$6:$M$16)</f>
        <v>35538.461538461546</v>
      </c>
      <c r="F18" s="43"/>
    </row>
    <row r="19" spans="1:6" x14ac:dyDescent="0.25">
      <c r="B19" s="59"/>
    </row>
    <row r="20" spans="1:6" x14ac:dyDescent="0.25">
      <c r="B20" s="59" t="s">
        <v>34</v>
      </c>
      <c r="C20" s="17">
        <f>SUM(C6:C16)</f>
        <v>600.00000000000011</v>
      </c>
      <c r="D20" s="17">
        <f t="shared" ref="D20:E20" si="1">SUM(D6:D16)</f>
        <v>599.99999999999989</v>
      </c>
      <c r="E20" s="17">
        <f t="shared" si="1"/>
        <v>700</v>
      </c>
    </row>
    <row r="21" spans="1:6" x14ac:dyDescent="0.25">
      <c r="B21" s="59" t="s">
        <v>44</v>
      </c>
      <c r="C21" s="57">
        <v>600</v>
      </c>
      <c r="D21" s="57">
        <v>600</v>
      </c>
      <c r="E21" s="57">
        <v>700</v>
      </c>
    </row>
    <row r="23" spans="1:6" x14ac:dyDescent="0.25">
      <c r="A23" s="27"/>
      <c r="B23" s="59" t="s">
        <v>45</v>
      </c>
      <c r="C23" s="56">
        <f>$C$8</f>
        <v>259.7435897435895</v>
      </c>
      <c r="D23" s="56">
        <f>$D$8</f>
        <v>253.30769230769229</v>
      </c>
      <c r="E23" s="56">
        <f>$E$8</f>
        <v>280.00000000000011</v>
      </c>
    </row>
    <row r="24" spans="1:6" x14ac:dyDescent="0.25">
      <c r="B24" s="59" t="s">
        <v>46</v>
      </c>
      <c r="C24">
        <f>C21*0.4</f>
        <v>240</v>
      </c>
      <c r="D24">
        <f t="shared" ref="D24:E24" si="2">D21*0.4</f>
        <v>240</v>
      </c>
      <c r="E24">
        <f t="shared" si="2"/>
        <v>280</v>
      </c>
    </row>
    <row r="26" spans="1:6" x14ac:dyDescent="0.25">
      <c r="A26" t="s">
        <v>53</v>
      </c>
      <c r="B26" s="59" t="s">
        <v>51</v>
      </c>
      <c r="F26" t="s">
        <v>52</v>
      </c>
    </row>
    <row r="27" spans="1:6" x14ac:dyDescent="0.25">
      <c r="A27" s="1" t="s">
        <v>48</v>
      </c>
      <c r="B27" s="34">
        <v>11.5</v>
      </c>
      <c r="C27" s="34">
        <f>SUMPRODUCT(C$6:C$16,$H$6:$H$16)/C$21</f>
        <v>12.281623931623932</v>
      </c>
      <c r="D27" s="34">
        <f t="shared" ref="D27:E27" si="3">SUMPRODUCT(D$6:D$16,$H$6:$H$16)/D$21</f>
        <v>11.5</v>
      </c>
      <c r="E27" s="34">
        <f t="shared" si="3"/>
        <v>11.546153846153846</v>
      </c>
      <c r="F27" s="61">
        <v>12.5</v>
      </c>
    </row>
    <row r="28" spans="1:6" x14ac:dyDescent="0.25">
      <c r="A28" s="2" t="s">
        <v>23</v>
      </c>
      <c r="B28" s="105">
        <v>7.4999999999999997E-3</v>
      </c>
      <c r="C28" s="105">
        <f>SUMPRODUCT(C$6:C$16,$I$6:$I$16)/C$21</f>
        <v>9.9993589743589753E-3</v>
      </c>
      <c r="D28" s="105">
        <f t="shared" ref="D28:E28" si="4">SUMPRODUCT(D$6:D$16,$I$6:$I$16)/D$21</f>
        <v>9.0139957264957233E-3</v>
      </c>
      <c r="E28" s="105">
        <f t="shared" si="4"/>
        <v>1.0000000000000002E-2</v>
      </c>
      <c r="F28" s="106">
        <v>0.01</v>
      </c>
    </row>
    <row r="29" spans="1:6" x14ac:dyDescent="0.25">
      <c r="A29" s="2" t="s">
        <v>49</v>
      </c>
      <c r="B29" s="33">
        <v>0</v>
      </c>
      <c r="C29" s="33">
        <f>SUMPRODUCT(C$6:C$16,$J$6:$J$16)/C$21</f>
        <v>2.7487179487179478</v>
      </c>
      <c r="D29" s="33">
        <f t="shared" ref="D29:E29" si="5">SUMPRODUCT(D$6:D$16,$J$6:$J$16)/D$21</f>
        <v>3.8663675213675197</v>
      </c>
      <c r="E29" s="33">
        <f t="shared" si="5"/>
        <v>3.7615384615384651</v>
      </c>
      <c r="F29" s="63">
        <v>4</v>
      </c>
    </row>
    <row r="30" spans="1:6" x14ac:dyDescent="0.25">
      <c r="A30" s="3" t="s">
        <v>50</v>
      </c>
      <c r="B30" s="65">
        <v>4.5</v>
      </c>
      <c r="C30" s="65">
        <f>SUMPRODUCT(C$6:C$16,$K$6:$K$16)/C$21</f>
        <v>4.5000000000000018</v>
      </c>
      <c r="D30" s="65">
        <f t="shared" ref="D30:E30" si="6">SUMPRODUCT(D$6:D$16,$K$6:$K$16)/D$21</f>
        <v>4.5312820512820524</v>
      </c>
      <c r="E30" s="65">
        <f t="shared" si="6"/>
        <v>4.4999999999999991</v>
      </c>
      <c r="F30" s="66">
        <v>5.5</v>
      </c>
    </row>
    <row r="31" spans="1:6" x14ac:dyDescent="0.25">
      <c r="A31" s="33"/>
      <c r="B31" s="33"/>
      <c r="C31" s="33"/>
      <c r="D31" s="33"/>
      <c r="E31" s="33"/>
      <c r="F31" s="33"/>
    </row>
    <row r="32" spans="1:6" x14ac:dyDescent="0.25">
      <c r="A32" s="104" t="s">
        <v>62</v>
      </c>
      <c r="F32" t="s">
        <v>63</v>
      </c>
    </row>
    <row r="33" spans="1:8" x14ac:dyDescent="0.25">
      <c r="A33" s="100" t="s">
        <v>25</v>
      </c>
      <c r="B33" s="102" t="s">
        <v>26</v>
      </c>
      <c r="C33" s="101" t="s">
        <v>27</v>
      </c>
      <c r="D33" s="101" t="s">
        <v>29</v>
      </c>
      <c r="E33" s="102" t="s">
        <v>28</v>
      </c>
      <c r="F33" s="101" t="s">
        <v>27</v>
      </c>
      <c r="G33" s="101" t="s">
        <v>29</v>
      </c>
      <c r="H33" s="102" t="s">
        <v>28</v>
      </c>
    </row>
    <row r="34" spans="1:8" x14ac:dyDescent="0.25">
      <c r="A34" s="32" t="s">
        <v>8</v>
      </c>
      <c r="B34" s="96" t="s">
        <v>1</v>
      </c>
      <c r="C34" s="32">
        <v>0</v>
      </c>
      <c r="D34" s="95">
        <v>0</v>
      </c>
      <c r="E34" s="96">
        <v>0</v>
      </c>
      <c r="F34" s="32">
        <f t="shared" ref="F34:F44" si="7">C34*$G6</f>
        <v>0</v>
      </c>
      <c r="G34" s="95">
        <f t="shared" ref="G34:G44" si="8">D34*$G6</f>
        <v>0</v>
      </c>
      <c r="H34" s="96">
        <f t="shared" ref="H34:H44" si="9">E34*$G6</f>
        <v>0</v>
      </c>
    </row>
    <row r="35" spans="1:8" x14ac:dyDescent="0.25">
      <c r="A35" s="62" t="s">
        <v>14</v>
      </c>
      <c r="B35" s="63" t="s">
        <v>2</v>
      </c>
      <c r="C35" s="62">
        <v>0</v>
      </c>
      <c r="D35" s="33">
        <v>0</v>
      </c>
      <c r="E35" s="63">
        <v>0</v>
      </c>
      <c r="F35" s="62">
        <f t="shared" si="7"/>
        <v>0</v>
      </c>
      <c r="G35" s="33">
        <f t="shared" si="8"/>
        <v>0</v>
      </c>
      <c r="H35" s="63">
        <f t="shared" si="9"/>
        <v>0</v>
      </c>
    </row>
    <row r="36" spans="1:8" x14ac:dyDescent="0.25">
      <c r="A36" s="62" t="s">
        <v>0</v>
      </c>
      <c r="B36" s="63" t="s">
        <v>17</v>
      </c>
      <c r="C36" s="62">
        <v>1</v>
      </c>
      <c r="D36" s="33">
        <v>1</v>
      </c>
      <c r="E36" s="63">
        <v>1</v>
      </c>
      <c r="F36" s="62">
        <f t="shared" si="7"/>
        <v>1200</v>
      </c>
      <c r="G36" s="33">
        <f t="shared" si="8"/>
        <v>1200</v>
      </c>
      <c r="H36" s="63">
        <f t="shared" si="9"/>
        <v>1200</v>
      </c>
    </row>
    <row r="37" spans="1:8" x14ac:dyDescent="0.25">
      <c r="A37" s="62" t="s">
        <v>8</v>
      </c>
      <c r="B37" s="63" t="s">
        <v>20</v>
      </c>
      <c r="C37" s="62">
        <v>0</v>
      </c>
      <c r="D37" s="33">
        <v>0</v>
      </c>
      <c r="E37" s="63">
        <v>0</v>
      </c>
      <c r="F37" s="62">
        <f t="shared" si="7"/>
        <v>0</v>
      </c>
      <c r="G37" s="33">
        <f t="shared" si="8"/>
        <v>0</v>
      </c>
      <c r="H37" s="63">
        <f t="shared" si="9"/>
        <v>0</v>
      </c>
    </row>
    <row r="38" spans="1:8" x14ac:dyDescent="0.25">
      <c r="A38" s="62" t="s">
        <v>12</v>
      </c>
      <c r="B38" s="63" t="s">
        <v>19</v>
      </c>
      <c r="C38" s="62">
        <v>0</v>
      </c>
      <c r="D38" s="33">
        <v>1</v>
      </c>
      <c r="E38" s="63">
        <v>0</v>
      </c>
      <c r="F38" s="62">
        <f t="shared" si="7"/>
        <v>0</v>
      </c>
      <c r="G38" s="33">
        <f t="shared" si="8"/>
        <v>84</v>
      </c>
      <c r="H38" s="63">
        <f t="shared" si="9"/>
        <v>0</v>
      </c>
    </row>
    <row r="39" spans="1:8" x14ac:dyDescent="0.25">
      <c r="A39" s="62" t="s">
        <v>13</v>
      </c>
      <c r="B39" s="63" t="s">
        <v>18</v>
      </c>
      <c r="C39" s="62">
        <v>1</v>
      </c>
      <c r="D39" s="33">
        <v>0</v>
      </c>
      <c r="E39" s="63">
        <v>1</v>
      </c>
      <c r="F39" s="62">
        <f t="shared" si="7"/>
        <v>210</v>
      </c>
      <c r="G39" s="33">
        <f t="shared" si="8"/>
        <v>0</v>
      </c>
      <c r="H39" s="63">
        <f t="shared" si="9"/>
        <v>210</v>
      </c>
    </row>
    <row r="40" spans="1:8" x14ac:dyDescent="0.25">
      <c r="A40" s="62" t="s">
        <v>16</v>
      </c>
      <c r="B40" s="63" t="s">
        <v>3</v>
      </c>
      <c r="C40" s="62">
        <v>0</v>
      </c>
      <c r="D40" s="33">
        <v>0</v>
      </c>
      <c r="E40" s="63">
        <v>0</v>
      </c>
      <c r="F40" s="62">
        <f t="shared" si="7"/>
        <v>0</v>
      </c>
      <c r="G40" s="33">
        <f t="shared" si="8"/>
        <v>0</v>
      </c>
      <c r="H40" s="63">
        <f t="shared" si="9"/>
        <v>0</v>
      </c>
    </row>
    <row r="41" spans="1:8" x14ac:dyDescent="0.25">
      <c r="A41" s="62" t="s">
        <v>10</v>
      </c>
      <c r="B41" s="63" t="s">
        <v>5</v>
      </c>
      <c r="C41" s="62">
        <v>0</v>
      </c>
      <c r="D41" s="33">
        <v>0</v>
      </c>
      <c r="E41" s="63">
        <v>1</v>
      </c>
      <c r="F41" s="62">
        <f t="shared" si="7"/>
        <v>0</v>
      </c>
      <c r="G41" s="33">
        <f t="shared" si="8"/>
        <v>0</v>
      </c>
      <c r="H41" s="63">
        <f t="shared" si="9"/>
        <v>168</v>
      </c>
    </row>
    <row r="42" spans="1:8" x14ac:dyDescent="0.25">
      <c r="A42" s="62" t="s">
        <v>15</v>
      </c>
      <c r="B42" s="63" t="s">
        <v>4</v>
      </c>
      <c r="C42" s="62">
        <v>0</v>
      </c>
      <c r="D42" s="33">
        <v>1</v>
      </c>
      <c r="E42" s="63">
        <v>1</v>
      </c>
      <c r="F42" s="62">
        <f t="shared" si="7"/>
        <v>0</v>
      </c>
      <c r="G42" s="33">
        <f t="shared" si="8"/>
        <v>300</v>
      </c>
      <c r="H42" s="63">
        <f t="shared" si="9"/>
        <v>300</v>
      </c>
    </row>
    <row r="43" spans="1:8" x14ac:dyDescent="0.25">
      <c r="A43" s="62" t="s">
        <v>11</v>
      </c>
      <c r="B43" s="63" t="s">
        <v>6</v>
      </c>
      <c r="C43" s="62">
        <v>1</v>
      </c>
      <c r="D43" s="33">
        <v>0</v>
      </c>
      <c r="E43" s="63">
        <v>0</v>
      </c>
      <c r="F43" s="62">
        <f t="shared" si="7"/>
        <v>210</v>
      </c>
      <c r="G43" s="33">
        <f t="shared" si="8"/>
        <v>0</v>
      </c>
      <c r="H43" s="63">
        <f t="shared" si="9"/>
        <v>0</v>
      </c>
    </row>
    <row r="44" spans="1:8" x14ac:dyDescent="0.25">
      <c r="A44" s="64" t="s">
        <v>9</v>
      </c>
      <c r="B44" s="66" t="s">
        <v>7</v>
      </c>
      <c r="C44" s="62">
        <v>1</v>
      </c>
      <c r="D44" s="33">
        <v>1</v>
      </c>
      <c r="E44" s="63">
        <v>0</v>
      </c>
      <c r="F44" s="64">
        <f t="shared" si="7"/>
        <v>180</v>
      </c>
      <c r="G44" s="65">
        <f t="shared" si="8"/>
        <v>180</v>
      </c>
      <c r="H44" s="66">
        <f t="shared" si="9"/>
        <v>0</v>
      </c>
    </row>
    <row r="45" spans="1:8" x14ac:dyDescent="0.25">
      <c r="B45" s="59" t="s">
        <v>60</v>
      </c>
      <c r="C45" s="97">
        <f>SUM(C34:C44)</f>
        <v>4</v>
      </c>
      <c r="D45" s="98">
        <f t="shared" ref="D45:E45" si="10">SUM(D34:D44)</f>
        <v>4</v>
      </c>
      <c r="E45" s="99">
        <f t="shared" si="10"/>
        <v>4</v>
      </c>
    </row>
    <row r="46" spans="1:8" x14ac:dyDescent="0.25">
      <c r="B46" s="59" t="s">
        <v>61</v>
      </c>
      <c r="C46" s="97">
        <v>4</v>
      </c>
      <c r="D46" s="98">
        <v>4</v>
      </c>
      <c r="E46" s="99">
        <v>4</v>
      </c>
    </row>
    <row r="47" spans="1:8" x14ac:dyDescent="0.25">
      <c r="C47" s="103"/>
      <c r="D47" s="103"/>
      <c r="E47" s="103"/>
    </row>
  </sheetData>
  <autoFilter ref="A5:M18"/>
  <conditionalFormatting sqref="K6:K16">
    <cfRule type="colorScale" priority="9">
      <colorScale>
        <cfvo type="min"/>
        <cfvo type="max"/>
        <color theme="9" tint="0.79998168889431442"/>
        <color rgb="FFFFC000"/>
      </colorScale>
    </cfRule>
  </conditionalFormatting>
  <conditionalFormatting sqref="J6:J16">
    <cfRule type="colorScale" priority="5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6">
    <cfRule type="colorScale" priority="7">
      <colorScale>
        <cfvo type="min"/>
        <cfvo type="max"/>
        <color rgb="FFFCFCFF"/>
        <color rgb="FFF8696B"/>
      </colorScale>
    </cfRule>
  </conditionalFormatting>
  <conditionalFormatting sqref="H6:H16">
    <cfRule type="colorScale" priority="6">
      <colorScale>
        <cfvo type="min"/>
        <cfvo type="max"/>
        <color rgb="FFFCFCFF"/>
        <color rgb="FFF8696B"/>
      </colorScale>
    </cfRule>
  </conditionalFormatting>
  <conditionalFormatting sqref="L6:L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6">
    <cfRule type="colorScale" priority="2">
      <colorScale>
        <cfvo type="min"/>
        <cfvo type="max"/>
        <color rgb="FFFFEF9C"/>
        <color rgb="FF63BE7B"/>
      </colorScale>
    </cfRule>
  </conditionalFormatting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40" zoomScaleNormal="100" workbookViewId="0">
      <selection activeCell="L34" sqref="L34"/>
    </sheetView>
  </sheetViews>
  <sheetFormatPr defaultRowHeight="15.75" x14ac:dyDescent="0.25"/>
  <cols>
    <col min="1" max="1" width="15.75" customWidth="1"/>
    <col min="2" max="2" width="12.75" customWidth="1"/>
    <col min="3" max="5" width="11.625" customWidth="1"/>
    <col min="6" max="6" width="12" customWidth="1"/>
    <col min="7" max="8" width="8.75" customWidth="1"/>
    <col min="9" max="9" width="7.625" customWidth="1"/>
    <col min="10" max="10" width="6" bestFit="1" customWidth="1"/>
    <col min="11" max="11" width="6.25" customWidth="1"/>
  </cols>
  <sheetData>
    <row r="1" spans="1:13" x14ac:dyDescent="0.25">
      <c r="A1" s="24" t="s">
        <v>64</v>
      </c>
    </row>
    <row r="2" spans="1:13" x14ac:dyDescent="0.25">
      <c r="A2" s="86">
        <f>SUM(C17:E18)</f>
        <v>1231250</v>
      </c>
      <c r="B2" s="86">
        <f>'Optimization Model'!A2</f>
        <v>1227560.0000000002</v>
      </c>
      <c r="C2" s="86">
        <f>B2-A2</f>
        <v>-3689.9999999997672</v>
      </c>
    </row>
    <row r="4" spans="1:13" x14ac:dyDescent="0.25">
      <c r="A4" t="s">
        <v>33</v>
      </c>
      <c r="G4" t="s">
        <v>42</v>
      </c>
    </row>
    <row r="5" spans="1:13" ht="63" x14ac:dyDescent="0.25">
      <c r="A5" s="25" t="s">
        <v>25</v>
      </c>
      <c r="B5" s="29" t="s">
        <v>26</v>
      </c>
      <c r="C5" s="26" t="s">
        <v>27</v>
      </c>
      <c r="D5" s="26" t="s">
        <v>29</v>
      </c>
      <c r="E5" s="26" t="s">
        <v>28</v>
      </c>
      <c r="F5" s="26" t="s">
        <v>34</v>
      </c>
      <c r="G5" s="10" t="s">
        <v>21</v>
      </c>
      <c r="H5" s="44" t="s">
        <v>22</v>
      </c>
      <c r="I5" s="11" t="s">
        <v>23</v>
      </c>
      <c r="J5" s="44" t="s">
        <v>31</v>
      </c>
      <c r="K5" s="11" t="s">
        <v>30</v>
      </c>
      <c r="L5" s="11" t="s">
        <v>32</v>
      </c>
      <c r="M5" s="12" t="s">
        <v>24</v>
      </c>
    </row>
    <row r="6" spans="1:13" x14ac:dyDescent="0.25">
      <c r="A6" s="27" t="s">
        <v>8</v>
      </c>
      <c r="B6" s="30" t="s">
        <v>1</v>
      </c>
      <c r="C6" s="47">
        <v>0</v>
      </c>
      <c r="D6" s="48">
        <v>0</v>
      </c>
      <c r="E6" s="49">
        <v>0</v>
      </c>
      <c r="F6" s="37">
        <f t="shared" ref="F6:F16" si="0">SUM($C6:$E6)</f>
        <v>0</v>
      </c>
      <c r="G6" s="19">
        <v>672</v>
      </c>
      <c r="H6" s="5">
        <v>10.5</v>
      </c>
      <c r="I6" s="6">
        <v>6.0000000000000001E-3</v>
      </c>
      <c r="J6" s="45">
        <v>3</v>
      </c>
      <c r="K6" s="45">
        <v>3</v>
      </c>
      <c r="L6" s="107">
        <v>500</v>
      </c>
      <c r="M6" s="108">
        <v>100</v>
      </c>
    </row>
    <row r="7" spans="1:13" x14ac:dyDescent="0.25">
      <c r="A7" s="27" t="s">
        <v>14</v>
      </c>
      <c r="B7" s="30" t="s">
        <v>2</v>
      </c>
      <c r="C7" s="50">
        <v>0</v>
      </c>
      <c r="D7" s="51">
        <v>0</v>
      </c>
      <c r="E7" s="52">
        <v>0</v>
      </c>
      <c r="F7" s="40">
        <f t="shared" si="0"/>
        <v>0</v>
      </c>
      <c r="G7" s="19">
        <v>400</v>
      </c>
      <c r="H7" s="5">
        <v>6.5</v>
      </c>
      <c r="I7" s="6">
        <v>1.4E-2</v>
      </c>
      <c r="J7" s="45">
        <v>7</v>
      </c>
      <c r="K7" s="45">
        <v>1</v>
      </c>
      <c r="L7" s="107">
        <v>310</v>
      </c>
      <c r="M7" s="108">
        <v>150</v>
      </c>
    </row>
    <row r="8" spans="1:13" x14ac:dyDescent="0.25">
      <c r="A8" s="27" t="s">
        <v>0</v>
      </c>
      <c r="B8" s="30" t="s">
        <v>17</v>
      </c>
      <c r="C8" s="50">
        <v>240</v>
      </c>
      <c r="D8" s="51">
        <v>240</v>
      </c>
      <c r="E8" s="52">
        <v>280</v>
      </c>
      <c r="F8" s="40">
        <f t="shared" si="0"/>
        <v>760</v>
      </c>
      <c r="G8" s="19">
        <v>1200</v>
      </c>
      <c r="H8" s="5">
        <v>12</v>
      </c>
      <c r="I8" s="6">
        <v>9.4999999999999998E-3</v>
      </c>
      <c r="J8" s="45">
        <v>3</v>
      </c>
      <c r="K8" s="45">
        <v>3</v>
      </c>
      <c r="L8" s="107">
        <v>750</v>
      </c>
      <c r="M8" s="108">
        <v>0</v>
      </c>
    </row>
    <row r="9" spans="1:13" x14ac:dyDescent="0.25">
      <c r="A9" s="27" t="s">
        <v>8</v>
      </c>
      <c r="B9" s="30" t="s">
        <v>20</v>
      </c>
      <c r="C9" s="50">
        <v>0</v>
      </c>
      <c r="D9" s="51">
        <v>150</v>
      </c>
      <c r="E9" s="52">
        <v>0</v>
      </c>
      <c r="F9" s="40">
        <f t="shared" si="0"/>
        <v>150</v>
      </c>
      <c r="G9" s="19">
        <v>168</v>
      </c>
      <c r="H9" s="5">
        <v>11</v>
      </c>
      <c r="I9" s="6">
        <v>0.01</v>
      </c>
      <c r="J9" s="45">
        <v>3</v>
      </c>
      <c r="K9" s="45">
        <v>5</v>
      </c>
      <c r="L9" s="107">
        <v>600</v>
      </c>
      <c r="M9" s="108">
        <v>60</v>
      </c>
    </row>
    <row r="10" spans="1:13" x14ac:dyDescent="0.25">
      <c r="A10" s="27" t="s">
        <v>12</v>
      </c>
      <c r="B10" s="30" t="s">
        <v>19</v>
      </c>
      <c r="C10" s="50">
        <v>0</v>
      </c>
      <c r="D10" s="51">
        <v>0</v>
      </c>
      <c r="E10" s="52">
        <v>0</v>
      </c>
      <c r="F10" s="40">
        <f t="shared" si="0"/>
        <v>0</v>
      </c>
      <c r="G10" s="19">
        <v>84</v>
      </c>
      <c r="H10" s="5">
        <v>12</v>
      </c>
      <c r="I10" s="6">
        <v>7.0000000000000001E-3</v>
      </c>
      <c r="J10" s="45">
        <v>1</v>
      </c>
      <c r="K10" s="45">
        <v>5</v>
      </c>
      <c r="L10" s="107">
        <v>600</v>
      </c>
      <c r="M10" s="108">
        <v>75</v>
      </c>
    </row>
    <row r="11" spans="1:13" x14ac:dyDescent="0.25">
      <c r="A11" s="27" t="s">
        <v>13</v>
      </c>
      <c r="B11" s="30" t="s">
        <v>18</v>
      </c>
      <c r="C11" s="50">
        <v>0</v>
      </c>
      <c r="D11" s="51">
        <v>0</v>
      </c>
      <c r="E11" s="52">
        <v>150</v>
      </c>
      <c r="F11" s="40">
        <f t="shared" si="0"/>
        <v>150</v>
      </c>
      <c r="G11" s="19">
        <v>210</v>
      </c>
      <c r="H11" s="5">
        <v>10</v>
      </c>
      <c r="I11" s="6">
        <v>7.0000000000000001E-3</v>
      </c>
      <c r="J11" s="45">
        <v>1</v>
      </c>
      <c r="K11" s="45">
        <v>5</v>
      </c>
      <c r="L11" s="107">
        <v>625</v>
      </c>
      <c r="M11" s="108">
        <v>50</v>
      </c>
    </row>
    <row r="12" spans="1:13" x14ac:dyDescent="0.25">
      <c r="A12" s="27" t="s">
        <v>16</v>
      </c>
      <c r="B12" s="30" t="s">
        <v>3</v>
      </c>
      <c r="C12" s="50">
        <v>0</v>
      </c>
      <c r="D12" s="51">
        <v>0</v>
      </c>
      <c r="E12" s="52">
        <v>0</v>
      </c>
      <c r="F12" s="40">
        <f t="shared" si="0"/>
        <v>0</v>
      </c>
      <c r="G12" s="19">
        <v>588</v>
      </c>
      <c r="H12" s="5">
        <v>9</v>
      </c>
      <c r="I12" s="6">
        <v>1.35E-2</v>
      </c>
      <c r="J12" s="45">
        <v>7</v>
      </c>
      <c r="K12" s="45">
        <v>3</v>
      </c>
      <c r="L12" s="107">
        <v>440</v>
      </c>
      <c r="M12" s="108">
        <v>120</v>
      </c>
    </row>
    <row r="13" spans="1:13" x14ac:dyDescent="0.25">
      <c r="A13" s="27" t="s">
        <v>10</v>
      </c>
      <c r="B13" s="30" t="s">
        <v>5</v>
      </c>
      <c r="C13" s="50">
        <v>0</v>
      </c>
      <c r="D13" s="51">
        <v>0</v>
      </c>
      <c r="E13" s="52">
        <v>150</v>
      </c>
      <c r="F13" s="40">
        <f t="shared" si="0"/>
        <v>150</v>
      </c>
      <c r="G13" s="19">
        <v>168</v>
      </c>
      <c r="H13" s="5">
        <v>15</v>
      </c>
      <c r="I13" s="6">
        <v>1.0999999999999999E-2</v>
      </c>
      <c r="J13" s="45">
        <v>4</v>
      </c>
      <c r="K13" s="45">
        <v>8</v>
      </c>
      <c r="L13" s="107">
        <v>600</v>
      </c>
      <c r="M13" s="108">
        <v>110</v>
      </c>
    </row>
    <row r="14" spans="1:13" x14ac:dyDescent="0.25">
      <c r="A14" s="27" t="s">
        <v>15</v>
      </c>
      <c r="B14" s="30" t="s">
        <v>4</v>
      </c>
      <c r="C14" s="50">
        <v>70</v>
      </c>
      <c r="D14" s="51">
        <v>110</v>
      </c>
      <c r="E14" s="52">
        <v>120</v>
      </c>
      <c r="F14" s="40">
        <f t="shared" si="0"/>
        <v>300</v>
      </c>
      <c r="G14" s="19">
        <v>300</v>
      </c>
      <c r="H14" s="5">
        <v>8</v>
      </c>
      <c r="I14" s="6">
        <v>1.2999999999999999E-2</v>
      </c>
      <c r="J14" s="45">
        <v>8</v>
      </c>
      <c r="K14" s="45">
        <v>3</v>
      </c>
      <c r="L14" s="107">
        <v>300</v>
      </c>
      <c r="M14" s="108">
        <v>90</v>
      </c>
    </row>
    <row r="15" spans="1:13" x14ac:dyDescent="0.25">
      <c r="A15" s="27" t="s">
        <v>11</v>
      </c>
      <c r="B15" s="30" t="s">
        <v>6</v>
      </c>
      <c r="C15" s="50">
        <v>210</v>
      </c>
      <c r="D15" s="51">
        <v>0</v>
      </c>
      <c r="E15" s="52">
        <v>0</v>
      </c>
      <c r="F15" s="40">
        <f t="shared" si="0"/>
        <v>210</v>
      </c>
      <c r="G15" s="19">
        <v>210</v>
      </c>
      <c r="H15" s="5">
        <v>13</v>
      </c>
      <c r="I15" s="6">
        <v>1.2999999999999999E-2</v>
      </c>
      <c r="J15" s="45">
        <v>3</v>
      </c>
      <c r="K15" s="45">
        <v>5</v>
      </c>
      <c r="L15" s="107">
        <v>460</v>
      </c>
      <c r="M15" s="108">
        <v>130</v>
      </c>
    </row>
    <row r="16" spans="1:13" x14ac:dyDescent="0.25">
      <c r="A16" s="28" t="s">
        <v>9</v>
      </c>
      <c r="B16" s="31" t="s">
        <v>7</v>
      </c>
      <c r="C16" s="53">
        <v>80</v>
      </c>
      <c r="D16" s="54">
        <v>100</v>
      </c>
      <c r="E16" s="55">
        <v>0</v>
      </c>
      <c r="F16" s="42">
        <f t="shared" si="0"/>
        <v>180</v>
      </c>
      <c r="G16" s="20">
        <v>180</v>
      </c>
      <c r="H16" s="8">
        <v>14</v>
      </c>
      <c r="I16" s="9">
        <v>5.0000000000000001E-3</v>
      </c>
      <c r="J16" s="46">
        <v>3</v>
      </c>
      <c r="K16" s="46">
        <v>9</v>
      </c>
      <c r="L16" s="109">
        <v>505</v>
      </c>
      <c r="M16" s="110">
        <v>115</v>
      </c>
    </row>
    <row r="17" spans="1:13" x14ac:dyDescent="0.25">
      <c r="A17" s="27" t="s">
        <v>54</v>
      </c>
      <c r="B17" s="58" t="s">
        <v>43</v>
      </c>
      <c r="C17" s="67">
        <f>SUMPRODUCT(C$6:C$16,$L$6:$L$16)+20*SUM(C38:C48)</f>
        <v>338000</v>
      </c>
      <c r="D17" s="67">
        <f t="shared" ref="D17:E17" si="1">SUMPRODUCT(D$6:D$16,$L$6:$L$16)+20*SUM(D38:D48)</f>
        <v>355500</v>
      </c>
      <c r="E17" s="67">
        <f t="shared" si="1"/>
        <v>429750</v>
      </c>
      <c r="F17" s="43"/>
    </row>
    <row r="18" spans="1:13" x14ac:dyDescent="0.25">
      <c r="B18" s="58" t="s">
        <v>24</v>
      </c>
      <c r="C18" s="69">
        <f>SUMPRODUCT(C$6:C$16,$M$6:$M$16)</f>
        <v>42800</v>
      </c>
      <c r="D18" s="69">
        <f>SUMPRODUCT(D$6:D$16,$M$6:$M$16)</f>
        <v>30400</v>
      </c>
      <c r="E18" s="69">
        <f>SUMPRODUCT(E$6:E$16,$M$6:$M$16)</f>
        <v>34800</v>
      </c>
      <c r="F18" s="43"/>
    </row>
    <row r="19" spans="1:13" x14ac:dyDescent="0.25">
      <c r="B19" s="59"/>
    </row>
    <row r="20" spans="1:13" x14ac:dyDescent="0.25">
      <c r="B20" s="59" t="s">
        <v>34</v>
      </c>
      <c r="C20" s="17">
        <f>SUM(C6:C16)</f>
        <v>600</v>
      </c>
      <c r="D20" s="17">
        <f t="shared" ref="D20:E20" si="2">SUM(D6:D16)</f>
        <v>600</v>
      </c>
      <c r="E20" s="17">
        <f t="shared" si="2"/>
        <v>700</v>
      </c>
    </row>
    <row r="21" spans="1:13" x14ac:dyDescent="0.25">
      <c r="B21" s="75" t="s">
        <v>44</v>
      </c>
      <c r="C21" s="57">
        <v>600</v>
      </c>
      <c r="D21" s="57">
        <v>600</v>
      </c>
      <c r="E21" s="57">
        <v>700</v>
      </c>
    </row>
    <row r="23" spans="1:13" x14ac:dyDescent="0.25">
      <c r="A23" s="27"/>
      <c r="B23" s="59" t="s">
        <v>45</v>
      </c>
      <c r="C23" s="56">
        <f>$C$8</f>
        <v>240</v>
      </c>
      <c r="D23" s="56">
        <f>$D$8</f>
        <v>240</v>
      </c>
      <c r="E23" s="56">
        <f>$E$8</f>
        <v>280</v>
      </c>
    </row>
    <row r="24" spans="1:13" x14ac:dyDescent="0.25">
      <c r="B24" s="75" t="s">
        <v>46</v>
      </c>
      <c r="C24">
        <f>C21*0.4</f>
        <v>240</v>
      </c>
      <c r="D24">
        <f t="shared" ref="D24:E24" si="3">D21*0.4</f>
        <v>240</v>
      </c>
      <c r="E24">
        <f t="shared" si="3"/>
        <v>280</v>
      </c>
    </row>
    <row r="25" spans="1:13" x14ac:dyDescent="0.25">
      <c r="B25" s="59"/>
      <c r="G25" t="s">
        <v>69</v>
      </c>
      <c r="K25" t="s">
        <v>71</v>
      </c>
    </row>
    <row r="26" spans="1:13" x14ac:dyDescent="0.25">
      <c r="A26" s="33" t="s">
        <v>66</v>
      </c>
      <c r="B26" s="121" t="s">
        <v>67</v>
      </c>
      <c r="C26" s="32">
        <v>0</v>
      </c>
      <c r="D26" s="95">
        <v>0</v>
      </c>
      <c r="E26" s="96">
        <v>0</v>
      </c>
      <c r="G26" s="32">
        <f>C26*$G6</f>
        <v>0</v>
      </c>
      <c r="H26" s="95">
        <f t="shared" ref="H26:I36" si="4">D26*$G6</f>
        <v>0</v>
      </c>
      <c r="I26" s="96">
        <f t="shared" si="4"/>
        <v>0</v>
      </c>
      <c r="K26" s="32">
        <f>C6-$G6*(1-C26)</f>
        <v>-672</v>
      </c>
      <c r="L26" s="95">
        <f t="shared" ref="L26:M36" si="5">D6-$G6*(1-D26)</f>
        <v>-672</v>
      </c>
      <c r="M26" s="96">
        <f t="shared" si="5"/>
        <v>-672</v>
      </c>
    </row>
    <row r="27" spans="1:13" x14ac:dyDescent="0.25">
      <c r="A27" s="33"/>
      <c r="B27" s="33"/>
      <c r="C27" s="62">
        <v>0</v>
      </c>
      <c r="D27" s="33">
        <v>0</v>
      </c>
      <c r="E27" s="63">
        <v>0</v>
      </c>
      <c r="G27" s="62">
        <f t="shared" ref="G27:G36" si="6">C27*$G7</f>
        <v>0</v>
      </c>
      <c r="H27" s="33">
        <f t="shared" si="4"/>
        <v>0</v>
      </c>
      <c r="I27" s="63">
        <f t="shared" si="4"/>
        <v>0</v>
      </c>
      <c r="K27" s="62">
        <f t="shared" ref="K27:K36" si="7">C7-$G7*(1-C27)</f>
        <v>-400</v>
      </c>
      <c r="L27" s="33">
        <f t="shared" si="5"/>
        <v>-400</v>
      </c>
      <c r="M27" s="63">
        <f t="shared" si="5"/>
        <v>-400</v>
      </c>
    </row>
    <row r="28" spans="1:13" x14ac:dyDescent="0.25">
      <c r="A28" s="33"/>
      <c r="B28" s="33"/>
      <c r="C28" s="62">
        <v>0</v>
      </c>
      <c r="D28" s="33">
        <v>0</v>
      </c>
      <c r="E28" s="63">
        <v>0</v>
      </c>
      <c r="G28" s="62">
        <f t="shared" si="6"/>
        <v>0</v>
      </c>
      <c r="H28" s="33">
        <f t="shared" si="4"/>
        <v>0</v>
      </c>
      <c r="I28" s="63">
        <f t="shared" si="4"/>
        <v>0</v>
      </c>
      <c r="K28" s="62">
        <f t="shared" si="7"/>
        <v>-960</v>
      </c>
      <c r="L28" s="33">
        <f t="shared" si="5"/>
        <v>-960</v>
      </c>
      <c r="M28" s="63">
        <f t="shared" si="5"/>
        <v>-920</v>
      </c>
    </row>
    <row r="29" spans="1:13" x14ac:dyDescent="0.25">
      <c r="A29" s="33"/>
      <c r="B29" s="33"/>
      <c r="C29" s="62">
        <v>0</v>
      </c>
      <c r="D29" s="33">
        <v>0</v>
      </c>
      <c r="E29" s="63">
        <v>0</v>
      </c>
      <c r="G29" s="62">
        <f t="shared" si="6"/>
        <v>0</v>
      </c>
      <c r="H29" s="33">
        <f t="shared" si="4"/>
        <v>0</v>
      </c>
      <c r="I29" s="63">
        <f t="shared" si="4"/>
        <v>0</v>
      </c>
      <c r="K29" s="62">
        <f t="shared" si="7"/>
        <v>-168</v>
      </c>
      <c r="L29" s="33">
        <f t="shared" si="5"/>
        <v>-18</v>
      </c>
      <c r="M29" s="63">
        <f t="shared" si="5"/>
        <v>-168</v>
      </c>
    </row>
    <row r="30" spans="1:13" x14ac:dyDescent="0.25">
      <c r="A30" s="33"/>
      <c r="B30" s="33"/>
      <c r="C30" s="62">
        <v>0</v>
      </c>
      <c r="D30" s="33">
        <v>0</v>
      </c>
      <c r="E30" s="63">
        <v>0</v>
      </c>
      <c r="G30" s="62">
        <f t="shared" si="6"/>
        <v>0</v>
      </c>
      <c r="H30" s="33">
        <f t="shared" si="4"/>
        <v>0</v>
      </c>
      <c r="I30" s="63">
        <f t="shared" si="4"/>
        <v>0</v>
      </c>
      <c r="K30" s="62">
        <f t="shared" si="7"/>
        <v>-84</v>
      </c>
      <c r="L30" s="33">
        <f t="shared" si="5"/>
        <v>-84</v>
      </c>
      <c r="M30" s="63">
        <f t="shared" si="5"/>
        <v>-84</v>
      </c>
    </row>
    <row r="31" spans="1:13" x14ac:dyDescent="0.25">
      <c r="A31" s="33"/>
      <c r="B31" s="33"/>
      <c r="C31" s="62">
        <v>0</v>
      </c>
      <c r="D31" s="33">
        <v>0</v>
      </c>
      <c r="E31" s="63">
        <v>0</v>
      </c>
      <c r="G31" s="62">
        <f t="shared" si="6"/>
        <v>0</v>
      </c>
      <c r="H31" s="33">
        <f t="shared" si="4"/>
        <v>0</v>
      </c>
      <c r="I31" s="63">
        <f t="shared" si="4"/>
        <v>0</v>
      </c>
      <c r="K31" s="62">
        <f t="shared" si="7"/>
        <v>-210</v>
      </c>
      <c r="L31" s="33">
        <f t="shared" si="5"/>
        <v>-210</v>
      </c>
      <c r="M31" s="63">
        <f t="shared" si="5"/>
        <v>-60</v>
      </c>
    </row>
    <row r="32" spans="1:13" x14ac:dyDescent="0.25">
      <c r="A32" s="33"/>
      <c r="B32" s="33"/>
      <c r="C32" s="62">
        <v>0</v>
      </c>
      <c r="D32" s="33">
        <v>0</v>
      </c>
      <c r="E32" s="63">
        <v>0</v>
      </c>
      <c r="G32" s="62">
        <f t="shared" si="6"/>
        <v>0</v>
      </c>
      <c r="H32" s="33">
        <f t="shared" si="4"/>
        <v>0</v>
      </c>
      <c r="I32" s="63">
        <f t="shared" si="4"/>
        <v>0</v>
      </c>
      <c r="K32" s="62">
        <f t="shared" si="7"/>
        <v>-588</v>
      </c>
      <c r="L32" s="33">
        <f t="shared" si="5"/>
        <v>-588</v>
      </c>
      <c r="M32" s="63">
        <f t="shared" si="5"/>
        <v>-588</v>
      </c>
    </row>
    <row r="33" spans="1:13" x14ac:dyDescent="0.25">
      <c r="A33" s="33"/>
      <c r="B33" s="33"/>
      <c r="C33" s="62">
        <v>0</v>
      </c>
      <c r="D33" s="33">
        <v>0</v>
      </c>
      <c r="E33" s="63">
        <v>0</v>
      </c>
      <c r="G33" s="62">
        <f t="shared" si="6"/>
        <v>0</v>
      </c>
      <c r="H33" s="33">
        <f t="shared" si="4"/>
        <v>0</v>
      </c>
      <c r="I33" s="63">
        <f t="shared" si="4"/>
        <v>0</v>
      </c>
      <c r="K33" s="62">
        <f t="shared" si="7"/>
        <v>-168</v>
      </c>
      <c r="L33" s="33">
        <f t="shared" si="5"/>
        <v>-168</v>
      </c>
      <c r="M33" s="63">
        <f t="shared" si="5"/>
        <v>-18</v>
      </c>
    </row>
    <row r="34" spans="1:13" x14ac:dyDescent="0.25">
      <c r="A34" s="33"/>
      <c r="B34" s="33"/>
      <c r="C34" s="62">
        <v>0</v>
      </c>
      <c r="D34" s="33">
        <v>0</v>
      </c>
      <c r="E34" s="63">
        <v>0</v>
      </c>
      <c r="G34" s="62">
        <f t="shared" si="6"/>
        <v>0</v>
      </c>
      <c r="H34" s="33">
        <f t="shared" si="4"/>
        <v>0</v>
      </c>
      <c r="I34" s="63">
        <f t="shared" si="4"/>
        <v>0</v>
      </c>
      <c r="K34" s="62">
        <f t="shared" si="7"/>
        <v>-230</v>
      </c>
      <c r="L34" s="33">
        <f t="shared" si="5"/>
        <v>-190</v>
      </c>
      <c r="M34" s="63">
        <f t="shared" si="5"/>
        <v>-180</v>
      </c>
    </row>
    <row r="35" spans="1:13" x14ac:dyDescent="0.25">
      <c r="A35" s="33"/>
      <c r="B35" s="33"/>
      <c r="C35" s="62">
        <v>0</v>
      </c>
      <c r="D35" s="33">
        <v>0</v>
      </c>
      <c r="E35" s="63">
        <v>0</v>
      </c>
      <c r="G35" s="62">
        <f t="shared" si="6"/>
        <v>0</v>
      </c>
      <c r="H35" s="33">
        <f t="shared" si="4"/>
        <v>0</v>
      </c>
      <c r="I35" s="63">
        <f t="shared" si="4"/>
        <v>0</v>
      </c>
      <c r="K35" s="62">
        <f t="shared" si="7"/>
        <v>0</v>
      </c>
      <c r="L35" s="33">
        <f t="shared" si="5"/>
        <v>-210</v>
      </c>
      <c r="M35" s="63">
        <f t="shared" si="5"/>
        <v>-210</v>
      </c>
    </row>
    <row r="36" spans="1:13" x14ac:dyDescent="0.25">
      <c r="A36" s="33"/>
      <c r="B36" s="33"/>
      <c r="C36" s="64">
        <v>0</v>
      </c>
      <c r="D36" s="65">
        <v>1</v>
      </c>
      <c r="E36" s="66">
        <v>0</v>
      </c>
      <c r="G36" s="64">
        <f t="shared" si="6"/>
        <v>0</v>
      </c>
      <c r="H36" s="65">
        <f t="shared" si="4"/>
        <v>180</v>
      </c>
      <c r="I36" s="66">
        <f t="shared" si="4"/>
        <v>0</v>
      </c>
      <c r="K36" s="64">
        <f t="shared" si="7"/>
        <v>-100</v>
      </c>
      <c r="L36" s="65">
        <f t="shared" si="5"/>
        <v>100</v>
      </c>
      <c r="M36" s="66">
        <f t="shared" si="5"/>
        <v>-180</v>
      </c>
    </row>
    <row r="38" spans="1:13" x14ac:dyDescent="0.25">
      <c r="A38" s="33"/>
      <c r="B38" s="121" t="s">
        <v>68</v>
      </c>
      <c r="C38" s="32">
        <v>0</v>
      </c>
      <c r="D38" s="95">
        <v>0</v>
      </c>
      <c r="E38" s="96">
        <v>0</v>
      </c>
      <c r="F38" s="59" t="s">
        <v>70</v>
      </c>
      <c r="G38" s="112">
        <f>C6-C38</f>
        <v>0</v>
      </c>
      <c r="H38" s="114">
        <f t="shared" ref="H38:I38" si="8">D6-D38</f>
        <v>0</v>
      </c>
      <c r="I38" s="115">
        <f t="shared" si="8"/>
        <v>0</v>
      </c>
    </row>
    <row r="39" spans="1:13" x14ac:dyDescent="0.25">
      <c r="A39" s="33"/>
      <c r="B39" s="33"/>
      <c r="C39" s="62">
        <v>0</v>
      </c>
      <c r="D39" s="33">
        <v>0</v>
      </c>
      <c r="E39" s="63">
        <v>0</v>
      </c>
      <c r="G39" s="116">
        <f t="shared" ref="G39:G48" si="9">C7-C39</f>
        <v>0</v>
      </c>
      <c r="H39" s="113">
        <f t="shared" ref="H39:H48" si="10">D7-D39</f>
        <v>0</v>
      </c>
      <c r="I39" s="117">
        <f t="shared" ref="I39:I48" si="11">E7-E39</f>
        <v>0</v>
      </c>
    </row>
    <row r="40" spans="1:13" x14ac:dyDescent="0.25">
      <c r="A40" s="33"/>
      <c r="B40" s="33"/>
      <c r="C40" s="62">
        <v>0</v>
      </c>
      <c r="D40" s="33">
        <v>0</v>
      </c>
      <c r="E40" s="63">
        <v>0</v>
      </c>
      <c r="G40" s="116">
        <f t="shared" si="9"/>
        <v>240</v>
      </c>
      <c r="H40" s="113">
        <f t="shared" si="10"/>
        <v>240</v>
      </c>
      <c r="I40" s="117">
        <f t="shared" si="11"/>
        <v>280</v>
      </c>
    </row>
    <row r="41" spans="1:13" x14ac:dyDescent="0.25">
      <c r="A41" s="33"/>
      <c r="B41" s="33"/>
      <c r="C41" s="62">
        <v>0</v>
      </c>
      <c r="D41" s="33">
        <v>0</v>
      </c>
      <c r="E41" s="63">
        <v>0</v>
      </c>
      <c r="G41" s="116">
        <f t="shared" si="9"/>
        <v>0</v>
      </c>
      <c r="H41" s="113">
        <f t="shared" si="10"/>
        <v>150</v>
      </c>
      <c r="I41" s="117">
        <f t="shared" si="11"/>
        <v>0</v>
      </c>
    </row>
    <row r="42" spans="1:13" x14ac:dyDescent="0.25">
      <c r="A42" s="33"/>
      <c r="B42" s="33"/>
      <c r="C42" s="62">
        <v>0</v>
      </c>
      <c r="D42" s="33">
        <v>0</v>
      </c>
      <c r="E42" s="63">
        <v>0</v>
      </c>
      <c r="G42" s="116">
        <f t="shared" si="9"/>
        <v>0</v>
      </c>
      <c r="H42" s="113">
        <f t="shared" si="10"/>
        <v>0</v>
      </c>
      <c r="I42" s="117">
        <f t="shared" si="11"/>
        <v>0</v>
      </c>
    </row>
    <row r="43" spans="1:13" x14ac:dyDescent="0.25">
      <c r="A43" s="33"/>
      <c r="B43" s="33"/>
      <c r="C43" s="62">
        <v>0</v>
      </c>
      <c r="D43" s="33">
        <v>0</v>
      </c>
      <c r="E43" s="63">
        <v>0</v>
      </c>
      <c r="G43" s="116">
        <f t="shared" si="9"/>
        <v>0</v>
      </c>
      <c r="H43" s="113">
        <f t="shared" si="10"/>
        <v>0</v>
      </c>
      <c r="I43" s="117">
        <f t="shared" si="11"/>
        <v>150</v>
      </c>
    </row>
    <row r="44" spans="1:13" x14ac:dyDescent="0.25">
      <c r="A44" s="33"/>
      <c r="B44" s="33"/>
      <c r="C44" s="62">
        <v>0</v>
      </c>
      <c r="D44" s="33">
        <v>0</v>
      </c>
      <c r="E44" s="63">
        <v>0</v>
      </c>
      <c r="G44" s="116">
        <f t="shared" si="9"/>
        <v>0</v>
      </c>
      <c r="H44" s="113">
        <f t="shared" si="10"/>
        <v>0</v>
      </c>
      <c r="I44" s="117">
        <f t="shared" si="11"/>
        <v>0</v>
      </c>
    </row>
    <row r="45" spans="1:13" x14ac:dyDescent="0.25">
      <c r="A45" s="33"/>
      <c r="B45" s="33"/>
      <c r="C45" s="62">
        <v>0</v>
      </c>
      <c r="D45" s="33">
        <v>0</v>
      </c>
      <c r="E45" s="63">
        <v>0</v>
      </c>
      <c r="G45" s="116">
        <f t="shared" si="9"/>
        <v>0</v>
      </c>
      <c r="H45" s="113">
        <f t="shared" si="10"/>
        <v>0</v>
      </c>
      <c r="I45" s="117">
        <f t="shared" si="11"/>
        <v>150</v>
      </c>
    </row>
    <row r="46" spans="1:13" x14ac:dyDescent="0.25">
      <c r="A46" s="33"/>
      <c r="B46" s="33"/>
      <c r="C46" s="62">
        <v>0</v>
      </c>
      <c r="D46" s="33">
        <v>0</v>
      </c>
      <c r="E46" s="63">
        <v>0</v>
      </c>
      <c r="G46" s="116">
        <f t="shared" si="9"/>
        <v>70</v>
      </c>
      <c r="H46" s="113">
        <f t="shared" si="10"/>
        <v>110</v>
      </c>
      <c r="I46" s="117">
        <f t="shared" si="11"/>
        <v>120</v>
      </c>
    </row>
    <row r="47" spans="1:13" x14ac:dyDescent="0.25">
      <c r="A47" s="33"/>
      <c r="B47" s="33"/>
      <c r="C47" s="62">
        <v>0</v>
      </c>
      <c r="D47" s="33">
        <v>0</v>
      </c>
      <c r="E47" s="63">
        <v>0</v>
      </c>
      <c r="G47" s="116">
        <f t="shared" si="9"/>
        <v>210</v>
      </c>
      <c r="H47" s="113">
        <f t="shared" si="10"/>
        <v>0</v>
      </c>
      <c r="I47" s="117">
        <f t="shared" si="11"/>
        <v>0</v>
      </c>
    </row>
    <row r="48" spans="1:13" x14ac:dyDescent="0.25">
      <c r="A48" s="33"/>
      <c r="B48" s="33"/>
      <c r="C48" s="64">
        <v>0</v>
      </c>
      <c r="D48" s="65">
        <v>100</v>
      </c>
      <c r="E48" s="66">
        <v>0</v>
      </c>
      <c r="G48" s="118">
        <f t="shared" si="9"/>
        <v>80</v>
      </c>
      <c r="H48" s="119">
        <f t="shared" si="10"/>
        <v>0</v>
      </c>
      <c r="I48" s="120">
        <f t="shared" si="11"/>
        <v>0</v>
      </c>
    </row>
    <row r="50" spans="1:8" x14ac:dyDescent="0.25">
      <c r="A50" t="s">
        <v>53</v>
      </c>
      <c r="B50" s="59" t="s">
        <v>51</v>
      </c>
      <c r="F50" t="s">
        <v>52</v>
      </c>
    </row>
    <row r="51" spans="1:8" x14ac:dyDescent="0.25">
      <c r="A51" s="1" t="s">
        <v>48</v>
      </c>
      <c r="B51" s="34">
        <v>11.5</v>
      </c>
      <c r="C51" s="34">
        <f>(SUMPRODUCT(G$38:G$48,$H$6:$H$16)+1.25*SUMPRODUCT(C$38:C$48,$H$6:$H$16))/C$21</f>
        <v>12.15</v>
      </c>
      <c r="D51" s="34">
        <f t="shared" ref="D51:E51" si="12">(SUMPRODUCT(H$38:H$48,$H$6:$H$16)+1.25*SUMPRODUCT(D$38:D$48,$H$6:$H$16))/D$21</f>
        <v>11.933333333333334</v>
      </c>
      <c r="E51" s="34">
        <f t="shared" si="12"/>
        <v>11.528571428571428</v>
      </c>
      <c r="F51" s="61">
        <v>12.5</v>
      </c>
    </row>
    <row r="52" spans="1:8" x14ac:dyDescent="0.25">
      <c r="A52" s="2" t="s">
        <v>23</v>
      </c>
      <c r="B52" s="105">
        <v>7.4999999999999997E-3</v>
      </c>
      <c r="C52" s="105">
        <f>(SUMPRODUCT(G$38:G$48,$I$6:$I$16)+0.8*SUMPRODUCT(C$38:C$48,$I$6:$I$16))/C$21</f>
        <v>1.0533333333333334E-2</v>
      </c>
      <c r="D52" s="105">
        <f t="shared" ref="D52:E52" si="13">(SUMPRODUCT(H$38:H$48,$I$6:$I$16)+0.8*SUMPRODUCT(D$38:D$48,$I$6:$I$16))/D$21</f>
        <v>9.3500000000000007E-3</v>
      </c>
      <c r="E52" s="105">
        <f t="shared" si="13"/>
        <v>9.8857142857142841E-3</v>
      </c>
      <c r="F52" s="106">
        <v>0.01</v>
      </c>
    </row>
    <row r="53" spans="1:8" x14ac:dyDescent="0.25">
      <c r="A53" s="2" t="s">
        <v>49</v>
      </c>
      <c r="B53" s="33">
        <v>0</v>
      </c>
      <c r="C53" s="33">
        <f>SUMPRODUCT(C$6:C$16,$J$6:$J$16)/C$21</f>
        <v>3.5833333333333335</v>
      </c>
      <c r="D53" s="33">
        <f t="shared" ref="D53:E53" si="14">SUMPRODUCT(D$6:D$16,$J$6:$J$16)/D$21</f>
        <v>3.9166666666666665</v>
      </c>
      <c r="E53" s="33">
        <f t="shared" si="14"/>
        <v>3.6428571428571428</v>
      </c>
      <c r="F53" s="63">
        <v>4</v>
      </c>
    </row>
    <row r="54" spans="1:8" x14ac:dyDescent="0.25">
      <c r="A54" s="3" t="s">
        <v>50</v>
      </c>
      <c r="B54" s="65">
        <v>4.5</v>
      </c>
      <c r="C54" s="65">
        <f>SUMPRODUCT(C$6:C$16,$K$6:$K$16)/C$21</f>
        <v>4.5</v>
      </c>
      <c r="D54" s="65">
        <f t="shared" ref="D54:E54" si="15">SUMPRODUCT(D$6:D$16,$K$6:$K$16)/D$21</f>
        <v>4.5</v>
      </c>
      <c r="E54" s="65">
        <f t="shared" si="15"/>
        <v>4.5</v>
      </c>
      <c r="F54" s="66">
        <v>5.5</v>
      </c>
    </row>
    <row r="55" spans="1:8" x14ac:dyDescent="0.25">
      <c r="A55" s="33"/>
      <c r="B55" s="33"/>
      <c r="C55" s="33"/>
      <c r="D55" s="33"/>
      <c r="E55" s="33"/>
      <c r="F55" s="33"/>
    </row>
    <row r="56" spans="1:8" x14ac:dyDescent="0.25">
      <c r="A56" s="104" t="s">
        <v>62</v>
      </c>
      <c r="F56" t="s">
        <v>63</v>
      </c>
    </row>
    <row r="57" spans="1:8" x14ac:dyDescent="0.25">
      <c r="A57" s="100" t="s">
        <v>25</v>
      </c>
      <c r="B57" s="102" t="s">
        <v>26</v>
      </c>
      <c r="C57" s="101" t="s">
        <v>27</v>
      </c>
      <c r="D57" s="101" t="s">
        <v>29</v>
      </c>
      <c r="E57" s="102" t="s">
        <v>28</v>
      </c>
      <c r="F57" s="101" t="s">
        <v>27</v>
      </c>
      <c r="G57" s="101" t="s">
        <v>29</v>
      </c>
      <c r="H57" s="102" t="s">
        <v>28</v>
      </c>
    </row>
    <row r="58" spans="1:8" x14ac:dyDescent="0.25">
      <c r="A58" s="32" t="s">
        <v>8</v>
      </c>
      <c r="B58" s="96" t="s">
        <v>1</v>
      </c>
      <c r="C58" s="32">
        <v>0</v>
      </c>
      <c r="D58" s="95">
        <v>0</v>
      </c>
      <c r="E58" s="96">
        <v>0</v>
      </c>
      <c r="F58" s="32">
        <f t="shared" ref="F58:F68" si="16">C58*$G6</f>
        <v>0</v>
      </c>
      <c r="G58" s="95">
        <f t="shared" ref="G58:G68" si="17">D58*$G6</f>
        <v>0</v>
      </c>
      <c r="H58" s="96">
        <f t="shared" ref="H58:H68" si="18">E58*$G6</f>
        <v>0</v>
      </c>
    </row>
    <row r="59" spans="1:8" x14ac:dyDescent="0.25">
      <c r="A59" s="62" t="s">
        <v>14</v>
      </c>
      <c r="B59" s="63" t="s">
        <v>2</v>
      </c>
      <c r="C59" s="62">
        <v>0</v>
      </c>
      <c r="D59" s="33">
        <v>0</v>
      </c>
      <c r="E59" s="63">
        <v>0</v>
      </c>
      <c r="F59" s="62">
        <f t="shared" si="16"/>
        <v>0</v>
      </c>
      <c r="G59" s="33">
        <f t="shared" si="17"/>
        <v>0</v>
      </c>
      <c r="H59" s="63">
        <f t="shared" si="18"/>
        <v>0</v>
      </c>
    </row>
    <row r="60" spans="1:8" x14ac:dyDescent="0.25">
      <c r="A60" s="62" t="s">
        <v>0</v>
      </c>
      <c r="B60" s="63" t="s">
        <v>17</v>
      </c>
      <c r="C60" s="62">
        <v>1</v>
      </c>
      <c r="D60" s="33">
        <v>1</v>
      </c>
      <c r="E60" s="63">
        <v>1</v>
      </c>
      <c r="F60" s="62">
        <f t="shared" si="16"/>
        <v>1200</v>
      </c>
      <c r="G60" s="33">
        <f t="shared" si="17"/>
        <v>1200</v>
      </c>
      <c r="H60" s="63">
        <f t="shared" si="18"/>
        <v>1200</v>
      </c>
    </row>
    <row r="61" spans="1:8" x14ac:dyDescent="0.25">
      <c r="A61" s="62" t="s">
        <v>8</v>
      </c>
      <c r="B61" s="63" t="s">
        <v>20</v>
      </c>
      <c r="C61" s="62">
        <v>0</v>
      </c>
      <c r="D61" s="33">
        <v>1</v>
      </c>
      <c r="E61" s="63">
        <v>0</v>
      </c>
      <c r="F61" s="62">
        <f t="shared" si="16"/>
        <v>0</v>
      </c>
      <c r="G61" s="33">
        <f t="shared" si="17"/>
        <v>168</v>
      </c>
      <c r="H61" s="63">
        <f t="shared" si="18"/>
        <v>0</v>
      </c>
    </row>
    <row r="62" spans="1:8" x14ac:dyDescent="0.25">
      <c r="A62" s="62" t="s">
        <v>12</v>
      </c>
      <c r="B62" s="63" t="s">
        <v>19</v>
      </c>
      <c r="C62" s="62">
        <v>0</v>
      </c>
      <c r="D62" s="33">
        <v>0</v>
      </c>
      <c r="E62" s="63">
        <v>0</v>
      </c>
      <c r="F62" s="62">
        <f t="shared" si="16"/>
        <v>0</v>
      </c>
      <c r="G62" s="33">
        <f t="shared" si="17"/>
        <v>0</v>
      </c>
      <c r="H62" s="63">
        <f t="shared" si="18"/>
        <v>0</v>
      </c>
    </row>
    <row r="63" spans="1:8" x14ac:dyDescent="0.25">
      <c r="A63" s="62" t="s">
        <v>13</v>
      </c>
      <c r="B63" s="63" t="s">
        <v>18</v>
      </c>
      <c r="C63" s="62">
        <v>0</v>
      </c>
      <c r="D63" s="33">
        <v>0</v>
      </c>
      <c r="E63" s="63">
        <v>1</v>
      </c>
      <c r="F63" s="62">
        <f t="shared" si="16"/>
        <v>0</v>
      </c>
      <c r="G63" s="33">
        <f t="shared" si="17"/>
        <v>0</v>
      </c>
      <c r="H63" s="63">
        <f t="shared" si="18"/>
        <v>210</v>
      </c>
    </row>
    <row r="64" spans="1:8" x14ac:dyDescent="0.25">
      <c r="A64" s="62" t="s">
        <v>16</v>
      </c>
      <c r="B64" s="63" t="s">
        <v>3</v>
      </c>
      <c r="C64" s="62">
        <v>0</v>
      </c>
      <c r="D64" s="33">
        <v>0</v>
      </c>
      <c r="E64" s="63">
        <v>0</v>
      </c>
      <c r="F64" s="62">
        <f t="shared" si="16"/>
        <v>0</v>
      </c>
      <c r="G64" s="33">
        <f t="shared" si="17"/>
        <v>0</v>
      </c>
      <c r="H64" s="63">
        <f t="shared" si="18"/>
        <v>0</v>
      </c>
    </row>
    <row r="65" spans="1:8" x14ac:dyDescent="0.25">
      <c r="A65" s="62" t="s">
        <v>10</v>
      </c>
      <c r="B65" s="63" t="s">
        <v>5</v>
      </c>
      <c r="C65" s="62">
        <v>0</v>
      </c>
      <c r="D65" s="33">
        <v>0</v>
      </c>
      <c r="E65" s="63">
        <v>1</v>
      </c>
      <c r="F65" s="62">
        <f t="shared" si="16"/>
        <v>0</v>
      </c>
      <c r="G65" s="33">
        <f t="shared" si="17"/>
        <v>0</v>
      </c>
      <c r="H65" s="63">
        <f t="shared" si="18"/>
        <v>168</v>
      </c>
    </row>
    <row r="66" spans="1:8" x14ac:dyDescent="0.25">
      <c r="A66" s="62" t="s">
        <v>15</v>
      </c>
      <c r="B66" s="63" t="s">
        <v>4</v>
      </c>
      <c r="C66" s="62">
        <v>1</v>
      </c>
      <c r="D66" s="33">
        <v>1</v>
      </c>
      <c r="E66" s="63">
        <v>1</v>
      </c>
      <c r="F66" s="62">
        <f t="shared" si="16"/>
        <v>300</v>
      </c>
      <c r="G66" s="33">
        <f t="shared" si="17"/>
        <v>300</v>
      </c>
      <c r="H66" s="63">
        <f t="shared" si="18"/>
        <v>300</v>
      </c>
    </row>
    <row r="67" spans="1:8" x14ac:dyDescent="0.25">
      <c r="A67" s="62" t="s">
        <v>11</v>
      </c>
      <c r="B67" s="63" t="s">
        <v>6</v>
      </c>
      <c r="C67" s="62">
        <v>1</v>
      </c>
      <c r="D67" s="33">
        <v>0</v>
      </c>
      <c r="E67" s="63">
        <v>0</v>
      </c>
      <c r="F67" s="62">
        <f t="shared" si="16"/>
        <v>210</v>
      </c>
      <c r="G67" s="33">
        <f t="shared" si="17"/>
        <v>0</v>
      </c>
      <c r="H67" s="63">
        <f t="shared" si="18"/>
        <v>0</v>
      </c>
    </row>
    <row r="68" spans="1:8" x14ac:dyDescent="0.25">
      <c r="A68" s="64" t="s">
        <v>9</v>
      </c>
      <c r="B68" s="66" t="s">
        <v>7</v>
      </c>
      <c r="C68" s="62">
        <v>1</v>
      </c>
      <c r="D68" s="33">
        <v>1</v>
      </c>
      <c r="E68" s="63">
        <v>0</v>
      </c>
      <c r="F68" s="64">
        <f t="shared" si="16"/>
        <v>180</v>
      </c>
      <c r="G68" s="65">
        <f t="shared" si="17"/>
        <v>180</v>
      </c>
      <c r="H68" s="66">
        <f t="shared" si="18"/>
        <v>0</v>
      </c>
    </row>
    <row r="69" spans="1:8" x14ac:dyDescent="0.25">
      <c r="B69" s="59" t="s">
        <v>60</v>
      </c>
      <c r="C69" s="97">
        <f>SUM(C58:C68)</f>
        <v>4</v>
      </c>
      <c r="D69" s="98">
        <f t="shared" ref="D69:E69" si="19">SUM(D58:D68)</f>
        <v>4</v>
      </c>
      <c r="E69" s="99">
        <f t="shared" si="19"/>
        <v>4</v>
      </c>
    </row>
    <row r="70" spans="1:8" x14ac:dyDescent="0.25">
      <c r="B70" s="59" t="s">
        <v>61</v>
      </c>
      <c r="C70" s="97">
        <v>4</v>
      </c>
      <c r="D70" s="98">
        <v>4</v>
      </c>
      <c r="E70" s="99">
        <v>4</v>
      </c>
    </row>
    <row r="71" spans="1:8" x14ac:dyDescent="0.25">
      <c r="B71" s="59"/>
      <c r="C71" s="111"/>
      <c r="D71" s="111"/>
      <c r="E71" s="111"/>
    </row>
  </sheetData>
  <autoFilter ref="A5:M18"/>
  <conditionalFormatting sqref="K6:K16">
    <cfRule type="colorScale" priority="9">
      <colorScale>
        <cfvo type="min"/>
        <cfvo type="max"/>
        <color theme="9" tint="0.79998168889431442"/>
        <color rgb="FFFFC000"/>
      </colorScale>
    </cfRule>
  </conditionalFormatting>
  <conditionalFormatting sqref="J6:J16">
    <cfRule type="colorScale" priority="5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6">
    <cfRule type="colorScale" priority="7">
      <colorScale>
        <cfvo type="min"/>
        <cfvo type="max"/>
        <color rgb="FFFCFCFF"/>
        <color rgb="FFF8696B"/>
      </colorScale>
    </cfRule>
  </conditionalFormatting>
  <conditionalFormatting sqref="H6:H16">
    <cfRule type="colorScale" priority="6">
      <colorScale>
        <cfvo type="min"/>
        <cfvo type="max"/>
        <color rgb="FFFCFCFF"/>
        <color rgb="FFF8696B"/>
      </colorScale>
    </cfRule>
  </conditionalFormatting>
  <conditionalFormatting sqref="L6:L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6">
    <cfRule type="colorScale" priority="2">
      <colorScale>
        <cfvo type="min"/>
        <cfvo type="max"/>
        <color rgb="FFFFEF9C"/>
        <color rgb="FF63BE7B"/>
      </colorScale>
    </cfRule>
  </conditionalFormatting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F1" workbookViewId="0">
      <selection activeCell="N2" sqref="N2"/>
    </sheetView>
  </sheetViews>
  <sheetFormatPr defaultColWidth="11" defaultRowHeight="15.75" x14ac:dyDescent="0.25"/>
  <cols>
    <col min="3" max="3" width="13.5" customWidth="1"/>
  </cols>
  <sheetData>
    <row r="1" spans="1:13" x14ac:dyDescent="0.25">
      <c r="A1" s="122"/>
      <c r="B1" s="123"/>
      <c r="C1" s="122" t="s">
        <v>42</v>
      </c>
      <c r="D1" s="124"/>
      <c r="E1" s="124"/>
      <c r="F1" s="124"/>
      <c r="G1" s="124"/>
      <c r="H1" s="124"/>
      <c r="I1" s="123"/>
      <c r="J1" s="122" t="s">
        <v>72</v>
      </c>
      <c r="K1" s="124"/>
      <c r="L1" s="124"/>
      <c r="M1" s="123"/>
    </row>
    <row r="2" spans="1:13" ht="31.5" x14ac:dyDescent="0.25">
      <c r="A2" s="125" t="s">
        <v>25</v>
      </c>
      <c r="B2" s="126" t="s">
        <v>26</v>
      </c>
      <c r="C2" s="125" t="s">
        <v>21</v>
      </c>
      <c r="D2" s="127" t="s">
        <v>22</v>
      </c>
      <c r="E2" s="127" t="s">
        <v>23</v>
      </c>
      <c r="F2" s="127" t="s">
        <v>31</v>
      </c>
      <c r="G2" s="127" t="s">
        <v>30</v>
      </c>
      <c r="H2" s="127" t="s">
        <v>32</v>
      </c>
      <c r="I2" s="126" t="s">
        <v>24</v>
      </c>
      <c r="J2" s="125" t="s">
        <v>22</v>
      </c>
      <c r="K2" s="127" t="s">
        <v>23</v>
      </c>
      <c r="L2" s="127" t="s">
        <v>31</v>
      </c>
      <c r="M2" s="126" t="s">
        <v>30</v>
      </c>
    </row>
    <row r="3" spans="1:13" x14ac:dyDescent="0.25">
      <c r="A3" s="4" t="s">
        <v>8</v>
      </c>
      <c r="B3" s="5" t="s">
        <v>1</v>
      </c>
      <c r="C3" s="4">
        <v>672</v>
      </c>
      <c r="D3" s="5">
        <v>10.5</v>
      </c>
      <c r="E3" s="6">
        <v>6.0000000000000001E-3</v>
      </c>
      <c r="F3" s="5">
        <v>3</v>
      </c>
      <c r="G3" s="5">
        <v>3</v>
      </c>
      <c r="H3" s="13">
        <v>500</v>
      </c>
      <c r="I3" s="14">
        <v>100</v>
      </c>
      <c r="J3" s="4">
        <v>2</v>
      </c>
      <c r="K3" s="6">
        <v>1.1999999999999999E-3</v>
      </c>
      <c r="L3" s="5">
        <v>0.7</v>
      </c>
      <c r="M3" s="128">
        <v>1</v>
      </c>
    </row>
    <row r="4" spans="1:13" x14ac:dyDescent="0.25">
      <c r="A4" s="4" t="s">
        <v>14</v>
      </c>
      <c r="B4" s="5" t="s">
        <v>2</v>
      </c>
      <c r="C4" s="4">
        <v>400</v>
      </c>
      <c r="D4" s="5">
        <v>6.5</v>
      </c>
      <c r="E4" s="6">
        <v>1.4E-2</v>
      </c>
      <c r="F4" s="5">
        <v>7</v>
      </c>
      <c r="G4" s="5">
        <v>1</v>
      </c>
      <c r="H4" s="13">
        <v>310</v>
      </c>
      <c r="I4" s="14">
        <v>150</v>
      </c>
      <c r="J4" s="4">
        <v>1.1000000000000001</v>
      </c>
      <c r="K4" s="6">
        <v>8.9999999999999998E-4</v>
      </c>
      <c r="L4" s="5">
        <v>0.05</v>
      </c>
      <c r="M4" s="128">
        <v>1.3</v>
      </c>
    </row>
    <row r="5" spans="1:13" x14ac:dyDescent="0.25">
      <c r="A5" s="4" t="s">
        <v>0</v>
      </c>
      <c r="B5" s="5" t="s">
        <v>17</v>
      </c>
      <c r="C5" s="4">
        <v>1200</v>
      </c>
      <c r="D5" s="5">
        <v>12</v>
      </c>
      <c r="E5" s="6">
        <v>9.4999999999999998E-3</v>
      </c>
      <c r="F5" s="5">
        <v>3</v>
      </c>
      <c r="G5" s="5">
        <v>3</v>
      </c>
      <c r="H5" s="13">
        <v>750</v>
      </c>
      <c r="I5" s="14">
        <v>0</v>
      </c>
      <c r="J5" s="4">
        <v>0.2</v>
      </c>
      <c r="K5" s="6">
        <v>1.9E-3</v>
      </c>
      <c r="L5" s="5">
        <v>0.7</v>
      </c>
      <c r="M5" s="128">
        <v>1.4</v>
      </c>
    </row>
    <row r="6" spans="1:13" x14ac:dyDescent="0.25">
      <c r="A6" s="4" t="s">
        <v>8</v>
      </c>
      <c r="B6" s="5" t="s">
        <v>20</v>
      </c>
      <c r="C6" s="4">
        <v>168</v>
      </c>
      <c r="D6" s="5">
        <v>11</v>
      </c>
      <c r="E6" s="6">
        <v>0.01</v>
      </c>
      <c r="F6" s="5">
        <v>3</v>
      </c>
      <c r="G6" s="5">
        <v>5</v>
      </c>
      <c r="H6" s="13">
        <v>600</v>
      </c>
      <c r="I6" s="14">
        <v>60</v>
      </c>
      <c r="J6" s="4">
        <v>1</v>
      </c>
      <c r="K6" s="6">
        <v>1.8E-3</v>
      </c>
      <c r="L6" s="5">
        <v>0.9</v>
      </c>
      <c r="M6" s="128">
        <v>0.9</v>
      </c>
    </row>
    <row r="7" spans="1:13" x14ac:dyDescent="0.25">
      <c r="A7" s="4" t="s">
        <v>12</v>
      </c>
      <c r="B7" s="5" t="s">
        <v>19</v>
      </c>
      <c r="C7" s="4">
        <v>84</v>
      </c>
      <c r="D7" s="5">
        <v>12</v>
      </c>
      <c r="E7" s="6">
        <v>7.0000000000000001E-3</v>
      </c>
      <c r="F7" s="5">
        <v>1</v>
      </c>
      <c r="G7" s="5">
        <v>5</v>
      </c>
      <c r="H7" s="13">
        <v>600</v>
      </c>
      <c r="I7" s="14">
        <v>75</v>
      </c>
      <c r="J7" s="4">
        <v>1.3</v>
      </c>
      <c r="K7" s="6">
        <v>1.2999999999999999E-3</v>
      </c>
      <c r="L7" s="5">
        <v>0.6</v>
      </c>
      <c r="M7" s="128">
        <v>0.3</v>
      </c>
    </row>
    <row r="8" spans="1:13" x14ac:dyDescent="0.25">
      <c r="A8" s="4" t="s">
        <v>13</v>
      </c>
      <c r="B8" s="5" t="s">
        <v>18</v>
      </c>
      <c r="C8" s="4">
        <v>210</v>
      </c>
      <c r="D8" s="5">
        <v>10</v>
      </c>
      <c r="E8" s="6">
        <v>7.0000000000000001E-3</v>
      </c>
      <c r="F8" s="5">
        <v>1</v>
      </c>
      <c r="G8" s="5">
        <v>5</v>
      </c>
      <c r="H8" s="13">
        <v>625</v>
      </c>
      <c r="I8" s="14">
        <v>50</v>
      </c>
      <c r="J8" s="4">
        <v>1.4</v>
      </c>
      <c r="K8" s="6">
        <v>8.9999999999999998E-4</v>
      </c>
      <c r="L8" s="5">
        <v>0.4</v>
      </c>
      <c r="M8" s="128">
        <v>1</v>
      </c>
    </row>
    <row r="9" spans="1:13" x14ac:dyDescent="0.25">
      <c r="A9" s="4" t="s">
        <v>16</v>
      </c>
      <c r="B9" s="5" t="s">
        <v>3</v>
      </c>
      <c r="C9" s="4">
        <v>588</v>
      </c>
      <c r="D9" s="5">
        <v>9</v>
      </c>
      <c r="E9" s="6">
        <v>1.35E-2</v>
      </c>
      <c r="F9" s="5">
        <v>7</v>
      </c>
      <c r="G9" s="5">
        <v>3</v>
      </c>
      <c r="H9" s="13">
        <v>440</v>
      </c>
      <c r="I9" s="14">
        <v>120</v>
      </c>
      <c r="J9" s="4">
        <v>0.3</v>
      </c>
      <c r="K9" s="6">
        <v>1.9E-3</v>
      </c>
      <c r="L9" s="5">
        <v>0.2</v>
      </c>
      <c r="M9" s="128">
        <v>0.3</v>
      </c>
    </row>
    <row r="10" spans="1:13" x14ac:dyDescent="0.25">
      <c r="A10" s="4" t="s">
        <v>10</v>
      </c>
      <c r="B10" s="5" t="s">
        <v>5</v>
      </c>
      <c r="C10" s="4">
        <v>168</v>
      </c>
      <c r="D10" s="5">
        <v>15</v>
      </c>
      <c r="E10" s="6">
        <v>1.0999999999999999E-2</v>
      </c>
      <c r="F10" s="5">
        <v>4</v>
      </c>
      <c r="G10" s="5">
        <v>8</v>
      </c>
      <c r="H10" s="13">
        <v>600</v>
      </c>
      <c r="I10" s="14">
        <v>110</v>
      </c>
      <c r="J10" s="4">
        <v>0.8</v>
      </c>
      <c r="K10" s="6">
        <v>1.1999999999999999E-3</v>
      </c>
      <c r="L10" s="5">
        <v>0.4</v>
      </c>
      <c r="M10" s="128">
        <v>0.9</v>
      </c>
    </row>
    <row r="11" spans="1:13" x14ac:dyDescent="0.25">
      <c r="A11" s="4" t="s">
        <v>15</v>
      </c>
      <c r="B11" s="5" t="s">
        <v>4</v>
      </c>
      <c r="C11" s="4">
        <v>300</v>
      </c>
      <c r="D11" s="5">
        <v>8</v>
      </c>
      <c r="E11" s="6">
        <v>1.2999999999999999E-2</v>
      </c>
      <c r="F11" s="5">
        <v>8</v>
      </c>
      <c r="G11" s="5">
        <v>3</v>
      </c>
      <c r="H11" s="13">
        <v>300</v>
      </c>
      <c r="I11" s="14">
        <v>90</v>
      </c>
      <c r="J11" s="4">
        <v>1</v>
      </c>
      <c r="K11" s="6">
        <v>1.6999999999999999E-3</v>
      </c>
      <c r="L11" s="5">
        <v>0.5</v>
      </c>
      <c r="M11" s="128">
        <v>0.2</v>
      </c>
    </row>
    <row r="12" spans="1:13" x14ac:dyDescent="0.25">
      <c r="A12" s="4" t="s">
        <v>11</v>
      </c>
      <c r="B12" s="5" t="s">
        <v>6</v>
      </c>
      <c r="C12" s="4">
        <v>210</v>
      </c>
      <c r="D12" s="5">
        <v>13</v>
      </c>
      <c r="E12" s="6">
        <v>1.2999999999999999E-2</v>
      </c>
      <c r="F12" s="5">
        <v>3</v>
      </c>
      <c r="G12" s="5">
        <v>5</v>
      </c>
      <c r="H12" s="13">
        <v>460</v>
      </c>
      <c r="I12" s="14">
        <v>130</v>
      </c>
      <c r="J12" s="4">
        <v>0.9</v>
      </c>
      <c r="K12" s="6">
        <v>1.6999999999999999E-3</v>
      </c>
      <c r="L12" s="5">
        <v>0.7</v>
      </c>
      <c r="M12" s="128">
        <v>0.1</v>
      </c>
    </row>
    <row r="13" spans="1:13" x14ac:dyDescent="0.25">
      <c r="A13" s="7" t="s">
        <v>9</v>
      </c>
      <c r="B13" s="8" t="s">
        <v>7</v>
      </c>
      <c r="C13" s="7">
        <v>180</v>
      </c>
      <c r="D13" s="8">
        <v>14</v>
      </c>
      <c r="E13" s="9">
        <v>5.0000000000000001E-3</v>
      </c>
      <c r="F13" s="8">
        <v>3</v>
      </c>
      <c r="G13" s="8">
        <v>9</v>
      </c>
      <c r="H13" s="15">
        <v>505</v>
      </c>
      <c r="I13" s="16">
        <v>115</v>
      </c>
      <c r="J13" s="7">
        <v>0.6</v>
      </c>
      <c r="K13" s="9">
        <v>6.9999999999999999E-4</v>
      </c>
      <c r="L13" s="8">
        <v>0.9</v>
      </c>
      <c r="M13" s="129">
        <v>0.1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3"/>
  <sheetViews>
    <sheetView tabSelected="1" topLeftCell="B1" zoomScaleNormal="100" workbookViewId="0">
      <selection activeCell="H10" sqref="H10"/>
    </sheetView>
  </sheetViews>
  <sheetFormatPr defaultRowHeight="15.75" x14ac:dyDescent="0.25"/>
  <cols>
    <col min="1" max="1" width="12.5" customWidth="1"/>
    <col min="2" max="2" width="17.375" bestFit="1" customWidth="1"/>
    <col min="3" max="5" width="11.625" customWidth="1"/>
    <col min="6" max="6" width="8.5" customWidth="1"/>
    <col min="7" max="7" width="10" customWidth="1"/>
    <col min="8" max="8" width="12.375" bestFit="1" customWidth="1"/>
    <col min="9" max="9" width="11.875" bestFit="1" customWidth="1"/>
    <col min="10" max="10" width="12.375" bestFit="1" customWidth="1"/>
    <col min="11" max="11" width="11.875" bestFit="1" customWidth="1"/>
    <col min="12" max="101" width="12.375" bestFit="1" customWidth="1"/>
  </cols>
  <sheetData>
    <row r="1" spans="1:17" x14ac:dyDescent="0.25">
      <c r="A1" s="24" t="s">
        <v>57</v>
      </c>
      <c r="B1" s="24" t="s">
        <v>56</v>
      </c>
      <c r="D1" t="s">
        <v>58</v>
      </c>
    </row>
    <row r="2" spans="1:17" x14ac:dyDescent="0.25">
      <c r="A2" s="86">
        <f>SUM(C17:E18)</f>
        <v>1250000.0019109999</v>
      </c>
      <c r="B2" s="86">
        <f>B3*1000000</f>
        <v>1250000</v>
      </c>
      <c r="D2" s="90">
        <v>1.3091155999999999</v>
      </c>
    </row>
    <row r="3" spans="1:17" x14ac:dyDescent="0.25">
      <c r="B3">
        <v>1.25</v>
      </c>
    </row>
    <row r="4" spans="1:17" x14ac:dyDescent="0.25">
      <c r="A4" t="s">
        <v>33</v>
      </c>
      <c r="G4" t="s">
        <v>42</v>
      </c>
      <c r="N4" s="122" t="s">
        <v>72</v>
      </c>
      <c r="O4" s="124"/>
      <c r="P4" s="124"/>
      <c r="Q4" s="123"/>
    </row>
    <row r="5" spans="1:17" ht="63" x14ac:dyDescent="0.25">
      <c r="A5" s="25" t="s">
        <v>25</v>
      </c>
      <c r="B5" s="29" t="s">
        <v>26</v>
      </c>
      <c r="C5" s="26" t="s">
        <v>27</v>
      </c>
      <c r="D5" s="26" t="s">
        <v>29</v>
      </c>
      <c r="E5" s="26" t="s">
        <v>28</v>
      </c>
      <c r="F5" s="26" t="s">
        <v>34</v>
      </c>
      <c r="G5" s="10" t="s">
        <v>21</v>
      </c>
      <c r="H5" s="44" t="s">
        <v>22</v>
      </c>
      <c r="I5" s="11" t="s">
        <v>23</v>
      </c>
      <c r="J5" s="44" t="s">
        <v>31</v>
      </c>
      <c r="K5" s="11" t="s">
        <v>30</v>
      </c>
      <c r="L5" s="11" t="s">
        <v>32</v>
      </c>
      <c r="M5" s="12" t="s">
        <v>24</v>
      </c>
      <c r="N5" s="125" t="s">
        <v>22</v>
      </c>
      <c r="O5" s="127" t="s">
        <v>23</v>
      </c>
      <c r="P5" s="127" t="s">
        <v>31</v>
      </c>
      <c r="Q5" s="126" t="s">
        <v>30</v>
      </c>
    </row>
    <row r="6" spans="1:17" x14ac:dyDescent="0.25">
      <c r="A6" s="27" t="s">
        <v>8</v>
      </c>
      <c r="B6" s="30" t="s">
        <v>1</v>
      </c>
      <c r="C6" s="35">
        <v>0</v>
      </c>
      <c r="D6" s="36">
        <v>0</v>
      </c>
      <c r="E6" s="37">
        <v>0</v>
      </c>
      <c r="F6" s="37">
        <f t="shared" ref="F6:F16" si="0">SUM($C6:$E6)</f>
        <v>0</v>
      </c>
      <c r="G6" s="19">
        <v>672</v>
      </c>
      <c r="H6" s="5">
        <v>10.5</v>
      </c>
      <c r="I6" s="6">
        <v>6.0000000000000001E-3</v>
      </c>
      <c r="J6" s="45">
        <v>3</v>
      </c>
      <c r="K6" s="45">
        <v>3</v>
      </c>
      <c r="L6" s="71">
        <v>500</v>
      </c>
      <c r="M6" s="72">
        <v>100</v>
      </c>
      <c r="N6" s="4">
        <v>2</v>
      </c>
      <c r="O6" s="6">
        <v>1.1999999999999999E-3</v>
      </c>
      <c r="P6" s="5">
        <v>0.7</v>
      </c>
      <c r="Q6" s="128">
        <v>1</v>
      </c>
    </row>
    <row r="7" spans="1:17" x14ac:dyDescent="0.25">
      <c r="A7" s="27" t="s">
        <v>14</v>
      </c>
      <c r="B7" s="30" t="s">
        <v>2</v>
      </c>
      <c r="C7" s="38">
        <v>0</v>
      </c>
      <c r="D7" s="39">
        <v>0</v>
      </c>
      <c r="E7" s="40">
        <v>0</v>
      </c>
      <c r="F7" s="40">
        <f t="shared" si="0"/>
        <v>0</v>
      </c>
      <c r="G7" s="19">
        <v>400</v>
      </c>
      <c r="H7" s="5">
        <v>6.5</v>
      </c>
      <c r="I7" s="6">
        <v>1.4E-2</v>
      </c>
      <c r="J7" s="45">
        <v>7</v>
      </c>
      <c r="K7" s="45">
        <v>1</v>
      </c>
      <c r="L7" s="71">
        <v>310</v>
      </c>
      <c r="M7" s="72">
        <v>150</v>
      </c>
      <c r="N7" s="4">
        <v>1.1000000000000001</v>
      </c>
      <c r="O7" s="6">
        <v>8.9999999999999998E-4</v>
      </c>
      <c r="P7" s="5">
        <v>0.05</v>
      </c>
      <c r="Q7" s="128">
        <v>1.3</v>
      </c>
    </row>
    <row r="8" spans="1:17" x14ac:dyDescent="0.25">
      <c r="A8" s="27" t="s">
        <v>0</v>
      </c>
      <c r="B8" s="30" t="s">
        <v>17</v>
      </c>
      <c r="C8" s="38">
        <v>240</v>
      </c>
      <c r="D8" s="39">
        <v>240</v>
      </c>
      <c r="E8" s="40">
        <v>280</v>
      </c>
      <c r="F8" s="40">
        <f t="shared" si="0"/>
        <v>760</v>
      </c>
      <c r="G8" s="19">
        <v>1200</v>
      </c>
      <c r="H8" s="5">
        <v>12</v>
      </c>
      <c r="I8" s="6">
        <v>9.4999999999999998E-3</v>
      </c>
      <c r="J8" s="45">
        <v>3</v>
      </c>
      <c r="K8" s="45">
        <v>3</v>
      </c>
      <c r="L8" s="71">
        <v>750</v>
      </c>
      <c r="M8" s="72">
        <v>0</v>
      </c>
      <c r="N8" s="4">
        <v>0.2</v>
      </c>
      <c r="O8" s="6">
        <v>1.9E-3</v>
      </c>
      <c r="P8" s="5">
        <v>0.7</v>
      </c>
      <c r="Q8" s="128">
        <v>1.4</v>
      </c>
    </row>
    <row r="9" spans="1:17" x14ac:dyDescent="0.25">
      <c r="A9" s="27" t="s">
        <v>8</v>
      </c>
      <c r="B9" s="30" t="s">
        <v>20</v>
      </c>
      <c r="C9" s="38">
        <v>80.279831999999999</v>
      </c>
      <c r="D9" s="39">
        <v>0</v>
      </c>
      <c r="E9" s="40">
        <v>61.905352999999998</v>
      </c>
      <c r="F9" s="40">
        <f t="shared" si="0"/>
        <v>142.18518499999999</v>
      </c>
      <c r="G9" s="19">
        <v>168</v>
      </c>
      <c r="H9" s="5">
        <v>11</v>
      </c>
      <c r="I9" s="6">
        <v>0.01</v>
      </c>
      <c r="J9" s="45">
        <v>3</v>
      </c>
      <c r="K9" s="45">
        <v>5</v>
      </c>
      <c r="L9" s="71">
        <v>600</v>
      </c>
      <c r="M9" s="72">
        <v>60</v>
      </c>
      <c r="N9" s="4">
        <v>1</v>
      </c>
      <c r="O9" s="6">
        <v>1.8E-3</v>
      </c>
      <c r="P9" s="5">
        <v>0.9</v>
      </c>
      <c r="Q9" s="128">
        <v>0.9</v>
      </c>
    </row>
    <row r="10" spans="1:17" x14ac:dyDescent="0.25">
      <c r="A10" s="27" t="s">
        <v>12</v>
      </c>
      <c r="B10" s="30" t="s">
        <v>19</v>
      </c>
      <c r="C10" s="38">
        <v>0</v>
      </c>
      <c r="D10" s="39">
        <v>0</v>
      </c>
      <c r="E10" s="40">
        <v>0</v>
      </c>
      <c r="F10" s="40">
        <f t="shared" si="0"/>
        <v>0</v>
      </c>
      <c r="G10" s="19">
        <v>84</v>
      </c>
      <c r="H10" s="5">
        <v>12</v>
      </c>
      <c r="I10" s="6">
        <v>7.0000000000000001E-3</v>
      </c>
      <c r="J10" s="45">
        <v>1</v>
      </c>
      <c r="K10" s="45">
        <v>5</v>
      </c>
      <c r="L10" s="71">
        <v>600</v>
      </c>
      <c r="M10" s="72">
        <v>75</v>
      </c>
      <c r="N10" s="4">
        <v>1.3</v>
      </c>
      <c r="O10" s="6">
        <v>1.2999999999999999E-3</v>
      </c>
      <c r="P10" s="5">
        <v>0.6</v>
      </c>
      <c r="Q10" s="128">
        <v>0.3</v>
      </c>
    </row>
    <row r="11" spans="1:17" x14ac:dyDescent="0.25">
      <c r="A11" s="27" t="s">
        <v>13</v>
      </c>
      <c r="B11" s="30" t="s">
        <v>18</v>
      </c>
      <c r="C11" s="38">
        <v>21.728937999999999</v>
      </c>
      <c r="D11" s="39">
        <v>38.587679000000001</v>
      </c>
      <c r="E11" s="40">
        <v>149.68338</v>
      </c>
      <c r="F11" s="40">
        <f t="shared" si="0"/>
        <v>209.99999700000001</v>
      </c>
      <c r="G11" s="19">
        <v>210</v>
      </c>
      <c r="H11" s="5">
        <v>10</v>
      </c>
      <c r="I11" s="6">
        <v>7.0000000000000001E-3</v>
      </c>
      <c r="J11" s="45">
        <v>1</v>
      </c>
      <c r="K11" s="45">
        <v>5</v>
      </c>
      <c r="L11" s="71">
        <v>625</v>
      </c>
      <c r="M11" s="72">
        <v>50</v>
      </c>
      <c r="N11" s="4">
        <v>1.4</v>
      </c>
      <c r="O11" s="6">
        <v>8.9999999999999998E-4</v>
      </c>
      <c r="P11" s="5">
        <v>0.4</v>
      </c>
      <c r="Q11" s="128">
        <v>1</v>
      </c>
    </row>
    <row r="12" spans="1:17" x14ac:dyDescent="0.25">
      <c r="A12" s="27" t="s">
        <v>16</v>
      </c>
      <c r="B12" s="30" t="s">
        <v>3</v>
      </c>
      <c r="C12" s="38">
        <v>0</v>
      </c>
      <c r="D12" s="39">
        <v>0</v>
      </c>
      <c r="E12" s="40">
        <v>0</v>
      </c>
      <c r="F12" s="40">
        <f t="shared" si="0"/>
        <v>0</v>
      </c>
      <c r="G12" s="19">
        <v>588</v>
      </c>
      <c r="H12" s="5">
        <v>9</v>
      </c>
      <c r="I12" s="6">
        <v>1.35E-2</v>
      </c>
      <c r="J12" s="45">
        <v>7</v>
      </c>
      <c r="K12" s="45">
        <v>3</v>
      </c>
      <c r="L12" s="71">
        <v>440</v>
      </c>
      <c r="M12" s="72">
        <v>120</v>
      </c>
      <c r="N12" s="4">
        <v>0.3</v>
      </c>
      <c r="O12" s="6">
        <v>1.9E-3</v>
      </c>
      <c r="P12" s="5">
        <v>0.2</v>
      </c>
      <c r="Q12" s="128">
        <v>0.3</v>
      </c>
    </row>
    <row r="13" spans="1:17" x14ac:dyDescent="0.25">
      <c r="A13" s="27" t="s">
        <v>10</v>
      </c>
      <c r="B13" s="30" t="s">
        <v>5</v>
      </c>
      <c r="C13" s="38">
        <v>40.827291000000002</v>
      </c>
      <c r="D13" s="39">
        <v>45.701673</v>
      </c>
      <c r="E13" s="40">
        <v>81.471035999999998</v>
      </c>
      <c r="F13" s="40">
        <f t="shared" si="0"/>
        <v>168</v>
      </c>
      <c r="G13" s="19">
        <v>168</v>
      </c>
      <c r="H13" s="5">
        <v>15</v>
      </c>
      <c r="I13" s="6">
        <v>1.0999999999999999E-2</v>
      </c>
      <c r="J13" s="45">
        <v>4</v>
      </c>
      <c r="K13" s="45">
        <v>8</v>
      </c>
      <c r="L13" s="71">
        <v>600</v>
      </c>
      <c r="M13" s="72">
        <v>110</v>
      </c>
      <c r="N13" s="4">
        <v>0.8</v>
      </c>
      <c r="O13" s="6">
        <v>1.1999999999999999E-3</v>
      </c>
      <c r="P13" s="5">
        <v>0.4</v>
      </c>
      <c r="Q13" s="128">
        <v>0.9</v>
      </c>
    </row>
    <row r="14" spans="1:17" x14ac:dyDescent="0.25">
      <c r="A14" s="27" t="s">
        <v>15</v>
      </c>
      <c r="B14" s="30" t="s">
        <v>4</v>
      </c>
      <c r="C14" s="38">
        <v>63.395463999999997</v>
      </c>
      <c r="D14" s="39">
        <v>166.41935000000001</v>
      </c>
      <c r="E14" s="40">
        <v>0</v>
      </c>
      <c r="F14" s="40">
        <f t="shared" si="0"/>
        <v>229.81481400000001</v>
      </c>
      <c r="G14" s="19">
        <v>300</v>
      </c>
      <c r="H14" s="5">
        <v>8</v>
      </c>
      <c r="I14" s="6">
        <v>1.2999999999999999E-2</v>
      </c>
      <c r="J14" s="45">
        <v>8</v>
      </c>
      <c r="K14" s="45">
        <v>3</v>
      </c>
      <c r="L14" s="71">
        <v>300</v>
      </c>
      <c r="M14" s="72">
        <v>90</v>
      </c>
      <c r="N14" s="4">
        <v>1</v>
      </c>
      <c r="O14" s="6">
        <v>1.6999999999999999E-3</v>
      </c>
      <c r="P14" s="5">
        <v>0.5</v>
      </c>
      <c r="Q14" s="128">
        <v>0.2</v>
      </c>
    </row>
    <row r="15" spans="1:17" x14ac:dyDescent="0.25">
      <c r="A15" s="27" t="s">
        <v>11</v>
      </c>
      <c r="B15" s="30" t="s">
        <v>6</v>
      </c>
      <c r="C15" s="38">
        <v>84.171785</v>
      </c>
      <c r="D15" s="39">
        <v>0</v>
      </c>
      <c r="E15" s="40">
        <v>125.82822</v>
      </c>
      <c r="F15" s="40">
        <f t="shared" si="0"/>
        <v>210.00000499999999</v>
      </c>
      <c r="G15" s="19">
        <v>210</v>
      </c>
      <c r="H15" s="5">
        <v>13</v>
      </c>
      <c r="I15" s="6">
        <v>1.2999999999999999E-2</v>
      </c>
      <c r="J15" s="45">
        <v>3</v>
      </c>
      <c r="K15" s="45">
        <v>5</v>
      </c>
      <c r="L15" s="71">
        <v>460</v>
      </c>
      <c r="M15" s="72">
        <v>130</v>
      </c>
      <c r="N15" s="4">
        <v>0.9</v>
      </c>
      <c r="O15" s="6">
        <v>1.6999999999999999E-3</v>
      </c>
      <c r="P15" s="5">
        <v>0.7</v>
      </c>
      <c r="Q15" s="128">
        <v>0.1</v>
      </c>
    </row>
    <row r="16" spans="1:17" x14ac:dyDescent="0.25">
      <c r="A16" s="28" t="s">
        <v>9</v>
      </c>
      <c r="B16" s="31" t="s">
        <v>7</v>
      </c>
      <c r="C16" s="87">
        <v>69.596689999999995</v>
      </c>
      <c r="D16" s="41">
        <v>109.29130000000001</v>
      </c>
      <c r="E16" s="42">
        <v>1.1120123</v>
      </c>
      <c r="F16" s="42">
        <f t="shared" si="0"/>
        <v>180.00000230000001</v>
      </c>
      <c r="G16" s="20">
        <v>180</v>
      </c>
      <c r="H16" s="8">
        <v>14</v>
      </c>
      <c r="I16" s="9">
        <v>5.0000000000000001E-3</v>
      </c>
      <c r="J16" s="46">
        <v>3</v>
      </c>
      <c r="K16" s="46">
        <v>9</v>
      </c>
      <c r="L16" s="73">
        <v>505</v>
      </c>
      <c r="M16" s="74">
        <v>115</v>
      </c>
      <c r="N16" s="7">
        <v>0.6</v>
      </c>
      <c r="O16" s="9">
        <v>6.9999999999999999E-4</v>
      </c>
      <c r="P16" s="8">
        <v>0.9</v>
      </c>
      <c r="Q16" s="129">
        <v>0.1</v>
      </c>
    </row>
    <row r="17" spans="1:9" x14ac:dyDescent="0.25">
      <c r="A17" s="27" t="s">
        <v>54</v>
      </c>
      <c r="B17" s="58" t="s">
        <v>43</v>
      </c>
      <c r="C17" s="91">
        <f>SUMPRODUCT(C$6:C$16,$L$6:$L$16)</f>
        <v>359128.84879999992</v>
      </c>
      <c r="D17" s="92">
        <f>SUMPRODUCT(D6:D16,$L$6:$L$16)</f>
        <v>336656.214675</v>
      </c>
      <c r="E17" s="92">
        <f>SUMPRODUCT(E6:E16,$L$6:$L$16)</f>
        <v>448020.49331149994</v>
      </c>
      <c r="F17" s="43"/>
    </row>
    <row r="18" spans="1:9" x14ac:dyDescent="0.25">
      <c r="B18" s="58" t="s">
        <v>24</v>
      </c>
      <c r="C18" s="93">
        <f>SUMPRODUCT(C$6:C$16,$M$6:$M$16)</f>
        <v>35045.781990000003</v>
      </c>
      <c r="D18" s="93">
        <f>SUMPRODUCT(D$6:D$16,$M$6:$M$16)</f>
        <v>34502.808980000002</v>
      </c>
      <c r="E18" s="93">
        <f>SUMPRODUCT(E$6:E$16,$M$6:$M$16)</f>
        <v>36645.854154499997</v>
      </c>
      <c r="F18" s="43"/>
    </row>
    <row r="19" spans="1:9" x14ac:dyDescent="0.25">
      <c r="B19" s="59"/>
    </row>
    <row r="20" spans="1:9" x14ac:dyDescent="0.25">
      <c r="B20" s="59" t="s">
        <v>34</v>
      </c>
      <c r="C20" s="17">
        <f>SUM(C6:C16)</f>
        <v>600</v>
      </c>
      <c r="D20" s="17">
        <f t="shared" ref="D20:E20" si="1">SUM(D6:D16)</f>
        <v>600.00000199999999</v>
      </c>
      <c r="E20" s="17">
        <f t="shared" si="1"/>
        <v>700.00000129999989</v>
      </c>
    </row>
    <row r="21" spans="1:9" x14ac:dyDescent="0.25">
      <c r="B21" s="59" t="s">
        <v>44</v>
      </c>
      <c r="C21" s="57">
        <v>600</v>
      </c>
      <c r="D21" s="57">
        <v>600</v>
      </c>
      <c r="E21" s="57">
        <v>700</v>
      </c>
    </row>
    <row r="23" spans="1:9" x14ac:dyDescent="0.25">
      <c r="A23" s="27"/>
      <c r="B23" s="59" t="s">
        <v>45</v>
      </c>
      <c r="C23" s="56">
        <f>$C$8</f>
        <v>240</v>
      </c>
      <c r="D23" s="56">
        <f>$D$8</f>
        <v>240</v>
      </c>
      <c r="E23" s="56">
        <f>$E$8</f>
        <v>280</v>
      </c>
    </row>
    <row r="24" spans="1:9" ht="16.5" customHeight="1" x14ac:dyDescent="0.25">
      <c r="B24" s="59" t="s">
        <v>46</v>
      </c>
      <c r="C24">
        <f>C21*0.4</f>
        <v>240</v>
      </c>
      <c r="D24">
        <f t="shared" ref="D24:E24" si="2">D21*0.4</f>
        <v>240</v>
      </c>
      <c r="E24">
        <f t="shared" si="2"/>
        <v>280</v>
      </c>
    </row>
    <row r="26" spans="1:9" x14ac:dyDescent="0.25">
      <c r="A26" t="s">
        <v>53</v>
      </c>
      <c r="B26" s="59" t="s">
        <v>51</v>
      </c>
      <c r="F26" t="s">
        <v>52</v>
      </c>
      <c r="G26" s="24" t="s">
        <v>55</v>
      </c>
      <c r="H26" t="s">
        <v>51</v>
      </c>
      <c r="I26" t="s">
        <v>52</v>
      </c>
    </row>
    <row r="27" spans="1:9" x14ac:dyDescent="0.25">
      <c r="A27" s="32" t="s">
        <v>48</v>
      </c>
      <c r="B27" s="80">
        <f t="shared" ref="B27:B30" si="3">H27-G27*(I27-H27)</f>
        <v>10.1908844</v>
      </c>
      <c r="C27" s="34">
        <f>SUMPRODUCT(C$6:C$16,$H$6:$H$16)/C$21</f>
        <v>11.947545789999999</v>
      </c>
      <c r="D27" s="34">
        <f t="shared" ref="D27:E27" si="4">SUMPRODUCT(D$6:D$16,$H$6:$H$16)/D$21</f>
        <v>11.354724808333334</v>
      </c>
      <c r="E27" s="34">
        <f t="shared" si="4"/>
        <v>12.015990364571428</v>
      </c>
      <c r="F27" s="80">
        <f>I27+G27*(I27-H27)</f>
        <v>13.8091156</v>
      </c>
      <c r="G27" s="88">
        <v>1.3091155999999999</v>
      </c>
      <c r="H27" s="34">
        <v>11.5</v>
      </c>
      <c r="I27" s="61">
        <v>12.5</v>
      </c>
    </row>
    <row r="28" spans="1:9" x14ac:dyDescent="0.25">
      <c r="A28" s="76" t="s">
        <v>23</v>
      </c>
      <c r="B28" s="83">
        <f t="shared" si="3"/>
        <v>4.2272109999999998E-3</v>
      </c>
      <c r="C28" s="77">
        <f>SUMPRODUCT(C$6:C$16,$I$6:$I$16)/C$21</f>
        <v>9.9172646233333332E-3</v>
      </c>
      <c r="D28" s="77">
        <f t="shared" ref="D28:E28" si="5">SUMPRODUCT(D$6:D$16,$I$6:$I$16)/D$21</f>
        <v>9.6045670099999987E-3</v>
      </c>
      <c r="E28" s="77">
        <f t="shared" si="5"/>
        <v>9.8062078678571429E-3</v>
      </c>
      <c r="F28" s="83">
        <f t="shared" ref="F28:F30" si="6">I28+G28*(I28-H28)</f>
        <v>1.3272789E-2</v>
      </c>
      <c r="G28" s="79">
        <v>1.3091155999999999</v>
      </c>
      <c r="H28" s="77">
        <v>7.4999999999999997E-3</v>
      </c>
      <c r="I28" s="78">
        <v>0.01</v>
      </c>
    </row>
    <row r="29" spans="1:9" x14ac:dyDescent="0.25">
      <c r="A29" s="62" t="s">
        <v>49</v>
      </c>
      <c r="B29" s="84">
        <f t="shared" si="3"/>
        <v>-5.2364623999999997</v>
      </c>
      <c r="C29" s="33">
        <f>SUMPRODUCT(C$6:C$16,$J$6:$J$16)/C$21</f>
        <v>3.523911225</v>
      </c>
      <c r="D29" s="33">
        <f t="shared" ref="D29:E29" si="7">SUMPRODUCT(D$6:D$16,$J$6:$J$16)/D$21</f>
        <v>4.3343717850000001</v>
      </c>
      <c r="E29" s="33">
        <f t="shared" si="7"/>
        <v>2.688720399857143</v>
      </c>
      <c r="F29" s="81">
        <f t="shared" si="6"/>
        <v>9.2364624000000006</v>
      </c>
      <c r="G29" s="79">
        <v>1.3091155999999999</v>
      </c>
      <c r="H29" s="33">
        <v>0</v>
      </c>
      <c r="I29" s="63">
        <v>4</v>
      </c>
    </row>
    <row r="30" spans="1:9" x14ac:dyDescent="0.25">
      <c r="A30" s="64" t="s">
        <v>50</v>
      </c>
      <c r="B30" s="85">
        <f t="shared" si="3"/>
        <v>3.1908843999999998</v>
      </c>
      <c r="C30" s="65">
        <f>SUMPRODUCT(C$6:C$16,$K$6:$K$16)/C$21</f>
        <v>4.6567961750000002</v>
      </c>
      <c r="D30" s="65">
        <f t="shared" ref="D30:E30" si="8">SUMPRODUCT(D$6:D$16,$K$6:$K$16)/D$21</f>
        <v>4.6023858816666667</v>
      </c>
      <c r="E30" s="65">
        <f t="shared" si="8"/>
        <v>4.5555159481428573</v>
      </c>
      <c r="F30" s="82">
        <f t="shared" si="6"/>
        <v>6.8091156000000002</v>
      </c>
      <c r="G30" s="89">
        <v>1.3091155999999999</v>
      </c>
      <c r="H30" s="65">
        <v>4.5</v>
      </c>
      <c r="I30" s="66">
        <v>5.5</v>
      </c>
    </row>
    <row r="31" spans="1:9" x14ac:dyDescent="0.25">
      <c r="F31" s="75"/>
    </row>
    <row r="32" spans="1:9" x14ac:dyDescent="0.25">
      <c r="C32" s="130"/>
    </row>
    <row r="33" spans="1:101" x14ac:dyDescent="0.25">
      <c r="A33" s="132" t="s">
        <v>74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  <c r="S33">
        <v>18</v>
      </c>
      <c r="T33">
        <v>19</v>
      </c>
      <c r="U33">
        <v>20</v>
      </c>
      <c r="V33">
        <v>21</v>
      </c>
      <c r="W33">
        <v>22</v>
      </c>
      <c r="X33">
        <v>23</v>
      </c>
      <c r="Y33">
        <v>24</v>
      </c>
      <c r="Z33">
        <v>25</v>
      </c>
      <c r="AA33">
        <v>26</v>
      </c>
      <c r="AB33">
        <v>27</v>
      </c>
      <c r="AC33">
        <v>28</v>
      </c>
      <c r="AD33">
        <v>29</v>
      </c>
      <c r="AE33">
        <v>30</v>
      </c>
      <c r="AF33">
        <v>31</v>
      </c>
      <c r="AG33">
        <v>32</v>
      </c>
      <c r="AH33">
        <v>33</v>
      </c>
      <c r="AI33">
        <v>34</v>
      </c>
      <c r="AJ33">
        <v>35</v>
      </c>
      <c r="AK33">
        <v>36</v>
      </c>
      <c r="AL33">
        <v>37</v>
      </c>
      <c r="AM33">
        <v>38</v>
      </c>
      <c r="AN33">
        <v>39</v>
      </c>
      <c r="AO33">
        <v>40</v>
      </c>
      <c r="AP33">
        <v>41</v>
      </c>
      <c r="AQ33">
        <v>42</v>
      </c>
      <c r="AR33">
        <v>43</v>
      </c>
      <c r="AS33">
        <v>44</v>
      </c>
      <c r="AT33">
        <v>45</v>
      </c>
      <c r="AU33">
        <v>46</v>
      </c>
      <c r="AV33">
        <v>47</v>
      </c>
      <c r="AW33">
        <v>48</v>
      </c>
      <c r="AX33">
        <v>49</v>
      </c>
      <c r="AY33">
        <v>50</v>
      </c>
      <c r="AZ33">
        <v>51</v>
      </c>
      <c r="BA33">
        <v>52</v>
      </c>
      <c r="BB33">
        <v>53</v>
      </c>
      <c r="BC33">
        <v>54</v>
      </c>
      <c r="BD33">
        <v>55</v>
      </c>
      <c r="BE33">
        <v>56</v>
      </c>
      <c r="BF33">
        <v>57</v>
      </c>
      <c r="BG33">
        <v>58</v>
      </c>
      <c r="BH33">
        <v>59</v>
      </c>
      <c r="BI33">
        <v>60</v>
      </c>
      <c r="BJ33">
        <v>61</v>
      </c>
      <c r="BK33">
        <v>62</v>
      </c>
      <c r="BL33">
        <v>63</v>
      </c>
      <c r="BM33">
        <v>64</v>
      </c>
      <c r="BN33">
        <v>65</v>
      </c>
      <c r="BO33">
        <v>66</v>
      </c>
      <c r="BP33">
        <v>67</v>
      </c>
      <c r="BQ33">
        <v>68</v>
      </c>
      <c r="BR33">
        <v>69</v>
      </c>
      <c r="BS33">
        <v>70</v>
      </c>
      <c r="BT33">
        <v>71</v>
      </c>
      <c r="BU33">
        <v>72</v>
      </c>
      <c r="BV33">
        <v>73</v>
      </c>
      <c r="BW33">
        <v>74</v>
      </c>
      <c r="BX33">
        <v>75</v>
      </c>
      <c r="BY33">
        <v>76</v>
      </c>
      <c r="BZ33">
        <v>77</v>
      </c>
      <c r="CA33">
        <v>78</v>
      </c>
      <c r="CB33">
        <v>79</v>
      </c>
      <c r="CC33">
        <v>80</v>
      </c>
      <c r="CD33">
        <v>81</v>
      </c>
      <c r="CE33">
        <v>82</v>
      </c>
      <c r="CF33">
        <v>83</v>
      </c>
      <c r="CG33">
        <v>84</v>
      </c>
      <c r="CH33">
        <v>85</v>
      </c>
      <c r="CI33">
        <v>86</v>
      </c>
      <c r="CJ33">
        <v>87</v>
      </c>
      <c r="CK33">
        <v>88</v>
      </c>
      <c r="CL33">
        <v>89</v>
      </c>
      <c r="CM33">
        <v>90</v>
      </c>
      <c r="CN33">
        <v>91</v>
      </c>
      <c r="CO33">
        <v>92</v>
      </c>
      <c r="CP33">
        <v>93</v>
      </c>
      <c r="CQ33">
        <v>94</v>
      </c>
      <c r="CR33">
        <v>95</v>
      </c>
      <c r="CS33">
        <v>96</v>
      </c>
      <c r="CT33">
        <v>97</v>
      </c>
      <c r="CU33">
        <v>98</v>
      </c>
      <c r="CV33">
        <v>99</v>
      </c>
      <c r="CW33">
        <v>100</v>
      </c>
    </row>
    <row r="34" spans="1:101" hidden="1" x14ac:dyDescent="0.25">
      <c r="A34" s="75" t="s">
        <v>48</v>
      </c>
      <c r="B34" s="1">
        <v>9.0823069322886862</v>
      </c>
      <c r="C34" s="1">
        <v>8.2615485810682525</v>
      </c>
      <c r="D34" s="1">
        <v>11.523795388137854</v>
      </c>
      <c r="E34" s="1">
        <v>8.18024870952061</v>
      </c>
      <c r="F34" s="1">
        <v>6.877632990516835</v>
      </c>
      <c r="G34" s="1">
        <v>11.491080043098068</v>
      </c>
      <c r="H34" s="1">
        <v>9.2797649768851862</v>
      </c>
      <c r="I34" s="1">
        <v>13.610767392379021</v>
      </c>
      <c r="J34" s="1">
        <v>12.36218153545982</v>
      </c>
      <c r="K34" s="1">
        <v>7.4087658087501209</v>
      </c>
      <c r="L34" s="1">
        <v>6.9305274150684895</v>
      </c>
      <c r="M34" s="1">
        <v>11.562525235443449</v>
      </c>
      <c r="N34" s="1">
        <v>10.84072428415308</v>
      </c>
      <c r="O34" s="1">
        <v>10.388018860764543</v>
      </c>
      <c r="P34" s="1">
        <v>14.343190552165986</v>
      </c>
      <c r="Q34" s="1">
        <v>12.230968404615211</v>
      </c>
      <c r="R34" s="1">
        <v>10.054229052127877</v>
      </c>
      <c r="S34" s="1">
        <v>8.7047335733573004</v>
      </c>
      <c r="T34" s="1">
        <v>11.155910744556039</v>
      </c>
      <c r="U34" s="1">
        <v>9.7345000864766984</v>
      </c>
      <c r="V34" s="1">
        <v>10.149625428294511</v>
      </c>
      <c r="W34" s="1">
        <v>10.997191613372976</v>
      </c>
      <c r="X34" s="1">
        <v>6.9492129855841949</v>
      </c>
      <c r="Y34" s="1">
        <v>11.007449652023245</v>
      </c>
      <c r="Z34" s="1">
        <v>8.0228582297668929</v>
      </c>
      <c r="AA34" s="1">
        <v>12.381441456821014</v>
      </c>
      <c r="AB34" s="1">
        <v>15.105757146676035</v>
      </c>
      <c r="AC34" s="1">
        <v>12.400294601217295</v>
      </c>
      <c r="AD34" s="1">
        <v>12.486485619946698</v>
      </c>
      <c r="AE34" s="1">
        <v>9.6025716168234272</v>
      </c>
      <c r="AF34" s="1">
        <v>8.6480697806959519</v>
      </c>
      <c r="AG34" s="1">
        <v>11.822622645680482</v>
      </c>
      <c r="AH34" s="1">
        <v>11.824399279139643</v>
      </c>
      <c r="AI34" s="1">
        <v>8.913129320316644</v>
      </c>
      <c r="AJ34" s="1">
        <v>10.164301554897774</v>
      </c>
      <c r="AK34" s="1">
        <v>11.206797437382187</v>
      </c>
      <c r="AL34" s="1">
        <v>10.684790613859183</v>
      </c>
      <c r="AM34" s="1">
        <v>10.265109936544341</v>
      </c>
      <c r="AN34" s="1">
        <v>10.181061998041702</v>
      </c>
      <c r="AO34" s="1">
        <v>8.4389980629230195</v>
      </c>
      <c r="AP34" s="1">
        <v>9.7638803210534153</v>
      </c>
      <c r="AQ34" s="1">
        <v>10.588040432271207</v>
      </c>
      <c r="AR34" s="1">
        <v>8.3352887319116977</v>
      </c>
      <c r="AS34" s="1">
        <v>13.776439008754672</v>
      </c>
      <c r="AT34" s="1">
        <v>10.122948156467318</v>
      </c>
      <c r="AU34" s="1">
        <v>7.5381363092777356</v>
      </c>
      <c r="AV34" s="1">
        <v>9.0929563453185942</v>
      </c>
      <c r="AW34" s="1">
        <v>10.455576435890185</v>
      </c>
      <c r="AX34" s="1">
        <v>10.028686107483006</v>
      </c>
      <c r="AY34" s="1">
        <v>6.7507281734206135</v>
      </c>
      <c r="AZ34" s="1">
        <v>10.356701414429052</v>
      </c>
      <c r="BA34" s="1">
        <v>10.676822761538876</v>
      </c>
      <c r="BB34" s="1">
        <v>12.095658114869488</v>
      </c>
      <c r="BC34" s="1">
        <v>13.829190999414868</v>
      </c>
      <c r="BD34" s="1">
        <v>9.0246764027621538</v>
      </c>
      <c r="BE34" s="1">
        <v>6.6625905284849667</v>
      </c>
      <c r="BF34" s="1">
        <v>11.765203565412866</v>
      </c>
      <c r="BG34" s="1">
        <v>10.880931711531218</v>
      </c>
      <c r="BH34" s="1">
        <v>8.7145027202481682</v>
      </c>
      <c r="BI34" s="1">
        <v>10.194927095901775</v>
      </c>
      <c r="BJ34" s="1">
        <v>13.851616401842318</v>
      </c>
      <c r="BK34" s="1">
        <v>9.399059528569456</v>
      </c>
      <c r="BL34" s="1">
        <v>11.123346223877645</v>
      </c>
      <c r="BM34" s="1">
        <v>10.015572806005554</v>
      </c>
      <c r="BN34" s="1">
        <v>10.645656002795434</v>
      </c>
      <c r="BO34" s="1">
        <v>14.055321862911214</v>
      </c>
      <c r="BP34" s="1">
        <v>13.120676023819389</v>
      </c>
      <c r="BQ34" s="1">
        <v>13.520128654725587</v>
      </c>
      <c r="BR34" s="1">
        <v>9.7859568393245926</v>
      </c>
      <c r="BS34" s="1">
        <v>9.3562284100695141</v>
      </c>
      <c r="BT34" s="1">
        <v>10.68961125390423</v>
      </c>
      <c r="BU34" s="1">
        <v>9.5686138025453111</v>
      </c>
      <c r="BV34" s="1">
        <v>10.445101369186276</v>
      </c>
      <c r="BW34" s="1">
        <v>10.570862460730348</v>
      </c>
      <c r="BX34" s="1">
        <v>10.185955777727214</v>
      </c>
      <c r="BY34" s="1">
        <v>10.561664407740821</v>
      </c>
      <c r="BZ34" s="1">
        <v>8.2512804743890733</v>
      </c>
      <c r="CA34" s="1">
        <v>10.544143717611311</v>
      </c>
      <c r="CB34" s="1">
        <v>7.7455180141045954</v>
      </c>
      <c r="CC34" s="1">
        <v>10.658539981098942</v>
      </c>
      <c r="CD34" s="1">
        <v>13.928906864193547</v>
      </c>
      <c r="CE34" s="1">
        <v>7.0412535282269735</v>
      </c>
      <c r="CF34" s="1">
        <v>9.8352574113161264</v>
      </c>
      <c r="CG34" s="1">
        <v>9.3673237664610731</v>
      </c>
      <c r="CH34" s="1">
        <v>12.426297895837443</v>
      </c>
      <c r="CI34" s="1">
        <v>10.824423819483513</v>
      </c>
      <c r="CJ34" s="1">
        <v>9.5687867486711529</v>
      </c>
      <c r="CK34" s="1">
        <v>9.6361920429561021</v>
      </c>
      <c r="CL34" s="1">
        <v>6.4897991296838162</v>
      </c>
      <c r="CM34" s="1">
        <v>10.169316869808771</v>
      </c>
      <c r="CN34" s="1">
        <v>10.151402103917507</v>
      </c>
      <c r="CO34" s="1">
        <v>12.403028480745061</v>
      </c>
      <c r="CP34" s="1">
        <v>9.1395783277764426</v>
      </c>
      <c r="CQ34" s="1">
        <v>10.754841822284128</v>
      </c>
      <c r="CR34" s="1">
        <v>4.9034322885859165</v>
      </c>
      <c r="CS34" s="1">
        <v>8.9261485026431409</v>
      </c>
      <c r="CT34" s="1">
        <v>7.3360475588164897</v>
      </c>
      <c r="CU34" s="1">
        <v>12.634774564508389</v>
      </c>
      <c r="CV34" s="1">
        <v>9.6967814114630535</v>
      </c>
      <c r="CW34" s="1">
        <v>12.094327955791659</v>
      </c>
    </row>
    <row r="35" spans="1:101" hidden="1" x14ac:dyDescent="0.25">
      <c r="A35" s="59"/>
      <c r="B35" s="2">
        <v>4.2552463700154117</v>
      </c>
      <c r="C35" s="2">
        <v>4.7726620385009433</v>
      </c>
      <c r="D35" s="2">
        <v>6.1816179749663247</v>
      </c>
      <c r="E35" s="2">
        <v>6.301594278244063</v>
      </c>
      <c r="F35" s="2">
        <v>7.7765708689627173</v>
      </c>
      <c r="G35" s="2">
        <v>5.7723084827920097</v>
      </c>
      <c r="H35" s="2">
        <v>6.8081497931598047</v>
      </c>
      <c r="I35" s="2">
        <v>7.2437961478596131</v>
      </c>
      <c r="J35" s="2">
        <v>7.3130514579926595</v>
      </c>
      <c r="K35" s="2">
        <v>7.1867247787244954</v>
      </c>
      <c r="L35" s="2">
        <v>5.7955522823472814</v>
      </c>
      <c r="M35" s="2">
        <v>7.7130326187900868</v>
      </c>
      <c r="N35" s="2">
        <v>7.1019040374300051</v>
      </c>
      <c r="O35" s="2">
        <v>6.0169949516475816</v>
      </c>
      <c r="P35" s="2">
        <v>6.7462862479897856</v>
      </c>
      <c r="Q35" s="2">
        <v>5.5130566206056022</v>
      </c>
      <c r="R35" s="2">
        <v>7.2685601938079145</v>
      </c>
      <c r="S35" s="2">
        <v>6.1665009021769981</v>
      </c>
      <c r="T35" s="2">
        <v>4.8879433273412722</v>
      </c>
      <c r="U35" s="2">
        <v>5.5905270274929739</v>
      </c>
      <c r="V35" s="2">
        <v>7.7290317637183241</v>
      </c>
      <c r="W35" s="2">
        <v>5.8747893844058856</v>
      </c>
      <c r="X35" s="2">
        <v>6.6457914500553184</v>
      </c>
      <c r="Y35" s="2">
        <v>5.4629271428966639</v>
      </c>
      <c r="Z35" s="2">
        <v>5.496710924585587</v>
      </c>
      <c r="AA35" s="2">
        <v>6.4376422091646797</v>
      </c>
      <c r="AB35" s="2">
        <v>6.8615673037883047</v>
      </c>
      <c r="AC35" s="2">
        <v>6.4538823572613531</v>
      </c>
      <c r="AD35" s="2">
        <v>6.7627313538822955</v>
      </c>
      <c r="AE35" s="2">
        <v>8.1204484508993016</v>
      </c>
      <c r="AF35" s="2">
        <v>5.9017183876149941</v>
      </c>
      <c r="AG35" s="2">
        <v>8.5285313334887043</v>
      </c>
      <c r="AH35" s="2">
        <v>5.0756959952194638</v>
      </c>
      <c r="AI35" s="2">
        <v>5.1376534944052512</v>
      </c>
      <c r="AJ35" s="2">
        <v>7.1142730295036136</v>
      </c>
      <c r="AK35" s="2">
        <v>4.5250002307547739</v>
      </c>
      <c r="AL35" s="2">
        <v>6.2056775322158719</v>
      </c>
      <c r="AM35" s="2">
        <v>3.7976535636171267</v>
      </c>
      <c r="AN35" s="2">
        <v>6.4202441697974688</v>
      </c>
      <c r="AO35" s="2">
        <v>4.5793757363038967</v>
      </c>
      <c r="AP35" s="2">
        <v>6.9107770457637159</v>
      </c>
      <c r="AQ35" s="2">
        <v>8.1313854631582103</v>
      </c>
      <c r="AR35" s="2">
        <v>5.5239198193003585</v>
      </c>
      <c r="AS35" s="2">
        <v>6.8175241116225278</v>
      </c>
      <c r="AT35" s="2">
        <v>9.2033596152239987</v>
      </c>
      <c r="AU35" s="2">
        <v>5.0530362449572195</v>
      </c>
      <c r="AV35" s="2">
        <v>7.446300339016318</v>
      </c>
      <c r="AW35" s="2">
        <v>7.8062218098754119</v>
      </c>
      <c r="AX35" s="2">
        <v>6.5246123852244899</v>
      </c>
      <c r="AY35" s="2">
        <v>4.5493709001433196</v>
      </c>
      <c r="AZ35" s="2">
        <v>4.5833055396695475</v>
      </c>
      <c r="BA35" s="2">
        <v>5.6868353248318275</v>
      </c>
      <c r="BB35" s="2">
        <v>6.6947725698086362</v>
      </c>
      <c r="BC35" s="2">
        <v>8.3778143344493365</v>
      </c>
      <c r="BD35" s="2">
        <v>5.8457908431442354</v>
      </c>
      <c r="BE35" s="2">
        <v>5.3805233700502555</v>
      </c>
      <c r="BF35" s="2">
        <v>6.7804391862930169</v>
      </c>
      <c r="BG35" s="2">
        <v>6.9445638149621045</v>
      </c>
      <c r="BH35" s="2">
        <v>5.5092517663405669</v>
      </c>
      <c r="BI35" s="2">
        <v>5.4104754362055765</v>
      </c>
      <c r="BJ35" s="2">
        <v>6.3935926812600821</v>
      </c>
      <c r="BK35" s="2">
        <v>8.1364404962222565</v>
      </c>
      <c r="BL35" s="2">
        <v>5.3382624323188921</v>
      </c>
      <c r="BM35" s="2">
        <v>7.2512218562513491</v>
      </c>
      <c r="BN35" s="2">
        <v>8.2762519811401241</v>
      </c>
      <c r="BO35" s="2">
        <v>5.0578851281794215</v>
      </c>
      <c r="BP35" s="2">
        <v>8.5941975116769971</v>
      </c>
      <c r="BQ35" s="2">
        <v>6.7592914226945462</v>
      </c>
      <c r="BR35" s="2">
        <v>5.7897776382446482</v>
      </c>
      <c r="BS35" s="2">
        <v>7.7322353364152594</v>
      </c>
      <c r="BT35" s="2">
        <v>4.6702169886323306</v>
      </c>
      <c r="BU35" s="2">
        <v>7.1627137872347548</v>
      </c>
      <c r="BV35" s="2">
        <v>7.3079467781088985</v>
      </c>
      <c r="BW35" s="2">
        <v>4.4261431871810704</v>
      </c>
      <c r="BX35" s="2">
        <v>5.3845239243913268</v>
      </c>
      <c r="BY35" s="2">
        <v>8.007230965733779</v>
      </c>
      <c r="BZ35" s="2">
        <v>5.3199336234031911</v>
      </c>
      <c r="CA35" s="2">
        <v>4.9979986592612233</v>
      </c>
      <c r="CB35" s="2">
        <v>7.5993260390317099</v>
      </c>
      <c r="CC35" s="2">
        <v>5.8749397917021859</v>
      </c>
      <c r="CD35" s="2">
        <v>4.0996617875441146</v>
      </c>
      <c r="CE35" s="2">
        <v>7.1135385737536918</v>
      </c>
      <c r="CF35" s="2">
        <v>6.7050710066920542</v>
      </c>
      <c r="CG35" s="2">
        <v>7.6369092877025597</v>
      </c>
      <c r="CH35" s="2">
        <v>5.6060127106781223</v>
      </c>
      <c r="CI35" s="2">
        <v>7.4752284463275336</v>
      </c>
      <c r="CJ35" s="2">
        <v>7.7646892147953848</v>
      </c>
      <c r="CK35" s="2">
        <v>6.7058692720758071</v>
      </c>
      <c r="CL35" s="2">
        <v>5.2604120413485189</v>
      </c>
      <c r="CM35" s="2">
        <v>8.0441454349364001</v>
      </c>
      <c r="CN35" s="2">
        <v>5.8021989019830267</v>
      </c>
      <c r="CO35" s="2">
        <v>4.6090250462403475</v>
      </c>
      <c r="CP35" s="2">
        <v>6.1723099069825187</v>
      </c>
      <c r="CQ35" s="2">
        <v>7.5195954637253326</v>
      </c>
      <c r="CR35" s="2">
        <v>6.479475144312441</v>
      </c>
      <c r="CS35" s="2">
        <v>6.6508023372325598</v>
      </c>
      <c r="CT35" s="2">
        <v>6.6858479041203296</v>
      </c>
      <c r="CU35" s="2">
        <v>8.0349804360714998</v>
      </c>
      <c r="CV35" s="2">
        <v>7.1504007026952179</v>
      </c>
      <c r="CW35" s="2">
        <v>6.4391863672758181</v>
      </c>
    </row>
    <row r="36" spans="1:101" hidden="1" x14ac:dyDescent="0.25">
      <c r="A36" s="59"/>
      <c r="B36" s="2">
        <v>11.870277925281094</v>
      </c>
      <c r="C36" s="2">
        <v>11.979866157055927</v>
      </c>
      <c r="D36" s="2">
        <v>12.307843734816116</v>
      </c>
      <c r="E36" s="2">
        <v>12.187695710916067</v>
      </c>
      <c r="F36" s="2">
        <v>12.006658890837407</v>
      </c>
      <c r="G36" s="2">
        <v>11.816087486437013</v>
      </c>
      <c r="H36" s="2">
        <v>12.009591520172195</v>
      </c>
      <c r="I36" s="2">
        <v>12.062672953139815</v>
      </c>
      <c r="J36" s="2">
        <v>12.165422926842918</v>
      </c>
      <c r="K36" s="2">
        <v>11.981420855279914</v>
      </c>
      <c r="L36" s="2">
        <v>11.947892231171858</v>
      </c>
      <c r="M36" s="2">
        <v>12.168917216467248</v>
      </c>
      <c r="N36" s="2">
        <v>11.995442672246506</v>
      </c>
      <c r="O36" s="2">
        <v>12.256537023881595</v>
      </c>
      <c r="P36" s="2">
        <v>12.105101883351153</v>
      </c>
      <c r="Q36" s="2">
        <v>12.090691648005057</v>
      </c>
      <c r="R36" s="2">
        <v>11.767427837940975</v>
      </c>
      <c r="S36" s="2">
        <v>12.159766985011622</v>
      </c>
      <c r="T36" s="2">
        <v>11.772584448357193</v>
      </c>
      <c r="U36" s="2">
        <v>11.866022845711296</v>
      </c>
      <c r="V36" s="2">
        <v>12.173461337864888</v>
      </c>
      <c r="W36" s="2">
        <v>11.962706015672628</v>
      </c>
      <c r="X36" s="2">
        <v>12.12281758127309</v>
      </c>
      <c r="Y36" s="2">
        <v>11.961982385232483</v>
      </c>
      <c r="Z36" s="2">
        <v>12.485637427376323</v>
      </c>
      <c r="AA36" s="2">
        <v>11.81185960844426</v>
      </c>
      <c r="AB36" s="2">
        <v>11.784948711748306</v>
      </c>
      <c r="AC36" s="2">
        <v>12.029590497801413</v>
      </c>
      <c r="AD36" s="2">
        <v>12.461150684082613</v>
      </c>
      <c r="AE36" s="2">
        <v>11.771576839047567</v>
      </c>
      <c r="AF36" s="2">
        <v>12.14546222547604</v>
      </c>
      <c r="AG36" s="2">
        <v>12.05844923632568</v>
      </c>
      <c r="AH36" s="2">
        <v>12.309672617812561</v>
      </c>
      <c r="AI36" s="2">
        <v>12.346708438403393</v>
      </c>
      <c r="AJ36" s="2">
        <v>11.889405443064449</v>
      </c>
      <c r="AK36" s="2">
        <v>11.919513810991024</v>
      </c>
      <c r="AL36" s="2">
        <v>12.145177038395273</v>
      </c>
      <c r="AM36" s="2">
        <v>11.922622054153511</v>
      </c>
      <c r="AN36" s="2">
        <v>12.245730845059988</v>
      </c>
      <c r="AO36" s="2">
        <v>11.876728506975288</v>
      </c>
      <c r="AP36" s="2">
        <v>11.871168951816442</v>
      </c>
      <c r="AQ36" s="2">
        <v>11.775399850669293</v>
      </c>
      <c r="AR36" s="2">
        <v>12.030739870094889</v>
      </c>
      <c r="AS36" s="2">
        <v>12.044981182262068</v>
      </c>
      <c r="AT36" s="2">
        <v>11.853541015020685</v>
      </c>
      <c r="AU36" s="2">
        <v>11.96951173550241</v>
      </c>
      <c r="AV36" s="2">
        <v>11.948031500370037</v>
      </c>
      <c r="AW36" s="2">
        <v>11.640600168327094</v>
      </c>
      <c r="AX36" s="2">
        <v>12.230974866110991</v>
      </c>
      <c r="AY36" s="2">
        <v>12.582225356870504</v>
      </c>
      <c r="AZ36" s="2">
        <v>12.119899231167297</v>
      </c>
      <c r="BA36" s="2">
        <v>12.045588122274056</v>
      </c>
      <c r="BB36" s="2">
        <v>12.134885183347906</v>
      </c>
      <c r="BC36" s="2">
        <v>11.492784162476523</v>
      </c>
      <c r="BD36" s="2">
        <v>12.041684658653519</v>
      </c>
      <c r="BE36" s="2">
        <v>11.719349195416664</v>
      </c>
      <c r="BF36" s="2">
        <v>12.118964278285468</v>
      </c>
      <c r="BG36" s="2">
        <v>11.887203851516848</v>
      </c>
      <c r="BH36" s="2">
        <v>11.746915831804031</v>
      </c>
      <c r="BI36" s="2">
        <v>12.008216195184239</v>
      </c>
      <c r="BJ36" s="2">
        <v>12.00312588421221</v>
      </c>
      <c r="BK36" s="2">
        <v>11.766770067834932</v>
      </c>
      <c r="BL36" s="2">
        <v>11.9078724054846</v>
      </c>
      <c r="BM36" s="2">
        <v>12.088550598039813</v>
      </c>
      <c r="BN36" s="2">
        <v>12.011603256479395</v>
      </c>
      <c r="BO36" s="2">
        <v>11.794734273165194</v>
      </c>
      <c r="BP36" s="2">
        <v>11.943783561959625</v>
      </c>
      <c r="BQ36" s="2">
        <v>11.887656242467475</v>
      </c>
      <c r="BR36" s="2">
        <v>11.995343944814751</v>
      </c>
      <c r="BS36" s="2">
        <v>11.906544905840086</v>
      </c>
      <c r="BT36" s="2">
        <v>12.002650904508311</v>
      </c>
      <c r="BU36" s="2">
        <v>11.787808059367652</v>
      </c>
      <c r="BV36" s="2">
        <v>11.970273532985477</v>
      </c>
      <c r="BW36" s="2">
        <v>12.256865616734533</v>
      </c>
      <c r="BX36" s="2">
        <v>11.925616273866193</v>
      </c>
      <c r="BY36" s="2">
        <v>11.822041443261302</v>
      </c>
      <c r="BZ36" s="2">
        <v>12.177479368998691</v>
      </c>
      <c r="CA36" s="2">
        <v>12.223428942749019</v>
      </c>
      <c r="CB36" s="2">
        <v>12.010372947240151</v>
      </c>
      <c r="CC36" s="2">
        <v>12.152095534050561</v>
      </c>
      <c r="CD36" s="2">
        <v>11.950474412207905</v>
      </c>
      <c r="CE36" s="2">
        <v>12.058137007150654</v>
      </c>
      <c r="CF36" s="2">
        <v>11.74878183181819</v>
      </c>
      <c r="CG36" s="2">
        <v>12.304886646416502</v>
      </c>
      <c r="CH36" s="2">
        <v>12.067563977519422</v>
      </c>
      <c r="CI36" s="2">
        <v>11.909091963693145</v>
      </c>
      <c r="CJ36" s="2">
        <v>11.922714661983138</v>
      </c>
      <c r="CK36" s="2">
        <v>11.881443488463363</v>
      </c>
      <c r="CL36" s="2">
        <v>12.293641162365821</v>
      </c>
      <c r="CM36" s="2">
        <v>12.110450812786706</v>
      </c>
      <c r="CN36" s="2">
        <v>12.058555786097109</v>
      </c>
      <c r="CO36" s="2">
        <v>12.109190645472454</v>
      </c>
      <c r="CP36" s="2">
        <v>12.095298734390221</v>
      </c>
      <c r="CQ36" s="2">
        <v>11.933507815497023</v>
      </c>
      <c r="CR36" s="2">
        <v>11.821310798574515</v>
      </c>
      <c r="CS36" s="2">
        <v>12.103526152720015</v>
      </c>
      <c r="CT36" s="2">
        <v>12.089971867648112</v>
      </c>
      <c r="CU36" s="2">
        <v>12.218203960875686</v>
      </c>
      <c r="CV36" s="2">
        <v>12.090639011887054</v>
      </c>
      <c r="CW36" s="2">
        <v>11.810687072114016</v>
      </c>
    </row>
    <row r="37" spans="1:101" hidden="1" x14ac:dyDescent="0.25">
      <c r="A37" s="59"/>
      <c r="B37" s="2">
        <v>12.532110720579933</v>
      </c>
      <c r="C37" s="2">
        <v>11.356436377614394</v>
      </c>
      <c r="D37" s="2">
        <v>10.112768206456968</v>
      </c>
      <c r="E37" s="2">
        <v>9.9449032049828485</v>
      </c>
      <c r="F37" s="2">
        <v>12.888102770688516</v>
      </c>
      <c r="G37" s="2">
        <v>11.238446631295998</v>
      </c>
      <c r="H37" s="2">
        <v>10.460488637437861</v>
      </c>
      <c r="I37" s="2">
        <v>9.9862840923364971</v>
      </c>
      <c r="J37" s="2">
        <v>10.091374943778767</v>
      </c>
      <c r="K37" s="2">
        <v>10.902247273250399</v>
      </c>
      <c r="L37" s="2">
        <v>10.56908207266264</v>
      </c>
      <c r="M37" s="2">
        <v>10.614367470041957</v>
      </c>
      <c r="N37" s="2">
        <v>11.172130056253275</v>
      </c>
      <c r="O37" s="2">
        <v>9.950080448993381</v>
      </c>
      <c r="P37" s="2">
        <v>10.8166782667384</v>
      </c>
      <c r="Q37" s="2">
        <v>10.110474668073785</v>
      </c>
      <c r="R37" s="2">
        <v>10.895396592656954</v>
      </c>
      <c r="S37" s="2">
        <v>11.512996854871192</v>
      </c>
      <c r="T37" s="2">
        <v>10.955238875815724</v>
      </c>
      <c r="U37" s="2">
        <v>11.558844939250005</v>
      </c>
      <c r="V37" s="2">
        <v>10.258146834489191</v>
      </c>
      <c r="W37" s="2">
        <v>10.254573118395795</v>
      </c>
      <c r="X37" s="2">
        <v>12.40434289610821</v>
      </c>
      <c r="Y37" s="2">
        <v>12.115099169122631</v>
      </c>
      <c r="Z37" s="2">
        <v>9.03945653815728</v>
      </c>
      <c r="AA37" s="2">
        <v>9.4891085692033457</v>
      </c>
      <c r="AB37" s="2">
        <v>11.268147844680046</v>
      </c>
      <c r="AC37" s="2">
        <v>10.272807869836763</v>
      </c>
      <c r="AD37" s="2">
        <v>10.533419943815828</v>
      </c>
      <c r="AE37" s="2">
        <v>10.799435059639336</v>
      </c>
      <c r="AF37" s="2">
        <v>11.572678361863462</v>
      </c>
      <c r="AG37" s="2">
        <v>10.270400011468569</v>
      </c>
      <c r="AH37" s="2">
        <v>11.223112113422411</v>
      </c>
      <c r="AI37" s="2">
        <v>10.496489592006824</v>
      </c>
      <c r="AJ37" s="2">
        <v>10.393991963799067</v>
      </c>
      <c r="AK37" s="2">
        <v>12.873849145813315</v>
      </c>
      <c r="AL37" s="2">
        <v>10.481433759204227</v>
      </c>
      <c r="AM37" s="2">
        <v>11.700617178670592</v>
      </c>
      <c r="AN37" s="2">
        <v>10.913858411270406</v>
      </c>
      <c r="AO37" s="2">
        <v>12.292793717542242</v>
      </c>
      <c r="AP37" s="2">
        <v>13.686217046921474</v>
      </c>
      <c r="AQ37" s="2">
        <v>9.7607552218030662</v>
      </c>
      <c r="AR37" s="2">
        <v>11.537704968009061</v>
      </c>
      <c r="AS37" s="2">
        <v>10.632643908906237</v>
      </c>
      <c r="AT37" s="2">
        <v>9.9503278924227772</v>
      </c>
      <c r="AU37" s="2">
        <v>9.039111895587828</v>
      </c>
      <c r="AV37" s="2">
        <v>9.1843447986176709</v>
      </c>
      <c r="AW37" s="2">
        <v>11.642323272221033</v>
      </c>
      <c r="AX37" s="2">
        <v>12.072492930546817</v>
      </c>
      <c r="AY37" s="2">
        <v>10.368300256226208</v>
      </c>
      <c r="AZ37" s="2">
        <v>11.827291643735901</v>
      </c>
      <c r="BA37" s="2">
        <v>11.384689323649226</v>
      </c>
      <c r="BB37" s="2">
        <v>10.606995250633773</v>
      </c>
      <c r="BC37" s="2">
        <v>12.202613793730466</v>
      </c>
      <c r="BD37" s="2">
        <v>11.894863220832097</v>
      </c>
      <c r="BE37" s="2">
        <v>8.3108316141673875</v>
      </c>
      <c r="BF37" s="2">
        <v>11.657946600072329</v>
      </c>
      <c r="BG37" s="2">
        <v>9.8824545978677687</v>
      </c>
      <c r="BH37" s="2">
        <v>11.487728556686399</v>
      </c>
      <c r="BI37" s="2">
        <v>10.520153072199975</v>
      </c>
      <c r="BJ37" s="2">
        <v>9.0061876377029702</v>
      </c>
      <c r="BK37" s="2">
        <v>11.246571415303231</v>
      </c>
      <c r="BL37" s="2">
        <v>11.157685594642629</v>
      </c>
      <c r="BM37" s="2">
        <v>10.565002647573401</v>
      </c>
      <c r="BN37" s="2">
        <v>12.404586823664845</v>
      </c>
      <c r="BO37" s="2">
        <v>11.179381718180373</v>
      </c>
      <c r="BP37" s="2">
        <v>11.60884431334021</v>
      </c>
      <c r="BQ37" s="2">
        <v>11.521400945190313</v>
      </c>
      <c r="BR37" s="2">
        <v>13.580526727562845</v>
      </c>
      <c r="BS37" s="2">
        <v>10.054062731066022</v>
      </c>
      <c r="BT37" s="2">
        <v>10.161711751366337</v>
      </c>
      <c r="BU37" s="2">
        <v>10.790593955671149</v>
      </c>
      <c r="BV37" s="2">
        <v>10.135258324315414</v>
      </c>
      <c r="BW37" s="2">
        <v>8.4555859048263855</v>
      </c>
      <c r="BX37" s="2">
        <v>8.8631408643240999</v>
      </c>
      <c r="BY37" s="2">
        <v>10.649379444885161</v>
      </c>
      <c r="BZ37" s="2">
        <v>12.234577231689279</v>
      </c>
      <c r="CA37" s="2">
        <v>12.32009649088822</v>
      </c>
      <c r="CB37" s="2">
        <v>9.9534403084321657</v>
      </c>
      <c r="CC37" s="2">
        <v>11.770175472775266</v>
      </c>
      <c r="CD37" s="2">
        <v>12.712588356495806</v>
      </c>
      <c r="CE37" s="2">
        <v>12.287536920283419</v>
      </c>
      <c r="CF37" s="2">
        <v>10.403531521339533</v>
      </c>
      <c r="CG37" s="2">
        <v>12.19957937420034</v>
      </c>
      <c r="CH37" s="2">
        <v>11.771039117972741</v>
      </c>
      <c r="CI37" s="2">
        <v>10.180985006540022</v>
      </c>
      <c r="CJ37" s="2">
        <v>11.920021253282012</v>
      </c>
      <c r="CK37" s="2">
        <v>9.5178558535026649</v>
      </c>
      <c r="CL37" s="2">
        <v>10.804507843500321</v>
      </c>
      <c r="CM37" s="2">
        <v>8.8813827986092395</v>
      </c>
      <c r="CN37" s="2">
        <v>11.785620220183246</v>
      </c>
      <c r="CO37" s="2">
        <v>9.5827912599621268</v>
      </c>
      <c r="CP37" s="2">
        <v>10.425430813565789</v>
      </c>
      <c r="CQ37" s="2">
        <v>9.0560544523078015</v>
      </c>
      <c r="CR37" s="2">
        <v>10.77829481448096</v>
      </c>
      <c r="CS37" s="2">
        <v>9.7871725748394418</v>
      </c>
      <c r="CT37" s="2">
        <v>9.7890792098136519</v>
      </c>
      <c r="CU37" s="2">
        <v>11.956790606473586</v>
      </c>
      <c r="CV37" s="2">
        <v>12.334924198200266</v>
      </c>
      <c r="CW37" s="2">
        <v>11.950949309665292</v>
      </c>
    </row>
    <row r="38" spans="1:101" hidden="1" x14ac:dyDescent="0.25">
      <c r="A38" s="59"/>
      <c r="B38" s="2">
        <v>12.449277066819082</v>
      </c>
      <c r="C38" s="2">
        <v>11.400112538022695</v>
      </c>
      <c r="D38" s="2">
        <v>12.660433789800383</v>
      </c>
      <c r="E38" s="2">
        <v>11.175141285930401</v>
      </c>
      <c r="F38" s="2">
        <v>12.624886592210771</v>
      </c>
      <c r="G38" s="2">
        <v>12.328895192353325</v>
      </c>
      <c r="H38" s="2">
        <v>12.001040684141664</v>
      </c>
      <c r="I38" s="2">
        <v>12.548806277617677</v>
      </c>
      <c r="J38" s="2">
        <v>11.053577620576869</v>
      </c>
      <c r="K38" s="2">
        <v>12.034467652477671</v>
      </c>
      <c r="L38" s="2">
        <v>12.152398260411063</v>
      </c>
      <c r="M38" s="2">
        <v>12.466002571973402</v>
      </c>
      <c r="N38" s="2">
        <v>10.73268490900489</v>
      </c>
      <c r="O38" s="2">
        <v>11.74325935950991</v>
      </c>
      <c r="P38" s="2">
        <v>12.041608411055982</v>
      </c>
      <c r="Q38" s="2">
        <v>10.817446527288149</v>
      </c>
      <c r="R38" s="2">
        <v>11.086654357616512</v>
      </c>
      <c r="S38" s="2">
        <v>12.249723696888168</v>
      </c>
      <c r="T38" s="2">
        <v>13.798544965484659</v>
      </c>
      <c r="U38" s="2">
        <v>10.995391186119825</v>
      </c>
      <c r="V38" s="2">
        <v>12.329182788924172</v>
      </c>
      <c r="W38" s="2">
        <v>13.205013596926706</v>
      </c>
      <c r="X38" s="2">
        <v>14.39272515178032</v>
      </c>
      <c r="Y38" s="2">
        <v>12.598897045310661</v>
      </c>
      <c r="Z38" s="2">
        <v>10.428736897477918</v>
      </c>
      <c r="AA38" s="2">
        <v>13.016759472167543</v>
      </c>
      <c r="AB38" s="2">
        <v>13.180522464033674</v>
      </c>
      <c r="AC38" s="2">
        <v>13.518102131486673</v>
      </c>
      <c r="AD38" s="2">
        <v>10.351778020081388</v>
      </c>
      <c r="AE38" s="2">
        <v>13.046860894420412</v>
      </c>
      <c r="AF38" s="2">
        <v>11.677398704359199</v>
      </c>
      <c r="AG38" s="2">
        <v>10.00367572248917</v>
      </c>
      <c r="AH38" s="2">
        <v>13.311013212781912</v>
      </c>
      <c r="AI38" s="2">
        <v>13.430359887974809</v>
      </c>
      <c r="AJ38" s="2">
        <v>11.208478977885914</v>
      </c>
      <c r="AK38" s="2">
        <v>12.351623702902987</v>
      </c>
      <c r="AL38" s="2">
        <v>12.753142675716939</v>
      </c>
      <c r="AM38" s="2">
        <v>11.618423522482042</v>
      </c>
      <c r="AN38" s="2">
        <v>12.18816568921477</v>
      </c>
      <c r="AO38" s="2">
        <v>12.313659234106265</v>
      </c>
      <c r="AP38" s="2">
        <v>11.078122459858374</v>
      </c>
      <c r="AQ38" s="2">
        <v>11.45124018735175</v>
      </c>
      <c r="AR38" s="2">
        <v>13.295012545663637</v>
      </c>
      <c r="AS38" s="2">
        <v>14.400904390699701</v>
      </c>
      <c r="AT38" s="2">
        <v>8.9879699471933563</v>
      </c>
      <c r="AU38" s="2">
        <v>11.124579968180729</v>
      </c>
      <c r="AV38" s="2">
        <v>13.267123139194545</v>
      </c>
      <c r="AW38" s="2">
        <v>10.441517285527233</v>
      </c>
      <c r="AX38" s="2">
        <v>12.943158718923822</v>
      </c>
      <c r="AY38" s="2">
        <v>11.707382190348618</v>
      </c>
      <c r="AZ38" s="2">
        <v>12.080287033708212</v>
      </c>
      <c r="BA38" s="2">
        <v>10.274473577650204</v>
      </c>
      <c r="BB38" s="2">
        <v>11.875164471756555</v>
      </c>
      <c r="BC38" s="2">
        <v>13.812731121541987</v>
      </c>
      <c r="BD38" s="2">
        <v>10.923551225512989</v>
      </c>
      <c r="BE38" s="2">
        <v>11.865800132243006</v>
      </c>
      <c r="BF38" s="2">
        <v>10.982572093978506</v>
      </c>
      <c r="BG38" s="2">
        <v>14.542380281974907</v>
      </c>
      <c r="BH38" s="2">
        <v>12.041059118283767</v>
      </c>
      <c r="BI38" s="2">
        <v>14.336464067769487</v>
      </c>
      <c r="BJ38" s="2">
        <v>11.634272093726667</v>
      </c>
      <c r="BK38" s="2">
        <v>13.393628696431563</v>
      </c>
      <c r="BL38" s="2">
        <v>14.808771067115142</v>
      </c>
      <c r="BM38" s="2">
        <v>11.00293093715856</v>
      </c>
      <c r="BN38" s="2">
        <v>11.818756288601994</v>
      </c>
      <c r="BO38" s="2">
        <v>13.072276845447918</v>
      </c>
      <c r="BP38" s="2">
        <v>12.09331159667078</v>
      </c>
      <c r="BQ38" s="2">
        <v>12.950444155957493</v>
      </c>
      <c r="BR38" s="2">
        <v>11.241098189352728</v>
      </c>
      <c r="BS38" s="2">
        <v>13.329632833527763</v>
      </c>
      <c r="BT38" s="2">
        <v>11.365172302696591</v>
      </c>
      <c r="BU38" s="2">
        <v>12.683069773020488</v>
      </c>
      <c r="BV38" s="2">
        <v>10.100642839441049</v>
      </c>
      <c r="BW38" s="2">
        <v>13.502530678572054</v>
      </c>
      <c r="BX38" s="2">
        <v>9.9014126039436903</v>
      </c>
      <c r="BY38" s="2">
        <v>12.036805376316792</v>
      </c>
      <c r="BZ38" s="2">
        <v>10.517070035196047</v>
      </c>
      <c r="CA38" s="2">
        <v>11.05644743563832</v>
      </c>
      <c r="CB38" s="2">
        <v>9.1118619546308608</v>
      </c>
      <c r="CC38" s="2">
        <v>13.014250619388834</v>
      </c>
      <c r="CD38" s="2">
        <v>12.773772068915321</v>
      </c>
      <c r="CE38" s="2">
        <v>10.881746828279558</v>
      </c>
      <c r="CF38" s="2">
        <v>9.7503974381025227</v>
      </c>
      <c r="CG38" s="2">
        <v>13.963566997608448</v>
      </c>
      <c r="CH38" s="2">
        <v>13.474701310374389</v>
      </c>
      <c r="CI38" s="2">
        <v>12.61141712348496</v>
      </c>
      <c r="CJ38" s="2">
        <v>13.285219929894984</v>
      </c>
      <c r="CK38" s="2">
        <v>10.61628621220358</v>
      </c>
      <c r="CL38" s="2">
        <v>11.311164906401631</v>
      </c>
      <c r="CM38" s="2">
        <v>12.795043542980304</v>
      </c>
      <c r="CN38" s="2">
        <v>11.445104978940099</v>
      </c>
      <c r="CO38" s="2">
        <v>12.933460611991764</v>
      </c>
      <c r="CP38" s="2">
        <v>10.322998396405577</v>
      </c>
      <c r="CQ38" s="2">
        <v>11.811461957723507</v>
      </c>
      <c r="CR38" s="2">
        <v>10.666355735359296</v>
      </c>
      <c r="CS38" s="2">
        <v>14.908696974733596</v>
      </c>
      <c r="CT38" s="2">
        <v>12.319580693798585</v>
      </c>
      <c r="CU38" s="2">
        <v>12.533150880330044</v>
      </c>
      <c r="CV38" s="2">
        <v>11.989625781702159</v>
      </c>
      <c r="CW38" s="2">
        <v>11.029156110321855</v>
      </c>
    </row>
    <row r="39" spans="1:101" hidden="1" x14ac:dyDescent="0.25">
      <c r="A39" s="59"/>
      <c r="B39" s="2">
        <v>11.469047619630668</v>
      </c>
      <c r="C39" s="2">
        <v>6.3032291641082878</v>
      </c>
      <c r="D39" s="2">
        <v>11.261021730886794</v>
      </c>
      <c r="E39" s="2">
        <v>7.0275773547877964</v>
      </c>
      <c r="F39" s="2">
        <v>7.7096867878513509</v>
      </c>
      <c r="G39" s="2">
        <v>10.784847875717642</v>
      </c>
      <c r="H39" s="2">
        <v>11.765535001537593</v>
      </c>
      <c r="I39" s="2">
        <v>12.112763131665259</v>
      </c>
      <c r="J39" s="2">
        <v>8.5083952068491193</v>
      </c>
      <c r="K39" s="2">
        <v>11.417157459909319</v>
      </c>
      <c r="L39" s="2">
        <v>8.906825638121397</v>
      </c>
      <c r="M39" s="2">
        <v>7.3481116087402629</v>
      </c>
      <c r="N39" s="2">
        <v>8.6320282549600122</v>
      </c>
      <c r="O39" s="2">
        <v>10.421714700311943</v>
      </c>
      <c r="P39" s="2">
        <v>12.260782052182309</v>
      </c>
      <c r="Q39" s="2">
        <v>9.7947549301930383</v>
      </c>
      <c r="R39" s="2">
        <v>8.9576053992117917</v>
      </c>
      <c r="S39" s="2">
        <v>9.0232692869319919</v>
      </c>
      <c r="T39" s="2">
        <v>8.4648205675096175</v>
      </c>
      <c r="U39" s="2">
        <v>10.035275033687443</v>
      </c>
      <c r="V39" s="2">
        <v>10.624471167879696</v>
      </c>
      <c r="W39" s="2">
        <v>8.7516785289649537</v>
      </c>
      <c r="X39" s="2">
        <v>10.235964469860527</v>
      </c>
      <c r="Y39" s="2">
        <v>9.5672058658360477</v>
      </c>
      <c r="Z39" s="2">
        <v>10.022660187543092</v>
      </c>
      <c r="AA39" s="2">
        <v>11.713666106545377</v>
      </c>
      <c r="AB39" s="2">
        <v>8.6037540689412424</v>
      </c>
      <c r="AC39" s="2">
        <v>11.349600065468366</v>
      </c>
      <c r="AD39" s="2">
        <v>9.7730436895657835</v>
      </c>
      <c r="AE39" s="2">
        <v>10.338668112774061</v>
      </c>
      <c r="AF39" s="2">
        <v>12.382773716044063</v>
      </c>
      <c r="AG39" s="2">
        <v>9.1185453965071517</v>
      </c>
      <c r="AH39" s="2">
        <v>9.1978335874580956</v>
      </c>
      <c r="AI39" s="2">
        <v>9.3316798176978679</v>
      </c>
      <c r="AJ39" s="2">
        <v>11.120658126323759</v>
      </c>
      <c r="AK39" s="2">
        <v>8.5548361683827068</v>
      </c>
      <c r="AL39" s="2">
        <v>8.106990670271303</v>
      </c>
      <c r="AM39" s="2">
        <v>11.781042219088864</v>
      </c>
      <c r="AN39" s="2">
        <v>10.920334139158729</v>
      </c>
      <c r="AO39" s="2">
        <v>11.053387511017183</v>
      </c>
      <c r="AP39" s="2">
        <v>10.113536491432368</v>
      </c>
      <c r="AQ39" s="2">
        <v>10.410905482620805</v>
      </c>
      <c r="AR39" s="2">
        <v>9.9179070997830969</v>
      </c>
      <c r="AS39" s="2">
        <v>11.044207385159449</v>
      </c>
      <c r="AT39" s="2">
        <v>8.6778040122322988</v>
      </c>
      <c r="AU39" s="2">
        <v>10.83947978090686</v>
      </c>
      <c r="AV39" s="2">
        <v>8.6695395018816992</v>
      </c>
      <c r="AW39" s="2">
        <v>9.2931502451939139</v>
      </c>
      <c r="AX39" s="2">
        <v>10.311513121746236</v>
      </c>
      <c r="AY39" s="2">
        <v>9.1390910958666094</v>
      </c>
      <c r="AZ39" s="2">
        <v>9.3428774977381348</v>
      </c>
      <c r="BA39" s="2">
        <v>7.3041374198789457</v>
      </c>
      <c r="BB39" s="2">
        <v>11.149544289733303</v>
      </c>
      <c r="BC39" s="2">
        <v>10.362303178176431</v>
      </c>
      <c r="BD39" s="2">
        <v>11.260815955355996</v>
      </c>
      <c r="BE39" s="2">
        <v>12.820418491403283</v>
      </c>
      <c r="BF39" s="2">
        <v>9.4481035075414894</v>
      </c>
      <c r="BG39" s="2">
        <v>10.913579364451424</v>
      </c>
      <c r="BH39" s="2">
        <v>7.6625662359147331</v>
      </c>
      <c r="BI39" s="2">
        <v>8.5509031552798973</v>
      </c>
      <c r="BJ39" s="2">
        <v>9.4792199389615508</v>
      </c>
      <c r="BK39" s="2">
        <v>12.855442079867673</v>
      </c>
      <c r="BL39" s="2">
        <v>11.365253705037917</v>
      </c>
      <c r="BM39" s="2">
        <v>7.2171775321450014</v>
      </c>
      <c r="BN39" s="2">
        <v>9.7341094455615753</v>
      </c>
      <c r="BO39" s="2">
        <v>12.855546786526487</v>
      </c>
      <c r="BP39" s="2">
        <v>9.1611177122008609</v>
      </c>
      <c r="BQ39" s="2">
        <v>10.607923293543131</v>
      </c>
      <c r="BR39" s="2">
        <v>5.3775448854300718</v>
      </c>
      <c r="BS39" s="2">
        <v>10.284490797259039</v>
      </c>
      <c r="BT39" s="2">
        <v>8.9162719499406542</v>
      </c>
      <c r="BU39" s="2">
        <v>9.3760029555583557</v>
      </c>
      <c r="BV39" s="2">
        <v>12.088016021675973</v>
      </c>
      <c r="BW39" s="2">
        <v>11.100624176542896</v>
      </c>
      <c r="BX39" s="2">
        <v>10.067920516992864</v>
      </c>
      <c r="BY39" s="2">
        <v>9.641938178280105</v>
      </c>
      <c r="BZ39" s="2">
        <v>8.7271582351656498</v>
      </c>
      <c r="CA39" s="2">
        <v>11.148307828633577</v>
      </c>
      <c r="CB39" s="2">
        <v>10.264870248502175</v>
      </c>
      <c r="CC39" s="2">
        <v>11.402563662321418</v>
      </c>
      <c r="CD39" s="2">
        <v>9.5847219475355914</v>
      </c>
      <c r="CE39" s="2">
        <v>9.0598790705698331</v>
      </c>
      <c r="CF39" s="2">
        <v>7.7201293203882644</v>
      </c>
      <c r="CG39" s="2">
        <v>9.4344971132714655</v>
      </c>
      <c r="CH39" s="2">
        <v>10.981037582450986</v>
      </c>
      <c r="CI39" s="2">
        <v>8.3297648231689898</v>
      </c>
      <c r="CJ39" s="2">
        <v>9.2561118551457486</v>
      </c>
      <c r="CK39" s="2">
        <v>10.359077895629785</v>
      </c>
      <c r="CL39" s="2">
        <v>11.717828550441451</v>
      </c>
      <c r="CM39" s="2">
        <v>9.6023690587532453</v>
      </c>
      <c r="CN39" s="2">
        <v>9.2535114227521547</v>
      </c>
      <c r="CO39" s="2">
        <v>8.257249168105897</v>
      </c>
      <c r="CP39" s="2">
        <v>10.033205497874562</v>
      </c>
      <c r="CQ39" s="2">
        <v>8.3653204613903025</v>
      </c>
      <c r="CR39" s="2">
        <v>11.860983651664636</v>
      </c>
      <c r="CS39" s="2">
        <v>12.572688653650605</v>
      </c>
      <c r="CT39" s="2">
        <v>9.45603171333277</v>
      </c>
      <c r="CU39" s="2">
        <v>8.7572325876079518</v>
      </c>
      <c r="CV39" s="2">
        <v>11.179323604518881</v>
      </c>
      <c r="CW39" s="2">
        <v>10.664155681587202</v>
      </c>
    </row>
    <row r="40" spans="1:101" hidden="1" x14ac:dyDescent="0.25">
      <c r="A40" s="59"/>
      <c r="B40" s="2">
        <v>9.1192018557320118</v>
      </c>
      <c r="C40" s="2">
        <v>9.3247256081012857</v>
      </c>
      <c r="D40" s="2">
        <v>9.2161379479792576</v>
      </c>
      <c r="E40" s="2">
        <v>9.3867569121947039</v>
      </c>
      <c r="F40" s="2">
        <v>8.7181437122528003</v>
      </c>
      <c r="G40" s="2">
        <v>9.0016092739220088</v>
      </c>
      <c r="H40" s="2">
        <v>9.2168137978573359</v>
      </c>
      <c r="I40" s="2">
        <v>8.9210657319380644</v>
      </c>
      <c r="J40" s="2">
        <v>9.3696196826989002</v>
      </c>
      <c r="K40" s="2">
        <v>8.6779188756685155</v>
      </c>
      <c r="L40" s="2">
        <v>9.3142470680821052</v>
      </c>
      <c r="M40" s="2">
        <v>9.2714714662968536</v>
      </c>
      <c r="N40" s="2">
        <v>9.208735017389186</v>
      </c>
      <c r="O40" s="2">
        <v>8.3443785221050462</v>
      </c>
      <c r="P40" s="2">
        <v>9.0618316543170359</v>
      </c>
      <c r="Q40" s="2">
        <v>8.7816651119882678</v>
      </c>
      <c r="R40" s="2">
        <v>8.7714979230464927</v>
      </c>
      <c r="S40" s="2">
        <v>9.1731229658821167</v>
      </c>
      <c r="T40" s="2">
        <v>8.7800547858662199</v>
      </c>
      <c r="U40" s="2">
        <v>9.4977960639889751</v>
      </c>
      <c r="V40" s="2">
        <v>8.4328727377589576</v>
      </c>
      <c r="W40" s="2">
        <v>8.9115289265798996</v>
      </c>
      <c r="X40" s="2">
        <v>8.824512553960373</v>
      </c>
      <c r="Y40" s="2">
        <v>9.407076591591883</v>
      </c>
      <c r="Z40" s="2">
        <v>9.5188345719478207</v>
      </c>
      <c r="AA40" s="2">
        <v>8.9675793782299902</v>
      </c>
      <c r="AB40" s="2">
        <v>9.1756332902660809</v>
      </c>
      <c r="AC40" s="2">
        <v>8.8359572202453887</v>
      </c>
      <c r="AD40" s="2">
        <v>8.9155623942356836</v>
      </c>
      <c r="AE40" s="2">
        <v>8.7006235094763174</v>
      </c>
      <c r="AF40" s="2">
        <v>8.7998945671779687</v>
      </c>
      <c r="AG40" s="2">
        <v>8.6375337843686602</v>
      </c>
      <c r="AH40" s="2">
        <v>9.09220864218263</v>
      </c>
      <c r="AI40" s="2">
        <v>8.9322315979595466</v>
      </c>
      <c r="AJ40" s="2">
        <v>9.318993293347777</v>
      </c>
      <c r="AK40" s="2">
        <v>8.680683763896246</v>
      </c>
      <c r="AL40" s="2">
        <v>9.1280904194161749</v>
      </c>
      <c r="AM40" s="2">
        <v>9.2055923618440048</v>
      </c>
      <c r="AN40" s="2">
        <v>9.4955286046920282</v>
      </c>
      <c r="AO40" s="2">
        <v>8.6251588500404424</v>
      </c>
      <c r="AP40" s="2">
        <v>8.7770337571823216</v>
      </c>
      <c r="AQ40" s="2">
        <v>9.1549575123192994</v>
      </c>
      <c r="AR40" s="2">
        <v>9.3096367260658326</v>
      </c>
      <c r="AS40" s="2">
        <v>8.8704066862692841</v>
      </c>
      <c r="AT40" s="2">
        <v>9.0513852590960582</v>
      </c>
      <c r="AU40" s="2">
        <v>8.8845070549005687</v>
      </c>
      <c r="AV40" s="2">
        <v>9.5466571039696504</v>
      </c>
      <c r="AW40" s="2">
        <v>9.2915372173748221</v>
      </c>
      <c r="AX40" s="2">
        <v>9.2649738725284454</v>
      </c>
      <c r="AY40" s="2">
        <v>9.2730695781208627</v>
      </c>
      <c r="AZ40" s="2">
        <v>8.9688859854042224</v>
      </c>
      <c r="BA40" s="2">
        <v>9.3884231068268331</v>
      </c>
      <c r="BB40" s="2">
        <v>8.9102086058523149</v>
      </c>
      <c r="BC40" s="2">
        <v>8.8748565869301679</v>
      </c>
      <c r="BD40" s="2">
        <v>9.0065374057317023</v>
      </c>
      <c r="BE40" s="2">
        <v>9.5191339802400528</v>
      </c>
      <c r="BF40" s="2">
        <v>8.3228094712649323</v>
      </c>
      <c r="BG40" s="2">
        <v>9.3478215856486671</v>
      </c>
      <c r="BH40" s="2">
        <v>9.0693100802779796</v>
      </c>
      <c r="BI40" s="2">
        <v>8.7963267294968155</v>
      </c>
      <c r="BJ40" s="2">
        <v>8.7340265708763667</v>
      </c>
      <c r="BK40" s="2">
        <v>8.5790080526200185</v>
      </c>
      <c r="BL40" s="2">
        <v>9.4314589395312005</v>
      </c>
      <c r="BM40" s="2">
        <v>9.4227272327358964</v>
      </c>
      <c r="BN40" s="2">
        <v>8.2965189274899522</v>
      </c>
      <c r="BO40" s="2">
        <v>8.9670773544089997</v>
      </c>
      <c r="BP40" s="2">
        <v>9.0375115971980602</v>
      </c>
      <c r="BQ40" s="2">
        <v>8.8384428729414051</v>
      </c>
      <c r="BR40" s="2">
        <v>9.2186883132598894</v>
      </c>
      <c r="BS40" s="2">
        <v>8.8884864952598495</v>
      </c>
      <c r="BT40" s="2">
        <v>8.7023324465505407</v>
      </c>
      <c r="BU40" s="2">
        <v>9.1534551667869692</v>
      </c>
      <c r="BV40" s="2">
        <v>9.102957047112584</v>
      </c>
      <c r="BW40" s="2">
        <v>8.7412970820817879</v>
      </c>
      <c r="BX40" s="2">
        <v>9.1882230501772781</v>
      </c>
      <c r="BY40" s="2">
        <v>9.2715698715144725</v>
      </c>
      <c r="BZ40" s="2">
        <v>8.7822182328715694</v>
      </c>
      <c r="CA40" s="2">
        <v>8.9832564285556309</v>
      </c>
      <c r="CB40" s="2">
        <v>8.781031292379776</v>
      </c>
      <c r="CC40" s="2">
        <v>9.0986919217983626</v>
      </c>
      <c r="CD40" s="2">
        <v>9.2999604141549632</v>
      </c>
      <c r="CE40" s="2">
        <v>8.4247826123254121</v>
      </c>
      <c r="CF40" s="2">
        <v>8.8283423804384231</v>
      </c>
      <c r="CG40" s="2">
        <v>9.2561703635842356</v>
      </c>
      <c r="CH40" s="2">
        <v>8.7568334612383989</v>
      </c>
      <c r="CI40" s="2">
        <v>8.559290262938994</v>
      </c>
      <c r="CJ40" s="2">
        <v>8.7166504433276462</v>
      </c>
      <c r="CK40" s="2">
        <v>9.0622780964802594</v>
      </c>
      <c r="CL40" s="2">
        <v>8.9366733675282468</v>
      </c>
      <c r="CM40" s="2">
        <v>8.4139510610433881</v>
      </c>
      <c r="CN40" s="2">
        <v>8.9649954225991397</v>
      </c>
      <c r="CO40" s="2">
        <v>9.0346027442039798</v>
      </c>
      <c r="CP40" s="2">
        <v>8.6806215629935597</v>
      </c>
      <c r="CQ40" s="2">
        <v>8.882408925123535</v>
      </c>
      <c r="CR40" s="2">
        <v>8.9013407970977969</v>
      </c>
      <c r="CS40" s="2">
        <v>8.4672120100095363</v>
      </c>
      <c r="CT40" s="2">
        <v>8.8286000833095102</v>
      </c>
      <c r="CU40" s="2">
        <v>9.3457430239246513</v>
      </c>
      <c r="CV40" s="2">
        <v>9.0540737273915326</v>
      </c>
      <c r="CW40" s="2">
        <v>9.738324309261575</v>
      </c>
    </row>
    <row r="41" spans="1:101" hidden="1" x14ac:dyDescent="0.25">
      <c r="A41" s="59"/>
      <c r="B41" s="2">
        <v>14.177968480571892</v>
      </c>
      <c r="C41" s="2">
        <v>15.062458157287365</v>
      </c>
      <c r="D41" s="2">
        <v>14.469114793564767</v>
      </c>
      <c r="E41" s="2">
        <v>15.231499142224338</v>
      </c>
      <c r="F41" s="2">
        <v>14.693233060119983</v>
      </c>
      <c r="G41" s="2">
        <v>14.825836239201799</v>
      </c>
      <c r="H41" s="2">
        <v>15.07037220176662</v>
      </c>
      <c r="I41" s="2">
        <v>14.807542009788381</v>
      </c>
      <c r="J41" s="2">
        <v>14.257010099489644</v>
      </c>
      <c r="K41" s="2">
        <v>14.905765120455873</v>
      </c>
      <c r="L41" s="2">
        <v>14.752776405987397</v>
      </c>
      <c r="M41" s="2">
        <v>15.660488033877071</v>
      </c>
      <c r="N41" s="2">
        <v>14.224688461645261</v>
      </c>
      <c r="O41" s="2">
        <v>15.230219269548009</v>
      </c>
      <c r="P41" s="2">
        <v>14.474298834041493</v>
      </c>
      <c r="Q41" s="2">
        <v>13.222326786264496</v>
      </c>
      <c r="R41" s="2">
        <v>16.014609961553223</v>
      </c>
      <c r="S41" s="2">
        <v>14.523420568624788</v>
      </c>
      <c r="T41" s="2">
        <v>14.66317564830214</v>
      </c>
      <c r="U41" s="2">
        <v>16.414487487089044</v>
      </c>
      <c r="V41" s="2">
        <v>14.504740866604646</v>
      </c>
      <c r="W41" s="2">
        <v>14.1302414294488</v>
      </c>
      <c r="X41" s="2">
        <v>13.558270444731338</v>
      </c>
      <c r="Y41" s="2">
        <v>15.084303958252303</v>
      </c>
      <c r="Z41" s="2">
        <v>14.87848781578867</v>
      </c>
      <c r="AA41" s="2">
        <v>13.780332744291375</v>
      </c>
      <c r="AB41" s="2">
        <v>15.423314613047085</v>
      </c>
      <c r="AC41" s="2">
        <v>13.996167255873479</v>
      </c>
      <c r="AD41" s="2">
        <v>15.032536043629364</v>
      </c>
      <c r="AE41" s="2">
        <v>15.41458602607219</v>
      </c>
      <c r="AF41" s="2">
        <v>15.280244872853125</v>
      </c>
      <c r="AG41" s="2">
        <v>14.50511362032003</v>
      </c>
      <c r="AH41" s="2">
        <v>15.238926174431084</v>
      </c>
      <c r="AI41" s="2">
        <v>14.568270849104719</v>
      </c>
      <c r="AJ41" s="2">
        <v>14.939647409198747</v>
      </c>
      <c r="AK41" s="2">
        <v>15.975437109073773</v>
      </c>
      <c r="AL41" s="2">
        <v>15.266061278943623</v>
      </c>
      <c r="AM41" s="2">
        <v>15.181033289277314</v>
      </c>
      <c r="AN41" s="2">
        <v>14.652876658266875</v>
      </c>
      <c r="AO41" s="2">
        <v>15.209560522629797</v>
      </c>
      <c r="AP41" s="2">
        <v>15.20956836362339</v>
      </c>
      <c r="AQ41" s="2">
        <v>16.286782312499533</v>
      </c>
      <c r="AR41" s="2">
        <v>15.101676282935369</v>
      </c>
      <c r="AS41" s="2">
        <v>15.05201961808211</v>
      </c>
      <c r="AT41" s="2">
        <v>15.95324275146667</v>
      </c>
      <c r="AU41" s="2">
        <v>16.176523935625099</v>
      </c>
      <c r="AV41" s="2">
        <v>14.949264025214939</v>
      </c>
      <c r="AW41" s="2">
        <v>14.157024473531015</v>
      </c>
      <c r="AX41" s="2">
        <v>14.193360822384394</v>
      </c>
      <c r="AY41" s="2">
        <v>14.364644356153462</v>
      </c>
      <c r="AZ41" s="2">
        <v>15.766712573868213</v>
      </c>
      <c r="BA41" s="2">
        <v>14.372375925394925</v>
      </c>
      <c r="BB41" s="2">
        <v>15.442274588347509</v>
      </c>
      <c r="BC41" s="2">
        <v>14.046808775594009</v>
      </c>
      <c r="BD41" s="2">
        <v>14.884473357141884</v>
      </c>
      <c r="BE41" s="2">
        <v>14.821947462912158</v>
      </c>
      <c r="BF41" s="2">
        <v>15.105653370766968</v>
      </c>
      <c r="BG41" s="2">
        <v>15.082879352334524</v>
      </c>
      <c r="BH41" s="2">
        <v>14.56746893644228</v>
      </c>
      <c r="BI41" s="2">
        <v>14.475556965686678</v>
      </c>
      <c r="BJ41" s="2">
        <v>15.163744125398189</v>
      </c>
      <c r="BK41" s="2">
        <v>16.433640718217429</v>
      </c>
      <c r="BL41" s="2">
        <v>15.286065426473586</v>
      </c>
      <c r="BM41" s="2">
        <v>15.257360153253435</v>
      </c>
      <c r="BN41" s="2">
        <v>15.489408634315613</v>
      </c>
      <c r="BO41" s="2">
        <v>14.904857766594523</v>
      </c>
      <c r="BP41" s="2">
        <v>15.592625224595476</v>
      </c>
      <c r="BQ41" s="2">
        <v>15.541341424009643</v>
      </c>
      <c r="BR41" s="2">
        <v>14.718199190500048</v>
      </c>
      <c r="BS41" s="2">
        <v>14.603940912278514</v>
      </c>
      <c r="BT41" s="2">
        <v>14.970188123011447</v>
      </c>
      <c r="BU41" s="2">
        <v>14.18124440516211</v>
      </c>
      <c r="BV41" s="2">
        <v>15.34237622108772</v>
      </c>
      <c r="BW41" s="2">
        <v>15.651997637714874</v>
      </c>
      <c r="BX41" s="2">
        <v>14.043893363518695</v>
      </c>
      <c r="BY41" s="2">
        <v>15.506284727458111</v>
      </c>
      <c r="BZ41" s="2">
        <v>14.917276774717083</v>
      </c>
      <c r="CA41" s="2">
        <v>15.434310147814696</v>
      </c>
      <c r="CB41" s="2">
        <v>16.586811413303288</v>
      </c>
      <c r="CC41" s="2">
        <v>13.948827311989957</v>
      </c>
      <c r="CD41" s="2">
        <v>13.985607151049525</v>
      </c>
      <c r="CE41" s="2">
        <v>15.130348883947892</v>
      </c>
      <c r="CF41" s="2">
        <v>15.269763767613467</v>
      </c>
      <c r="CG41" s="2">
        <v>15.600057424469792</v>
      </c>
      <c r="CH41" s="2">
        <v>12.720189066458865</v>
      </c>
      <c r="CI41" s="2">
        <v>16.004264236244431</v>
      </c>
      <c r="CJ41" s="2">
        <v>15.614918474470221</v>
      </c>
      <c r="CK41" s="2">
        <v>15.142415687681197</v>
      </c>
      <c r="CL41" s="2">
        <v>15.003959377460044</v>
      </c>
      <c r="CM41" s="2">
        <v>16.019609501223279</v>
      </c>
      <c r="CN41" s="2">
        <v>14.661959598817782</v>
      </c>
      <c r="CO41" s="2">
        <v>16.404401419270862</v>
      </c>
      <c r="CP41" s="2">
        <v>15.271735630093326</v>
      </c>
      <c r="CQ41" s="2">
        <v>15.386496205526665</v>
      </c>
      <c r="CR41" s="2">
        <v>14.97114227307101</v>
      </c>
      <c r="CS41" s="2">
        <v>14.735047542132788</v>
      </c>
      <c r="CT41" s="2">
        <v>15.884678530627429</v>
      </c>
      <c r="CU41" s="2">
        <v>15.20064766380675</v>
      </c>
      <c r="CV41" s="2">
        <v>15.579411414627691</v>
      </c>
      <c r="CW41" s="2">
        <v>13.903820190847899</v>
      </c>
    </row>
    <row r="42" spans="1:101" hidden="1" x14ac:dyDescent="0.25">
      <c r="A42" s="59"/>
      <c r="B42" s="2">
        <v>9.0279543879330948</v>
      </c>
      <c r="C42" s="2">
        <v>8.7347771559905016</v>
      </c>
      <c r="D42" s="2">
        <v>8.9583366972371756</v>
      </c>
      <c r="E42" s="2">
        <v>9.0051764244262955</v>
      </c>
      <c r="F42" s="2">
        <v>8.8710590794973267</v>
      </c>
      <c r="G42" s="2">
        <v>6.8172465300520795</v>
      </c>
      <c r="H42" s="2">
        <v>8.7717008019405984</v>
      </c>
      <c r="I42" s="2">
        <v>9.7221156646211124</v>
      </c>
      <c r="J42" s="2">
        <v>9.7142338707716362</v>
      </c>
      <c r="K42" s="2">
        <v>7.3790339833928327</v>
      </c>
      <c r="L42" s="2">
        <v>8.8053394687275368</v>
      </c>
      <c r="M42" s="2">
        <v>8.6852398601599887</v>
      </c>
      <c r="N42" s="2">
        <v>8.1646565051078195</v>
      </c>
      <c r="O42" s="2">
        <v>6.7723229087703185</v>
      </c>
      <c r="P42" s="2">
        <v>7.0352347494684402</v>
      </c>
      <c r="Q42" s="2">
        <v>8.9034560112078314</v>
      </c>
      <c r="R42" s="2">
        <v>9.6839930632755209</v>
      </c>
      <c r="S42" s="2">
        <v>9.198016600883296</v>
      </c>
      <c r="T42" s="2">
        <v>8.7391659711854626</v>
      </c>
      <c r="U42" s="2">
        <v>7.5756990152047434</v>
      </c>
      <c r="V42" s="2">
        <v>7.4819967361966127</v>
      </c>
      <c r="W42" s="2">
        <v>7.5327614083622878</v>
      </c>
      <c r="X42" s="2">
        <v>8.1888999134712979</v>
      </c>
      <c r="Y42" s="2">
        <v>8.7630990629187142</v>
      </c>
      <c r="Z42" s="2">
        <v>7.5405006200158802</v>
      </c>
      <c r="AA42" s="2">
        <v>6.2841728577048119</v>
      </c>
      <c r="AB42" s="2">
        <v>7.1338993639060897</v>
      </c>
      <c r="AC42" s="2">
        <v>9.0122431837319841</v>
      </c>
      <c r="AD42" s="2">
        <v>7.429776273357465</v>
      </c>
      <c r="AE42" s="2">
        <v>9.0493457505132575</v>
      </c>
      <c r="AF42" s="2">
        <v>7.5556511331705432</v>
      </c>
      <c r="AG42" s="2">
        <v>7.1149936071432682</v>
      </c>
      <c r="AH42" s="2">
        <v>10.249684404545958</v>
      </c>
      <c r="AI42" s="2">
        <v>6.4803669967428537</v>
      </c>
      <c r="AJ42" s="2">
        <v>6.6289514065454958</v>
      </c>
      <c r="AK42" s="2">
        <v>9.231513285859446</v>
      </c>
      <c r="AL42" s="2">
        <v>6.3040761075848915</v>
      </c>
      <c r="AM42" s="2">
        <v>8.4164282014617289</v>
      </c>
      <c r="AN42" s="2">
        <v>8.1752460189521017</v>
      </c>
      <c r="AO42" s="2">
        <v>9.2765434709702905</v>
      </c>
      <c r="AP42" s="2">
        <v>7.0952974159202107</v>
      </c>
      <c r="AQ42" s="2">
        <v>9.0886301430290093</v>
      </c>
      <c r="AR42" s="2">
        <v>7.596308809623789</v>
      </c>
      <c r="AS42" s="2">
        <v>9.2726492196178771</v>
      </c>
      <c r="AT42" s="2">
        <v>7.4808800506482429</v>
      </c>
      <c r="AU42" s="2">
        <v>8.4040719407148927</v>
      </c>
      <c r="AV42" s="2">
        <v>10.213350515084006</v>
      </c>
      <c r="AW42" s="2">
        <v>6.0160573267557451</v>
      </c>
      <c r="AX42" s="2">
        <v>7.7166953510773926</v>
      </c>
      <c r="AY42" s="2">
        <v>8.5611757790720162</v>
      </c>
      <c r="AZ42" s="2">
        <v>8.3446713101836565</v>
      </c>
      <c r="BA42" s="2">
        <v>8.3362763205261672</v>
      </c>
      <c r="BB42" s="2">
        <v>7.9115101927037657</v>
      </c>
      <c r="BC42" s="2">
        <v>4.9730921268920012</v>
      </c>
      <c r="BD42" s="2">
        <v>5.5537201837560133</v>
      </c>
      <c r="BE42" s="2">
        <v>7.8385796497212041</v>
      </c>
      <c r="BF42" s="2">
        <v>6.3650760993775348</v>
      </c>
      <c r="BG42" s="2">
        <v>7.4608623626348027</v>
      </c>
      <c r="BH42" s="2">
        <v>8.3858262314745584</v>
      </c>
      <c r="BI42" s="2">
        <v>7.6951803367540439</v>
      </c>
      <c r="BJ42" s="2">
        <v>7.5408299439690873</v>
      </c>
      <c r="BK42" s="2">
        <v>7.5733163595619768</v>
      </c>
      <c r="BL42" s="2">
        <v>6.5249096232800765</v>
      </c>
      <c r="BM42" s="2">
        <v>8.8156262030669428</v>
      </c>
      <c r="BN42" s="2">
        <v>8.6641313646820937</v>
      </c>
      <c r="BO42" s="2">
        <v>6.9464698425299858</v>
      </c>
      <c r="BP42" s="2">
        <v>9.6145370340021437</v>
      </c>
      <c r="BQ42" s="2">
        <v>7.6793493220971669</v>
      </c>
      <c r="BR42" s="2">
        <v>6.6446084798775074</v>
      </c>
      <c r="BS42" s="2">
        <v>9.3616855154276983</v>
      </c>
      <c r="BT42" s="2">
        <v>6.6661542094590356</v>
      </c>
      <c r="BU42" s="2">
        <v>7.170690113483599</v>
      </c>
      <c r="BV42" s="2">
        <v>7.4496696245708245</v>
      </c>
      <c r="BW42" s="2">
        <v>8.9235907185310079</v>
      </c>
      <c r="BX42" s="2">
        <v>7.0325575362762036</v>
      </c>
      <c r="BY42" s="2">
        <v>7.8367848909184872</v>
      </c>
      <c r="BZ42" s="2">
        <v>7.9591132292180466</v>
      </c>
      <c r="CA42" s="2">
        <v>8.3725785677996551</v>
      </c>
      <c r="CB42" s="2">
        <v>7.9803814990064854</v>
      </c>
      <c r="CC42" s="2">
        <v>7.9917002452450987</v>
      </c>
      <c r="CD42" s="2">
        <v>7.8187711653042582</v>
      </c>
      <c r="CE42" s="2">
        <v>8.0511749863867621</v>
      </c>
      <c r="CF42" s="2">
        <v>7.2224515753224692</v>
      </c>
      <c r="CG42" s="2">
        <v>6.8225749494233741</v>
      </c>
      <c r="CH42" s="2">
        <v>7.8499978826772319</v>
      </c>
      <c r="CI42" s="2">
        <v>8.1068045270948179</v>
      </c>
      <c r="CJ42" s="2">
        <v>9.099522946464786</v>
      </c>
      <c r="CK42" s="2">
        <v>5.3755148549626259</v>
      </c>
      <c r="CL42" s="2">
        <v>7.9932849574697231</v>
      </c>
      <c r="CM42" s="2">
        <v>8.1289897363947787</v>
      </c>
      <c r="CN42" s="2">
        <v>6.5908196258475966</v>
      </c>
      <c r="CO42" s="2">
        <v>9.5930607040220313</v>
      </c>
      <c r="CP42" s="2">
        <v>8.0024604570100273</v>
      </c>
      <c r="CQ42" s="2">
        <v>9.6387377987964147</v>
      </c>
      <c r="CR42" s="2">
        <v>8.5290210549325209</v>
      </c>
      <c r="CS42" s="2">
        <v>7.8841938661881681</v>
      </c>
      <c r="CT42" s="2">
        <v>7.10684558840991</v>
      </c>
      <c r="CU42" s="2">
        <v>8.6451530566893986</v>
      </c>
      <c r="CV42" s="2">
        <v>8.7419927787302623</v>
      </c>
      <c r="CW42" s="2">
        <v>7.8358919556508901</v>
      </c>
    </row>
    <row r="43" spans="1:101" hidden="1" x14ac:dyDescent="0.25">
      <c r="A43" s="59"/>
      <c r="B43" s="2">
        <v>12.625860557598502</v>
      </c>
      <c r="C43" s="2">
        <v>12.458595264107069</v>
      </c>
      <c r="D43" s="2">
        <v>12.371965060175656</v>
      </c>
      <c r="E43" s="2">
        <v>13.374709426310048</v>
      </c>
      <c r="F43" s="2">
        <v>10.578042206167979</v>
      </c>
      <c r="G43" s="2">
        <v>13.924613878001468</v>
      </c>
      <c r="H43" s="2">
        <v>14.190275997207527</v>
      </c>
      <c r="I43" s="2">
        <v>13.249091916164399</v>
      </c>
      <c r="J43" s="2">
        <v>11.662113334028833</v>
      </c>
      <c r="K43" s="2">
        <v>13.687437460839599</v>
      </c>
      <c r="L43" s="2">
        <v>13.683851218213059</v>
      </c>
      <c r="M43" s="2">
        <v>13.532765865590195</v>
      </c>
      <c r="N43" s="2">
        <v>14.25622468918499</v>
      </c>
      <c r="O43" s="2">
        <v>13.603347944861069</v>
      </c>
      <c r="P43" s="2">
        <v>14.683200697654069</v>
      </c>
      <c r="Q43" s="2">
        <v>12.874956829769902</v>
      </c>
      <c r="R43" s="2">
        <v>12.060021307352464</v>
      </c>
      <c r="S43" s="2">
        <v>12.227143711300359</v>
      </c>
      <c r="T43" s="2">
        <v>13.611404997628693</v>
      </c>
      <c r="U43" s="2">
        <v>13.161696965175162</v>
      </c>
      <c r="V43" s="2">
        <v>13.828398237102553</v>
      </c>
      <c r="W43" s="2">
        <v>12.239367128693466</v>
      </c>
      <c r="X43" s="2">
        <v>13.530631287074611</v>
      </c>
      <c r="Y43" s="2">
        <v>12.304543057908512</v>
      </c>
      <c r="Z43" s="2">
        <v>13.487424213208421</v>
      </c>
      <c r="AA43" s="2">
        <v>12.397367497860445</v>
      </c>
      <c r="AB43" s="2">
        <v>11.627126953408951</v>
      </c>
      <c r="AC43" s="2">
        <v>12.885317618354005</v>
      </c>
      <c r="AD43" s="2">
        <v>12.859770215481216</v>
      </c>
      <c r="AE43" s="2">
        <v>13.006625823178828</v>
      </c>
      <c r="AF43" s="2">
        <v>14.061886265933719</v>
      </c>
      <c r="AG43" s="2">
        <v>13.348194376061379</v>
      </c>
      <c r="AH43" s="2">
        <v>13.198913951468581</v>
      </c>
      <c r="AI43" s="2">
        <v>12.960768938450105</v>
      </c>
      <c r="AJ43" s="2">
        <v>12.356867171483904</v>
      </c>
      <c r="AK43" s="2">
        <v>13.644064268281928</v>
      </c>
      <c r="AL43" s="2">
        <v>13.12544168695808</v>
      </c>
      <c r="AM43" s="2">
        <v>12.542062259497122</v>
      </c>
      <c r="AN43" s="2">
        <v>12.21593917776061</v>
      </c>
      <c r="AO43" s="2">
        <v>10.795386307979701</v>
      </c>
      <c r="AP43" s="2">
        <v>14.048711929151628</v>
      </c>
      <c r="AQ43" s="2">
        <v>13.260216058683298</v>
      </c>
      <c r="AR43" s="2">
        <v>14.379327809727336</v>
      </c>
      <c r="AS43" s="2">
        <v>14.627745679249385</v>
      </c>
      <c r="AT43" s="2">
        <v>12.313110504967341</v>
      </c>
      <c r="AU43" s="2">
        <v>12.441695179107441</v>
      </c>
      <c r="AV43" s="2">
        <v>10.746628815330123</v>
      </c>
      <c r="AW43" s="2">
        <v>13.459480292991298</v>
      </c>
      <c r="AX43" s="2">
        <v>11.790051764141504</v>
      </c>
      <c r="AY43" s="2">
        <v>11.653809498954914</v>
      </c>
      <c r="AZ43" s="2">
        <v>11.887041679167977</v>
      </c>
      <c r="BA43" s="2">
        <v>12.518155920659352</v>
      </c>
      <c r="BB43" s="2">
        <v>12.672860005194863</v>
      </c>
      <c r="BC43" s="2">
        <v>13.231122279575331</v>
      </c>
      <c r="BD43" s="2">
        <v>13.309465563296476</v>
      </c>
      <c r="BE43" s="2">
        <v>11.925291025237032</v>
      </c>
      <c r="BF43" s="2">
        <v>13.92473821419641</v>
      </c>
      <c r="BG43" s="2">
        <v>12.960712046594178</v>
      </c>
      <c r="BH43" s="2">
        <v>12.573401090668836</v>
      </c>
      <c r="BI43" s="2">
        <v>14.732154174302149</v>
      </c>
      <c r="BJ43" s="2">
        <v>14.117273295006914</v>
      </c>
      <c r="BK43" s="2">
        <v>11.714015227349989</v>
      </c>
      <c r="BL43" s="2">
        <v>13.405786123373517</v>
      </c>
      <c r="BM43" s="2">
        <v>13.408350720698543</v>
      </c>
      <c r="BN43" s="2">
        <v>11.572884438989144</v>
      </c>
      <c r="BO43" s="2">
        <v>13.987055882967114</v>
      </c>
      <c r="BP43" s="2">
        <v>13.896638838747618</v>
      </c>
      <c r="BQ43" s="2">
        <v>12.452968013167659</v>
      </c>
      <c r="BR43" s="2">
        <v>14.208259206375667</v>
      </c>
      <c r="BS43" s="2">
        <v>13.201996774941193</v>
      </c>
      <c r="BT43" s="2">
        <v>13.179133287536922</v>
      </c>
      <c r="BU43" s="2">
        <v>12.288707910897438</v>
      </c>
      <c r="BV43" s="2">
        <v>12.72879621727342</v>
      </c>
      <c r="BW43" s="2">
        <v>13.085427654915458</v>
      </c>
      <c r="BX43" s="2">
        <v>13.879627490469682</v>
      </c>
      <c r="BY43" s="2">
        <v>14.181024212290458</v>
      </c>
      <c r="BZ43" s="2">
        <v>11.871795223312409</v>
      </c>
      <c r="CA43" s="2">
        <v>13.451762065543871</v>
      </c>
      <c r="CB43" s="2">
        <v>11.639440101515131</v>
      </c>
      <c r="CC43" s="2">
        <v>11.787922062193442</v>
      </c>
      <c r="CD43" s="2">
        <v>12.309517172072324</v>
      </c>
      <c r="CE43" s="2">
        <v>12.49865921125874</v>
      </c>
      <c r="CF43" s="2">
        <v>13.3044818863846</v>
      </c>
      <c r="CG43" s="2">
        <v>13.794093922597119</v>
      </c>
      <c r="CH43" s="2">
        <v>13.501986630709558</v>
      </c>
      <c r="CI43" s="2">
        <v>12.767439145992579</v>
      </c>
      <c r="CJ43" s="2">
        <v>13.117266338730122</v>
      </c>
      <c r="CK43" s="2">
        <v>13.115746157415284</v>
      </c>
      <c r="CL43" s="2">
        <v>13.489743865392825</v>
      </c>
      <c r="CM43" s="2">
        <v>11.690132450923624</v>
      </c>
      <c r="CN43" s="2">
        <v>12.885909974555759</v>
      </c>
      <c r="CO43" s="2">
        <v>13.858425456153562</v>
      </c>
      <c r="CP43" s="2">
        <v>12.543936399599522</v>
      </c>
      <c r="CQ43" s="2">
        <v>13.319284135250696</v>
      </c>
      <c r="CR43" s="2">
        <v>13.432263645064207</v>
      </c>
      <c r="CS43" s="2">
        <v>14.700741045504563</v>
      </c>
      <c r="CT43" s="2">
        <v>11.69473363794051</v>
      </c>
      <c r="CU43" s="2">
        <v>12.899549537804177</v>
      </c>
      <c r="CV43" s="2">
        <v>13.011078441057517</v>
      </c>
      <c r="CW43" s="2">
        <v>13.233109205874319</v>
      </c>
    </row>
    <row r="44" spans="1:101" hidden="1" x14ac:dyDescent="0.25">
      <c r="A44" s="59"/>
      <c r="B44" s="2">
        <v>14.611840530292842</v>
      </c>
      <c r="C44" s="2">
        <v>13.555794060442661</v>
      </c>
      <c r="D44" s="2">
        <v>13.539682114112354</v>
      </c>
      <c r="E44" s="2">
        <v>13.13613759723899</v>
      </c>
      <c r="F44" s="2">
        <v>14.062163768052535</v>
      </c>
      <c r="G44" s="2">
        <v>13.352441412607897</v>
      </c>
      <c r="H44" s="2">
        <v>14.054125056548804</v>
      </c>
      <c r="I44" s="2">
        <v>14.423988227876336</v>
      </c>
      <c r="J44" s="2">
        <v>13.698075026454694</v>
      </c>
      <c r="K44" s="2">
        <v>13.612290134105139</v>
      </c>
      <c r="L44" s="2">
        <v>12.734220588986757</v>
      </c>
      <c r="M44" s="2">
        <v>13.891330630474137</v>
      </c>
      <c r="N44" s="2">
        <v>13.502775893620127</v>
      </c>
      <c r="O44" s="2">
        <v>13.908342247853673</v>
      </c>
      <c r="P44" s="2">
        <v>13.542235774228388</v>
      </c>
      <c r="Q44" s="2">
        <v>14.539506794899264</v>
      </c>
      <c r="R44" s="2">
        <v>13.914756179397441</v>
      </c>
      <c r="S44" s="2">
        <v>14.765913699910771</v>
      </c>
      <c r="T44" s="2">
        <v>14.409267948651443</v>
      </c>
      <c r="U44" s="2">
        <v>14.959984183961742</v>
      </c>
      <c r="V44" s="2">
        <v>14.159041479163921</v>
      </c>
      <c r="W44" s="2">
        <v>14.416401645481494</v>
      </c>
      <c r="X44" s="2">
        <v>14.47419462056696</v>
      </c>
      <c r="Y44" s="2">
        <v>14.229912979577412</v>
      </c>
      <c r="Z44" s="2">
        <v>13.873691254609806</v>
      </c>
      <c r="AA44" s="2">
        <v>14.119887286980829</v>
      </c>
      <c r="AB44" s="2">
        <v>13.851311422607552</v>
      </c>
      <c r="AC44" s="2">
        <v>13.59912923436052</v>
      </c>
      <c r="AD44" s="2">
        <v>14.472423158774454</v>
      </c>
      <c r="AE44" s="2">
        <v>13.822735256433788</v>
      </c>
      <c r="AF44" s="2">
        <v>13.139046786850132</v>
      </c>
      <c r="AG44" s="2">
        <v>13.449792231066205</v>
      </c>
      <c r="AH44" s="2">
        <v>15.232147180153291</v>
      </c>
      <c r="AI44" s="2">
        <v>12.706949714044132</v>
      </c>
      <c r="AJ44" s="2">
        <v>13.585710060784447</v>
      </c>
      <c r="AK44" s="2">
        <v>13.840601112893127</v>
      </c>
      <c r="AL44" s="2">
        <v>13.356249811143707</v>
      </c>
      <c r="AM44" s="2">
        <v>14.073519640764083</v>
      </c>
      <c r="AN44" s="2">
        <v>14.098641718243162</v>
      </c>
      <c r="AO44" s="2">
        <v>12.755229143708799</v>
      </c>
      <c r="AP44" s="2">
        <v>13.546091544379699</v>
      </c>
      <c r="AQ44" s="2">
        <v>13.365454922863492</v>
      </c>
      <c r="AR44" s="2">
        <v>14.175421523070716</v>
      </c>
      <c r="AS44" s="2">
        <v>14.798863960215671</v>
      </c>
      <c r="AT44" s="2">
        <v>13.461218339886594</v>
      </c>
      <c r="AU44" s="2">
        <v>14.280853235702978</v>
      </c>
      <c r="AV44" s="2">
        <v>14.514149595089496</v>
      </c>
      <c r="AW44" s="2">
        <v>13.908024108712363</v>
      </c>
      <c r="AX44" s="2">
        <v>13.255988930780598</v>
      </c>
      <c r="AY44" s="2">
        <v>13.112686293278768</v>
      </c>
      <c r="AZ44" s="2">
        <v>14.367267205308863</v>
      </c>
      <c r="BA44" s="2">
        <v>14.240612810742629</v>
      </c>
      <c r="BB44" s="2">
        <v>14.143212228251961</v>
      </c>
      <c r="BC44" s="2">
        <v>15.07730908216196</v>
      </c>
      <c r="BD44" s="2">
        <v>12.960933180352205</v>
      </c>
      <c r="BE44" s="2">
        <v>12.964199677318064</v>
      </c>
      <c r="BF44" s="2">
        <v>14.257270795961027</v>
      </c>
      <c r="BG44" s="2">
        <v>14.828345023191412</v>
      </c>
      <c r="BH44" s="2">
        <v>13.675910156606088</v>
      </c>
      <c r="BI44" s="2">
        <v>14.032505720695749</v>
      </c>
      <c r="BJ44" s="2">
        <v>13.977936677801067</v>
      </c>
      <c r="BK44" s="2">
        <v>13.688350483121454</v>
      </c>
      <c r="BL44" s="2">
        <v>14.00492664705288</v>
      </c>
      <c r="BM44" s="2">
        <v>13.54698282317962</v>
      </c>
      <c r="BN44" s="2">
        <v>13.072100599824623</v>
      </c>
      <c r="BO44" s="2">
        <v>14.088164238837653</v>
      </c>
      <c r="BP44" s="2">
        <v>14.070279618556128</v>
      </c>
      <c r="BQ44" s="2">
        <v>13.543922816171435</v>
      </c>
      <c r="BR44" s="2">
        <v>14.943491954933764</v>
      </c>
      <c r="BS44" s="2">
        <v>14.10287068971544</v>
      </c>
      <c r="BT44" s="2">
        <v>13.615526223718231</v>
      </c>
      <c r="BU44" s="2">
        <v>14.168294166735828</v>
      </c>
      <c r="BV44" s="2">
        <v>13.999882961348632</v>
      </c>
      <c r="BW44" s="2">
        <v>14.246819884205301</v>
      </c>
      <c r="BX44" s="2">
        <v>14.507340450124705</v>
      </c>
      <c r="BY44" s="2">
        <v>13.707475431085438</v>
      </c>
      <c r="BZ44" s="2">
        <v>14.259699802016497</v>
      </c>
      <c r="CA44" s="2">
        <v>13.229771565423672</v>
      </c>
      <c r="CB44" s="2">
        <v>13.783421716508689</v>
      </c>
      <c r="CC44" s="2">
        <v>13.749638853128326</v>
      </c>
      <c r="CD44" s="2">
        <v>13.632734259700012</v>
      </c>
      <c r="CE44" s="2">
        <v>14.636262773275739</v>
      </c>
      <c r="CF44" s="2">
        <v>14.742579926960664</v>
      </c>
      <c r="CG44" s="2">
        <v>13.839381355414181</v>
      </c>
      <c r="CH44" s="2">
        <v>13.693758993120005</v>
      </c>
      <c r="CI44" s="2">
        <v>13.397139241305137</v>
      </c>
      <c r="CJ44" s="2">
        <v>14.124759893392612</v>
      </c>
      <c r="CK44" s="2">
        <v>13.592803560519503</v>
      </c>
      <c r="CL44" s="2">
        <v>13.540995658528974</v>
      </c>
      <c r="CM44" s="2">
        <v>14.204779703367336</v>
      </c>
      <c r="CN44" s="2">
        <v>13.144996533755609</v>
      </c>
      <c r="CO44" s="2">
        <v>14.317925811372911</v>
      </c>
      <c r="CP44" s="2">
        <v>14.011783722873856</v>
      </c>
      <c r="CQ44" s="2">
        <v>13.545511574338734</v>
      </c>
      <c r="CR44" s="2">
        <v>13.915680174356405</v>
      </c>
      <c r="CS44" s="2">
        <v>13.847312432086692</v>
      </c>
      <c r="CT44" s="2">
        <v>14.301465189873824</v>
      </c>
      <c r="CU44" s="2">
        <v>13.91247082450905</v>
      </c>
      <c r="CV44" s="2">
        <v>13.354320750345773</v>
      </c>
      <c r="CW44" s="2">
        <v>13.633192336540803</v>
      </c>
    </row>
    <row r="45" spans="1:101" hidden="1" x14ac:dyDescent="0.25">
      <c r="A45" s="75" t="s">
        <v>65</v>
      </c>
      <c r="B45" s="1">
        <v>6.7795470145777751E-3</v>
      </c>
      <c r="C45" s="1">
        <v>5.3375795424180075E-3</v>
      </c>
      <c r="D45" s="1">
        <v>6.0800811358667833E-3</v>
      </c>
      <c r="E45" s="1">
        <v>5.9938432690257127E-3</v>
      </c>
      <c r="F45" s="1">
        <v>5.0416599738404115E-3</v>
      </c>
      <c r="G45" s="1">
        <v>6.4127015844317129E-3</v>
      </c>
      <c r="H45" s="1">
        <v>7.1975669435514304E-3</v>
      </c>
      <c r="I45" s="1">
        <v>6.6456998739046506E-3</v>
      </c>
      <c r="J45" s="1">
        <v>6.7334714371635358E-3</v>
      </c>
      <c r="K45" s="1">
        <v>7.2274298718887405E-3</v>
      </c>
      <c r="L45" s="1">
        <v>6.7100757682622449E-3</v>
      </c>
      <c r="M45" s="1">
        <v>5.9335459120050237E-3</v>
      </c>
      <c r="N45" s="1">
        <v>7.3477078911343453E-3</v>
      </c>
      <c r="O45" s="1">
        <v>5.2365868697303803E-3</v>
      </c>
      <c r="P45" s="1">
        <v>8.8697557656116383E-3</v>
      </c>
      <c r="Q45" s="1">
        <v>7.2367374889278895E-3</v>
      </c>
      <c r="R45" s="1">
        <v>7.0191742395758622E-3</v>
      </c>
      <c r="S45" s="1">
        <v>6.5918140911359526E-3</v>
      </c>
      <c r="T45" s="1">
        <v>4.8824244999431726E-3</v>
      </c>
      <c r="U45" s="1">
        <v>6.4755800328367766E-3</v>
      </c>
      <c r="V45" s="1">
        <v>5.3921581253260041E-3</v>
      </c>
      <c r="W45" s="1">
        <v>6.0465832201336573E-3</v>
      </c>
      <c r="X45" s="1">
        <v>4.9102196415341031E-3</v>
      </c>
      <c r="Y45" s="1">
        <v>7.2109960949614318E-3</v>
      </c>
      <c r="Z45" s="1">
        <v>6.4765317445604617E-3</v>
      </c>
      <c r="AA45" s="1">
        <v>5.8735013216669836E-3</v>
      </c>
      <c r="AB45" s="1">
        <v>7.5467508820463184E-3</v>
      </c>
      <c r="AC45" s="1">
        <v>9.0715713338002379E-3</v>
      </c>
      <c r="AD45" s="1">
        <v>4.5923901492682002E-3</v>
      </c>
      <c r="AE45" s="1">
        <v>7.2951322367728784E-3</v>
      </c>
      <c r="AF45" s="1">
        <v>6.9323159130348149E-3</v>
      </c>
      <c r="AG45" s="1">
        <v>3.9105032959634257E-3</v>
      </c>
      <c r="AH45" s="1">
        <v>4.535132142394746E-3</v>
      </c>
      <c r="AI45" s="1">
        <v>7.5728368683563056E-3</v>
      </c>
      <c r="AJ45" s="1">
        <v>6.6764563741570932E-3</v>
      </c>
      <c r="AK45" s="1">
        <v>5.0163466874153431E-3</v>
      </c>
      <c r="AL45" s="1">
        <v>3.6761083769762527E-3</v>
      </c>
      <c r="AM45" s="1">
        <v>5.4821394396190153E-3</v>
      </c>
      <c r="AN45" s="1">
        <v>5.8018573952413593E-3</v>
      </c>
      <c r="AO45" s="1">
        <v>6.9567617418131236E-3</v>
      </c>
      <c r="AP45" s="1">
        <v>5.1923506966417574E-3</v>
      </c>
      <c r="AQ45" s="1">
        <v>7.4331055367552155E-3</v>
      </c>
      <c r="AR45" s="1">
        <v>6.2393813705674131E-3</v>
      </c>
      <c r="AS45" s="1">
        <v>6.2711650910332794E-3</v>
      </c>
      <c r="AT45" s="1">
        <v>5.3127227858967892E-3</v>
      </c>
      <c r="AU45" s="1">
        <v>4.1257401755202044E-3</v>
      </c>
      <c r="AV45" s="1">
        <v>7.3961948940819196E-3</v>
      </c>
      <c r="AW45" s="1">
        <v>6.1809987807677639E-3</v>
      </c>
      <c r="AX45" s="1">
        <v>7.6957949473845447E-3</v>
      </c>
      <c r="AY45" s="1">
        <v>6.8330407245414393E-3</v>
      </c>
      <c r="AZ45" s="1">
        <v>7.0598901055147819E-3</v>
      </c>
      <c r="BA45" s="1">
        <v>4.3203840505904659E-3</v>
      </c>
      <c r="BB45" s="1">
        <v>5.4792140341384373E-3</v>
      </c>
      <c r="BC45" s="1">
        <v>7.272261962751895E-3</v>
      </c>
      <c r="BD45" s="1">
        <v>5.0261569482934441E-3</v>
      </c>
      <c r="BE45" s="1">
        <v>6.6425202659515584E-3</v>
      </c>
      <c r="BF45" s="1">
        <v>7.6250885418584448E-3</v>
      </c>
      <c r="BG45" s="1">
        <v>6.1418633339701302E-3</v>
      </c>
      <c r="BH45" s="1">
        <v>4.663223120737298E-3</v>
      </c>
      <c r="BI45" s="1">
        <v>5.0797995042528602E-3</v>
      </c>
      <c r="BJ45" s="1">
        <v>7.7211427389653805E-3</v>
      </c>
      <c r="BK45" s="1">
        <v>5.0001128005321173E-3</v>
      </c>
      <c r="BL45" s="1">
        <v>6.716885696432905E-3</v>
      </c>
      <c r="BM45" s="1">
        <v>5.1415563016734495E-3</v>
      </c>
      <c r="BN45" s="1">
        <v>3.0248672268401357E-3</v>
      </c>
      <c r="BO45" s="1">
        <v>7.5354710276542775E-3</v>
      </c>
      <c r="BP45" s="1">
        <v>8.2235309567733495E-3</v>
      </c>
      <c r="BQ45" s="1">
        <v>4.5590376642737924E-3</v>
      </c>
      <c r="BR45" s="1">
        <v>4.4309087062209904E-3</v>
      </c>
      <c r="BS45" s="1">
        <v>5.9869949302270176E-3</v>
      </c>
      <c r="BT45" s="1">
        <v>7.3682422165815336E-3</v>
      </c>
      <c r="BU45" s="1">
        <v>8.3042497634058087E-3</v>
      </c>
      <c r="BV45" s="1">
        <v>6.1708670956048903E-3</v>
      </c>
      <c r="BW45" s="1">
        <v>5.6692507304058216E-3</v>
      </c>
      <c r="BX45" s="1">
        <v>7.0454162432306358E-3</v>
      </c>
      <c r="BY45" s="1">
        <v>7.0130392950516129E-3</v>
      </c>
      <c r="BZ45" s="1">
        <v>4.4141145073649272E-3</v>
      </c>
      <c r="CA45" s="1">
        <v>4.5930093773613057E-3</v>
      </c>
      <c r="CB45" s="1">
        <v>7.3403776652617748E-3</v>
      </c>
      <c r="CC45" s="1">
        <v>7.5862929364721859E-3</v>
      </c>
      <c r="CD45" s="1">
        <v>4.0171829031852057E-3</v>
      </c>
      <c r="CE45" s="1">
        <v>6.9926548828609892E-3</v>
      </c>
      <c r="CF45" s="1">
        <v>5.9359596464193445E-3</v>
      </c>
      <c r="CG45" s="1">
        <v>5.5935113892239914E-3</v>
      </c>
      <c r="CH45" s="1">
        <v>5.3562078812635621E-3</v>
      </c>
      <c r="CI45" s="1">
        <v>5.5289260794263327E-3</v>
      </c>
      <c r="CJ45" s="1">
        <v>6.1701780434100951E-3</v>
      </c>
      <c r="CK45" s="1">
        <v>6.2136808638266934E-3</v>
      </c>
      <c r="CL45" s="1">
        <v>6.3848016213696639E-3</v>
      </c>
      <c r="CM45" s="1">
        <v>4.4370101433962037E-3</v>
      </c>
      <c r="CN45" s="1">
        <v>6.2447233035080067E-3</v>
      </c>
      <c r="CO45" s="1">
        <v>5.955131113377525E-3</v>
      </c>
      <c r="CP45" s="1">
        <v>3.5121776279575085E-3</v>
      </c>
      <c r="CQ45" s="1">
        <v>3.9404120432757006E-3</v>
      </c>
      <c r="CR45" s="1">
        <v>6.6545913154679864E-3</v>
      </c>
      <c r="CS45" s="1">
        <v>8.9455345581637667E-3</v>
      </c>
      <c r="CT45" s="1">
        <v>6.2074861709045257E-3</v>
      </c>
      <c r="CU45" s="1">
        <v>6.0822024464629735E-3</v>
      </c>
      <c r="CV45" s="1">
        <v>6.8375741951587294E-3</v>
      </c>
      <c r="CW45" s="1">
        <v>5.8134780155703024E-3</v>
      </c>
    </row>
    <row r="46" spans="1:101" hidden="1" x14ac:dyDescent="0.25">
      <c r="A46" s="59"/>
      <c r="B46" s="2">
        <v>1.3814791607982827E-2</v>
      </c>
      <c r="C46" s="2">
        <v>1.286662786545488E-2</v>
      </c>
      <c r="D46" s="2">
        <v>1.2874894620242017E-2</v>
      </c>
      <c r="E46" s="2">
        <v>1.5464957657853813E-2</v>
      </c>
      <c r="F46" s="2">
        <v>1.4790671587980862E-2</v>
      </c>
      <c r="G46" s="2">
        <v>1.3806479309528084E-2</v>
      </c>
      <c r="H46" s="2">
        <v>1.2757691753245272E-2</v>
      </c>
      <c r="I46" s="2">
        <v>1.2852191103603458E-2</v>
      </c>
      <c r="J46" s="2">
        <v>1.3505836914389951E-2</v>
      </c>
      <c r="K46" s="2">
        <v>1.4383173587662963E-2</v>
      </c>
      <c r="L46" s="2">
        <v>1.3879503092496319E-2</v>
      </c>
      <c r="M46" s="2">
        <v>1.4396790271472067E-2</v>
      </c>
      <c r="N46" s="2">
        <v>1.3741356411272988E-2</v>
      </c>
      <c r="O46" s="2">
        <v>1.530914339947536E-2</v>
      </c>
      <c r="P46" s="2">
        <v>1.2651926642789069E-2</v>
      </c>
      <c r="Q46" s="2">
        <v>1.478237868830261E-2</v>
      </c>
      <c r="R46" s="2">
        <v>1.4425321411059332E-2</v>
      </c>
      <c r="S46" s="2">
        <v>1.31889630079673E-2</v>
      </c>
      <c r="T46" s="2">
        <v>1.4053406044933346E-2</v>
      </c>
      <c r="U46" s="2">
        <v>1.3267900190824054E-2</v>
      </c>
      <c r="V46" s="2">
        <v>1.3324776587511522E-2</v>
      </c>
      <c r="W46" s="2">
        <v>1.29203050587698E-2</v>
      </c>
      <c r="X46" s="2">
        <v>1.4711424257904521E-2</v>
      </c>
      <c r="Y46" s="2">
        <v>1.3994452145965813E-2</v>
      </c>
      <c r="Z46" s="2">
        <v>1.4173914973552618E-2</v>
      </c>
      <c r="AA46" s="2">
        <v>1.3718927353730254E-2</v>
      </c>
      <c r="AB46" s="2">
        <v>1.4519396196998479E-2</v>
      </c>
      <c r="AC46" s="2">
        <v>1.444026511600866E-2</v>
      </c>
      <c r="AD46" s="2">
        <v>1.3972193876598966E-2</v>
      </c>
      <c r="AE46" s="2">
        <v>1.4418278874290282E-2</v>
      </c>
      <c r="AF46" s="2">
        <v>1.3645590938905976E-2</v>
      </c>
      <c r="AG46" s="2">
        <v>1.4146916564957921E-2</v>
      </c>
      <c r="AH46" s="2">
        <v>1.5240764676239969E-2</v>
      </c>
      <c r="AI46" s="2">
        <v>1.5231595928935481E-2</v>
      </c>
      <c r="AJ46" s="2">
        <v>1.5372516079494114E-2</v>
      </c>
      <c r="AK46" s="2">
        <v>1.4567811898581848E-2</v>
      </c>
      <c r="AL46" s="2">
        <v>1.4051734177362964E-2</v>
      </c>
      <c r="AM46" s="2">
        <v>1.3124385148154239E-2</v>
      </c>
      <c r="AN46" s="2">
        <v>1.2863102123410203E-2</v>
      </c>
      <c r="AO46" s="2">
        <v>1.4647289704642998E-2</v>
      </c>
      <c r="AP46" s="2">
        <v>1.4202792442454716E-2</v>
      </c>
      <c r="AQ46" s="2">
        <v>1.4358973879315786E-2</v>
      </c>
      <c r="AR46" s="2">
        <v>1.432050753599789E-2</v>
      </c>
      <c r="AS46" s="2">
        <v>1.3247056321951931E-2</v>
      </c>
      <c r="AT46" s="2">
        <v>1.2915595714240651E-2</v>
      </c>
      <c r="AU46" s="2">
        <v>1.3870278455787465E-2</v>
      </c>
      <c r="AV46" s="2">
        <v>1.3086225529329948E-2</v>
      </c>
      <c r="AW46" s="2">
        <v>1.4387744320049717E-2</v>
      </c>
      <c r="AX46" s="2">
        <v>1.3525579735960379E-2</v>
      </c>
      <c r="AY46" s="2">
        <v>1.4733325634265803E-2</v>
      </c>
      <c r="AZ46" s="2">
        <v>1.3406633245203966E-2</v>
      </c>
      <c r="BA46" s="2">
        <v>1.3674477212375788E-2</v>
      </c>
      <c r="BB46" s="2">
        <v>1.263162869132874E-2</v>
      </c>
      <c r="BC46" s="2">
        <v>1.4238070185463062E-2</v>
      </c>
      <c r="BD46" s="2">
        <v>1.3021928293081813E-2</v>
      </c>
      <c r="BE46" s="2">
        <v>1.4404417768172985E-2</v>
      </c>
      <c r="BF46" s="2">
        <v>1.3660256173689898E-2</v>
      </c>
      <c r="BG46" s="2">
        <v>1.4546936064475519E-2</v>
      </c>
      <c r="BH46" s="2">
        <v>1.3333748303197685E-2</v>
      </c>
      <c r="BI46" s="2">
        <v>1.3752733474107603E-2</v>
      </c>
      <c r="BJ46" s="2">
        <v>1.308305537268158E-2</v>
      </c>
      <c r="BK46" s="2">
        <v>1.2395312549085689E-2</v>
      </c>
      <c r="BL46" s="2">
        <v>1.3481416151717905E-2</v>
      </c>
      <c r="BM46" s="2">
        <v>1.4550125707721864E-2</v>
      </c>
      <c r="BN46" s="2">
        <v>1.4127157280748813E-2</v>
      </c>
      <c r="BO46" s="2">
        <v>1.3969046027006007E-2</v>
      </c>
      <c r="BP46" s="2">
        <v>1.4676960192100226E-2</v>
      </c>
      <c r="BQ46" s="2">
        <v>1.305137295722213E-2</v>
      </c>
      <c r="BR46" s="2">
        <v>1.7048410416528159E-2</v>
      </c>
      <c r="BS46" s="2">
        <v>1.2705395217619146E-2</v>
      </c>
      <c r="BT46" s="2">
        <v>1.2691442924402068E-2</v>
      </c>
      <c r="BU46" s="2">
        <v>1.2681723220749746E-2</v>
      </c>
      <c r="BV46" s="2">
        <v>1.2413620873781285E-2</v>
      </c>
      <c r="BW46" s="2">
        <v>1.3961040722806569E-2</v>
      </c>
      <c r="BX46" s="2">
        <v>1.4892481527372615E-2</v>
      </c>
      <c r="BY46" s="2">
        <v>1.2146213514285509E-2</v>
      </c>
      <c r="BZ46" s="2">
        <v>1.3192919214417015E-2</v>
      </c>
      <c r="CA46" s="2">
        <v>1.391639851965743E-2</v>
      </c>
      <c r="CB46" s="2">
        <v>1.4525938515471756E-2</v>
      </c>
      <c r="CC46" s="2">
        <v>1.5305563503963861E-2</v>
      </c>
      <c r="CD46" s="2">
        <v>1.3197395980974165E-2</v>
      </c>
      <c r="CE46" s="2">
        <v>1.5128114941855357E-2</v>
      </c>
      <c r="CF46" s="2">
        <v>1.4423634249229241E-2</v>
      </c>
      <c r="CG46" s="2">
        <v>1.487684383440121E-2</v>
      </c>
      <c r="CH46" s="2">
        <v>1.4371150656993114E-2</v>
      </c>
      <c r="CI46" s="2">
        <v>1.2185886890936816E-2</v>
      </c>
      <c r="CJ46" s="2">
        <v>1.3464528937563284E-2</v>
      </c>
      <c r="CK46" s="2">
        <v>1.470190671989428E-2</v>
      </c>
      <c r="CL46" s="2">
        <v>1.4173900517317451E-2</v>
      </c>
      <c r="CM46" s="2">
        <v>1.4777546416017964E-2</v>
      </c>
      <c r="CN46" s="2">
        <v>1.3479381295263467E-2</v>
      </c>
      <c r="CO46" s="2">
        <v>1.459464631801599E-2</v>
      </c>
      <c r="CP46" s="2">
        <v>1.3902426787249419E-2</v>
      </c>
      <c r="CQ46" s="2">
        <v>1.4189718337630346E-2</v>
      </c>
      <c r="CR46" s="2">
        <v>1.3177616112594716E-2</v>
      </c>
      <c r="CS46" s="2">
        <v>1.4075466452145479E-2</v>
      </c>
      <c r="CT46" s="2">
        <v>1.3455386190672464E-2</v>
      </c>
      <c r="CU46" s="2">
        <v>1.3758803139486388E-2</v>
      </c>
      <c r="CV46" s="2">
        <v>1.2598895895840921E-2</v>
      </c>
      <c r="CW46" s="2">
        <v>1.3823011852992811E-2</v>
      </c>
    </row>
    <row r="47" spans="1:101" hidden="1" x14ac:dyDescent="0.25">
      <c r="A47" s="59"/>
      <c r="B47" s="2">
        <v>1.0146194473724194E-2</v>
      </c>
      <c r="C47" s="2">
        <v>6.2876150604482921E-3</v>
      </c>
      <c r="D47" s="2">
        <v>7.5093490854880552E-3</v>
      </c>
      <c r="E47" s="2">
        <v>1.1058439296114856E-2</v>
      </c>
      <c r="F47" s="2">
        <v>9.9626387163382051E-3</v>
      </c>
      <c r="G47" s="2">
        <v>9.0036776910351526E-3</v>
      </c>
      <c r="H47" s="2">
        <v>7.9695713855823837E-3</v>
      </c>
      <c r="I47" s="2">
        <v>8.3826814052996267E-3</v>
      </c>
      <c r="J47" s="2">
        <v>8.7101240930638514E-3</v>
      </c>
      <c r="K47" s="2">
        <v>1.1319083305128529E-2</v>
      </c>
      <c r="L47" s="2">
        <v>7.7982661828213968E-3</v>
      </c>
      <c r="M47" s="2">
        <v>8.5660556069293032E-3</v>
      </c>
      <c r="N47" s="2">
        <v>1.1681980123150328E-2</v>
      </c>
      <c r="O47" s="2">
        <v>7.4811815285168812E-3</v>
      </c>
      <c r="P47" s="2">
        <v>9.0566587533611759E-3</v>
      </c>
      <c r="Q47" s="2">
        <v>8.8479589001931192E-3</v>
      </c>
      <c r="R47" s="2">
        <v>1.4166728423999252E-2</v>
      </c>
      <c r="S47" s="2">
        <v>7.6859437310728218E-3</v>
      </c>
      <c r="T47" s="2">
        <v>1.0610024157981606E-2</v>
      </c>
      <c r="U47" s="2">
        <v>1.0435653373797883E-2</v>
      </c>
      <c r="V47" s="2">
        <v>1.0852912159985456E-2</v>
      </c>
      <c r="W47" s="2">
        <v>6.6661629615284799E-3</v>
      </c>
      <c r="X47" s="2">
        <v>9.5833817285107727E-3</v>
      </c>
      <c r="Y47" s="2">
        <v>8.5822829395923936E-3</v>
      </c>
      <c r="Z47" s="2">
        <v>8.2916717633797991E-3</v>
      </c>
      <c r="AA47" s="2">
        <v>8.7342833691559478E-3</v>
      </c>
      <c r="AB47" s="2">
        <v>1.0163290505009524E-2</v>
      </c>
      <c r="AC47" s="2">
        <v>7.188371211547499E-3</v>
      </c>
      <c r="AD47" s="2">
        <v>8.2535698736050135E-3</v>
      </c>
      <c r="AE47" s="2">
        <v>8.8990446294472617E-3</v>
      </c>
      <c r="AF47" s="2">
        <v>8.4595896370703028E-3</v>
      </c>
      <c r="AG47" s="2">
        <v>7.6788543707508213E-3</v>
      </c>
      <c r="AH47" s="2">
        <v>6.9019015436375501E-3</v>
      </c>
      <c r="AI47" s="2">
        <v>1.1267025469626723E-2</v>
      </c>
      <c r="AJ47" s="2">
        <v>8.2951614576938747E-3</v>
      </c>
      <c r="AK47" s="2">
        <v>8.2953441549635919E-3</v>
      </c>
      <c r="AL47" s="2">
        <v>1.0332081591121478E-2</v>
      </c>
      <c r="AM47" s="2">
        <v>5.7399611546180267E-3</v>
      </c>
      <c r="AN47" s="2">
        <v>9.3120106247391553E-3</v>
      </c>
      <c r="AO47" s="2">
        <v>1.177645828306241E-2</v>
      </c>
      <c r="AP47" s="2">
        <v>1.1111509862771228E-2</v>
      </c>
      <c r="AQ47" s="2">
        <v>6.8668606156424882E-3</v>
      </c>
      <c r="AR47" s="2">
        <v>5.1818600695073529E-3</v>
      </c>
      <c r="AS47" s="2">
        <v>9.8056232534735714E-3</v>
      </c>
      <c r="AT47" s="2">
        <v>7.971714637552467E-3</v>
      </c>
      <c r="AU47" s="2">
        <v>1.1110478423782235E-2</v>
      </c>
      <c r="AV47" s="2">
        <v>1.0508561600503601E-2</v>
      </c>
      <c r="AW47" s="2">
        <v>7.5152894957341478E-3</v>
      </c>
      <c r="AX47" s="2">
        <v>7.4550042686242646E-3</v>
      </c>
      <c r="AY47" s="2">
        <v>1.139113751035156E-2</v>
      </c>
      <c r="AZ47" s="2">
        <v>8.3578949114531918E-3</v>
      </c>
      <c r="BA47" s="2">
        <v>1.067330167858176E-2</v>
      </c>
      <c r="BB47" s="2">
        <v>1.1525670040678887E-2</v>
      </c>
      <c r="BC47" s="2">
        <v>8.8021858996853251E-3</v>
      </c>
      <c r="BD47" s="2">
        <v>8.0155303104131291E-3</v>
      </c>
      <c r="BE47" s="2">
        <v>6.5350239577803967E-3</v>
      </c>
      <c r="BF47" s="2">
        <v>1.2792708275355575E-2</v>
      </c>
      <c r="BG47" s="2">
        <v>8.456153375228018E-3</v>
      </c>
      <c r="BH47" s="2">
        <v>1.0984444977104088E-2</v>
      </c>
      <c r="BI47" s="2">
        <v>1.1261429250141635E-2</v>
      </c>
      <c r="BJ47" s="2">
        <v>1.106407238367293E-2</v>
      </c>
      <c r="BK47" s="2">
        <v>1.0066470574187936E-2</v>
      </c>
      <c r="BL47" s="2">
        <v>9.9527532907667891E-3</v>
      </c>
      <c r="BM47" s="2">
        <v>9.8792464321924393E-3</v>
      </c>
      <c r="BN47" s="2">
        <v>9.774680312359162E-3</v>
      </c>
      <c r="BO47" s="2">
        <v>1.0990531840612659E-2</v>
      </c>
      <c r="BP47" s="2">
        <v>8.6950993679389722E-3</v>
      </c>
      <c r="BQ47" s="2">
        <v>7.4852334803342541E-3</v>
      </c>
      <c r="BR47" s="2">
        <v>6.7084697456151546E-3</v>
      </c>
      <c r="BS47" s="2">
        <v>1.0901400171700333E-2</v>
      </c>
      <c r="BT47" s="2">
        <v>8.3400448287439029E-3</v>
      </c>
      <c r="BU47" s="2">
        <v>1.2520102793209047E-2</v>
      </c>
      <c r="BV47" s="2">
        <v>1.0861156357587883E-2</v>
      </c>
      <c r="BW47" s="2">
        <v>8.7816033693692338E-3</v>
      </c>
      <c r="BX47" s="2">
        <v>1.0319761541364254E-2</v>
      </c>
      <c r="BY47" s="2">
        <v>1.0420768605005081E-2</v>
      </c>
      <c r="BZ47" s="2">
        <v>1.1426182968786912E-2</v>
      </c>
      <c r="CA47" s="2">
        <v>1.1150035056127192E-2</v>
      </c>
      <c r="CB47" s="2">
        <v>1.018050665339262E-2</v>
      </c>
      <c r="CC47" s="2">
        <v>1.0250872272454978E-2</v>
      </c>
      <c r="CD47" s="2">
        <v>1.26494185395075E-2</v>
      </c>
      <c r="CE47" s="2">
        <v>8.3693164217494738E-3</v>
      </c>
      <c r="CF47" s="2">
        <v>1.0409134832207826E-2</v>
      </c>
      <c r="CG47" s="2">
        <v>9.9993687289585582E-3</v>
      </c>
      <c r="CH47" s="2">
        <v>1.0293997070840883E-2</v>
      </c>
      <c r="CI47" s="2">
        <v>8.8260800421681405E-3</v>
      </c>
      <c r="CJ47" s="2">
        <v>8.5006851419130863E-3</v>
      </c>
      <c r="CK47" s="2">
        <v>1.2544190340614023E-2</v>
      </c>
      <c r="CL47" s="2">
        <v>1.1648441748559496E-2</v>
      </c>
      <c r="CM47" s="2">
        <v>6.9583951132027519E-3</v>
      </c>
      <c r="CN47" s="2">
        <v>2.5349632086412418E-3</v>
      </c>
      <c r="CO47" s="2">
        <v>6.8089674696636335E-3</v>
      </c>
      <c r="CP47" s="2">
        <v>7.6152751084234893E-3</v>
      </c>
      <c r="CQ47" s="2">
        <v>9.9805919159575915E-3</v>
      </c>
      <c r="CR47" s="2">
        <v>1.1267647220030517E-2</v>
      </c>
      <c r="CS47" s="2">
        <v>9.1424575644526926E-3</v>
      </c>
      <c r="CT47" s="2">
        <v>1.3120491788540734E-2</v>
      </c>
      <c r="CU47" s="2">
        <v>8.333263395167682E-3</v>
      </c>
      <c r="CV47" s="2">
        <v>1.19847950595404E-2</v>
      </c>
      <c r="CW47" s="2">
        <v>1.1112978314103723E-2</v>
      </c>
    </row>
    <row r="48" spans="1:101" hidden="1" x14ac:dyDescent="0.25">
      <c r="A48" s="59"/>
      <c r="B48" s="2">
        <v>8.2831971104100153E-3</v>
      </c>
      <c r="C48" s="2">
        <v>9.2285680190413201E-3</v>
      </c>
      <c r="D48" s="2">
        <v>5.6458337193597387E-3</v>
      </c>
      <c r="E48" s="2">
        <v>8.3253685510437971E-3</v>
      </c>
      <c r="F48" s="2">
        <v>1.0702431711276866E-2</v>
      </c>
      <c r="G48" s="2">
        <v>7.7111108962794718E-3</v>
      </c>
      <c r="H48" s="2">
        <v>9.3234174261539078E-3</v>
      </c>
      <c r="I48" s="2">
        <v>1.160128359519225E-2</v>
      </c>
      <c r="J48" s="2">
        <v>9.9062170254894007E-3</v>
      </c>
      <c r="K48" s="2">
        <v>9.1138268530697904E-3</v>
      </c>
      <c r="L48" s="2">
        <v>9.9387025215325765E-3</v>
      </c>
      <c r="M48" s="2">
        <v>8.6340306206354259E-3</v>
      </c>
      <c r="N48" s="2">
        <v>9.3514326877221325E-3</v>
      </c>
      <c r="O48" s="2">
        <v>1.0738604253716756E-2</v>
      </c>
      <c r="P48" s="2">
        <v>1.1530195098643413E-2</v>
      </c>
      <c r="Q48" s="2">
        <v>9.8410486238047056E-3</v>
      </c>
      <c r="R48" s="2">
        <v>9.7361863437893537E-3</v>
      </c>
      <c r="S48" s="2">
        <v>1.2487309574312657E-2</v>
      </c>
      <c r="T48" s="2">
        <v>9.5471900243464004E-3</v>
      </c>
      <c r="U48" s="2">
        <v>9.9548840302457597E-3</v>
      </c>
      <c r="V48" s="2">
        <v>9.3971591184064205E-3</v>
      </c>
      <c r="W48" s="2">
        <v>1.0106573688762048E-2</v>
      </c>
      <c r="X48" s="2">
        <v>8.5129064293219935E-3</v>
      </c>
      <c r="Y48" s="2">
        <v>9.810107786034538E-3</v>
      </c>
      <c r="Z48" s="2">
        <v>1.1346151481186877E-2</v>
      </c>
      <c r="AA48" s="2">
        <v>9.9820638833142145E-3</v>
      </c>
      <c r="AB48" s="2">
        <v>8.1149195993469765E-3</v>
      </c>
      <c r="AC48" s="2">
        <v>9.832251307939464E-3</v>
      </c>
      <c r="AD48" s="2">
        <v>8.7749103105572539E-3</v>
      </c>
      <c r="AE48" s="2">
        <v>1.0970019171758527E-2</v>
      </c>
      <c r="AF48" s="2">
        <v>7.7391812601567689E-3</v>
      </c>
      <c r="AG48" s="2">
        <v>8.2570589160573318E-3</v>
      </c>
      <c r="AH48" s="2">
        <v>1.0048557042583848E-2</v>
      </c>
      <c r="AI48" s="2">
        <v>6.2042466118376587E-3</v>
      </c>
      <c r="AJ48" s="2">
        <v>7.5103940409084842E-3</v>
      </c>
      <c r="AK48" s="2">
        <v>1.0555286440440539E-2</v>
      </c>
      <c r="AL48" s="2">
        <v>8.603630591802346E-3</v>
      </c>
      <c r="AM48" s="2">
        <v>5.3982360860250619E-3</v>
      </c>
      <c r="AN48" s="2">
        <v>1.0263707587227321E-2</v>
      </c>
      <c r="AO48" s="2">
        <v>7.8126590259265851E-3</v>
      </c>
      <c r="AP48" s="2">
        <v>8.072855762807642E-3</v>
      </c>
      <c r="AQ48" s="2">
        <v>1.0057230262894097E-2</v>
      </c>
      <c r="AR48" s="2">
        <v>8.5641286927658714E-3</v>
      </c>
      <c r="AS48" s="2">
        <v>7.6898314150833065E-3</v>
      </c>
      <c r="AT48" s="2">
        <v>6.7798911125203417E-3</v>
      </c>
      <c r="AU48" s="2">
        <v>7.7255995135049361E-3</v>
      </c>
      <c r="AV48" s="2">
        <v>8.7487904648400408E-3</v>
      </c>
      <c r="AW48" s="2">
        <v>9.729254175803035E-3</v>
      </c>
      <c r="AX48" s="2">
        <v>9.4323423715696759E-3</v>
      </c>
      <c r="AY48" s="2">
        <v>1.0111876722068919E-2</v>
      </c>
      <c r="AZ48" s="2">
        <v>1.2844384342030894E-2</v>
      </c>
      <c r="BA48" s="2">
        <v>1.320983340517729E-2</v>
      </c>
      <c r="BB48" s="2">
        <v>1.061144074727928E-2</v>
      </c>
      <c r="BC48" s="2">
        <v>1.1947226906242621E-2</v>
      </c>
      <c r="BD48" s="2">
        <v>1.1481966338423041E-2</v>
      </c>
      <c r="BE48" s="2">
        <v>9.7265910097293976E-3</v>
      </c>
      <c r="BF48" s="2">
        <v>9.0658864542376046E-3</v>
      </c>
      <c r="BG48" s="2">
        <v>9.7093796240549941E-3</v>
      </c>
      <c r="BH48" s="2">
        <v>1.1351784815904932E-2</v>
      </c>
      <c r="BI48" s="2">
        <v>8.1446512200465879E-3</v>
      </c>
      <c r="BJ48" s="2">
        <v>1.2800686736819361E-2</v>
      </c>
      <c r="BK48" s="2">
        <v>9.7067985777392826E-3</v>
      </c>
      <c r="BL48" s="2">
        <v>6.4354380902853468E-3</v>
      </c>
      <c r="BM48" s="2">
        <v>1.0942744180427382E-2</v>
      </c>
      <c r="BN48" s="2">
        <v>1.0414666085704861E-2</v>
      </c>
      <c r="BO48" s="2">
        <v>7.6804927545023449E-3</v>
      </c>
      <c r="BP48" s="2">
        <v>1.0918581095029309E-2</v>
      </c>
      <c r="BQ48" s="2">
        <v>1.1493917869121306E-2</v>
      </c>
      <c r="BR48" s="2">
        <v>8.6429568483048294E-3</v>
      </c>
      <c r="BS48" s="2">
        <v>1.0023742843206439E-2</v>
      </c>
      <c r="BT48" s="2">
        <v>1.2017785303615313E-2</v>
      </c>
      <c r="BU48" s="2">
        <v>8.8966286010829215E-3</v>
      </c>
      <c r="BV48" s="2">
        <v>9.2424632175112913E-3</v>
      </c>
      <c r="BW48" s="2">
        <v>1.0923136811233379E-2</v>
      </c>
      <c r="BX48" s="2">
        <v>1.2665256204278243E-2</v>
      </c>
      <c r="BY48" s="2">
        <v>9.4613144039374254E-3</v>
      </c>
      <c r="BZ48" s="2">
        <v>7.8700897188153356E-3</v>
      </c>
      <c r="CA48" s="2">
        <v>1.0167166572679553E-2</v>
      </c>
      <c r="CB48" s="2">
        <v>6.4883485894746459E-3</v>
      </c>
      <c r="CC48" s="2">
        <v>1.0043055212899915E-2</v>
      </c>
      <c r="CD48" s="2">
        <v>9.8303756286881473E-3</v>
      </c>
      <c r="CE48" s="2">
        <v>1.1107231905764483E-2</v>
      </c>
      <c r="CF48" s="2">
        <v>1.057189460025753E-2</v>
      </c>
      <c r="CG48" s="2">
        <v>9.3093645875903467E-3</v>
      </c>
      <c r="CH48" s="2">
        <v>1.1131423026134209E-2</v>
      </c>
      <c r="CI48" s="2">
        <v>1.433167123941482E-2</v>
      </c>
      <c r="CJ48" s="2">
        <v>1.0812212258151687E-2</v>
      </c>
      <c r="CK48" s="2">
        <v>1.2887610967116755E-2</v>
      </c>
      <c r="CL48" s="2">
        <v>8.7279155516904496E-3</v>
      </c>
      <c r="CM48" s="2">
        <v>1.0642573731858205E-2</v>
      </c>
      <c r="CN48" s="2">
        <v>1.0314339159384005E-2</v>
      </c>
      <c r="CO48" s="2">
        <v>9.6458127769894035E-3</v>
      </c>
      <c r="CP48" s="2">
        <v>1.2483274572942012E-2</v>
      </c>
      <c r="CQ48" s="2">
        <v>1.3336679681841133E-2</v>
      </c>
      <c r="CR48" s="2">
        <v>1.0263793084147566E-2</v>
      </c>
      <c r="CS48" s="2">
        <v>9.7834705040337304E-3</v>
      </c>
      <c r="CT48" s="2">
        <v>1.102271591505935E-2</v>
      </c>
      <c r="CU48" s="2">
        <v>1.1757742707624476E-2</v>
      </c>
      <c r="CV48" s="2">
        <v>7.1304683330372723E-3</v>
      </c>
      <c r="CW48" s="2">
        <v>9.5135103875064256E-3</v>
      </c>
    </row>
    <row r="49" spans="1:101" hidden="1" x14ac:dyDescent="0.25">
      <c r="A49" s="59"/>
      <c r="B49" s="2">
        <v>5.7301884486255731E-3</v>
      </c>
      <c r="C49" s="2">
        <v>5.5839932101086447E-3</v>
      </c>
      <c r="D49" s="2">
        <v>9.0759802303920362E-3</v>
      </c>
      <c r="E49" s="2">
        <v>8.2143062081811886E-3</v>
      </c>
      <c r="F49" s="2">
        <v>9.4262174356781157E-3</v>
      </c>
      <c r="G49" s="2">
        <v>5.7837230413969147E-3</v>
      </c>
      <c r="H49" s="2">
        <v>7.5325942245390888E-3</v>
      </c>
      <c r="I49" s="2">
        <v>6.9469674155881707E-3</v>
      </c>
      <c r="J49" s="2">
        <v>6.3391971147049872E-3</v>
      </c>
      <c r="K49" s="2">
        <v>9.9714533394722124E-3</v>
      </c>
      <c r="L49" s="2">
        <v>6.7188972927556736E-3</v>
      </c>
      <c r="M49" s="2">
        <v>7.7629684691694666E-3</v>
      </c>
      <c r="N49" s="2">
        <v>5.9553783738848891E-3</v>
      </c>
      <c r="O49" s="2">
        <v>6.8729937417641458E-3</v>
      </c>
      <c r="P49" s="2">
        <v>8.6796213354006814E-3</v>
      </c>
      <c r="Q49" s="2">
        <v>6.9026093648775879E-3</v>
      </c>
      <c r="R49" s="2">
        <v>7.2429442361326944E-3</v>
      </c>
      <c r="S49" s="2">
        <v>6.4249165819014551E-3</v>
      </c>
      <c r="T49" s="2">
        <v>7.8599221273753881E-3</v>
      </c>
      <c r="U49" s="2">
        <v>7.9083585341564299E-3</v>
      </c>
      <c r="V49" s="2">
        <v>5.9983072148651513E-3</v>
      </c>
      <c r="W49" s="2">
        <v>7.3453642435192456E-3</v>
      </c>
      <c r="X49" s="2">
        <v>6.6082816770544521E-3</v>
      </c>
      <c r="Y49" s="2">
        <v>4.9843333188286133E-3</v>
      </c>
      <c r="Z49" s="2">
        <v>4.8191006741783431E-3</v>
      </c>
      <c r="AA49" s="2">
        <v>6.5273014330994002E-3</v>
      </c>
      <c r="AB49" s="2">
        <v>9.6242976394352031E-3</v>
      </c>
      <c r="AC49" s="2">
        <v>6.2588882358346996E-3</v>
      </c>
      <c r="AD49" s="2">
        <v>7.0694225260942659E-3</v>
      </c>
      <c r="AE49" s="2">
        <v>7.2016354114060504E-3</v>
      </c>
      <c r="AF49" s="2">
        <v>6.9863837110969449E-3</v>
      </c>
      <c r="AG49" s="2">
        <v>1.0422194171915717E-2</v>
      </c>
      <c r="AH49" s="2">
        <v>7.2416186463765851E-3</v>
      </c>
      <c r="AI49" s="2">
        <v>7.4298777426934576E-3</v>
      </c>
      <c r="AJ49" s="2">
        <v>8.1675476218645675E-3</v>
      </c>
      <c r="AK49" s="2">
        <v>6.0632638547654348E-3</v>
      </c>
      <c r="AL49" s="2">
        <v>6.9508658767640672E-3</v>
      </c>
      <c r="AM49" s="2">
        <v>8.1166795084591827E-3</v>
      </c>
      <c r="AN49" s="2">
        <v>6.330315864925792E-3</v>
      </c>
      <c r="AO49" s="2">
        <v>6.3510167329012329E-3</v>
      </c>
      <c r="AP49" s="2">
        <v>7.202827422079487E-3</v>
      </c>
      <c r="AQ49" s="2">
        <v>7.8145397763562767E-3</v>
      </c>
      <c r="AR49" s="2">
        <v>9.5090467579159108E-3</v>
      </c>
      <c r="AS49" s="2">
        <v>5.0305475212919937E-3</v>
      </c>
      <c r="AT49" s="2">
        <v>7.9868803334464406E-3</v>
      </c>
      <c r="AU49" s="2">
        <v>7.7677960368959468E-3</v>
      </c>
      <c r="AV49" s="2">
        <v>7.9941979172678639E-3</v>
      </c>
      <c r="AW49" s="2">
        <v>6.2418589634310124E-3</v>
      </c>
      <c r="AX49" s="2">
        <v>6.6968196149050432E-3</v>
      </c>
      <c r="AY49" s="2">
        <v>6.4933855297275595E-3</v>
      </c>
      <c r="AZ49" s="2">
        <v>7.3182427347839784E-3</v>
      </c>
      <c r="BA49" s="2">
        <v>6.8008442496360032E-3</v>
      </c>
      <c r="BB49" s="2">
        <v>4.0061556983423952E-3</v>
      </c>
      <c r="BC49" s="2">
        <v>8.2937582268779557E-3</v>
      </c>
      <c r="BD49" s="2">
        <v>6.0181472191384163E-3</v>
      </c>
      <c r="BE49" s="2">
        <v>5.3401783125503971E-3</v>
      </c>
      <c r="BF49" s="2">
        <v>6.0213217663647785E-3</v>
      </c>
      <c r="BG49" s="2">
        <v>6.9089058861802194E-3</v>
      </c>
      <c r="BH49" s="2">
        <v>5.5483641219680789E-3</v>
      </c>
      <c r="BI49" s="2">
        <v>6.5447464153678518E-3</v>
      </c>
      <c r="BJ49" s="2">
        <v>6.0649427149196281E-3</v>
      </c>
      <c r="BK49" s="2">
        <v>5.6436317345589203E-3</v>
      </c>
      <c r="BL49" s="2">
        <v>9.8686377113651955E-3</v>
      </c>
      <c r="BM49" s="2">
        <v>4.4818573476646129E-3</v>
      </c>
      <c r="BN49" s="2">
        <v>9.55666442086869E-3</v>
      </c>
      <c r="BO49" s="2">
        <v>7.5491038711686083E-3</v>
      </c>
      <c r="BP49" s="2">
        <v>8.8755678338253013E-3</v>
      </c>
      <c r="BQ49" s="2">
        <v>6.3949988496086645E-3</v>
      </c>
      <c r="BR49" s="2">
        <v>8.3946912108136453E-3</v>
      </c>
      <c r="BS49" s="2">
        <v>6.872833894606808E-3</v>
      </c>
      <c r="BT49" s="2">
        <v>8.0790934400454262E-3</v>
      </c>
      <c r="BU49" s="2">
        <v>5.581248810060062E-3</v>
      </c>
      <c r="BV49" s="2">
        <v>7.5187530412853497E-3</v>
      </c>
      <c r="BW49" s="2">
        <v>9.0180961750801255E-3</v>
      </c>
      <c r="BX49" s="2">
        <v>9.3423677446695247E-3</v>
      </c>
      <c r="BY49" s="2">
        <v>6.4338432577034027E-3</v>
      </c>
      <c r="BZ49" s="2">
        <v>7.824313920282263E-3</v>
      </c>
      <c r="CA49" s="2">
        <v>5.4750846635603775E-3</v>
      </c>
      <c r="CB49" s="2">
        <v>7.3242526594918863E-3</v>
      </c>
      <c r="CC49" s="2">
        <v>7.2615404710231193E-3</v>
      </c>
      <c r="CD49" s="2">
        <v>5.2428214142802645E-3</v>
      </c>
      <c r="CE49" s="2">
        <v>7.8268297292764053E-3</v>
      </c>
      <c r="CF49" s="2">
        <v>6.8225573720333103E-3</v>
      </c>
      <c r="CG49" s="2">
        <v>6.4701001947980279E-3</v>
      </c>
      <c r="CH49" s="2">
        <v>9.4845328863485262E-3</v>
      </c>
      <c r="CI49" s="2">
        <v>7.4090109404821415E-3</v>
      </c>
      <c r="CJ49" s="2">
        <v>7.4643971566295021E-3</v>
      </c>
      <c r="CK49" s="2">
        <v>8.1793631028528203E-3</v>
      </c>
      <c r="CL49" s="2">
        <v>5.8508981054506198E-3</v>
      </c>
      <c r="CM49" s="2">
        <v>7.6289944345082732E-3</v>
      </c>
      <c r="CN49" s="2">
        <v>8.2322144868194631E-3</v>
      </c>
      <c r="CO49" s="2">
        <v>5.9292929789833641E-3</v>
      </c>
      <c r="CP49" s="2">
        <v>6.8161236991272408E-3</v>
      </c>
      <c r="CQ49" s="2">
        <v>5.5316169112294283E-3</v>
      </c>
      <c r="CR49" s="2">
        <v>8.0171681603300616E-3</v>
      </c>
      <c r="CS49" s="2">
        <v>6.0018603632057453E-3</v>
      </c>
      <c r="CT49" s="2">
        <v>6.3010424069695464E-3</v>
      </c>
      <c r="CU49" s="2">
        <v>7.7075004865380849E-3</v>
      </c>
      <c r="CV49" s="2">
        <v>7.6927903245334267E-3</v>
      </c>
      <c r="CW49" s="2">
        <v>7.0127621655811352E-3</v>
      </c>
    </row>
    <row r="50" spans="1:101" hidden="1" x14ac:dyDescent="0.25">
      <c r="A50" s="59"/>
      <c r="B50" s="2">
        <v>6.5999729469819442E-3</v>
      </c>
      <c r="C50" s="2">
        <v>5.8290153563490977E-3</v>
      </c>
      <c r="D50" s="2">
        <v>7.7532624072387231E-3</v>
      </c>
      <c r="E50" s="2">
        <v>6.5298591970357001E-3</v>
      </c>
      <c r="F50" s="2">
        <v>6.2097949746680418E-3</v>
      </c>
      <c r="G50" s="2">
        <v>7.3031871157925544E-3</v>
      </c>
      <c r="H50" s="2">
        <v>6.4749349952103888E-3</v>
      </c>
      <c r="I50" s="2">
        <v>7.6387117993716187E-3</v>
      </c>
      <c r="J50" s="2">
        <v>7.2412384477581341E-3</v>
      </c>
      <c r="K50" s="2">
        <v>6.7129003925960884E-3</v>
      </c>
      <c r="L50" s="2">
        <v>6.948472072988935E-3</v>
      </c>
      <c r="M50" s="2">
        <v>7.6537223953610537E-3</v>
      </c>
      <c r="N50" s="2">
        <v>6.2756271523691249E-3</v>
      </c>
      <c r="O50" s="2">
        <v>7.222077400494329E-3</v>
      </c>
      <c r="P50" s="2">
        <v>5.5092462002477643E-3</v>
      </c>
      <c r="Q50" s="2">
        <v>6.5614081018751961E-3</v>
      </c>
      <c r="R50" s="2">
        <v>7.5802276364817312E-3</v>
      </c>
      <c r="S50" s="2">
        <v>6.8415369846325496E-3</v>
      </c>
      <c r="T50" s="2">
        <v>6.6671646416508659E-3</v>
      </c>
      <c r="U50" s="2">
        <v>7.2146848782292348E-3</v>
      </c>
      <c r="V50" s="2">
        <v>7.9659160035442465E-3</v>
      </c>
      <c r="W50" s="2">
        <v>5.8374342873153927E-3</v>
      </c>
      <c r="X50" s="2">
        <v>7.9039295953250311E-3</v>
      </c>
      <c r="Y50" s="2">
        <v>6.8577470286057653E-3</v>
      </c>
      <c r="Z50" s="2">
        <v>6.6984823794701102E-3</v>
      </c>
      <c r="AA50" s="2">
        <v>6.778749090160875E-3</v>
      </c>
      <c r="AB50" s="2">
        <v>8.3606700389253323E-3</v>
      </c>
      <c r="AC50" s="2">
        <v>7.7578286036889075E-3</v>
      </c>
      <c r="AD50" s="2">
        <v>7.0960664040743632E-3</v>
      </c>
      <c r="AE50" s="2">
        <v>6.3660693970724515E-3</v>
      </c>
      <c r="AF50" s="2">
        <v>7.5776010014311024E-3</v>
      </c>
      <c r="AG50" s="2">
        <v>7.1748398154532229E-3</v>
      </c>
      <c r="AH50" s="2">
        <v>7.0222476934144037E-3</v>
      </c>
      <c r="AI50" s="2">
        <v>7.2013769476593171E-3</v>
      </c>
      <c r="AJ50" s="2">
        <v>7.424692536233608E-3</v>
      </c>
      <c r="AK50" s="2">
        <v>6.934203519464997E-3</v>
      </c>
      <c r="AL50" s="2">
        <v>5.7773185203161435E-3</v>
      </c>
      <c r="AM50" s="2">
        <v>8.4160507367039301E-3</v>
      </c>
      <c r="AN50" s="2">
        <v>7.7561680226991992E-3</v>
      </c>
      <c r="AO50" s="2">
        <v>6.9327021898615507E-3</v>
      </c>
      <c r="AP50" s="2">
        <v>6.7906385419445273E-3</v>
      </c>
      <c r="AQ50" s="2">
        <v>6.6745027640375126E-3</v>
      </c>
      <c r="AR50" s="2">
        <v>5.8150828231254819E-3</v>
      </c>
      <c r="AS50" s="2">
        <v>7.5142132094564136E-3</v>
      </c>
      <c r="AT50" s="2">
        <v>6.3603072222230012E-3</v>
      </c>
      <c r="AU50" s="2">
        <v>8.6322961711263468E-3</v>
      </c>
      <c r="AV50" s="2">
        <v>7.5229899710618203E-3</v>
      </c>
      <c r="AW50" s="2">
        <v>7.0020553927707552E-3</v>
      </c>
      <c r="AX50" s="2">
        <v>7.9080662147421703E-3</v>
      </c>
      <c r="AY50" s="2">
        <v>6.8472174880076292E-3</v>
      </c>
      <c r="AZ50" s="2">
        <v>5.9392087384241192E-3</v>
      </c>
      <c r="BA50" s="2">
        <v>6.0073727600515603E-3</v>
      </c>
      <c r="BB50" s="2">
        <v>7.0498741349815652E-3</v>
      </c>
      <c r="BC50" s="2">
        <v>7.7693382787115926E-3</v>
      </c>
      <c r="BD50" s="2">
        <v>5.2859382237509141E-3</v>
      </c>
      <c r="BE50" s="2">
        <v>6.1838076125752504E-3</v>
      </c>
      <c r="BF50" s="2">
        <v>6.58646941262907E-3</v>
      </c>
      <c r="BG50" s="2">
        <v>6.2243921262533355E-3</v>
      </c>
      <c r="BH50" s="2">
        <v>6.390812919795201E-3</v>
      </c>
      <c r="BI50" s="2">
        <v>6.8030684670551149E-3</v>
      </c>
      <c r="BJ50" s="2">
        <v>5.8734457010712338E-3</v>
      </c>
      <c r="BK50" s="2">
        <v>6.7096991233269341E-3</v>
      </c>
      <c r="BL50" s="2">
        <v>5.189151398283123E-3</v>
      </c>
      <c r="BM50" s="2">
        <v>6.1979309504317801E-3</v>
      </c>
      <c r="BN50" s="2">
        <v>6.9492860429321403E-3</v>
      </c>
      <c r="BO50" s="2">
        <v>6.0248173667509265E-3</v>
      </c>
      <c r="BP50" s="2">
        <v>6.6886714946637954E-3</v>
      </c>
      <c r="BQ50" s="2">
        <v>6.8047669983772926E-3</v>
      </c>
      <c r="BR50" s="2">
        <v>5.2190776716852958E-3</v>
      </c>
      <c r="BS50" s="2">
        <v>7.9603509765908478E-3</v>
      </c>
      <c r="BT50" s="2">
        <v>7.5419353286352107E-3</v>
      </c>
      <c r="BU50" s="2">
        <v>8.0459190037000076E-3</v>
      </c>
      <c r="BV50" s="2">
        <v>6.2996487223090101E-3</v>
      </c>
      <c r="BW50" s="2">
        <v>5.7968330547662778E-3</v>
      </c>
      <c r="BX50" s="2">
        <v>7.9166014645203897E-3</v>
      </c>
      <c r="BY50" s="2">
        <v>7.1237130082450273E-3</v>
      </c>
      <c r="BZ50" s="2">
        <v>7.414029254495174E-3</v>
      </c>
      <c r="CA50" s="2">
        <v>8.3269907174658084E-3</v>
      </c>
      <c r="CB50" s="2">
        <v>9.0919326973870826E-3</v>
      </c>
      <c r="CC50" s="2">
        <v>6.8714351803630192E-3</v>
      </c>
      <c r="CD50" s="2">
        <v>7.2254959416902867E-3</v>
      </c>
      <c r="CE50" s="2">
        <v>7.0182335405936398E-3</v>
      </c>
      <c r="CF50" s="2">
        <v>7.6929557769769806E-3</v>
      </c>
      <c r="CG50" s="2">
        <v>7.0486796890374282E-3</v>
      </c>
      <c r="CH50" s="2">
        <v>6.8180712523609509E-3</v>
      </c>
      <c r="CI50" s="2">
        <v>7.4571116042141724E-3</v>
      </c>
      <c r="CJ50" s="2">
        <v>8.3189950367765584E-3</v>
      </c>
      <c r="CK50" s="2">
        <v>6.5113267473670749E-3</v>
      </c>
      <c r="CL50" s="2">
        <v>6.1713481396029838E-3</v>
      </c>
      <c r="CM50" s="2">
        <v>8.587251562485694E-3</v>
      </c>
      <c r="CN50" s="2">
        <v>7.0673389969845672E-3</v>
      </c>
      <c r="CO50" s="2">
        <v>7.4156133764517627E-3</v>
      </c>
      <c r="CP50" s="2">
        <v>6.8476002588177395E-3</v>
      </c>
      <c r="CQ50" s="2">
        <v>7.7577223937585057E-3</v>
      </c>
      <c r="CR50" s="2">
        <v>8.1704341297083281E-3</v>
      </c>
      <c r="CS50" s="2">
        <v>7.1934387268575229E-3</v>
      </c>
      <c r="CT50" s="2">
        <v>7.4488740563623196E-3</v>
      </c>
      <c r="CU50" s="2">
        <v>5.9676322063931374E-3</v>
      </c>
      <c r="CV50" s="2">
        <v>6.8094684248754325E-3</v>
      </c>
      <c r="CW50" s="2">
        <v>5.5799118384244634E-3</v>
      </c>
    </row>
    <row r="51" spans="1:101" hidden="1" x14ac:dyDescent="0.25">
      <c r="A51" s="59"/>
      <c r="B51" s="2">
        <v>1.1841260789669777E-2</v>
      </c>
      <c r="C51" s="2">
        <v>1.4246937294596048E-2</v>
      </c>
      <c r="D51" s="2">
        <v>1.3593510727429127E-2</v>
      </c>
      <c r="E51" s="2">
        <v>1.3298411426440754E-2</v>
      </c>
      <c r="F51" s="2">
        <v>1.0764179187101847E-2</v>
      </c>
      <c r="G51" s="2">
        <v>1.4613949519015439E-2</v>
      </c>
      <c r="H51" s="2">
        <v>1.0447659292567909E-2</v>
      </c>
      <c r="I51" s="2">
        <v>1.2002713679445155E-2</v>
      </c>
      <c r="J51" s="2">
        <v>1.4406276120441111E-2</v>
      </c>
      <c r="K51" s="2">
        <v>1.410305778825967E-2</v>
      </c>
      <c r="L51" s="2">
        <v>1.5833491983038548E-2</v>
      </c>
      <c r="M51" s="2">
        <v>1.687510994801867E-2</v>
      </c>
      <c r="N51" s="2">
        <v>1.2087303956827918E-2</v>
      </c>
      <c r="O51" s="2">
        <v>1.4318995958905768E-2</v>
      </c>
      <c r="P51" s="2">
        <v>1.3083305869032611E-2</v>
      </c>
      <c r="Q51" s="2">
        <v>1.1582739001691598E-2</v>
      </c>
      <c r="R51" s="2">
        <v>1.4657841057854828E-2</v>
      </c>
      <c r="S51" s="2">
        <v>1.1571057233066177E-2</v>
      </c>
      <c r="T51" s="2">
        <v>1.4808012214360943E-2</v>
      </c>
      <c r="U51" s="2">
        <v>1.0485856278862537E-2</v>
      </c>
      <c r="V51" s="2">
        <v>1.161150022738563E-2</v>
      </c>
      <c r="W51" s="2">
        <v>1.2592304691971685E-2</v>
      </c>
      <c r="X51" s="2">
        <v>1.3058076893936336E-2</v>
      </c>
      <c r="Y51" s="2">
        <v>1.037310352682789E-2</v>
      </c>
      <c r="Z51" s="2">
        <v>1.2377101882002656E-2</v>
      </c>
      <c r="AA51" s="2">
        <v>9.8194435536854609E-3</v>
      </c>
      <c r="AB51" s="2">
        <v>7.6597143205693313E-3</v>
      </c>
      <c r="AC51" s="2">
        <v>1.5476655811944842E-2</v>
      </c>
      <c r="AD51" s="2">
        <v>1.3690542162680463E-2</v>
      </c>
      <c r="AE51" s="2">
        <v>1.4290972917973968E-2</v>
      </c>
      <c r="AF51" s="2">
        <v>1.4603690711452608E-2</v>
      </c>
      <c r="AG51" s="2">
        <v>1.4325735946413948E-2</v>
      </c>
      <c r="AH51" s="2">
        <v>1.1311689744474919E-2</v>
      </c>
      <c r="AI51" s="2">
        <v>1.7106559561439208E-2</v>
      </c>
      <c r="AJ51" s="2">
        <v>1.1543366774108218E-2</v>
      </c>
      <c r="AK51" s="2">
        <v>1.2471862929057709E-2</v>
      </c>
      <c r="AL51" s="2">
        <v>1.6934320751016564E-2</v>
      </c>
      <c r="AM51" s="2">
        <v>1.3988781055900637E-2</v>
      </c>
      <c r="AN51" s="2">
        <v>1.2711565900449454E-2</v>
      </c>
      <c r="AO51" s="2">
        <v>1.035036725743713E-2</v>
      </c>
      <c r="AP51" s="2">
        <v>1.2993397366674151E-2</v>
      </c>
      <c r="AQ51" s="2">
        <v>1.4449517153128805E-2</v>
      </c>
      <c r="AR51" s="2">
        <v>1.3671536615480904E-2</v>
      </c>
      <c r="AS51" s="2">
        <v>1.2989659670127909E-2</v>
      </c>
      <c r="AT51" s="2">
        <v>9.5725918453909414E-3</v>
      </c>
      <c r="AU51" s="2">
        <v>1.1671801138375459E-2</v>
      </c>
      <c r="AV51" s="2">
        <v>1.3176284439487103E-2</v>
      </c>
      <c r="AW51" s="2">
        <v>1.6370395614021375E-2</v>
      </c>
      <c r="AX51" s="2">
        <v>1.5939093819249968E-2</v>
      </c>
      <c r="AY51" s="2">
        <v>1.240886609161603E-2</v>
      </c>
      <c r="AZ51" s="2">
        <v>1.035258683800952E-2</v>
      </c>
      <c r="BA51" s="2">
        <v>1.0932056027297261E-2</v>
      </c>
      <c r="BB51" s="2">
        <v>1.4568067373689958E-2</v>
      </c>
      <c r="BC51" s="2">
        <v>1.4106137368118409E-2</v>
      </c>
      <c r="BD51" s="2">
        <v>1.5706135063225487E-2</v>
      </c>
      <c r="BE51" s="2">
        <v>1.4885675816506455E-2</v>
      </c>
      <c r="BF51" s="2">
        <v>1.5892094806795452E-2</v>
      </c>
      <c r="BG51" s="2">
        <v>1.3239686974779716E-2</v>
      </c>
      <c r="BH51" s="2">
        <v>1.4020785970148225E-2</v>
      </c>
      <c r="BI51" s="2">
        <v>1.5089204659022937E-2</v>
      </c>
      <c r="BJ51" s="2">
        <v>1.4837457368511471E-2</v>
      </c>
      <c r="BK51" s="2">
        <v>1.3174971031549861E-2</v>
      </c>
      <c r="BL51" s="2">
        <v>1.4365141810273849E-2</v>
      </c>
      <c r="BM51" s="2">
        <v>1.2413348832066838E-2</v>
      </c>
      <c r="BN51" s="2">
        <v>1.5251221403680052E-2</v>
      </c>
      <c r="BO51" s="2">
        <v>1.5887831436743327E-2</v>
      </c>
      <c r="BP51" s="2">
        <v>1.4547983856829916E-2</v>
      </c>
      <c r="BQ51" s="2">
        <v>1.7082657037777279E-2</v>
      </c>
      <c r="BR51" s="2">
        <v>1.4633358429913951E-2</v>
      </c>
      <c r="BS51" s="2">
        <v>1.4246637208606701E-2</v>
      </c>
      <c r="BT51" s="2">
        <v>1.3461019484812388E-2</v>
      </c>
      <c r="BU51" s="2">
        <v>1.6684683981445028E-2</v>
      </c>
      <c r="BV51" s="2">
        <v>9.9824610843010017E-3</v>
      </c>
      <c r="BW51" s="2">
        <v>1.2637108826993187E-2</v>
      </c>
      <c r="BX51" s="2">
        <v>1.2070869802815302E-2</v>
      </c>
      <c r="BY51" s="2">
        <v>1.3737851976349046E-2</v>
      </c>
      <c r="BZ51" s="2">
        <v>1.1374769680012418E-2</v>
      </c>
      <c r="CA51" s="2">
        <v>1.3076275182259844E-2</v>
      </c>
      <c r="CB51" s="2">
        <v>1.4291590974689225E-2</v>
      </c>
      <c r="CC51" s="2">
        <v>1.3365484102256384E-2</v>
      </c>
      <c r="CD51" s="2">
        <v>1.3208746278611514E-2</v>
      </c>
      <c r="CE51" s="2">
        <v>1.5272160532117844E-2</v>
      </c>
      <c r="CF51" s="2">
        <v>1.6664626667256599E-2</v>
      </c>
      <c r="CG51" s="2">
        <v>1.2101392657405591E-2</v>
      </c>
      <c r="CH51" s="2">
        <v>1.3870259176632573E-2</v>
      </c>
      <c r="CI51" s="2">
        <v>1.209075339223952E-2</v>
      </c>
      <c r="CJ51" s="2">
        <v>1.1982824104298686E-2</v>
      </c>
      <c r="CK51" s="2">
        <v>1.3226214390356513E-2</v>
      </c>
      <c r="CL51" s="2">
        <v>1.0395120131742914E-2</v>
      </c>
      <c r="CM51" s="2">
        <v>1.4329007088284563E-2</v>
      </c>
      <c r="CN51" s="2">
        <v>1.6009490545061688E-2</v>
      </c>
      <c r="CO51" s="2">
        <v>1.3560958059930803E-2</v>
      </c>
      <c r="CP51" s="2">
        <v>1.2002159458585175E-2</v>
      </c>
      <c r="CQ51" s="2">
        <v>1.795008144791245E-2</v>
      </c>
      <c r="CR51" s="2">
        <v>1.2484885030326869E-2</v>
      </c>
      <c r="CS51" s="2">
        <v>1.2948343827465266E-2</v>
      </c>
      <c r="CT51" s="2">
        <v>1.2475601026011371E-2</v>
      </c>
      <c r="CU51" s="2">
        <v>1.4562916239541302E-2</v>
      </c>
      <c r="CV51" s="2">
        <v>1.4799944215780254E-2</v>
      </c>
      <c r="CW51" s="2">
        <v>1.1714907717997018E-2</v>
      </c>
    </row>
    <row r="52" spans="1:101" hidden="1" x14ac:dyDescent="0.25">
      <c r="A52" s="59"/>
      <c r="B52" s="2">
        <v>1.0884516118594346E-2</v>
      </c>
      <c r="C52" s="2">
        <v>1.3266358267515065E-2</v>
      </c>
      <c r="D52" s="2">
        <v>1.2841890660112027E-2</v>
      </c>
      <c r="E52" s="2">
        <v>1.0503160774267599E-2</v>
      </c>
      <c r="F52" s="2">
        <v>1.0236156110192013E-2</v>
      </c>
      <c r="G52" s="2">
        <v>1.2451254600950456E-2</v>
      </c>
      <c r="H52" s="2">
        <v>1.1359701457657224E-2</v>
      </c>
      <c r="I52" s="2">
        <v>1.2264199565937167E-2</v>
      </c>
      <c r="J52" s="2">
        <v>9.9215592525961592E-3</v>
      </c>
      <c r="K52" s="2">
        <v>1.2224369333360218E-2</v>
      </c>
      <c r="L52" s="2">
        <v>1.2108856483684018E-2</v>
      </c>
      <c r="M52" s="2">
        <v>1.0803751899575498E-2</v>
      </c>
      <c r="N52" s="2">
        <v>1.1139660027338932E-2</v>
      </c>
      <c r="O52" s="2">
        <v>1.1768428938160904E-2</v>
      </c>
      <c r="P52" s="2">
        <v>9.3316621607109247E-3</v>
      </c>
      <c r="Q52" s="2">
        <v>9.7695843836381694E-3</v>
      </c>
      <c r="R52" s="2">
        <v>1.1526938863007289E-2</v>
      </c>
      <c r="S52" s="2">
        <v>1.116702861814178E-2</v>
      </c>
      <c r="T52" s="2">
        <v>1.3216034287730698E-2</v>
      </c>
      <c r="U52" s="2">
        <v>9.4058072201829608E-3</v>
      </c>
      <c r="V52" s="2">
        <v>1.429238936449161E-2</v>
      </c>
      <c r="W52" s="2">
        <v>1.0501671553283796E-2</v>
      </c>
      <c r="X52" s="2">
        <v>9.5540790123549747E-3</v>
      </c>
      <c r="Y52" s="2">
        <v>1.199358916934831E-2</v>
      </c>
      <c r="Z52" s="2">
        <v>1.1300683802921449E-2</v>
      </c>
      <c r="AA52" s="2">
        <v>1.1277213934129258E-2</v>
      </c>
      <c r="AB52" s="2">
        <v>1.2841106543169603E-2</v>
      </c>
      <c r="AC52" s="2">
        <v>1.0629895540531094E-2</v>
      </c>
      <c r="AD52" s="2">
        <v>1.2311692345505262E-2</v>
      </c>
      <c r="AE52" s="2">
        <v>9.5230236504711425E-3</v>
      </c>
      <c r="AF52" s="2">
        <v>1.1726444779331088E-2</v>
      </c>
      <c r="AG52" s="2">
        <v>1.2133853443813505E-2</v>
      </c>
      <c r="AH52" s="2">
        <v>1.2051187062566042E-2</v>
      </c>
      <c r="AI52" s="2">
        <v>1.0424728319316307E-2</v>
      </c>
      <c r="AJ52" s="2">
        <v>1.1215328086092071E-2</v>
      </c>
      <c r="AK52" s="2">
        <v>1.0222552315740093E-2</v>
      </c>
      <c r="AL52" s="2">
        <v>1.2288016016703766E-2</v>
      </c>
      <c r="AM52" s="2">
        <v>9.6539821700386014E-3</v>
      </c>
      <c r="AN52" s="2">
        <v>9.5285788590722034E-3</v>
      </c>
      <c r="AO52" s="2">
        <v>9.3603798210959571E-3</v>
      </c>
      <c r="AP52" s="2">
        <v>1.1407076200434759E-2</v>
      </c>
      <c r="AQ52" s="2">
        <v>1.0061052609909756E-2</v>
      </c>
      <c r="AR52" s="2">
        <v>1.1775693958210659E-2</v>
      </c>
      <c r="AS52" s="2">
        <v>9.5526198214528867E-3</v>
      </c>
      <c r="AT52" s="2">
        <v>1.08850095730679E-2</v>
      </c>
      <c r="AU52" s="2">
        <v>1.0612675743741289E-2</v>
      </c>
      <c r="AV52" s="2">
        <v>1.0893436568007507E-2</v>
      </c>
      <c r="AW52" s="2">
        <v>1.310024292997939E-2</v>
      </c>
      <c r="AX52" s="2">
        <v>1.0413392387299944E-2</v>
      </c>
      <c r="AY52" s="2">
        <v>8.3855889379261337E-3</v>
      </c>
      <c r="AZ52" s="2">
        <v>1.2193452985185172E-2</v>
      </c>
      <c r="BA52" s="2">
        <v>8.6653220001694283E-3</v>
      </c>
      <c r="BB52" s="2">
        <v>8.8810198137360442E-3</v>
      </c>
      <c r="BC52" s="2">
        <v>9.9308350102193816E-3</v>
      </c>
      <c r="BD52" s="2">
        <v>1.4137117749742521E-2</v>
      </c>
      <c r="BE52" s="2">
        <v>1.1572872866990174E-2</v>
      </c>
      <c r="BF52" s="2">
        <v>1.1565489000713691E-2</v>
      </c>
      <c r="BG52" s="2">
        <v>1.1941891075391186E-2</v>
      </c>
      <c r="BH52" s="2">
        <v>8.6248301037262654E-3</v>
      </c>
      <c r="BI52" s="2">
        <v>1.0577178375125739E-2</v>
      </c>
      <c r="BJ52" s="2">
        <v>1.2550170940298075E-2</v>
      </c>
      <c r="BK52" s="2">
        <v>1.2438744910668603E-2</v>
      </c>
      <c r="BL52" s="2">
        <v>1.1992259384723765E-2</v>
      </c>
      <c r="BM52" s="2">
        <v>1.4017378667261632E-2</v>
      </c>
      <c r="BN52" s="2">
        <v>9.4741490357332335E-3</v>
      </c>
      <c r="BO52" s="2">
        <v>1.1325874767211313E-2</v>
      </c>
      <c r="BP52" s="2">
        <v>1.0627136892116472E-2</v>
      </c>
      <c r="BQ52" s="2">
        <v>1.0884529470170368E-2</v>
      </c>
      <c r="BR52" s="2">
        <v>1.0211047904061878E-2</v>
      </c>
      <c r="BS52" s="2">
        <v>1.2676015396017181E-2</v>
      </c>
      <c r="BT52" s="2">
        <v>1.2086887702613833E-2</v>
      </c>
      <c r="BU52" s="2">
        <v>1.1048509371120003E-2</v>
      </c>
      <c r="BV52" s="2">
        <v>1.1759844282860529E-2</v>
      </c>
      <c r="BW52" s="2">
        <v>9.8648665234172869E-3</v>
      </c>
      <c r="BX52" s="2">
        <v>1.1458970459858152E-2</v>
      </c>
      <c r="BY52" s="2">
        <v>1.1399189207489847E-2</v>
      </c>
      <c r="BZ52" s="2">
        <v>1.0307670460308423E-2</v>
      </c>
      <c r="CA52" s="2">
        <v>1.1408397839718497E-2</v>
      </c>
      <c r="CB52" s="2">
        <v>1.0143531269558394E-2</v>
      </c>
      <c r="CC52" s="2">
        <v>1.0701595330022819E-2</v>
      </c>
      <c r="CD52" s="2">
        <v>9.3147534137895532E-3</v>
      </c>
      <c r="CE52" s="2">
        <v>1.1485376814103941E-2</v>
      </c>
      <c r="CF52" s="2">
        <v>1.2527407747498104E-2</v>
      </c>
      <c r="CG52" s="2">
        <v>1.0954946050071957E-2</v>
      </c>
      <c r="CH52" s="2">
        <v>9.8434584502275786E-3</v>
      </c>
      <c r="CI52" s="2">
        <v>1.0638216553504182E-2</v>
      </c>
      <c r="CJ52" s="2">
        <v>1.1309427188738952E-2</v>
      </c>
      <c r="CK52" s="2">
        <v>1.1321329722897698E-2</v>
      </c>
      <c r="CL52" s="2">
        <v>9.384987920158714E-3</v>
      </c>
      <c r="CM52" s="2">
        <v>1.0761553095000662E-2</v>
      </c>
      <c r="CN52" s="2">
        <v>1.0781317122591052E-2</v>
      </c>
      <c r="CO52" s="2">
        <v>1.0667291163816131E-2</v>
      </c>
      <c r="CP52" s="2">
        <v>1.0664660183913731E-2</v>
      </c>
      <c r="CQ52" s="2">
        <v>1.1826066581380947E-2</v>
      </c>
      <c r="CR52" s="2">
        <v>9.1155419308790731E-3</v>
      </c>
      <c r="CS52" s="2">
        <v>1.0526345992585413E-2</v>
      </c>
      <c r="CT52" s="2">
        <v>1.0777792018027497E-2</v>
      </c>
      <c r="CU52" s="2">
        <v>1.1883901672904755E-2</v>
      </c>
      <c r="CV52" s="2">
        <v>1.1230269368761607E-2</v>
      </c>
      <c r="CW52" s="2">
        <v>1.0220148109047708E-2</v>
      </c>
    </row>
    <row r="53" spans="1:101" hidden="1" x14ac:dyDescent="0.25">
      <c r="A53" s="59"/>
      <c r="B53" s="2">
        <v>1.3331172077591118E-2</v>
      </c>
      <c r="C53" s="2">
        <v>1.1673837413402256E-2</v>
      </c>
      <c r="D53" s="2">
        <v>1.2444872574389103E-2</v>
      </c>
      <c r="E53" s="2">
        <v>1.1721871967212055E-2</v>
      </c>
      <c r="F53" s="2">
        <v>1.227823464922945E-2</v>
      </c>
      <c r="G53" s="2">
        <v>1.3064145354849337E-2</v>
      </c>
      <c r="H53" s="2">
        <v>1.1198015327924814E-2</v>
      </c>
      <c r="I53" s="2">
        <v>1.5250747467867443E-2</v>
      </c>
      <c r="J53" s="2">
        <v>1.3778948961718432E-2</v>
      </c>
      <c r="K53" s="2">
        <v>1.5435157706659916E-2</v>
      </c>
      <c r="L53" s="2">
        <v>1.3896548019367844E-2</v>
      </c>
      <c r="M53" s="2">
        <v>1.6185625926698255E-2</v>
      </c>
      <c r="N53" s="2">
        <v>1.1941477712039336E-2</v>
      </c>
      <c r="O53" s="2">
        <v>1.5323213227078336E-2</v>
      </c>
      <c r="P53" s="2">
        <v>1.0645535626514026E-2</v>
      </c>
      <c r="Q53" s="2">
        <v>1.1216837572154574E-2</v>
      </c>
      <c r="R53" s="2">
        <v>1.1296489385485052E-2</v>
      </c>
      <c r="S53" s="2">
        <v>1.1724372681886239E-2</v>
      </c>
      <c r="T53" s="2">
        <v>1.5778855094728164E-2</v>
      </c>
      <c r="U53" s="2">
        <v>1.4673824598839601E-2</v>
      </c>
      <c r="V53" s="2">
        <v>1.4073601612620555E-2</v>
      </c>
      <c r="W53" s="2">
        <v>1.2475239323284218E-2</v>
      </c>
      <c r="X53" s="2">
        <v>1.6533375858439468E-2</v>
      </c>
      <c r="Y53" s="2">
        <v>1.1890057512950289E-2</v>
      </c>
      <c r="Z53" s="2">
        <v>1.2862612166391401E-2</v>
      </c>
      <c r="AA53" s="2">
        <v>1.6914573914375782E-2</v>
      </c>
      <c r="AB53" s="2">
        <v>1.3350243536346793E-2</v>
      </c>
      <c r="AC53" s="2">
        <v>1.2410101299556572E-2</v>
      </c>
      <c r="AD53" s="2">
        <v>1.3778884714443924E-2</v>
      </c>
      <c r="AE53" s="2">
        <v>1.2857677997525222E-2</v>
      </c>
      <c r="AF53" s="2">
        <v>1.1267972072278573E-2</v>
      </c>
      <c r="AG53" s="2">
        <v>1.2379805344168349E-2</v>
      </c>
      <c r="AH53" s="2">
        <v>9.3775387036836716E-3</v>
      </c>
      <c r="AI53" s="2">
        <v>1.3565086834725725E-2</v>
      </c>
      <c r="AJ53" s="2">
        <v>1.0943342287060932E-2</v>
      </c>
      <c r="AK53" s="2">
        <v>1.5375914663011294E-2</v>
      </c>
      <c r="AL53" s="2">
        <v>1.4652824400439506E-2</v>
      </c>
      <c r="AM53" s="2">
        <v>1.5070501233387538E-2</v>
      </c>
      <c r="AN53" s="2">
        <v>1.331087625237869E-2</v>
      </c>
      <c r="AO53" s="2">
        <v>1.1886100503539868E-2</v>
      </c>
      <c r="AP53" s="2">
        <v>1.2536642377224298E-2</v>
      </c>
      <c r="AQ53" s="2">
        <v>1.4831262368781293E-2</v>
      </c>
      <c r="AR53" s="2">
        <v>1.2006763084017378E-2</v>
      </c>
      <c r="AS53" s="2">
        <v>1.4531257398129089E-2</v>
      </c>
      <c r="AT53" s="2">
        <v>1.4380817749429965E-2</v>
      </c>
      <c r="AU53" s="2">
        <v>1.2336868690783199E-2</v>
      </c>
      <c r="AV53" s="2">
        <v>1.2908408989370236E-2</v>
      </c>
      <c r="AW53" s="2">
        <v>1.2637723910812108E-2</v>
      </c>
      <c r="AX53" s="2">
        <v>1.1787748109498779E-2</v>
      </c>
      <c r="AY53" s="2">
        <v>1.4819063304385429E-2</v>
      </c>
      <c r="AZ53" s="2">
        <v>1.4337593218764471E-2</v>
      </c>
      <c r="BA53" s="2">
        <v>1.2628908190282253E-2</v>
      </c>
      <c r="BB53" s="2">
        <v>8.2832420489922075E-3</v>
      </c>
      <c r="BC53" s="2">
        <v>1.0175708173082141E-2</v>
      </c>
      <c r="BD53" s="2">
        <v>1.2848218176451985E-2</v>
      </c>
      <c r="BE53" s="2">
        <v>1.1562252124955947E-2</v>
      </c>
      <c r="BF53" s="2">
        <v>1.1287035484532609E-2</v>
      </c>
      <c r="BG53" s="2">
        <v>1.4271795499079721E-2</v>
      </c>
      <c r="BH53" s="2">
        <v>1.1526204558891032E-2</v>
      </c>
      <c r="BI53" s="2">
        <v>1.2523821599233773E-2</v>
      </c>
      <c r="BJ53" s="2">
        <v>1.1808775106892858E-2</v>
      </c>
      <c r="BK53" s="2">
        <v>1.4445803456623416E-2</v>
      </c>
      <c r="BL53" s="2">
        <v>1.3651867515067461E-2</v>
      </c>
      <c r="BM53" s="2">
        <v>1.1270488295387876E-2</v>
      </c>
      <c r="BN53" s="2">
        <v>1.4918453279132608E-2</v>
      </c>
      <c r="BO53" s="2">
        <v>1.2181427660905991E-2</v>
      </c>
      <c r="BP53" s="2">
        <v>9.2032223142388334E-3</v>
      </c>
      <c r="BQ53" s="2">
        <v>1.1505631056260106E-2</v>
      </c>
      <c r="BR53" s="2">
        <v>1.4106008719720925E-2</v>
      </c>
      <c r="BS53" s="2">
        <v>1.3193709767964931E-2</v>
      </c>
      <c r="BT53" s="2">
        <v>1.409556761217467E-2</v>
      </c>
      <c r="BU53" s="2">
        <v>1.2471684006425263E-2</v>
      </c>
      <c r="BV53" s="2">
        <v>1.3804819606805718E-2</v>
      </c>
      <c r="BW53" s="2">
        <v>1.1805941590946783E-2</v>
      </c>
      <c r="BX53" s="2">
        <v>1.1414773407052449E-2</v>
      </c>
      <c r="BY53" s="2">
        <v>1.0567984866262529E-2</v>
      </c>
      <c r="BZ53" s="2">
        <v>1.2459995853433303E-2</v>
      </c>
      <c r="CA53" s="2">
        <v>1.458332323724011E-2</v>
      </c>
      <c r="CB53" s="2">
        <v>1.4229410994689808E-2</v>
      </c>
      <c r="CC53" s="2">
        <v>1.2400635665573164E-2</v>
      </c>
      <c r="CD53" s="2">
        <v>1.6237956342588275E-2</v>
      </c>
      <c r="CE53" s="2">
        <v>1.3067082250424208E-2</v>
      </c>
      <c r="CF53" s="2">
        <v>1.011719941121407E-2</v>
      </c>
      <c r="CG53" s="2">
        <v>1.1378960200183032E-2</v>
      </c>
      <c r="CH53" s="2">
        <v>1.2706870488396369E-2</v>
      </c>
      <c r="CI53" s="2">
        <v>1.26798511253389E-2</v>
      </c>
      <c r="CJ53" s="2">
        <v>1.3474611000197539E-2</v>
      </c>
      <c r="CK53" s="2">
        <v>9.5955292057064399E-3</v>
      </c>
      <c r="CL53" s="2">
        <v>1.4578487172117656E-2</v>
      </c>
      <c r="CM53" s="2">
        <v>1.1197128631702987E-2</v>
      </c>
      <c r="CN53" s="2">
        <v>1.1789278001627596E-2</v>
      </c>
      <c r="CO53" s="2">
        <v>1.4893318813258359E-2</v>
      </c>
      <c r="CP53" s="2">
        <v>1.2683516163428565E-2</v>
      </c>
      <c r="CQ53" s="2">
        <v>1.4346871917932092E-2</v>
      </c>
      <c r="CR53" s="2">
        <v>1.619299239864944E-2</v>
      </c>
      <c r="CS53" s="2">
        <v>1.3540949030914779E-2</v>
      </c>
      <c r="CT53" s="2">
        <v>1.2788564152738782E-2</v>
      </c>
      <c r="CU53" s="2">
        <v>1.3763431095373764E-2</v>
      </c>
      <c r="CV53" s="2">
        <v>1.2752338343562175E-2</v>
      </c>
      <c r="CW53" s="2">
        <v>1.4297839551584961E-2</v>
      </c>
    </row>
    <row r="54" spans="1:101" hidden="1" x14ac:dyDescent="0.25">
      <c r="A54" s="59"/>
      <c r="B54" s="2">
        <v>1.5055452935157644E-2</v>
      </c>
      <c r="C54" s="2">
        <v>1.3697182059819853E-2</v>
      </c>
      <c r="D54" s="2">
        <v>1.3601274360724438E-2</v>
      </c>
      <c r="E54" s="2">
        <v>1.2207990064622353E-2</v>
      </c>
      <c r="F54" s="2">
        <v>1.1490880274406314E-2</v>
      </c>
      <c r="G54" s="2">
        <v>1.4221773865261234E-2</v>
      </c>
      <c r="H54" s="2">
        <v>1.1860572961422566E-2</v>
      </c>
      <c r="I54" s="2">
        <v>1.253141849712185E-2</v>
      </c>
      <c r="J54" s="2">
        <v>1.4800384250951773E-2</v>
      </c>
      <c r="K54" s="2">
        <v>1.2384221554775973E-2</v>
      </c>
      <c r="L54" s="2">
        <v>1.1496353010574329E-2</v>
      </c>
      <c r="M54" s="2">
        <v>1.2178810546855504E-2</v>
      </c>
      <c r="N54" s="2">
        <v>1.5245769871040047E-2</v>
      </c>
      <c r="O54" s="2">
        <v>1.4789867860633295E-2</v>
      </c>
      <c r="P54" s="2">
        <v>9.4733192983385561E-3</v>
      </c>
      <c r="Q54" s="2">
        <v>1.2898957489179574E-2</v>
      </c>
      <c r="R54" s="2">
        <v>1.5031374631491392E-2</v>
      </c>
      <c r="S54" s="2">
        <v>1.0186671966028987E-2</v>
      </c>
      <c r="T54" s="2">
        <v>1.1914563673041412E-2</v>
      </c>
      <c r="U54" s="2">
        <v>9.7629859514897204E-3</v>
      </c>
      <c r="V54" s="2">
        <v>1.4809378819813339E-2</v>
      </c>
      <c r="W54" s="2">
        <v>1.3987175972549865E-2</v>
      </c>
      <c r="X54" s="2">
        <v>1.2749915841341946E-2</v>
      </c>
      <c r="Y54" s="2">
        <v>1.108820179690898E-2</v>
      </c>
      <c r="Z54" s="2">
        <v>1.143212389903895E-2</v>
      </c>
      <c r="AA54" s="2">
        <v>1.5544632191827678E-2</v>
      </c>
      <c r="AB54" s="2">
        <v>9.6985165683341513E-3</v>
      </c>
      <c r="AC54" s="2">
        <v>1.132181672082181E-2</v>
      </c>
      <c r="AD54" s="2">
        <v>1.2021760640091412E-2</v>
      </c>
      <c r="AE54" s="2">
        <v>1.5826995616682972E-2</v>
      </c>
      <c r="AF54" s="2">
        <v>1.5142859776122444E-2</v>
      </c>
      <c r="AG54" s="2">
        <v>1.5683085330207167E-2</v>
      </c>
      <c r="AH54" s="2">
        <v>1.2034285832158076E-2</v>
      </c>
      <c r="AI54" s="2">
        <v>1.3235281385413564E-2</v>
      </c>
      <c r="AJ54" s="2">
        <v>1.2222691647532639E-2</v>
      </c>
      <c r="AK54" s="2">
        <v>1.1104859688250838E-2</v>
      </c>
      <c r="AL54" s="2">
        <v>1.5146008507465666E-2</v>
      </c>
      <c r="AM54" s="2">
        <v>1.1926887807711586E-2</v>
      </c>
      <c r="AN54" s="2">
        <v>1.2005251519258613E-2</v>
      </c>
      <c r="AO54" s="2">
        <v>1.0876480110954063E-2</v>
      </c>
      <c r="AP54" s="2">
        <v>1.5253800932438756E-2</v>
      </c>
      <c r="AQ54" s="2">
        <v>1.3602077115278791E-2</v>
      </c>
      <c r="AR54" s="2">
        <v>1.4108796220645058E-2</v>
      </c>
      <c r="AS54" s="2">
        <v>1.1285439926662538E-2</v>
      </c>
      <c r="AT54" s="2">
        <v>1.24087250568637E-2</v>
      </c>
      <c r="AU54" s="2">
        <v>1.182562769715109E-2</v>
      </c>
      <c r="AV54" s="2">
        <v>1.2029713904687326E-2</v>
      </c>
      <c r="AW54" s="2">
        <v>1.4083122148337754E-2</v>
      </c>
      <c r="AX54" s="2">
        <v>1.3359874118083264E-2</v>
      </c>
      <c r="AY54" s="2">
        <v>1.2690925939655057E-2</v>
      </c>
      <c r="AZ54" s="2">
        <v>1.3381834066566517E-2</v>
      </c>
      <c r="BA54" s="2">
        <v>1.3278398331084823E-2</v>
      </c>
      <c r="BB54" s="2">
        <v>1.1002948359789991E-2</v>
      </c>
      <c r="BC54" s="2">
        <v>1.1215845590868518E-2</v>
      </c>
      <c r="BD54" s="2">
        <v>1.1717358939166467E-2</v>
      </c>
      <c r="BE54" s="2">
        <v>1.1238065660577359E-2</v>
      </c>
      <c r="BF54" s="2">
        <v>1.1721398846776098E-2</v>
      </c>
      <c r="BG54" s="2">
        <v>1.2015887202808445E-2</v>
      </c>
      <c r="BH54" s="2">
        <v>1.0089171386891116E-2</v>
      </c>
      <c r="BI54" s="2">
        <v>1.5659755517301435E-2</v>
      </c>
      <c r="BJ54" s="2">
        <v>1.2563118617853709E-2</v>
      </c>
      <c r="BK54" s="2">
        <v>1.1851834282336942E-2</v>
      </c>
      <c r="BL54" s="2">
        <v>1.3353906039699123E-2</v>
      </c>
      <c r="BM54" s="2">
        <v>1.2404151709239839E-2</v>
      </c>
      <c r="BN54" s="2">
        <v>1.1584308891904723E-2</v>
      </c>
      <c r="BO54" s="2">
        <v>1.1027280288674437E-2</v>
      </c>
      <c r="BP54" s="2">
        <v>1.3607853936307805E-2</v>
      </c>
      <c r="BQ54" s="2">
        <v>1.3293554470848524E-2</v>
      </c>
      <c r="BR54" s="2">
        <v>1.2811521257453759E-2</v>
      </c>
      <c r="BS54" s="2">
        <v>1.5291004747124689E-2</v>
      </c>
      <c r="BT54" s="2">
        <v>1.4088067186286805E-2</v>
      </c>
      <c r="BU54" s="2">
        <v>1.3750323041342234E-2</v>
      </c>
      <c r="BV54" s="2">
        <v>1.5005411602568509E-2</v>
      </c>
      <c r="BW54" s="2">
        <v>1.5003868913115247E-2</v>
      </c>
      <c r="BX54" s="2">
        <v>1.3725078435977246E-2</v>
      </c>
      <c r="BY54" s="2">
        <v>1.5936607337972284E-2</v>
      </c>
      <c r="BZ54" s="2">
        <v>1.2987673086977134E-2</v>
      </c>
      <c r="CA54" s="2">
        <v>1.5905693183438274E-2</v>
      </c>
      <c r="CB54" s="2">
        <v>1.1404845217203034E-2</v>
      </c>
      <c r="CC54" s="2">
        <v>1.3321394867015432E-2</v>
      </c>
      <c r="CD54" s="2">
        <v>1.4453635063397106E-2</v>
      </c>
      <c r="CE54" s="2">
        <v>1.1939876731495661E-2</v>
      </c>
      <c r="CF54" s="2">
        <v>1.3596446011011235E-2</v>
      </c>
      <c r="CG54" s="2">
        <v>1.1272538206823468E-2</v>
      </c>
      <c r="CH54" s="2">
        <v>1.4693732009046234E-2</v>
      </c>
      <c r="CI54" s="2">
        <v>1.3833805206312205E-2</v>
      </c>
      <c r="CJ54" s="2">
        <v>1.2562340499288288E-2</v>
      </c>
      <c r="CK54" s="2">
        <v>1.2761202850376132E-2</v>
      </c>
      <c r="CL54" s="2">
        <v>1.3438054886983779E-2</v>
      </c>
      <c r="CM54" s="2">
        <v>1.3622490647088958E-2</v>
      </c>
      <c r="CN54" s="2">
        <v>1.0779674780295005E-2</v>
      </c>
      <c r="CO54" s="2">
        <v>1.2713590149132196E-2</v>
      </c>
      <c r="CP54" s="2">
        <v>1.3586978578013135E-2</v>
      </c>
      <c r="CQ54" s="2">
        <v>1.0438529217490658E-2</v>
      </c>
      <c r="CR54" s="2">
        <v>9.8439756724252332E-3</v>
      </c>
      <c r="CS54" s="2">
        <v>1.1002193555486053E-2</v>
      </c>
      <c r="CT54" s="2">
        <v>1.2922805836651821E-2</v>
      </c>
      <c r="CU54" s="2">
        <v>1.3262613143562842E-2</v>
      </c>
      <c r="CV54" s="2">
        <v>1.4069116132670988E-2</v>
      </c>
      <c r="CW54" s="2">
        <v>1.107620944197904E-2</v>
      </c>
    </row>
    <row r="55" spans="1:101" hidden="1" x14ac:dyDescent="0.25">
      <c r="A55" s="59"/>
      <c r="B55" s="3">
        <v>5.7644950847051081E-3</v>
      </c>
      <c r="C55" s="3">
        <v>4.8997341977756268E-3</v>
      </c>
      <c r="D55" s="3">
        <v>4.7911247667644244E-3</v>
      </c>
      <c r="E55" s="3">
        <v>5.5521561688229252E-3</v>
      </c>
      <c r="F55" s="3">
        <v>4.215986759310961E-3</v>
      </c>
      <c r="G55" s="3">
        <v>4.6244576399151159E-3</v>
      </c>
      <c r="H55" s="3">
        <v>3.7585310607684409E-3</v>
      </c>
      <c r="I55" s="3">
        <v>4.504872626408917E-3</v>
      </c>
      <c r="J55" s="3">
        <v>6.4602247564266866E-3</v>
      </c>
      <c r="K55" s="3">
        <v>4.1301701276440731E-3</v>
      </c>
      <c r="L55" s="3">
        <v>6.2779026861173766E-3</v>
      </c>
      <c r="M55" s="3">
        <v>4.1530460845306425E-3</v>
      </c>
      <c r="N55" s="3">
        <v>5.3705693125505318E-3</v>
      </c>
      <c r="O55" s="3">
        <v>5.5497106231420963E-3</v>
      </c>
      <c r="P55" s="3">
        <v>4.9091049171363652E-3</v>
      </c>
      <c r="Q55" s="3">
        <v>4.8198597542833781E-3</v>
      </c>
      <c r="R55" s="3">
        <v>5.4126560074579336E-3</v>
      </c>
      <c r="S55" s="3">
        <v>4.2016008436211285E-3</v>
      </c>
      <c r="T55" s="3">
        <v>4.3416133936414816E-3</v>
      </c>
      <c r="U55" s="3">
        <v>5.7212439290965991E-3</v>
      </c>
      <c r="V55" s="3">
        <v>4.3493142122142938E-3</v>
      </c>
      <c r="W55" s="3">
        <v>5.4392473880472804E-3</v>
      </c>
      <c r="X55" s="3">
        <v>4.2082629852715162E-3</v>
      </c>
      <c r="Y55" s="3">
        <v>4.009094742660025E-3</v>
      </c>
      <c r="Z55" s="3">
        <v>4.2567171950634091E-3</v>
      </c>
      <c r="AA55" s="3">
        <v>5.2246990506747901E-3</v>
      </c>
      <c r="AB55" s="3">
        <v>5.0035615789365013E-3</v>
      </c>
      <c r="AC55" s="3">
        <v>5.1747985772158745E-3</v>
      </c>
      <c r="AD55" s="3">
        <v>4.6798056780095604E-3</v>
      </c>
      <c r="AE55" s="3">
        <v>4.0695379052428145E-3</v>
      </c>
      <c r="AF55" s="3">
        <v>3.7482865095709575E-3</v>
      </c>
      <c r="AG55" s="3">
        <v>4.3303781517118325E-3</v>
      </c>
      <c r="AH55" s="3">
        <v>4.3131576410008641E-3</v>
      </c>
      <c r="AI55" s="3">
        <v>4.6268623068580171E-3</v>
      </c>
      <c r="AJ55" s="3">
        <v>5.2861263777065114E-3</v>
      </c>
      <c r="AK55" s="3">
        <v>5.6468471195667089E-3</v>
      </c>
      <c r="AL55" s="3">
        <v>4.8457759284920125E-3</v>
      </c>
      <c r="AM55" s="3">
        <v>3.3625160408234933E-3</v>
      </c>
      <c r="AN55" s="3">
        <v>4.1150043654901731E-3</v>
      </c>
      <c r="AO55" s="3">
        <v>4.6490955379366056E-3</v>
      </c>
      <c r="AP55" s="3">
        <v>4.0640753518433569E-3</v>
      </c>
      <c r="AQ55" s="3">
        <v>4.7666094102895972E-3</v>
      </c>
      <c r="AR55" s="3">
        <v>3.7264640506642021E-3</v>
      </c>
      <c r="AS55" s="3">
        <v>5.4031696743584044E-3</v>
      </c>
      <c r="AT55" s="3">
        <v>4.5303464408297236E-3</v>
      </c>
      <c r="AU55" s="3">
        <v>5.1009298194076682E-3</v>
      </c>
      <c r="AV55" s="3">
        <v>4.5502850796111409E-3</v>
      </c>
      <c r="AW55" s="3">
        <v>3.4362823207497646E-3</v>
      </c>
      <c r="AX55" s="3">
        <v>5.4170843091205807E-3</v>
      </c>
      <c r="AY55" s="3">
        <v>4.6552691176462799E-3</v>
      </c>
      <c r="AZ55" s="3">
        <v>4.702233836255355E-3</v>
      </c>
      <c r="BA55" s="3">
        <v>4.4426409807648178E-3</v>
      </c>
      <c r="BB55" s="3">
        <v>5.8378066189054278E-3</v>
      </c>
      <c r="BC55" s="3">
        <v>4.2509882069950372E-3</v>
      </c>
      <c r="BD55" s="3">
        <v>5.6011318644912786E-3</v>
      </c>
      <c r="BE55" s="3">
        <v>6.0001148830533249E-3</v>
      </c>
      <c r="BF55" s="3">
        <v>5.517301627813366E-3</v>
      </c>
      <c r="BG55" s="3">
        <v>4.5274108007482307E-3</v>
      </c>
      <c r="BH55" s="3">
        <v>5.0002743789873353E-3</v>
      </c>
      <c r="BI55" s="3">
        <v>5.7407369273203375E-3</v>
      </c>
      <c r="BJ55" s="3">
        <v>5.5707474628862606E-3</v>
      </c>
      <c r="BK55" s="3">
        <v>5.0753676123105945E-3</v>
      </c>
      <c r="BL55" s="3">
        <v>5.7150772083315506E-3</v>
      </c>
      <c r="BM55" s="3">
        <v>5.174715795779411E-3</v>
      </c>
      <c r="BN55" s="3">
        <v>4.9434913369816929E-3</v>
      </c>
      <c r="BO55" s="3">
        <v>5.5902932096326555E-3</v>
      </c>
      <c r="BP55" s="3">
        <v>5.2057938331548049E-3</v>
      </c>
      <c r="BQ55" s="3">
        <v>4.2860601552438789E-3</v>
      </c>
      <c r="BR55" s="3">
        <v>6.3140475319762007E-3</v>
      </c>
      <c r="BS55" s="3">
        <v>4.4560356162176122E-3</v>
      </c>
      <c r="BT55" s="3">
        <v>4.5132432589213099E-3</v>
      </c>
      <c r="BU55" s="3">
        <v>5.3841616697982674E-3</v>
      </c>
      <c r="BV55" s="3">
        <v>6.334265061664561E-3</v>
      </c>
      <c r="BW55" s="3">
        <v>5.1847448221958381E-3</v>
      </c>
      <c r="BX55" s="3">
        <v>5.8367856959008185E-3</v>
      </c>
      <c r="BY55" s="3">
        <v>5.8287710352425814E-3</v>
      </c>
      <c r="BZ55" s="3">
        <v>4.506614234253835E-3</v>
      </c>
      <c r="CA55" s="3">
        <v>4.7105245422260694E-3</v>
      </c>
      <c r="CB55" s="3">
        <v>4.5133597647282007E-3</v>
      </c>
      <c r="CC55" s="3">
        <v>3.9893964066276717E-3</v>
      </c>
      <c r="CD55" s="3">
        <v>5.0356072004328883E-3</v>
      </c>
      <c r="CE55" s="3">
        <v>4.8842027315720389E-3</v>
      </c>
      <c r="CF55" s="3">
        <v>4.1875802385954626E-3</v>
      </c>
      <c r="CG55" s="3">
        <v>7.0545811426237469E-3</v>
      </c>
      <c r="CH55" s="3">
        <v>5.0384072205566016E-3</v>
      </c>
      <c r="CI55" s="3">
        <v>3.6357147885277266E-3</v>
      </c>
      <c r="CJ55" s="3">
        <v>4.1066672328565054E-3</v>
      </c>
      <c r="CK55" s="3">
        <v>5.6247487107750913E-3</v>
      </c>
      <c r="CL55" s="3">
        <v>4.4175138736715939E-3</v>
      </c>
      <c r="CM55" s="3">
        <v>4.4538696923409372E-3</v>
      </c>
      <c r="CN55" s="3">
        <v>4.9756932763468055E-3</v>
      </c>
      <c r="CO55" s="3">
        <v>4.6894735081383677E-3</v>
      </c>
      <c r="CP55" s="3">
        <v>5.5512822652181489E-3</v>
      </c>
      <c r="CQ55" s="3">
        <v>5.3010426394444927E-3</v>
      </c>
      <c r="CR55" s="3">
        <v>4.4471007833239342E-3</v>
      </c>
      <c r="CS55" s="3">
        <v>5.5294276486932831E-3</v>
      </c>
      <c r="CT55" s="3">
        <v>5.6667044073541945E-3</v>
      </c>
      <c r="CU55" s="3">
        <v>5.5864900835973204E-3</v>
      </c>
      <c r="CV55" s="3">
        <v>4.3360287363850558E-3</v>
      </c>
      <c r="CW55" s="3">
        <v>4.3869384262658281E-3</v>
      </c>
    </row>
    <row r="56" spans="1:101" hidden="1" x14ac:dyDescent="0.25">
      <c r="A56" s="75" t="s">
        <v>49</v>
      </c>
      <c r="B56" s="131">
        <v>1.9667062776053543</v>
      </c>
      <c r="C56" s="131">
        <v>3.2902732935087196</v>
      </c>
      <c r="D56" s="131">
        <v>3.0434181766436361</v>
      </c>
      <c r="E56" s="131">
        <v>2.6671162075754609</v>
      </c>
      <c r="F56" s="131">
        <v>4.0188826779874169</v>
      </c>
      <c r="G56" s="131">
        <v>2.7785384197576688</v>
      </c>
      <c r="H56" s="131">
        <v>2.5767535988047054</v>
      </c>
      <c r="I56" s="131">
        <v>4.2879952511205515</v>
      </c>
      <c r="J56" s="131">
        <v>2.6689876148316962</v>
      </c>
      <c r="K56" s="131">
        <v>2.3971858606639715</v>
      </c>
      <c r="L56" s="131">
        <v>3.6086065401439407</v>
      </c>
      <c r="M56" s="131">
        <v>2.2701471508248803</v>
      </c>
      <c r="N56" s="131">
        <v>2.1654193777664585</v>
      </c>
      <c r="O56" s="131">
        <v>3.9250484414558215</v>
      </c>
      <c r="P56" s="131">
        <v>2.0728520418535457</v>
      </c>
      <c r="Q56" s="131">
        <v>3.9251746973506565</v>
      </c>
      <c r="R56" s="131">
        <v>3.5909059366041864</v>
      </c>
      <c r="S56" s="131">
        <v>2.532849508354035</v>
      </c>
      <c r="T56" s="131">
        <v>2.5867115813506527</v>
      </c>
      <c r="U56" s="131">
        <v>2.1585173378293305</v>
      </c>
      <c r="V56" s="131">
        <v>2.8186749113756191</v>
      </c>
      <c r="W56" s="131">
        <v>3.280452944879257</v>
      </c>
      <c r="X56" s="131">
        <v>2.2907589733305045</v>
      </c>
      <c r="Y56" s="131">
        <v>3.3906313291806804</v>
      </c>
      <c r="Z56" s="131">
        <v>3.5367626477373406</v>
      </c>
      <c r="AA56" s="131">
        <v>2.9130079022764237</v>
      </c>
      <c r="AB56" s="131">
        <v>2.8760001263549961</v>
      </c>
      <c r="AC56" s="131">
        <v>4.1165083010913648</v>
      </c>
      <c r="AD56" s="131">
        <v>2.8555894318182178</v>
      </c>
      <c r="AE56" s="131">
        <v>3.3608687659516963</v>
      </c>
      <c r="AF56" s="131">
        <v>2.2026128075607199</v>
      </c>
      <c r="AG56" s="131">
        <v>3.4752941735343006</v>
      </c>
      <c r="AH56" s="131">
        <v>2.4967513437602498</v>
      </c>
      <c r="AI56" s="131">
        <v>3.9934662075881402</v>
      </c>
      <c r="AJ56" s="131">
        <v>2.1258824868134334</v>
      </c>
      <c r="AK56" s="131">
        <v>3.8397833549255753</v>
      </c>
      <c r="AL56" s="131">
        <v>3.048183375514308</v>
      </c>
      <c r="AM56" s="131">
        <v>3.0838153455625426</v>
      </c>
      <c r="AN56" s="131">
        <v>2.6998416495185529</v>
      </c>
      <c r="AO56" s="131">
        <v>3.9771904844537196</v>
      </c>
      <c r="AP56" s="131">
        <v>2.8842978155619345</v>
      </c>
      <c r="AQ56" s="131">
        <v>3.7367841054976045</v>
      </c>
      <c r="AR56" s="131">
        <v>3.3744393111493993</v>
      </c>
      <c r="AS56" s="131">
        <v>2.8773680621368833</v>
      </c>
      <c r="AT56" s="131">
        <v>4.3973452314971464</v>
      </c>
      <c r="AU56" s="131">
        <v>3.3275081011917389</v>
      </c>
      <c r="AV56" s="131">
        <v>2.6813962341556725</v>
      </c>
      <c r="AW56" s="131">
        <v>2.2274859411412407</v>
      </c>
      <c r="AX56" s="131">
        <v>2.7241591494530906</v>
      </c>
      <c r="AY56" s="131">
        <v>3.2049999773270295</v>
      </c>
      <c r="AZ56" s="131">
        <v>2.3495342258429526</v>
      </c>
      <c r="BA56" s="131">
        <v>3.0619335575591853</v>
      </c>
      <c r="BB56" s="131">
        <v>3.4290827673709394</v>
      </c>
      <c r="BC56" s="131">
        <v>2.3038173302464946</v>
      </c>
      <c r="BD56" s="131">
        <v>2.7946257145359223</v>
      </c>
      <c r="BE56" s="131">
        <v>2.7112330202670529</v>
      </c>
      <c r="BF56" s="131">
        <v>3.3163943550824175</v>
      </c>
      <c r="BG56" s="131">
        <v>2.9665666525865926</v>
      </c>
      <c r="BH56" s="131">
        <v>2.2430776704847384</v>
      </c>
      <c r="BI56" s="131">
        <v>3.359229008619339</v>
      </c>
      <c r="BJ56" s="131">
        <v>2.9488148617557459</v>
      </c>
      <c r="BK56" s="131">
        <v>2.7599157052092012</v>
      </c>
      <c r="BL56" s="131">
        <v>1.6891512168823086</v>
      </c>
      <c r="BM56" s="131">
        <v>3.2925961630419947</v>
      </c>
      <c r="BN56" s="131">
        <v>2.9417565857572843</v>
      </c>
      <c r="BO56" s="131">
        <v>2.7643756888077076</v>
      </c>
      <c r="BP56" s="131">
        <v>3.6679816048575256</v>
      </c>
      <c r="BQ56" s="131">
        <v>3.7522813081010415</v>
      </c>
      <c r="BR56" s="131">
        <v>2.7596010052489963</v>
      </c>
      <c r="BS56" s="131">
        <v>3.3184412153049334</v>
      </c>
      <c r="BT56" s="131">
        <v>2.1039763883110743</v>
      </c>
      <c r="BU56" s="131">
        <v>1.8417971213287554</v>
      </c>
      <c r="BV56" s="131">
        <v>1.8533881067237588</v>
      </c>
      <c r="BW56" s="131">
        <v>2.9437147770182541</v>
      </c>
      <c r="BX56" s="131">
        <v>3.1813391666244244</v>
      </c>
      <c r="BY56" s="131">
        <v>2.7642545865072665</v>
      </c>
      <c r="BZ56" s="131">
        <v>1.8376429186252561</v>
      </c>
      <c r="CA56" s="131">
        <v>4.2783447432722364</v>
      </c>
      <c r="CB56" s="131">
        <v>2.9936761765970208</v>
      </c>
      <c r="CC56" s="131">
        <v>4.42298003688426</v>
      </c>
      <c r="CD56" s="131">
        <v>3.0882776716711757</v>
      </c>
      <c r="CE56" s="131">
        <v>2.4644784180663155</v>
      </c>
      <c r="CF56" s="131">
        <v>2.4597164959457145</v>
      </c>
      <c r="CG56" s="131">
        <v>3.1968449012083227</v>
      </c>
      <c r="CH56" s="131">
        <v>3.5478429029485681</v>
      </c>
      <c r="CI56" s="131">
        <v>2.2530064274933257</v>
      </c>
      <c r="CJ56" s="131">
        <v>2.5044559634846992</v>
      </c>
      <c r="CK56" s="131">
        <v>2.8058246277633758</v>
      </c>
      <c r="CL56" s="131">
        <v>2.8527846461058148</v>
      </c>
      <c r="CM56" s="131">
        <v>2.6285607684449634</v>
      </c>
      <c r="CN56" s="131">
        <v>3.08128737413805</v>
      </c>
      <c r="CO56" s="131">
        <v>2.0778173208447579</v>
      </c>
      <c r="CP56" s="131">
        <v>3.5632871399367358</v>
      </c>
      <c r="CQ56" s="131">
        <v>3.9117095871250687</v>
      </c>
      <c r="CR56" s="131">
        <v>3.2692984716086912</v>
      </c>
      <c r="CS56" s="131">
        <v>4.3736956098170907</v>
      </c>
      <c r="CT56" s="131">
        <v>3.5502317780737536</v>
      </c>
      <c r="CU56" s="131">
        <v>2.1579259509598838</v>
      </c>
      <c r="CV56" s="131">
        <v>1.4005114242328414</v>
      </c>
      <c r="CW56" s="131">
        <v>2.8392683686630988</v>
      </c>
    </row>
    <row r="57" spans="1:101" hidden="1" x14ac:dyDescent="0.25">
      <c r="A57" s="59"/>
      <c r="B57" s="2">
        <v>6.8503294206189853</v>
      </c>
      <c r="C57" s="2">
        <v>7.033367216600392</v>
      </c>
      <c r="D57" s="2">
        <v>7.0285711972660057</v>
      </c>
      <c r="E57" s="2">
        <v>6.9893442390087026</v>
      </c>
      <c r="F57" s="2">
        <v>7.0189472375979207</v>
      </c>
      <c r="G57" s="2">
        <v>6.8625776408344947</v>
      </c>
      <c r="H57" s="2">
        <v>7.0393693521986433</v>
      </c>
      <c r="I57" s="2">
        <v>7.1093936024505968</v>
      </c>
      <c r="J57" s="2">
        <v>6.9615949392244501</v>
      </c>
      <c r="K57" s="2">
        <v>7.0630491733526419</v>
      </c>
      <c r="L57" s="2">
        <v>7.0551890185886652</v>
      </c>
      <c r="M57" s="2">
        <v>7.0102114496865688</v>
      </c>
      <c r="N57" s="2">
        <v>6.9312263114381523</v>
      </c>
      <c r="O57" s="2">
        <v>7.0291701226893482</v>
      </c>
      <c r="P57" s="2">
        <v>6.8832817621201485</v>
      </c>
      <c r="Q57" s="2">
        <v>7.0419743059212552</v>
      </c>
      <c r="R57" s="2">
        <v>7.0146769475344781</v>
      </c>
      <c r="S57" s="2">
        <v>7.0403037691517749</v>
      </c>
      <c r="T57" s="2">
        <v>7.0795246034411683</v>
      </c>
      <c r="U57" s="2">
        <v>6.9721345061258839</v>
      </c>
      <c r="V57" s="2">
        <v>7.0208436379686798</v>
      </c>
      <c r="W57" s="2">
        <v>7.0492576903277282</v>
      </c>
      <c r="X57" s="2">
        <v>7.0587897645608599</v>
      </c>
      <c r="Y57" s="2">
        <v>7.0719866236157056</v>
      </c>
      <c r="Z57" s="2">
        <v>6.9832330510055289</v>
      </c>
      <c r="AA57" s="2">
        <v>6.9566640885489015</v>
      </c>
      <c r="AB57" s="2">
        <v>6.9686092093807588</v>
      </c>
      <c r="AC57" s="2">
        <v>6.9955518937638344</v>
      </c>
      <c r="AD57" s="2">
        <v>6.9180401097367241</v>
      </c>
      <c r="AE57" s="2">
        <v>7.0124520042937721</v>
      </c>
      <c r="AF57" s="2">
        <v>6.9321019701651254</v>
      </c>
      <c r="AG57" s="2">
        <v>7.0397360001607634</v>
      </c>
      <c r="AH57" s="2">
        <v>7.019816525465278</v>
      </c>
      <c r="AI57" s="2">
        <v>7.0582388543945225</v>
      </c>
      <c r="AJ57" s="2">
        <v>7.0176926586820807</v>
      </c>
      <c r="AK57" s="2">
        <v>6.8802898695154902</v>
      </c>
      <c r="AL57" s="2">
        <v>6.9578213300244416</v>
      </c>
      <c r="AM57" s="2">
        <v>6.9394021928293048</v>
      </c>
      <c r="AN57" s="2">
        <v>6.9811034959874778</v>
      </c>
      <c r="AO57" s="2">
        <v>7.0080860275591474</v>
      </c>
      <c r="AP57" s="2">
        <v>7.0611036587026064</v>
      </c>
      <c r="AQ57" s="2">
        <v>7.0394658883992616</v>
      </c>
      <c r="AR57" s="2">
        <v>6.9176735624864625</v>
      </c>
      <c r="AS57" s="2">
        <v>6.9630174691332689</v>
      </c>
      <c r="AT57" s="2">
        <v>7.0354005298368891</v>
      </c>
      <c r="AU57" s="2">
        <v>6.9133847817971299</v>
      </c>
      <c r="AV57" s="2">
        <v>6.8786578703687065</v>
      </c>
      <c r="AW57" s="2">
        <v>6.9722897931492493</v>
      </c>
      <c r="AX57" s="2">
        <v>7.0836070727353491</v>
      </c>
      <c r="AY57" s="2">
        <v>7.0623494592943334</v>
      </c>
      <c r="AZ57" s="2">
        <v>7.0206132628917475</v>
      </c>
      <c r="BA57" s="2">
        <v>6.9963784945559393</v>
      </c>
      <c r="BB57" s="2">
        <v>7.0484944773333389</v>
      </c>
      <c r="BC57" s="2">
        <v>7.0683443745792198</v>
      </c>
      <c r="BD57" s="2">
        <v>6.8856560292097955</v>
      </c>
      <c r="BE57" s="2">
        <v>6.9717462944938786</v>
      </c>
      <c r="BF57" s="2">
        <v>7.0380421942831708</v>
      </c>
      <c r="BG57" s="2">
        <v>6.9953506718460634</v>
      </c>
      <c r="BH57" s="2">
        <v>7.0003659453226819</v>
      </c>
      <c r="BI57" s="2">
        <v>6.9641926200447184</v>
      </c>
      <c r="BJ57" s="2">
        <v>6.9179822740672723</v>
      </c>
      <c r="BK57" s="2">
        <v>7.0824093212557608</v>
      </c>
      <c r="BL57" s="2">
        <v>6.9796685137912871</v>
      </c>
      <c r="BM57" s="2">
        <v>7.0885495967290799</v>
      </c>
      <c r="BN57" s="2">
        <v>7.0017921650903405</v>
      </c>
      <c r="BO57" s="2">
        <v>6.9016259768976553</v>
      </c>
      <c r="BP57" s="2">
        <v>7.0694887462360638</v>
      </c>
      <c r="BQ57" s="2">
        <v>7.0241797070293739</v>
      </c>
      <c r="BR57" s="2">
        <v>6.8989520578825463</v>
      </c>
      <c r="BS57" s="2">
        <v>6.996606007214444</v>
      </c>
      <c r="BT57" s="2">
        <v>6.9655322752945894</v>
      </c>
      <c r="BU57" s="2">
        <v>6.8844816808899756</v>
      </c>
      <c r="BV57" s="2">
        <v>6.9717490861218918</v>
      </c>
      <c r="BW57" s="2">
        <v>6.9978806272347489</v>
      </c>
      <c r="BX57" s="2">
        <v>7.0380414246592435</v>
      </c>
      <c r="BY57" s="2">
        <v>6.9639203440910853</v>
      </c>
      <c r="BZ57" s="2">
        <v>6.9378220224942186</v>
      </c>
      <c r="CA57" s="2">
        <v>6.9792284444935593</v>
      </c>
      <c r="CB57" s="2">
        <v>6.9699498472488406</v>
      </c>
      <c r="CC57" s="2">
        <v>6.8906203235169166</v>
      </c>
      <c r="CD57" s="2">
        <v>7.0747571214759137</v>
      </c>
      <c r="CE57" s="2">
        <v>6.9416184757267159</v>
      </c>
      <c r="CF57" s="2">
        <v>6.9062621095621797</v>
      </c>
      <c r="CG57" s="2">
        <v>7.0767689973953631</v>
      </c>
      <c r="CH57" s="2">
        <v>6.9843224858975077</v>
      </c>
      <c r="CI57" s="2">
        <v>6.9124136308108302</v>
      </c>
      <c r="CJ57" s="2">
        <v>6.9171189910215487</v>
      </c>
      <c r="CK57" s="2">
        <v>6.9800965808536022</v>
      </c>
      <c r="CL57" s="2">
        <v>6.9581401431938907</v>
      </c>
      <c r="CM57" s="2">
        <v>7.1055738954733147</v>
      </c>
      <c r="CN57" s="2">
        <v>7.0850564278041013</v>
      </c>
      <c r="CO57" s="2">
        <v>7.0025424871953064</v>
      </c>
      <c r="CP57" s="2">
        <v>7.0136041642742786</v>
      </c>
      <c r="CQ57" s="2">
        <v>7.0193082368025239</v>
      </c>
      <c r="CR57" s="2">
        <v>6.9473018279922059</v>
      </c>
      <c r="CS57" s="2">
        <v>6.9509208922392771</v>
      </c>
      <c r="CT57" s="2">
        <v>7.0860198469024649</v>
      </c>
      <c r="CU57" s="2">
        <v>6.9334824102613588</v>
      </c>
      <c r="CV57" s="2">
        <v>6.9650968837220182</v>
      </c>
      <c r="CW57" s="2">
        <v>7.0848382709560491</v>
      </c>
    </row>
    <row r="58" spans="1:101" hidden="1" x14ac:dyDescent="0.25">
      <c r="A58" s="59"/>
      <c r="B58" s="2">
        <v>2.3474661270937411</v>
      </c>
      <c r="C58" s="2">
        <v>2.9631502541209005</v>
      </c>
      <c r="D58" s="2">
        <v>3.1410536664124624</v>
      </c>
      <c r="E58" s="2">
        <v>2.7636980472843362</v>
      </c>
      <c r="F58" s="2">
        <v>2.2761924096558457</v>
      </c>
      <c r="G58" s="2">
        <v>2.9531485540121567</v>
      </c>
      <c r="H58" s="2">
        <v>4.2577942018713717</v>
      </c>
      <c r="I58" s="2">
        <v>3.8607026377466664</v>
      </c>
      <c r="J58" s="2">
        <v>1.3300621893585582</v>
      </c>
      <c r="K58" s="2">
        <v>4.0344101981506899</v>
      </c>
      <c r="L58" s="2">
        <v>2.813603667977878</v>
      </c>
      <c r="M58" s="2">
        <v>1.5928362673734464</v>
      </c>
      <c r="N58" s="2">
        <v>3.6088878907689033</v>
      </c>
      <c r="O58" s="2">
        <v>2.4342791397012835</v>
      </c>
      <c r="P58" s="2">
        <v>2.8863011825643103</v>
      </c>
      <c r="Q58" s="2">
        <v>2.5875053613855128</v>
      </c>
      <c r="R58" s="2">
        <v>1.1545140374997962</v>
      </c>
      <c r="S58" s="2">
        <v>3.0246304713529484</v>
      </c>
      <c r="T58" s="2">
        <v>1.9791912443236197</v>
      </c>
      <c r="U58" s="2">
        <v>1.5107296589590433</v>
      </c>
      <c r="V58" s="2">
        <v>3.059106278631055</v>
      </c>
      <c r="W58" s="2">
        <v>3.1782522662856696</v>
      </c>
      <c r="X58" s="2">
        <v>3.5142812373524865</v>
      </c>
      <c r="Y58" s="2">
        <v>1.8544013990416242</v>
      </c>
      <c r="Z58" s="2">
        <v>2.6392686052903729</v>
      </c>
      <c r="AA58" s="2">
        <v>3.0331109146077364</v>
      </c>
      <c r="AB58" s="2">
        <v>2.7464357713136081</v>
      </c>
      <c r="AC58" s="2">
        <v>2.468030586023545</v>
      </c>
      <c r="AD58" s="2">
        <v>4.0183693511079071</v>
      </c>
      <c r="AE58" s="2">
        <v>2.6689643218193972</v>
      </c>
      <c r="AF58" s="2">
        <v>4.1364527805010196</v>
      </c>
      <c r="AG58" s="2">
        <v>1.8040615952076515</v>
      </c>
      <c r="AH58" s="2">
        <v>3.2723303545402245</v>
      </c>
      <c r="AI58" s="2">
        <v>2.9056486017028003</v>
      </c>
      <c r="AJ58" s="2">
        <v>3.6430670135478094</v>
      </c>
      <c r="AK58" s="2">
        <v>3.0416651814052709</v>
      </c>
      <c r="AL58" s="2">
        <v>2.8102496665708143</v>
      </c>
      <c r="AM58" s="2">
        <v>2.5610768857904995</v>
      </c>
      <c r="AN58" s="2">
        <v>2.7704137270328775</v>
      </c>
      <c r="AO58" s="2">
        <v>3.6693900246503324</v>
      </c>
      <c r="AP58" s="2">
        <v>2.106281812481928</v>
      </c>
      <c r="AQ58" s="2">
        <v>2.5208688537559159</v>
      </c>
      <c r="AR58" s="2">
        <v>3.4644499723691071</v>
      </c>
      <c r="AS58" s="2">
        <v>2.7068370143902882</v>
      </c>
      <c r="AT58" s="2">
        <v>2.0327627214459074</v>
      </c>
      <c r="AU58" s="2">
        <v>2.8593229762376069</v>
      </c>
      <c r="AV58" s="2">
        <v>3.5944431412822624</v>
      </c>
      <c r="AW58" s="2">
        <v>3.7112121616553346</v>
      </c>
      <c r="AX58" s="2">
        <v>2.2298774249191804</v>
      </c>
      <c r="AY58" s="2">
        <v>2.5312841230868015</v>
      </c>
      <c r="AZ58" s="2">
        <v>3.4934205013127442</v>
      </c>
      <c r="BA58" s="2">
        <v>2.9257486077246759</v>
      </c>
      <c r="BB58" s="2">
        <v>3.3114345026554233</v>
      </c>
      <c r="BC58" s="2">
        <v>3.2074694328392495</v>
      </c>
      <c r="BD58" s="2">
        <v>2.2729527657332032</v>
      </c>
      <c r="BE58" s="2">
        <v>3.3623983954350241</v>
      </c>
      <c r="BF58" s="2">
        <v>2.2879325475358741</v>
      </c>
      <c r="BG58" s="2">
        <v>2.4861886426971185</v>
      </c>
      <c r="BH58" s="2">
        <v>2.7985661851700634</v>
      </c>
      <c r="BI58" s="2">
        <v>2.8056672939229785</v>
      </c>
      <c r="BJ58" s="2">
        <v>2.7997266098179243</v>
      </c>
      <c r="BK58" s="2">
        <v>4.2702876018030755</v>
      </c>
      <c r="BL58" s="2">
        <v>2.2805417983612344</v>
      </c>
      <c r="BM58" s="2">
        <v>3.177045973567163</v>
      </c>
      <c r="BN58" s="2">
        <v>3.0675736775492943</v>
      </c>
      <c r="BO58" s="2">
        <v>3.4301746073674817</v>
      </c>
      <c r="BP58" s="2">
        <v>2.8999368060153361</v>
      </c>
      <c r="BQ58" s="2">
        <v>3.7264076582423797</v>
      </c>
      <c r="BR58" s="2">
        <v>4.1614424511194068</v>
      </c>
      <c r="BS58" s="2">
        <v>2.1329463103042743</v>
      </c>
      <c r="BT58" s="2">
        <v>2.3092578252626241</v>
      </c>
      <c r="BU58" s="2">
        <v>3.5615121425931529</v>
      </c>
      <c r="BV58" s="2">
        <v>2.8655502601531073</v>
      </c>
      <c r="BW58" s="2">
        <v>2.3709342365670496</v>
      </c>
      <c r="BX58" s="2">
        <v>3.8865064275803465</v>
      </c>
      <c r="BY58" s="2">
        <v>3.2140143261749632</v>
      </c>
      <c r="BZ58" s="2">
        <v>3.357367234962024</v>
      </c>
      <c r="CA58" s="2">
        <v>1.4054614081932968</v>
      </c>
      <c r="CB58" s="2">
        <v>2.4744443465188826</v>
      </c>
      <c r="CC58" s="2">
        <v>3.1529519065856375</v>
      </c>
      <c r="CD58" s="2">
        <v>2.9031913076270541</v>
      </c>
      <c r="CE58" s="2">
        <v>3.4722930489787758</v>
      </c>
      <c r="CF58" s="2">
        <v>3.0896182464561788</v>
      </c>
      <c r="CG58" s="2">
        <v>1.0215695247157746</v>
      </c>
      <c r="CH58" s="2">
        <v>3.5125715159714712</v>
      </c>
      <c r="CI58" s="2">
        <v>4.0453965100454834</v>
      </c>
      <c r="CJ58" s="2">
        <v>4.7661780515919876</v>
      </c>
      <c r="CK58" s="2">
        <v>4.2856853461956739</v>
      </c>
      <c r="CL58" s="2">
        <v>2.8940133099478778</v>
      </c>
      <c r="CM58" s="2">
        <v>2.6221473217018101</v>
      </c>
      <c r="CN58" s="2">
        <v>3.6555418537155546</v>
      </c>
      <c r="CO58" s="2">
        <v>3.0757258092740845</v>
      </c>
      <c r="CP58" s="2">
        <v>1.7673931253444095</v>
      </c>
      <c r="CQ58" s="2">
        <v>1.3111857981733308</v>
      </c>
      <c r="CR58" s="2">
        <v>2.4024520082672449</v>
      </c>
      <c r="CS58" s="2">
        <v>2.2120629367029947</v>
      </c>
      <c r="CT58" s="2">
        <v>3.411938564389505</v>
      </c>
      <c r="CU58" s="2">
        <v>2.9917709637985062</v>
      </c>
      <c r="CV58" s="2">
        <v>2.3161704783725012</v>
      </c>
      <c r="CW58" s="2">
        <v>3.2454065648412587</v>
      </c>
    </row>
    <row r="59" spans="1:101" hidden="1" x14ac:dyDescent="0.25">
      <c r="A59" s="59"/>
      <c r="B59" s="2">
        <v>2.7588326511221881</v>
      </c>
      <c r="C59" s="2">
        <v>4.3245612599632501</v>
      </c>
      <c r="D59" s="2">
        <v>2.6248988622453728</v>
      </c>
      <c r="E59" s="2">
        <v>3.59097625210158</v>
      </c>
      <c r="F59" s="2">
        <v>1.9997526611305176</v>
      </c>
      <c r="G59" s="2">
        <v>3.6607101363508239</v>
      </c>
      <c r="H59" s="2">
        <v>3.3438831612583932</v>
      </c>
      <c r="I59" s="2">
        <v>2.2280000201995325</v>
      </c>
      <c r="J59" s="2">
        <v>4.8498814101655849</v>
      </c>
      <c r="K59" s="2">
        <v>0.54213807144363679</v>
      </c>
      <c r="L59" s="2">
        <v>3.5131356127796689</v>
      </c>
      <c r="M59" s="2">
        <v>4.0369743040052954</v>
      </c>
      <c r="N59" s="2">
        <v>2.8528625399105683</v>
      </c>
      <c r="O59" s="2">
        <v>3.6212967601936441</v>
      </c>
      <c r="P59" s="2">
        <v>4.1394706630138423</v>
      </c>
      <c r="Q59" s="2">
        <v>1.4017849121961323</v>
      </c>
      <c r="R59" s="2">
        <v>2.0939601306054239</v>
      </c>
      <c r="S59" s="2">
        <v>2.3226382900687654</v>
      </c>
      <c r="T59" s="2">
        <v>3.242485499444955</v>
      </c>
      <c r="U59" s="2">
        <v>2.2359724779708907</v>
      </c>
      <c r="V59" s="2">
        <v>4.6252576934670317</v>
      </c>
      <c r="W59" s="2">
        <v>2.2751762917106477</v>
      </c>
      <c r="X59" s="2">
        <v>2.7810571099961359</v>
      </c>
      <c r="Y59" s="2">
        <v>4.643393171925287</v>
      </c>
      <c r="Z59" s="2">
        <v>4.0636940683218032</v>
      </c>
      <c r="AA59" s="2">
        <v>3.2529315544109192</v>
      </c>
      <c r="AB59" s="2">
        <v>3.0759379095213513</v>
      </c>
      <c r="AC59" s="2">
        <v>2.7866225165428391</v>
      </c>
      <c r="AD59" s="2">
        <v>1.6261503084586899</v>
      </c>
      <c r="AE59" s="2">
        <v>4.3326557571700972</v>
      </c>
      <c r="AF59" s="2">
        <v>4.9659268647327073</v>
      </c>
      <c r="AG59" s="2">
        <v>2.2452390928862691</v>
      </c>
      <c r="AH59" s="2">
        <v>3.3477249579788788</v>
      </c>
      <c r="AI59" s="2">
        <v>3.3689584039995872</v>
      </c>
      <c r="AJ59" s="2">
        <v>1.4235465811794634</v>
      </c>
      <c r="AK59" s="2">
        <v>2.6316823388179351</v>
      </c>
      <c r="AL59" s="2">
        <v>4.1397166274765151</v>
      </c>
      <c r="AM59" s="2">
        <v>2.757491235171841</v>
      </c>
      <c r="AN59" s="2">
        <v>4.2792292467084891</v>
      </c>
      <c r="AO59" s="2">
        <v>2.4331074058045323</v>
      </c>
      <c r="AP59" s="2">
        <v>2.8622970286229052</v>
      </c>
      <c r="AQ59" s="2">
        <v>2.2815615038291561</v>
      </c>
      <c r="AR59" s="2">
        <v>3.7385371233091034</v>
      </c>
      <c r="AS59" s="2">
        <v>3.682029255497516</v>
      </c>
      <c r="AT59" s="2">
        <v>2.6395913317291777</v>
      </c>
      <c r="AU59" s="2">
        <v>2.0306040157181693</v>
      </c>
      <c r="AV59" s="2">
        <v>3.4468865441989314</v>
      </c>
      <c r="AW59" s="2">
        <v>3.088672350795207</v>
      </c>
      <c r="AX59" s="2">
        <v>3.3695988148850913</v>
      </c>
      <c r="AY59" s="2">
        <v>5.1483340767026355</v>
      </c>
      <c r="AZ59" s="2">
        <v>2.1514671827283358</v>
      </c>
      <c r="BA59" s="2">
        <v>2.3782382927081209</v>
      </c>
      <c r="BB59" s="2">
        <v>3.3498419422859351</v>
      </c>
      <c r="BC59" s="2">
        <v>4.917557966965548</v>
      </c>
      <c r="BD59" s="2">
        <v>1.939549112829956</v>
      </c>
      <c r="BE59" s="2">
        <v>3.2546931645628527</v>
      </c>
      <c r="BF59" s="2">
        <v>3.6649831839820535</v>
      </c>
      <c r="BG59" s="2">
        <v>4.3200371667249957</v>
      </c>
      <c r="BH59" s="2">
        <v>3.1685181877333379</v>
      </c>
      <c r="BI59" s="2">
        <v>1.2683370810421088</v>
      </c>
      <c r="BJ59" s="2">
        <v>1.4732101094466894</v>
      </c>
      <c r="BK59" s="2">
        <v>3.7557895779274681</v>
      </c>
      <c r="BL59" s="2">
        <v>0.33977639424804273</v>
      </c>
      <c r="BM59" s="2">
        <v>2.4899682330309156</v>
      </c>
      <c r="BN59" s="2">
        <v>2.8278892599364776</v>
      </c>
      <c r="BO59" s="2">
        <v>2.3395615452193157</v>
      </c>
      <c r="BP59" s="2">
        <v>2.2148556698482871</v>
      </c>
      <c r="BQ59" s="2">
        <v>2.872872690542116</v>
      </c>
      <c r="BR59" s="2">
        <v>3.1709080682108612</v>
      </c>
      <c r="BS59" s="2">
        <v>2.1943189673721553</v>
      </c>
      <c r="BT59" s="2">
        <v>3.5274634667062772</v>
      </c>
      <c r="BU59" s="2">
        <v>2.8022797047485772</v>
      </c>
      <c r="BV59" s="2">
        <v>3.750697498597594</v>
      </c>
      <c r="BW59" s="2">
        <v>2.2822321026520314</v>
      </c>
      <c r="BX59" s="2">
        <v>2.8308143747396746</v>
      </c>
      <c r="BY59" s="2">
        <v>0.29162189179428122</v>
      </c>
      <c r="BZ59" s="2">
        <v>1.6482052353015193</v>
      </c>
      <c r="CA59" s="2">
        <v>2.151102363016359</v>
      </c>
      <c r="CB59" s="2">
        <v>2.4166587521054907</v>
      </c>
      <c r="CC59" s="2">
        <v>2.9743671748577842</v>
      </c>
      <c r="CD59" s="2">
        <v>1.532228474277558</v>
      </c>
      <c r="CE59" s="2">
        <v>3.8755291185429783</v>
      </c>
      <c r="CF59" s="2">
        <v>2.7738926551454779</v>
      </c>
      <c r="CG59" s="2">
        <v>3.6664637061957905</v>
      </c>
      <c r="CH59" s="2">
        <v>2.3323891751941161</v>
      </c>
      <c r="CI59" s="2">
        <v>3.1786812180649453</v>
      </c>
      <c r="CJ59" s="2">
        <v>2.8468133857889053</v>
      </c>
      <c r="CK59" s="2">
        <v>3.7676715198116626</v>
      </c>
      <c r="CL59" s="2">
        <v>3.2258446430072447</v>
      </c>
      <c r="CM59" s="2">
        <v>2.7099950105610384</v>
      </c>
      <c r="CN59" s="2">
        <v>3.2794762792022794</v>
      </c>
      <c r="CO59" s="2">
        <v>3.3105128895566627</v>
      </c>
      <c r="CP59" s="2">
        <v>4.2614514095133904</v>
      </c>
      <c r="CQ59" s="2">
        <v>2.6710261501140113</v>
      </c>
      <c r="CR59" s="2">
        <v>2.6896086921877962</v>
      </c>
      <c r="CS59" s="2">
        <v>3.3655894648473215</v>
      </c>
      <c r="CT59" s="2">
        <v>2.5665874819693486</v>
      </c>
      <c r="CU59" s="2">
        <v>1.9080144950336924</v>
      </c>
      <c r="CV59" s="2">
        <v>1.8095140418285298</v>
      </c>
      <c r="CW59" s="2">
        <v>3.0934044232476663</v>
      </c>
    </row>
    <row r="60" spans="1:101" hidden="1" x14ac:dyDescent="0.25">
      <c r="A60" s="59"/>
      <c r="B60" s="2">
        <v>1.7178884989837848</v>
      </c>
      <c r="C60" s="2">
        <v>1.1433632807509913</v>
      </c>
      <c r="D60" s="2">
        <v>1.0092104545704841</v>
      </c>
      <c r="E60" s="2">
        <v>0.46689296981943607</v>
      </c>
      <c r="F60" s="2">
        <v>1.3159021597777065</v>
      </c>
      <c r="G60" s="2">
        <v>0.65220395084308924</v>
      </c>
      <c r="H60" s="2">
        <v>1.0153685450427483</v>
      </c>
      <c r="I60" s="2">
        <v>2.1700430238219557</v>
      </c>
      <c r="J60" s="2">
        <v>1.2765038734975354</v>
      </c>
      <c r="K60" s="2">
        <v>0.21293316323245826</v>
      </c>
      <c r="L60" s="2">
        <v>0.89460544492651173</v>
      </c>
      <c r="M60" s="2">
        <v>0.96936237850173979</v>
      </c>
      <c r="N60" s="2">
        <v>-0.10166965144607798</v>
      </c>
      <c r="O60" s="2">
        <v>1.3171548728550835</v>
      </c>
      <c r="P60" s="2">
        <v>1.338107208703563</v>
      </c>
      <c r="Q60" s="2">
        <v>0.73555722155591652</v>
      </c>
      <c r="R60" s="2">
        <v>1.3703121253352688</v>
      </c>
      <c r="S60" s="2">
        <v>1.6244108459580948</v>
      </c>
      <c r="T60" s="2">
        <v>0.70388924944014852</v>
      </c>
      <c r="U60" s="2">
        <v>0.86303838198499527</v>
      </c>
      <c r="V60" s="2">
        <v>0.24415632519772124</v>
      </c>
      <c r="W60" s="2">
        <v>0.52691372896511013</v>
      </c>
      <c r="X60" s="2">
        <v>1.2863302853757856</v>
      </c>
      <c r="Y60" s="2">
        <v>1.2228728789852599</v>
      </c>
      <c r="Z60" s="2">
        <v>0.33459821805315493</v>
      </c>
      <c r="AA60" s="2">
        <v>1.2688162890429722</v>
      </c>
      <c r="AB60" s="2">
        <v>0.84138561084434949</v>
      </c>
      <c r="AC60" s="2">
        <v>6.0277491449794995E-2</v>
      </c>
      <c r="AD60" s="2">
        <v>0.4668739413750661</v>
      </c>
      <c r="AE60" s="2">
        <v>0.84277707405128721</v>
      </c>
      <c r="AF60" s="2">
        <v>2.432596858087805</v>
      </c>
      <c r="AG60" s="2">
        <v>1.4155798778413562</v>
      </c>
      <c r="AH60" s="2">
        <v>1.2943765387933943</v>
      </c>
      <c r="AI60" s="2">
        <v>1.2165242178818139</v>
      </c>
      <c r="AJ60" s="2">
        <v>2.2058536383144758</v>
      </c>
      <c r="AK60" s="2">
        <v>1.0309823370276754</v>
      </c>
      <c r="AL60" s="2">
        <v>1.0406562487469837</v>
      </c>
      <c r="AM60" s="2">
        <v>0.83728306275135034</v>
      </c>
      <c r="AN60" s="2">
        <v>0.62014338214225462</v>
      </c>
      <c r="AO60" s="2">
        <v>1.2370012296407067</v>
      </c>
      <c r="AP60" s="2">
        <v>0.48282534592666027</v>
      </c>
      <c r="AQ60" s="2">
        <v>1.008421277958224</v>
      </c>
      <c r="AR60" s="2">
        <v>1.3389334960444512</v>
      </c>
      <c r="AS60" s="2">
        <v>1.805834511399623</v>
      </c>
      <c r="AT60" s="2">
        <v>1.278738842683208</v>
      </c>
      <c r="AU60" s="2">
        <v>0.38747884701917501</v>
      </c>
      <c r="AV60" s="2">
        <v>0.98396164053215018</v>
      </c>
      <c r="AW60" s="2">
        <v>1.3094469209167403</v>
      </c>
      <c r="AX60" s="2">
        <v>1.4418583558954361</v>
      </c>
      <c r="AY60" s="2">
        <v>0.77992189158226544</v>
      </c>
      <c r="AZ60" s="2">
        <v>0.88539921396890442</v>
      </c>
      <c r="BA60" s="2">
        <v>2.230357282059412</v>
      </c>
      <c r="BB60" s="2">
        <v>2.065288952450087</v>
      </c>
      <c r="BC60" s="2">
        <v>0.66538529172470184</v>
      </c>
      <c r="BD60" s="2">
        <v>1.2761394502767993</v>
      </c>
      <c r="BE60" s="2">
        <v>0.85135822959827601</v>
      </c>
      <c r="BF60" s="2">
        <v>2.0804504034392104</v>
      </c>
      <c r="BG60" s="2">
        <v>1.0592223759789947</v>
      </c>
      <c r="BH60" s="2">
        <v>1.224463928053694</v>
      </c>
      <c r="BI60" s="2">
        <v>0.61581336719944457</v>
      </c>
      <c r="BJ60" s="2">
        <v>1.1388112640354509</v>
      </c>
      <c r="BK60" s="2">
        <v>0.17719472058906671</v>
      </c>
      <c r="BL60" s="2">
        <v>0.1650992261598242</v>
      </c>
      <c r="BM60" s="2">
        <v>0.68229672176711764</v>
      </c>
      <c r="BN60" s="2">
        <v>-0.15586615341036603</v>
      </c>
      <c r="BO60" s="2">
        <v>0.29467731485164139</v>
      </c>
      <c r="BP60" s="2">
        <v>0.629204475522676</v>
      </c>
      <c r="BQ60" s="2">
        <v>1.7068456603416311</v>
      </c>
      <c r="BR60" s="2">
        <v>0.90356136887405736</v>
      </c>
      <c r="BS60" s="2">
        <v>0.66071367718772289</v>
      </c>
      <c r="BT60" s="2">
        <v>1.7816535803951994</v>
      </c>
      <c r="BU60" s="2">
        <v>1.2915481780693523</v>
      </c>
      <c r="BV60" s="2">
        <v>0.60447622527826605</v>
      </c>
      <c r="BW60" s="2">
        <v>1.0821293251927901</v>
      </c>
      <c r="BX60" s="2">
        <v>0.75226232541848526</v>
      </c>
      <c r="BY60" s="2">
        <v>1.2818011069147777</v>
      </c>
      <c r="BZ60" s="2">
        <v>1.3929802612497648</v>
      </c>
      <c r="CA60" s="2">
        <v>1.6739740199051991</v>
      </c>
      <c r="CB60" s="2">
        <v>1.2001779777912174</v>
      </c>
      <c r="CC60" s="2">
        <v>-8.0547343443254649E-2</v>
      </c>
      <c r="CD60" s="2">
        <v>0.87156590387619248</v>
      </c>
      <c r="CE60" s="2">
        <v>2.3545759282404028</v>
      </c>
      <c r="CF60" s="2">
        <v>0.28075203141347504</v>
      </c>
      <c r="CG60" s="2">
        <v>0.16824306334617678</v>
      </c>
      <c r="CH60" s="2">
        <v>0.50382207212678276</v>
      </c>
      <c r="CI60" s="2">
        <v>0.83606969551278443</v>
      </c>
      <c r="CJ60" s="2">
        <v>0.56808109711033961</v>
      </c>
      <c r="CK60" s="2">
        <v>0.8350340271719694</v>
      </c>
      <c r="CL60" s="2">
        <v>0.5537247387871872</v>
      </c>
      <c r="CM60" s="2">
        <v>0.60905242420332539</v>
      </c>
      <c r="CN60" s="2">
        <v>1.458262322782887</v>
      </c>
      <c r="CO60" s="2">
        <v>1.4431316919396173</v>
      </c>
      <c r="CP60" s="2">
        <v>0.48510816867281847</v>
      </c>
      <c r="CQ60" s="2">
        <v>0.64571834080920709</v>
      </c>
      <c r="CR60" s="2">
        <v>1.0046394277617423</v>
      </c>
      <c r="CS60" s="2">
        <v>1.502431379816608</v>
      </c>
      <c r="CT60" s="2">
        <v>0.38813359533501002</v>
      </c>
      <c r="CU60" s="2">
        <v>0.3779461898980816</v>
      </c>
      <c r="CV60" s="2">
        <v>1.4016014223040707</v>
      </c>
      <c r="CW60" s="2">
        <v>2.2634960934577402</v>
      </c>
    </row>
    <row r="61" spans="1:101" hidden="1" x14ac:dyDescent="0.25">
      <c r="A61" s="59"/>
      <c r="B61" s="2">
        <v>1.7806039095919468</v>
      </c>
      <c r="C61" s="2">
        <v>0.69122612307960152</v>
      </c>
      <c r="D61" s="2">
        <v>1.2199641607840521</v>
      </c>
      <c r="E61" s="2">
        <v>1.0952382333297708</v>
      </c>
      <c r="F61" s="2">
        <v>0.59863012304659602</v>
      </c>
      <c r="G61" s="2">
        <v>1.1365794481674683</v>
      </c>
      <c r="H61" s="2">
        <v>1.4669799528860097</v>
      </c>
      <c r="I61" s="2">
        <v>1.0983771555678032</v>
      </c>
      <c r="J61" s="2">
        <v>0.98306510069692599</v>
      </c>
      <c r="K61" s="2">
        <v>0.74275478319464749</v>
      </c>
      <c r="L61" s="2">
        <v>0.65685128556876804</v>
      </c>
      <c r="M61" s="2">
        <v>0.49327284531768723</v>
      </c>
      <c r="N61" s="2">
        <v>1.1711633873305543</v>
      </c>
      <c r="O61" s="2">
        <v>0.55854684032068547</v>
      </c>
      <c r="P61" s="2">
        <v>1.2575962361429887</v>
      </c>
      <c r="Q61" s="2">
        <v>1.0141482677859401</v>
      </c>
      <c r="R61" s="2">
        <v>0.45077491264673242</v>
      </c>
      <c r="S61" s="2">
        <v>1.0645350102701725</v>
      </c>
      <c r="T61" s="2">
        <v>1.5404558059232714</v>
      </c>
      <c r="U61" s="2">
        <v>0.19964366168565839</v>
      </c>
      <c r="V61" s="2">
        <v>1.3574531941076897</v>
      </c>
      <c r="W61" s="2">
        <v>1.1435105346895458</v>
      </c>
      <c r="X61" s="2">
        <v>1.2650829185795485</v>
      </c>
      <c r="Y61" s="2">
        <v>1.4033652208691696</v>
      </c>
      <c r="Z61" s="2">
        <v>1.2021192885037448</v>
      </c>
      <c r="AA61" s="2">
        <v>1.1388683561802841</v>
      </c>
      <c r="AB61" s="2">
        <v>1.1654248155852307</v>
      </c>
      <c r="AC61" s="2">
        <v>1.0993763575441871</v>
      </c>
      <c r="AD61" s="2">
        <v>0.90644646562670661</v>
      </c>
      <c r="AE61" s="2">
        <v>1.0189727150308387</v>
      </c>
      <c r="AF61" s="2">
        <v>0.70818167433402124</v>
      </c>
      <c r="AG61" s="2">
        <v>1.1698109537170851</v>
      </c>
      <c r="AH61" s="2">
        <v>1.0005161009890462</v>
      </c>
      <c r="AI61" s="2">
        <v>1.0927049527897099</v>
      </c>
      <c r="AJ61" s="2">
        <v>1.4517193255452563</v>
      </c>
      <c r="AK61" s="2">
        <v>1.2731235467141315</v>
      </c>
      <c r="AL61" s="2">
        <v>1.1615078192131911</v>
      </c>
      <c r="AM61" s="2">
        <v>0.67063691788600499</v>
      </c>
      <c r="AN61" s="2">
        <v>0.83662567973707058</v>
      </c>
      <c r="AO61" s="2">
        <v>0.85719203034849267</v>
      </c>
      <c r="AP61" s="2">
        <v>0.76280868548654723</v>
      </c>
      <c r="AQ61" s="2">
        <v>0.9779889771887248</v>
      </c>
      <c r="AR61" s="2">
        <v>1.3999429650363671</v>
      </c>
      <c r="AS61" s="2">
        <v>0.63948071064321099</v>
      </c>
      <c r="AT61" s="2">
        <v>0.41325776661850466</v>
      </c>
      <c r="AU61" s="2">
        <v>1.2624642140046913</v>
      </c>
      <c r="AV61" s="2">
        <v>1.2424430523404997</v>
      </c>
      <c r="AW61" s="2">
        <v>1.3256612966713759</v>
      </c>
      <c r="AX61" s="2">
        <v>0.73854010585345331</v>
      </c>
      <c r="AY61" s="2">
        <v>1.260713451001779</v>
      </c>
      <c r="AZ61" s="2">
        <v>0.47069126581700171</v>
      </c>
      <c r="BA61" s="2">
        <v>0.25599305360414437</v>
      </c>
      <c r="BB61" s="2">
        <v>0.93398250519798798</v>
      </c>
      <c r="BC61" s="2">
        <v>1.2018194869972378</v>
      </c>
      <c r="BD61" s="2">
        <v>0.70411284185780398</v>
      </c>
      <c r="BE61" s="2">
        <v>0.52153306237675945</v>
      </c>
      <c r="BF61" s="2">
        <v>1.0862011159305149</v>
      </c>
      <c r="BG61" s="2">
        <v>0.97161664265171188</v>
      </c>
      <c r="BH61" s="2">
        <v>0.82618781577254852</v>
      </c>
      <c r="BI61" s="2">
        <v>1.8887025607341787</v>
      </c>
      <c r="BJ61" s="2">
        <v>0.25655045666611576</v>
      </c>
      <c r="BK61" s="2">
        <v>0.90906160359323585</v>
      </c>
      <c r="BL61" s="2">
        <v>1.698352641961721</v>
      </c>
      <c r="BM61" s="2">
        <v>1.0267127253293913</v>
      </c>
      <c r="BN61" s="2">
        <v>0.27157129047264128</v>
      </c>
      <c r="BO61" s="2">
        <v>1.5220081138712793</v>
      </c>
      <c r="BP61" s="2">
        <v>1.1002353276614352</v>
      </c>
      <c r="BQ61" s="2">
        <v>1.1231256234253293</v>
      </c>
      <c r="BR61" s="2">
        <v>0.93833181150724954</v>
      </c>
      <c r="BS61" s="2">
        <v>0.38717772068289769</v>
      </c>
      <c r="BT61" s="2">
        <v>1.1927762921719292</v>
      </c>
      <c r="BU61" s="2">
        <v>0.74665064562812633</v>
      </c>
      <c r="BV61" s="2">
        <v>1.6286046198996194</v>
      </c>
      <c r="BW61" s="2">
        <v>1.1255571674619311</v>
      </c>
      <c r="BX61" s="2">
        <v>0.78347898934020743</v>
      </c>
      <c r="BY61" s="2">
        <v>1.067007874565111</v>
      </c>
      <c r="BZ61" s="2">
        <v>0.99448166365788304</v>
      </c>
      <c r="CA61" s="2">
        <v>0.90419815664107883</v>
      </c>
      <c r="CB61" s="2">
        <v>0.45675609102619485</v>
      </c>
      <c r="CC61" s="2">
        <v>1.0746578064580576</v>
      </c>
      <c r="CD61" s="2">
        <v>1.0261957010201759</v>
      </c>
      <c r="CE61" s="2">
        <v>1.2826573468914104</v>
      </c>
      <c r="CF61" s="2">
        <v>1.4773914513756763</v>
      </c>
      <c r="CG61" s="2">
        <v>0.98815770025637517</v>
      </c>
      <c r="CH61" s="2">
        <v>0.73970332869919009</v>
      </c>
      <c r="CI61" s="2">
        <v>1.5126330838244328</v>
      </c>
      <c r="CJ61" s="2">
        <v>1.543648167327254</v>
      </c>
      <c r="CK61" s="2">
        <v>0.73975934618754557</v>
      </c>
      <c r="CL61" s="2">
        <v>1.1383783332909569</v>
      </c>
      <c r="CM61" s="2">
        <v>0.71369983514990243</v>
      </c>
      <c r="CN61" s="2">
        <v>0.11742616455969956</v>
      </c>
      <c r="CO61" s="2">
        <v>0.49223943088635136</v>
      </c>
      <c r="CP61" s="2">
        <v>0.58502400787814091</v>
      </c>
      <c r="CQ61" s="2">
        <v>1.1648169909777555</v>
      </c>
      <c r="CR61" s="2">
        <v>0.59767168727160302</v>
      </c>
      <c r="CS61" s="2">
        <v>1.2403484723180438</v>
      </c>
      <c r="CT61" s="2">
        <v>0.81710382737390275</v>
      </c>
      <c r="CU61" s="2">
        <v>1.2100919974627038</v>
      </c>
      <c r="CV61" s="2">
        <v>0.63114089275195018</v>
      </c>
      <c r="CW61" s="2">
        <v>0.84229273178444997</v>
      </c>
    </row>
    <row r="62" spans="1:101" hidden="1" x14ac:dyDescent="0.25">
      <c r="A62" s="59"/>
      <c r="B62" s="2">
        <v>7.1645177089484005</v>
      </c>
      <c r="C62" s="2">
        <v>6.8225638447506869</v>
      </c>
      <c r="D62" s="2">
        <v>7.3020978267495442</v>
      </c>
      <c r="E62" s="2">
        <v>6.9070889308001551</v>
      </c>
      <c r="F62" s="2">
        <v>6.9189022610616036</v>
      </c>
      <c r="G62" s="2">
        <v>7.0587521517516514</v>
      </c>
      <c r="H62" s="2">
        <v>7.0931657403903685</v>
      </c>
      <c r="I62" s="2">
        <v>7.2183237404604323</v>
      </c>
      <c r="J62" s="2">
        <v>6.8513932333807315</v>
      </c>
      <c r="K62" s="2">
        <v>6.9843889883669803</v>
      </c>
      <c r="L62" s="2">
        <v>6.9037263239317932</v>
      </c>
      <c r="M62" s="2">
        <v>7.0567227838013329</v>
      </c>
      <c r="N62" s="2">
        <v>7.0939464379319563</v>
      </c>
      <c r="O62" s="2">
        <v>7.0724194115690366</v>
      </c>
      <c r="P62" s="2">
        <v>6.9637568261209708</v>
      </c>
      <c r="Q62" s="2">
        <v>6.9806766634256023</v>
      </c>
      <c r="R62" s="2">
        <v>7.2545216832209007</v>
      </c>
      <c r="S62" s="2">
        <v>7.2921724967129355</v>
      </c>
      <c r="T62" s="2">
        <v>6.9648865705970842</v>
      </c>
      <c r="U62" s="2">
        <v>7.2403450582761524</v>
      </c>
      <c r="V62" s="2">
        <v>6.8465681120696198</v>
      </c>
      <c r="W62" s="2">
        <v>7.0059067443742702</v>
      </c>
      <c r="X62" s="2">
        <v>6.953505970414902</v>
      </c>
      <c r="Y62" s="2">
        <v>6.9626591790316086</v>
      </c>
      <c r="Z62" s="2">
        <v>6.8913007157261612</v>
      </c>
      <c r="AA62" s="2">
        <v>6.9532700674680159</v>
      </c>
      <c r="AB62" s="2">
        <v>7.1037353881775065</v>
      </c>
      <c r="AC62" s="2">
        <v>6.7936689541613644</v>
      </c>
      <c r="AD62" s="2">
        <v>6.8281594264034711</v>
      </c>
      <c r="AE62" s="2">
        <v>6.7733665774093748</v>
      </c>
      <c r="AF62" s="2">
        <v>7.0974712142401213</v>
      </c>
      <c r="AG62" s="2">
        <v>6.7994296426843226</v>
      </c>
      <c r="AH62" s="2">
        <v>6.9873561645810192</v>
      </c>
      <c r="AI62" s="2">
        <v>6.8812301394599542</v>
      </c>
      <c r="AJ62" s="2">
        <v>7.0750407371879094</v>
      </c>
      <c r="AK62" s="2">
        <v>7.0528162292507002</v>
      </c>
      <c r="AL62" s="2">
        <v>6.8771516779303674</v>
      </c>
      <c r="AM62" s="2">
        <v>7.1919020314052764</v>
      </c>
      <c r="AN62" s="2">
        <v>7.1520682443747763</v>
      </c>
      <c r="AO62" s="2">
        <v>6.5536482235157756</v>
      </c>
      <c r="AP62" s="2">
        <v>7.1299369654382296</v>
      </c>
      <c r="AQ62" s="2">
        <v>7.1883056739030069</v>
      </c>
      <c r="AR62" s="2">
        <v>6.9543708670424467</v>
      </c>
      <c r="AS62" s="2">
        <v>7.5742253856669901</v>
      </c>
      <c r="AT62" s="2">
        <v>6.8685256661210765</v>
      </c>
      <c r="AU62" s="2">
        <v>7.0189131419811268</v>
      </c>
      <c r="AV62" s="2">
        <v>6.9063186481918084</v>
      </c>
      <c r="AW62" s="2">
        <v>7.0824594092636382</v>
      </c>
      <c r="AX62" s="2">
        <v>6.7896417219077154</v>
      </c>
      <c r="AY62" s="2">
        <v>7.1200874711166033</v>
      </c>
      <c r="AZ62" s="2">
        <v>7.2231082759224297</v>
      </c>
      <c r="BA62" s="2">
        <v>6.7753269310046607</v>
      </c>
      <c r="BB62" s="2">
        <v>6.9843353022084056</v>
      </c>
      <c r="BC62" s="2">
        <v>6.768236598496749</v>
      </c>
      <c r="BD62" s="2">
        <v>7.0408607461807664</v>
      </c>
      <c r="BE62" s="2">
        <v>7.212301469292326</v>
      </c>
      <c r="BF62" s="2">
        <v>7.0466241726011818</v>
      </c>
      <c r="BG62" s="2">
        <v>7.3462552972276134</v>
      </c>
      <c r="BH62" s="2">
        <v>6.9373770960061965</v>
      </c>
      <c r="BI62" s="2">
        <v>7.1561514983262331</v>
      </c>
      <c r="BJ62" s="2">
        <v>6.9607019530963283</v>
      </c>
      <c r="BK62" s="2">
        <v>6.9030831610938579</v>
      </c>
      <c r="BL62" s="2">
        <v>7.1467753286586957</v>
      </c>
      <c r="BM62" s="2">
        <v>7.3720392553347693</v>
      </c>
      <c r="BN62" s="2">
        <v>6.902658737496532</v>
      </c>
      <c r="BO62" s="2">
        <v>6.9464212428193903</v>
      </c>
      <c r="BP62" s="2">
        <v>7.099922228742571</v>
      </c>
      <c r="BQ62" s="2">
        <v>6.6022687248345555</v>
      </c>
      <c r="BR62" s="2">
        <v>6.8982528793026949</v>
      </c>
      <c r="BS62" s="2">
        <v>6.6828855721714593</v>
      </c>
      <c r="BT62" s="2">
        <v>7.3907244285413594</v>
      </c>
      <c r="BU62" s="2">
        <v>6.9373202411009167</v>
      </c>
      <c r="BV62" s="2">
        <v>6.9675269761717882</v>
      </c>
      <c r="BW62" s="2">
        <v>6.8644150262920265</v>
      </c>
      <c r="BX62" s="2">
        <v>7.0223492685007018</v>
      </c>
      <c r="BY62" s="2">
        <v>7.2387206433341049</v>
      </c>
      <c r="BZ62" s="2">
        <v>6.9333981617882214</v>
      </c>
      <c r="CA62" s="2">
        <v>6.8873192288950875</v>
      </c>
      <c r="CB62" s="2">
        <v>6.9889476616023751</v>
      </c>
      <c r="CC62" s="2">
        <v>7.2581704878716975</v>
      </c>
      <c r="CD62" s="2">
        <v>6.6377729348903642</v>
      </c>
      <c r="CE62" s="2">
        <v>7.002472402633809</v>
      </c>
      <c r="CF62" s="2">
        <v>6.9409689471168798</v>
      </c>
      <c r="CG62" s="2">
        <v>6.905504497229237</v>
      </c>
      <c r="CH62" s="2">
        <v>6.7473183658994138</v>
      </c>
      <c r="CI62" s="2">
        <v>6.9126845206989751</v>
      </c>
      <c r="CJ62" s="2">
        <v>6.9794156781538055</v>
      </c>
      <c r="CK62" s="2">
        <v>6.7834960632443169</v>
      </c>
      <c r="CL62" s="2">
        <v>7.2129459920490167</v>
      </c>
      <c r="CM62" s="2">
        <v>6.8446417880162524</v>
      </c>
      <c r="CN62" s="2">
        <v>7.0221473581909217</v>
      </c>
      <c r="CO62" s="2">
        <v>7.3822568395512764</v>
      </c>
      <c r="CP62" s="2">
        <v>7.0052494394770939</v>
      </c>
      <c r="CQ62" s="2">
        <v>6.9443365762458935</v>
      </c>
      <c r="CR62" s="2">
        <v>6.8462305881375203</v>
      </c>
      <c r="CS62" s="2">
        <v>6.700626768097111</v>
      </c>
      <c r="CT62" s="2">
        <v>6.6691295480485664</v>
      </c>
      <c r="CU62" s="2">
        <v>7.3009041965488946</v>
      </c>
      <c r="CV62" s="2">
        <v>6.877892030972621</v>
      </c>
      <c r="CW62" s="2">
        <v>7.113982658941036</v>
      </c>
    </row>
    <row r="63" spans="1:101" hidden="1" x14ac:dyDescent="0.25">
      <c r="A63" s="59"/>
      <c r="B63" s="2">
        <v>4.0723963402867458</v>
      </c>
      <c r="C63" s="2">
        <v>5.1884525837183633</v>
      </c>
      <c r="D63" s="2">
        <v>4.2079450825521576</v>
      </c>
      <c r="E63" s="2">
        <v>4.3775597642719335</v>
      </c>
      <c r="F63" s="2">
        <v>4.632135688617848</v>
      </c>
      <c r="G63" s="2">
        <v>4.2795406605566502</v>
      </c>
      <c r="H63" s="2">
        <v>4.6526045467447377</v>
      </c>
      <c r="I63" s="2">
        <v>3.3592104659069046</v>
      </c>
      <c r="J63" s="2">
        <v>3.5893659215753719</v>
      </c>
      <c r="K63" s="2">
        <v>3.1433551271020139</v>
      </c>
      <c r="L63" s="2">
        <v>4.6056188681586132</v>
      </c>
      <c r="M63" s="2">
        <v>4.0375318713507866</v>
      </c>
      <c r="N63" s="2">
        <v>4.4241878038095592</v>
      </c>
      <c r="O63" s="2">
        <v>3.7894539277742547</v>
      </c>
      <c r="P63" s="2">
        <v>4.3259184930892101</v>
      </c>
      <c r="Q63" s="2">
        <v>4.3108823526877975</v>
      </c>
      <c r="R63" s="2">
        <v>4.3166209044990955</v>
      </c>
      <c r="S63" s="2">
        <v>4.3266389680079369</v>
      </c>
      <c r="T63" s="2">
        <v>3.3336057448808618</v>
      </c>
      <c r="U63" s="2">
        <v>3.3190735317644471</v>
      </c>
      <c r="V63" s="2">
        <v>4.152385662206628</v>
      </c>
      <c r="W63" s="2">
        <v>4.5581180326818966</v>
      </c>
      <c r="X63" s="2">
        <v>3.9284576853782789</v>
      </c>
      <c r="Y63" s="2">
        <v>4.4819798507172006</v>
      </c>
      <c r="Z63" s="2">
        <v>3.5949574805933318</v>
      </c>
      <c r="AA63" s="2">
        <v>4.3006632421107929</v>
      </c>
      <c r="AB63" s="2">
        <v>4.2627468077560957</v>
      </c>
      <c r="AC63" s="2">
        <v>3.8176566049704426</v>
      </c>
      <c r="AD63" s="2">
        <v>4.0319158585150872</v>
      </c>
      <c r="AE63" s="2">
        <v>4.325023538492931</v>
      </c>
      <c r="AF63" s="2">
        <v>4.133013805637483</v>
      </c>
      <c r="AG63" s="2">
        <v>3.7258967476605775</v>
      </c>
      <c r="AH63" s="2">
        <v>3.3698996191514792</v>
      </c>
      <c r="AI63" s="2">
        <v>3.4351602702122999</v>
      </c>
      <c r="AJ63" s="2">
        <v>4.029976001920252</v>
      </c>
      <c r="AK63" s="2">
        <v>3.7432016194544921</v>
      </c>
      <c r="AL63" s="2">
        <v>3.8415406361088715</v>
      </c>
      <c r="AM63" s="2">
        <v>4.2606825615919632</v>
      </c>
      <c r="AN63" s="2">
        <v>3.9678104741442701</v>
      </c>
      <c r="AO63" s="2">
        <v>4.2972559501133993</v>
      </c>
      <c r="AP63" s="2">
        <v>3.4778382008762803</v>
      </c>
      <c r="AQ63" s="2">
        <v>4.3120854125664154</v>
      </c>
      <c r="AR63" s="2">
        <v>3.0794751083808922</v>
      </c>
      <c r="AS63" s="2">
        <v>3.8747145992714733</v>
      </c>
      <c r="AT63" s="2">
        <v>4.0633902069234242</v>
      </c>
      <c r="AU63" s="2">
        <v>4.2498803795092268</v>
      </c>
      <c r="AV63" s="2">
        <v>3.3427963090399935</v>
      </c>
      <c r="AW63" s="2">
        <v>4.3580130697114949</v>
      </c>
      <c r="AX63" s="2">
        <v>3.9670512196745418</v>
      </c>
      <c r="AY63" s="2">
        <v>4.6147133832055154</v>
      </c>
      <c r="AZ63" s="2">
        <v>4.3301485152551544</v>
      </c>
      <c r="BA63" s="2">
        <v>4.0699061093741102</v>
      </c>
      <c r="BB63" s="2">
        <v>4.0180285256261969</v>
      </c>
      <c r="BC63" s="2">
        <v>4.2384924793409064</v>
      </c>
      <c r="BD63" s="2">
        <v>3.5553745458447152</v>
      </c>
      <c r="BE63" s="2">
        <v>4.6724393675868372</v>
      </c>
      <c r="BF63" s="2">
        <v>4.148688859382097</v>
      </c>
      <c r="BG63" s="2">
        <v>3.7263954749824948</v>
      </c>
      <c r="BH63" s="2">
        <v>3.7500858830816703</v>
      </c>
      <c r="BI63" s="2">
        <v>4.0064507811028767</v>
      </c>
      <c r="BJ63" s="2">
        <v>4.6033168875550281</v>
      </c>
      <c r="BK63" s="2">
        <v>3.8822327174118585</v>
      </c>
      <c r="BL63" s="2">
        <v>3.8491726418624714</v>
      </c>
      <c r="BM63" s="2">
        <v>3.9736080073707942</v>
      </c>
      <c r="BN63" s="2">
        <v>3.9769270257235494</v>
      </c>
      <c r="BO63" s="2">
        <v>3.701966180725405</v>
      </c>
      <c r="BP63" s="2">
        <v>4.4486619697093222</v>
      </c>
      <c r="BQ63" s="2">
        <v>4.233405124156099</v>
      </c>
      <c r="BR63" s="2">
        <v>3.8730634003708877</v>
      </c>
      <c r="BS63" s="2">
        <v>4.6665347493274263</v>
      </c>
      <c r="BT63" s="2">
        <v>4.0709989454442121</v>
      </c>
      <c r="BU63" s="2">
        <v>3.9612225139056907</v>
      </c>
      <c r="BV63" s="2">
        <v>3.6825541957343582</v>
      </c>
      <c r="BW63" s="2">
        <v>4.5474239984852742</v>
      </c>
      <c r="BX63" s="2">
        <v>3.9558725746753511</v>
      </c>
      <c r="BY63" s="2">
        <v>4.1300631247870392</v>
      </c>
      <c r="BZ63" s="2">
        <v>3.5143069809131093</v>
      </c>
      <c r="CA63" s="2">
        <v>4.4293645508025827</v>
      </c>
      <c r="CB63" s="2">
        <v>3.8782608143632085</v>
      </c>
      <c r="CC63" s="2">
        <v>3.9731345641387898</v>
      </c>
      <c r="CD63" s="2">
        <v>4.2665202895327354</v>
      </c>
      <c r="CE63" s="2">
        <v>3.9575141633926894</v>
      </c>
      <c r="CF63" s="2">
        <v>3.8827915957149597</v>
      </c>
      <c r="CG63" s="2">
        <v>3.884762423720916</v>
      </c>
      <c r="CH63" s="2">
        <v>3.4856159126063768</v>
      </c>
      <c r="CI63" s="2">
        <v>3.718663812945207</v>
      </c>
      <c r="CJ63" s="2">
        <v>4.01657686464418</v>
      </c>
      <c r="CK63" s="2">
        <v>4.4717458760629132</v>
      </c>
      <c r="CL63" s="2">
        <v>4.2869993273119613</v>
      </c>
      <c r="CM63" s="2">
        <v>4.1304477820422223</v>
      </c>
      <c r="CN63" s="2">
        <v>3.9766448385599826</v>
      </c>
      <c r="CO63" s="2">
        <v>3.891377844220389</v>
      </c>
      <c r="CP63" s="2">
        <v>3.5222562085628142</v>
      </c>
      <c r="CQ63" s="2">
        <v>3.6912937211248398</v>
      </c>
      <c r="CR63" s="2">
        <v>4.0078178761129815</v>
      </c>
      <c r="CS63" s="2">
        <v>4.3892207946612594</v>
      </c>
      <c r="CT63" s="2">
        <v>4.0108589085426436</v>
      </c>
      <c r="CU63" s="2">
        <v>3.791655708220854</v>
      </c>
      <c r="CV63" s="2">
        <v>3.6076081616044653</v>
      </c>
      <c r="CW63" s="2">
        <v>3.9496477513900188</v>
      </c>
    </row>
    <row r="64" spans="1:101" hidden="1" x14ac:dyDescent="0.25">
      <c r="A64" s="59"/>
      <c r="B64" s="2">
        <v>8.7730277007599806</v>
      </c>
      <c r="C64" s="2">
        <v>6.8721659651477829</v>
      </c>
      <c r="D64" s="2">
        <v>7.8792878413062128</v>
      </c>
      <c r="E64" s="2">
        <v>8.3499325542315415</v>
      </c>
      <c r="F64" s="2">
        <v>7.9244773023210531</v>
      </c>
      <c r="G64" s="2">
        <v>8.4275097577414844</v>
      </c>
      <c r="H64" s="2">
        <v>7.5852901589678163</v>
      </c>
      <c r="I64" s="2">
        <v>7.8097406576206909</v>
      </c>
      <c r="J64" s="2">
        <v>8.0281496866951105</v>
      </c>
      <c r="K64" s="2">
        <v>8.4765824914936481</v>
      </c>
      <c r="L64" s="2">
        <v>8.3607702776988315</v>
      </c>
      <c r="M64" s="2">
        <v>8.3001562890854572</v>
      </c>
      <c r="N64" s="2">
        <v>8.1549234123246297</v>
      </c>
      <c r="O64" s="2">
        <v>8.2490375670554812</v>
      </c>
      <c r="P64" s="2">
        <v>7.3714365410185323</v>
      </c>
      <c r="Q64" s="2">
        <v>8.7022467706226276</v>
      </c>
      <c r="R64" s="2">
        <v>7.3686876254790237</v>
      </c>
      <c r="S64" s="2">
        <v>8.290431400134139</v>
      </c>
      <c r="T64" s="2">
        <v>8.0978956212488917</v>
      </c>
      <c r="U64" s="2">
        <v>7.2511248946597693</v>
      </c>
      <c r="V64" s="2">
        <v>8.457926712718578</v>
      </c>
      <c r="W64" s="2">
        <v>9.1109251429722118</v>
      </c>
      <c r="X64" s="2">
        <v>8.9908116472165922</v>
      </c>
      <c r="Y64" s="2">
        <v>8.2371140630498338</v>
      </c>
      <c r="Z64" s="2">
        <v>7.7312237459657931</v>
      </c>
      <c r="AA64" s="2">
        <v>7.7854713740331078</v>
      </c>
      <c r="AB64" s="2">
        <v>8.192098575409954</v>
      </c>
      <c r="AC64" s="2">
        <v>8.0945311967754723</v>
      </c>
      <c r="AD64" s="2">
        <v>8.9092484264096683</v>
      </c>
      <c r="AE64" s="2">
        <v>7.6089258344808375</v>
      </c>
      <c r="AF64" s="2">
        <v>8.7059763618161572</v>
      </c>
      <c r="AG64" s="2">
        <v>7.1568636177176534</v>
      </c>
      <c r="AH64" s="2">
        <v>7.8510662403426119</v>
      </c>
      <c r="AI64" s="2">
        <v>8.2153655691437404</v>
      </c>
      <c r="AJ64" s="2">
        <v>8.2082391767543736</v>
      </c>
      <c r="AK64" s="2">
        <v>7.6576998548761592</v>
      </c>
      <c r="AL64" s="2">
        <v>8.4847732103147528</v>
      </c>
      <c r="AM64" s="2">
        <v>8.6649134587617223</v>
      </c>
      <c r="AN64" s="2">
        <v>9.1893049358204397</v>
      </c>
      <c r="AO64" s="2">
        <v>7.6752662569698558</v>
      </c>
      <c r="AP64" s="2">
        <v>8.1838174343235721</v>
      </c>
      <c r="AQ64" s="2">
        <v>7.2645152147162975</v>
      </c>
      <c r="AR64" s="2">
        <v>8.4122707400068197</v>
      </c>
      <c r="AS64" s="2">
        <v>7.7432621298858093</v>
      </c>
      <c r="AT64" s="2">
        <v>8.1637453153857962</v>
      </c>
      <c r="AU64" s="2">
        <v>8.5118005121528064</v>
      </c>
      <c r="AV64" s="2">
        <v>8.3126656289710184</v>
      </c>
      <c r="AW64" s="2">
        <v>7.6310957323834847</v>
      </c>
      <c r="AX64" s="2">
        <v>7.5373044340926878</v>
      </c>
      <c r="AY64" s="2">
        <v>7.8179557612913895</v>
      </c>
      <c r="AZ64" s="2">
        <v>7.8367752975531015</v>
      </c>
      <c r="BA64" s="2">
        <v>7.3183292879319799</v>
      </c>
      <c r="BB64" s="2">
        <v>7.6972822255336446</v>
      </c>
      <c r="BC64" s="2">
        <v>7.2684285842170526</v>
      </c>
      <c r="BD64" s="2">
        <v>8.477472400628729</v>
      </c>
      <c r="BE64" s="2">
        <v>8.3718389415390924</v>
      </c>
      <c r="BF64" s="2">
        <v>8.19661703539367</v>
      </c>
      <c r="BG64" s="2">
        <v>7.791582806955053</v>
      </c>
      <c r="BH64" s="2">
        <v>7.8597239199753446</v>
      </c>
      <c r="BI64" s="2">
        <v>7.7938958855976193</v>
      </c>
      <c r="BJ64" s="2">
        <v>8.4139650663033763</v>
      </c>
      <c r="BK64" s="2">
        <v>8.2190843773306135</v>
      </c>
      <c r="BL64" s="2">
        <v>8.2423489976452604</v>
      </c>
      <c r="BM64" s="2">
        <v>7.4537035892684216</v>
      </c>
      <c r="BN64" s="2">
        <v>7.7914129424472875</v>
      </c>
      <c r="BO64" s="2">
        <v>8.5916971910176798</v>
      </c>
      <c r="BP64" s="2">
        <v>7.7683279779432164</v>
      </c>
      <c r="BQ64" s="2">
        <v>7.9450051752199036</v>
      </c>
      <c r="BR64" s="2">
        <v>7.6872192176009637</v>
      </c>
      <c r="BS64" s="2">
        <v>8.2325455165667183</v>
      </c>
      <c r="BT64" s="2">
        <v>7.9519904988701384</v>
      </c>
      <c r="BU64" s="2">
        <v>7.8875180449845015</v>
      </c>
      <c r="BV64" s="2">
        <v>8.1803490229547435</v>
      </c>
      <c r="BW64" s="2">
        <v>8.8221845365393587</v>
      </c>
      <c r="BX64" s="2">
        <v>7.9961183477767186</v>
      </c>
      <c r="BY64" s="2">
        <v>8.594596782879794</v>
      </c>
      <c r="BZ64" s="2">
        <v>8.0186883724821687</v>
      </c>
      <c r="CA64" s="2">
        <v>8.415938055522874</v>
      </c>
      <c r="CB64" s="2">
        <v>7.3062908657808014</v>
      </c>
      <c r="CC64" s="2">
        <v>7.4868440298640264</v>
      </c>
      <c r="CD64" s="2">
        <v>7.8899522096001071</v>
      </c>
      <c r="CE64" s="2">
        <v>8.0530887367674211</v>
      </c>
      <c r="CF64" s="2">
        <v>8.8940659596899625</v>
      </c>
      <c r="CG64" s="2">
        <v>8.7784207268108005</v>
      </c>
      <c r="CH64" s="2">
        <v>8.3215801702473335</v>
      </c>
      <c r="CI64" s="2">
        <v>7.5803805308635486</v>
      </c>
      <c r="CJ64" s="2">
        <v>8.1405745589286269</v>
      </c>
      <c r="CK64" s="2">
        <v>7.981190080845816</v>
      </c>
      <c r="CL64" s="2">
        <v>8.0382676697436839</v>
      </c>
      <c r="CM64" s="2">
        <v>7.7203557735204367</v>
      </c>
      <c r="CN64" s="2">
        <v>7.7462117327192699</v>
      </c>
      <c r="CO64" s="2">
        <v>8.2412764950388038</v>
      </c>
      <c r="CP64" s="2">
        <v>7.519029174201874</v>
      </c>
      <c r="CQ64" s="2">
        <v>7.5618440970545233</v>
      </c>
      <c r="CR64" s="2">
        <v>7.3014239160090053</v>
      </c>
      <c r="CS64" s="2">
        <v>8.5110139704605494</v>
      </c>
      <c r="CT64" s="2">
        <v>7.4037790006436763</v>
      </c>
      <c r="CU64" s="2">
        <v>7.8360686487339848</v>
      </c>
      <c r="CV64" s="2">
        <v>8.0613310073713365</v>
      </c>
      <c r="CW64" s="2">
        <v>8.0823910936291377</v>
      </c>
    </row>
    <row r="65" spans="1:101" hidden="1" x14ac:dyDescent="0.25">
      <c r="A65" s="59"/>
      <c r="B65" s="2">
        <v>3.6270685491963484</v>
      </c>
      <c r="C65" s="2">
        <v>2.6935744867758142</v>
      </c>
      <c r="D65" s="2">
        <v>3.918758375699865</v>
      </c>
      <c r="E65" s="2">
        <v>2.8540369888022004</v>
      </c>
      <c r="F65" s="2">
        <v>2.3592530642480032</v>
      </c>
      <c r="G65" s="2">
        <v>1.6879398164732866</v>
      </c>
      <c r="H65" s="2">
        <v>3.3530748087715736</v>
      </c>
      <c r="I65" s="2">
        <v>3.6309517175302939</v>
      </c>
      <c r="J65" s="2">
        <v>2.0229211120289379</v>
      </c>
      <c r="K65" s="2">
        <v>3.5119619671085367</v>
      </c>
      <c r="L65" s="2">
        <v>4.9812276017425647</v>
      </c>
      <c r="M65" s="2">
        <v>2.9586327965916843</v>
      </c>
      <c r="N65" s="2">
        <v>2.9395861937062837</v>
      </c>
      <c r="O65" s="2">
        <v>4.4590730798531988</v>
      </c>
      <c r="P65" s="2">
        <v>1.9552891275686604</v>
      </c>
      <c r="Q65" s="2">
        <v>2.766975896815302</v>
      </c>
      <c r="R65" s="2">
        <v>4.6649303325701794</v>
      </c>
      <c r="S65" s="2">
        <v>3.853096031477397</v>
      </c>
      <c r="T65" s="2">
        <v>2.7275763804670552</v>
      </c>
      <c r="U65" s="2">
        <v>2.2267049395041827</v>
      </c>
      <c r="V65" s="2">
        <v>3.3629158849608327</v>
      </c>
      <c r="W65" s="2">
        <v>2.826488816388816</v>
      </c>
      <c r="X65" s="2">
        <v>3.1025196169657372</v>
      </c>
      <c r="Y65" s="2">
        <v>3.4523989701913544</v>
      </c>
      <c r="Z65" s="2">
        <v>2.7719575737874504</v>
      </c>
      <c r="AA65" s="2">
        <v>2.2556026212197917</v>
      </c>
      <c r="AB65" s="2">
        <v>2.383581739738561</v>
      </c>
      <c r="AC65" s="2">
        <v>2.134034128149533</v>
      </c>
      <c r="AD65" s="2">
        <v>3.2031163830339944</v>
      </c>
      <c r="AE65" s="2">
        <v>3.0579542538311242</v>
      </c>
      <c r="AF65" s="2">
        <v>3.4879909904990303</v>
      </c>
      <c r="AG65" s="2">
        <v>3.3980071796278493</v>
      </c>
      <c r="AH65" s="2">
        <v>2.4374826893904404</v>
      </c>
      <c r="AI65" s="2">
        <v>4.0019474802795916</v>
      </c>
      <c r="AJ65" s="2">
        <v>3.021383080848993</v>
      </c>
      <c r="AK65" s="2">
        <v>2.8494331124355194</v>
      </c>
      <c r="AL65" s="2">
        <v>4.3823093755304603</v>
      </c>
      <c r="AM65" s="2">
        <v>2.8335953952883925</v>
      </c>
      <c r="AN65" s="2">
        <v>2.4171022035252907</v>
      </c>
      <c r="AO65" s="2">
        <v>3.4594754903493934</v>
      </c>
      <c r="AP65" s="2">
        <v>3.8350082351401231</v>
      </c>
      <c r="AQ65" s="2">
        <v>1.8088027898805041</v>
      </c>
      <c r="AR65" s="2">
        <v>3.4806764558887506</v>
      </c>
      <c r="AS65" s="2">
        <v>3.3458831968870744</v>
      </c>
      <c r="AT65" s="2">
        <v>2.570328194693746</v>
      </c>
      <c r="AU65" s="2">
        <v>3.1542582001492043</v>
      </c>
      <c r="AV65" s="2">
        <v>3.0933041653559781</v>
      </c>
      <c r="AW65" s="2">
        <v>4.2958672943097511</v>
      </c>
      <c r="AX65" s="2">
        <v>4.7899061328294028</v>
      </c>
      <c r="AY65" s="2">
        <v>3.9864141277098226</v>
      </c>
      <c r="AZ65" s="2">
        <v>3.5466278613159798</v>
      </c>
      <c r="BA65" s="2">
        <v>3.2171411628306483</v>
      </c>
      <c r="BB65" s="2">
        <v>2.9925484865731704</v>
      </c>
      <c r="BC65" s="2">
        <v>3.7348657928630504</v>
      </c>
      <c r="BD65" s="2">
        <v>2.8802491313719467</v>
      </c>
      <c r="BE65" s="2">
        <v>1.8688920498055948</v>
      </c>
      <c r="BF65" s="2">
        <v>1.8540562383427366</v>
      </c>
      <c r="BG65" s="2">
        <v>2.1824522181490082</v>
      </c>
      <c r="BH65" s="2">
        <v>3.3237653335566009</v>
      </c>
      <c r="BI65" s="2">
        <v>2.8693276046777005</v>
      </c>
      <c r="BJ65" s="2">
        <v>1.9162076202676361</v>
      </c>
      <c r="BK65" s="2">
        <v>2.3718258965593657</v>
      </c>
      <c r="BL65" s="2">
        <v>3.5976976688235287</v>
      </c>
      <c r="BM65" s="2">
        <v>1.9246350875595815</v>
      </c>
      <c r="BN65" s="2">
        <v>1.9095228139760607</v>
      </c>
      <c r="BO65" s="2">
        <v>2.7639507685404512</v>
      </c>
      <c r="BP65" s="2">
        <v>3.6941140491624362</v>
      </c>
      <c r="BQ65" s="2">
        <v>3.3672166560480994</v>
      </c>
      <c r="BR65" s="2">
        <v>3.3052664871621213</v>
      </c>
      <c r="BS65" s="2">
        <v>3.6185269320378093</v>
      </c>
      <c r="BT65" s="2">
        <v>3.3062351716685532</v>
      </c>
      <c r="BU65" s="2">
        <v>2.8424079597225198</v>
      </c>
      <c r="BV65" s="2">
        <v>4.1394867713208745</v>
      </c>
      <c r="BW65" s="2">
        <v>3.3429544845552912</v>
      </c>
      <c r="BX65" s="2">
        <v>3.4058886869665903</v>
      </c>
      <c r="BY65" s="2">
        <v>1.8765358971509727</v>
      </c>
      <c r="BZ65" s="2">
        <v>1.8535291414398278</v>
      </c>
      <c r="CA65" s="2">
        <v>4.2596014110534082</v>
      </c>
      <c r="CB65" s="2">
        <v>2.22373171260665</v>
      </c>
      <c r="CC65" s="2">
        <v>2.9667785342428408</v>
      </c>
      <c r="CD65" s="2">
        <v>1.7578424769981973</v>
      </c>
      <c r="CE65" s="2">
        <v>4.1142105152679669</v>
      </c>
      <c r="CF65" s="2">
        <v>3.6966388172019045</v>
      </c>
      <c r="CG65" s="2">
        <v>2.9467602689708818</v>
      </c>
      <c r="CH65" s="2">
        <v>2.7256910670562773</v>
      </c>
      <c r="CI65" s="2">
        <v>3.6464335956620526</v>
      </c>
      <c r="CJ65" s="2">
        <v>4.2115445285072752</v>
      </c>
      <c r="CK65" s="2">
        <v>3.0517155985687707</v>
      </c>
      <c r="CL65" s="2">
        <v>2.0705439108088681</v>
      </c>
      <c r="CM65" s="2">
        <v>3.543331703561031</v>
      </c>
      <c r="CN65" s="2">
        <v>4.1531221414635278</v>
      </c>
      <c r="CO65" s="2">
        <v>2.1002728442778653</v>
      </c>
      <c r="CP65" s="2">
        <v>2.4641130954988442</v>
      </c>
      <c r="CQ65" s="2">
        <v>3.2615008948950406</v>
      </c>
      <c r="CR65" s="2">
        <v>3.5371617237706801</v>
      </c>
      <c r="CS65" s="2">
        <v>3.1085198513735266</v>
      </c>
      <c r="CT65" s="2">
        <v>3.9427455127960966</v>
      </c>
      <c r="CU65" s="2">
        <v>3.7696823621061601</v>
      </c>
      <c r="CV65" s="2">
        <v>4.3607286175671254</v>
      </c>
      <c r="CW65" s="2">
        <v>3.5479139344117732</v>
      </c>
    </row>
    <row r="66" spans="1:101" hidden="1" x14ac:dyDescent="0.25">
      <c r="A66" s="59"/>
      <c r="B66" s="2">
        <v>3.1095875976400955</v>
      </c>
      <c r="C66" s="2">
        <v>4.1031012454905165</v>
      </c>
      <c r="D66" s="2">
        <v>4.0001454916669585</v>
      </c>
      <c r="E66" s="2">
        <v>3.0096130958129299</v>
      </c>
      <c r="F66" s="2">
        <v>3.7145386140009888</v>
      </c>
      <c r="G66" s="2">
        <v>3.2024664980160296</v>
      </c>
      <c r="H66" s="2">
        <v>2.6539402521698361</v>
      </c>
      <c r="I66" s="2">
        <v>2.5449162286266072</v>
      </c>
      <c r="J66" s="2">
        <v>2.6362958874213112</v>
      </c>
      <c r="K66" s="2">
        <v>2.9806997455633932</v>
      </c>
      <c r="L66" s="2">
        <v>2.6040525103304257</v>
      </c>
      <c r="M66" s="2">
        <v>2.3682777979759244</v>
      </c>
      <c r="N66" s="2">
        <v>2.7745155904892256</v>
      </c>
      <c r="O66" s="2">
        <v>4.5850121649649527</v>
      </c>
      <c r="P66" s="2">
        <v>3.6217283080550651</v>
      </c>
      <c r="Q66" s="2">
        <v>2.5118422262147488</v>
      </c>
      <c r="R66" s="2">
        <v>2.6334733582714467</v>
      </c>
      <c r="S66" s="2">
        <v>3.1818510109046527</v>
      </c>
      <c r="T66" s="2">
        <v>4.0460843707595409</v>
      </c>
      <c r="U66" s="2">
        <v>3.6806547411102768</v>
      </c>
      <c r="V66" s="2">
        <v>0.8933331940171545</v>
      </c>
      <c r="W66" s="2">
        <v>1.9020858349782857</v>
      </c>
      <c r="X66" s="2">
        <v>3.4625271442638521</v>
      </c>
      <c r="Y66" s="2">
        <v>1.8189045547898277</v>
      </c>
      <c r="Z66" s="2">
        <v>3.4754393892167932</v>
      </c>
      <c r="AA66" s="2">
        <v>2.8311131152185833</v>
      </c>
      <c r="AB66" s="2">
        <v>1.5366886268333968</v>
      </c>
      <c r="AC66" s="2">
        <v>4.8191479837946583</v>
      </c>
      <c r="AD66" s="2">
        <v>3.7780822762347519</v>
      </c>
      <c r="AE66" s="2">
        <v>3.2017799626774592</v>
      </c>
      <c r="AF66" s="2">
        <v>2.5997405031225602</v>
      </c>
      <c r="AG66" s="2">
        <v>2.9863131322285335</v>
      </c>
      <c r="AH66" s="2">
        <v>3.7831837319407216</v>
      </c>
      <c r="AI66" s="2">
        <v>2.8504630407906895</v>
      </c>
      <c r="AJ66" s="2">
        <v>4.7077424018158265</v>
      </c>
      <c r="AK66" s="2">
        <v>2.7783471978761796</v>
      </c>
      <c r="AL66" s="2">
        <v>3.0859319284310738</v>
      </c>
      <c r="AM66" s="2">
        <v>2.5783433165955123</v>
      </c>
      <c r="AN66" s="2">
        <v>2.9912787347077949</v>
      </c>
      <c r="AO66" s="2">
        <v>2.6014085886374607</v>
      </c>
      <c r="AP66" s="2">
        <v>3.3820632862384357</v>
      </c>
      <c r="AQ66" s="2">
        <v>3.5985927634233086</v>
      </c>
      <c r="AR66" s="2">
        <v>2.700240751066187</v>
      </c>
      <c r="AS66" s="2">
        <v>3.6548589793003416</v>
      </c>
      <c r="AT66" s="2">
        <v>0.30199702378470183</v>
      </c>
      <c r="AU66" s="2">
        <v>2.5555966719151377</v>
      </c>
      <c r="AV66" s="2">
        <v>2.9355089484635735</v>
      </c>
      <c r="AW66" s="2">
        <v>4.5497702975819632</v>
      </c>
      <c r="AX66" s="2">
        <v>3.1365789502864465</v>
      </c>
      <c r="AY66" s="2">
        <v>3.259464638409387</v>
      </c>
      <c r="AZ66" s="2">
        <v>2.8793514564600389</v>
      </c>
      <c r="BA66" s="2">
        <v>3.851145833542355</v>
      </c>
      <c r="BB66" s="2">
        <v>5.4095472595466969</v>
      </c>
      <c r="BC66" s="2">
        <v>3.4176969376078823</v>
      </c>
      <c r="BD66" s="2">
        <v>2.8049077889976011</v>
      </c>
      <c r="BE66" s="2">
        <v>0.46696321263189722</v>
      </c>
      <c r="BF66" s="2">
        <v>2.4515667650146407</v>
      </c>
      <c r="BG66" s="2">
        <v>3.5908581550866412</v>
      </c>
      <c r="BH66" s="2">
        <v>2.5389474443577233</v>
      </c>
      <c r="BI66" s="2">
        <v>2.5524844345781927</v>
      </c>
      <c r="BJ66" s="2">
        <v>1.8071674416395045</v>
      </c>
      <c r="BK66" s="2">
        <v>2.1956088632402535</v>
      </c>
      <c r="BL66" s="2">
        <v>2.2899899392066447</v>
      </c>
      <c r="BM66" s="2">
        <v>3.2898361652976771</v>
      </c>
      <c r="BN66" s="2">
        <v>3.2626238102017378</v>
      </c>
      <c r="BO66" s="2">
        <v>3.5198136612031536</v>
      </c>
      <c r="BP66" s="2">
        <v>0.50905948199604545</v>
      </c>
      <c r="BQ66" s="2">
        <v>3.6409632376147214</v>
      </c>
      <c r="BR66" s="2">
        <v>3.0519231809337701</v>
      </c>
      <c r="BS66" s="2">
        <v>2.9003925046488908</v>
      </c>
      <c r="BT66" s="2">
        <v>2.7100201516371971</v>
      </c>
      <c r="BU66" s="2">
        <v>5.278187754604124</v>
      </c>
      <c r="BV66" s="2">
        <v>3.7076833981394497</v>
      </c>
      <c r="BW66" s="2">
        <v>2.669406338299225</v>
      </c>
      <c r="BX66" s="2">
        <v>1.8464477943741688</v>
      </c>
      <c r="BY66" s="2">
        <v>2.7454021171293332</v>
      </c>
      <c r="BZ66" s="2">
        <v>2.8376495121124274</v>
      </c>
      <c r="CA66" s="2">
        <v>1.3901893058860417</v>
      </c>
      <c r="CB66" s="2">
        <v>3.5902796565183692</v>
      </c>
      <c r="CC66" s="2">
        <v>2.204441214613583</v>
      </c>
      <c r="CD66" s="2">
        <v>2.1939617037201886</v>
      </c>
      <c r="CE66" s="2">
        <v>1.2568169828571365</v>
      </c>
      <c r="CF66" s="2">
        <v>3.8549633997754005</v>
      </c>
      <c r="CG66" s="2">
        <v>3.2376241012721199</v>
      </c>
      <c r="CH66" s="2">
        <v>4.1357945500373416</v>
      </c>
      <c r="CI66" s="2">
        <v>2.6438048982003206</v>
      </c>
      <c r="CJ66" s="2">
        <v>3.9641431078174083</v>
      </c>
      <c r="CK66" s="2">
        <v>2.9498035119020942</v>
      </c>
      <c r="CL66" s="2">
        <v>4.4084048253975769</v>
      </c>
      <c r="CM66" s="2">
        <v>3.4757204221411611</v>
      </c>
      <c r="CN66" s="2">
        <v>2.7923336355169535</v>
      </c>
      <c r="CO66" s="2">
        <v>2.3328714024630797</v>
      </c>
      <c r="CP66" s="2">
        <v>3.4830581529550915</v>
      </c>
      <c r="CQ66" s="2">
        <v>1.8750463303039422</v>
      </c>
      <c r="CR66" s="2">
        <v>2.9951119938181843</v>
      </c>
      <c r="CS66" s="2">
        <v>3.7380818136860632</v>
      </c>
      <c r="CT66" s="2">
        <v>1.9285248603035843</v>
      </c>
      <c r="CU66" s="2">
        <v>3.1961685853045405</v>
      </c>
      <c r="CV66" s="2">
        <v>2.2838118593342136</v>
      </c>
      <c r="CW66" s="2">
        <v>2.2279190329906537</v>
      </c>
    </row>
    <row r="67" spans="1:101" hidden="1" x14ac:dyDescent="0.25">
      <c r="A67" s="75" t="s">
        <v>73</v>
      </c>
      <c r="B67" s="1">
        <v>3.8055503689579235</v>
      </c>
      <c r="C67" s="1">
        <v>3.4290505746780324</v>
      </c>
      <c r="D67" s="1">
        <v>1.2165137524881837</v>
      </c>
      <c r="E67" s="1">
        <v>4.5395438442335347</v>
      </c>
      <c r="F67" s="1">
        <v>3.9255689268330216</v>
      </c>
      <c r="G67" s="1">
        <v>3.0966596872674557</v>
      </c>
      <c r="H67" s="1">
        <v>1.8294447312286992</v>
      </c>
      <c r="I67" s="1">
        <v>2.5582747987437338</v>
      </c>
      <c r="J67" s="1">
        <v>2.8485094005425289</v>
      </c>
      <c r="K67" s="1">
        <v>4.971963046172938</v>
      </c>
      <c r="L67" s="1">
        <v>3.4664863033879474</v>
      </c>
      <c r="M67" s="1">
        <v>2.4661219695242758</v>
      </c>
      <c r="N67" s="1">
        <v>3.9542493132241199</v>
      </c>
      <c r="O67" s="1">
        <v>3.2926383939371533</v>
      </c>
      <c r="P67" s="1">
        <v>1.9919324960094398</v>
      </c>
      <c r="Q67" s="1">
        <v>1.7052403828322336</v>
      </c>
      <c r="R67" s="1">
        <v>1.6831466363513627</v>
      </c>
      <c r="S67" s="1">
        <v>3.2302581859338559</v>
      </c>
      <c r="T67" s="1">
        <v>3.1706768048459604</v>
      </c>
      <c r="U67" s="1">
        <v>2.8635048285160849</v>
      </c>
      <c r="V67" s="1">
        <v>3.2660777825237854</v>
      </c>
      <c r="W67" s="1">
        <v>1.8304933028833994</v>
      </c>
      <c r="X67" s="1">
        <v>3.8431703388498581</v>
      </c>
      <c r="Y67" s="1">
        <v>3.8013991603789985</v>
      </c>
      <c r="Z67" s="1">
        <v>3.5916459765616566</v>
      </c>
      <c r="AA67" s="1">
        <v>0.8252519169507555</v>
      </c>
      <c r="AB67" s="1">
        <v>4.7846912482668582</v>
      </c>
      <c r="AC67" s="1">
        <v>1.1583144190348424</v>
      </c>
      <c r="AD67" s="1">
        <v>2.0793894111319067</v>
      </c>
      <c r="AE67" s="1">
        <v>2.8793805410400273</v>
      </c>
      <c r="AF67" s="1">
        <v>2.3491297427880888</v>
      </c>
      <c r="AG67" s="1">
        <v>3.2412676702032308</v>
      </c>
      <c r="AH67" s="1">
        <v>2.6399170603206041</v>
      </c>
      <c r="AI67" s="1">
        <v>2.8612330411104359</v>
      </c>
      <c r="AJ67" s="1">
        <v>3.323116055544252</v>
      </c>
      <c r="AK67" s="1">
        <v>1.6813214051848324</v>
      </c>
      <c r="AL67" s="1">
        <v>2.7802412676572192</v>
      </c>
      <c r="AM67" s="1">
        <v>4.7669049117610491</v>
      </c>
      <c r="AN67" s="1">
        <v>2.295870532145702</v>
      </c>
      <c r="AO67" s="1">
        <v>2.9786890405881588</v>
      </c>
      <c r="AP67" s="1">
        <v>2.9684798255241716</v>
      </c>
      <c r="AQ67" s="1">
        <v>1.4954617168004514</v>
      </c>
      <c r="AR67" s="1">
        <v>1.8903696752732109</v>
      </c>
      <c r="AS67" s="1">
        <v>4.3349867026933255</v>
      </c>
      <c r="AT67" s="1">
        <v>1.6302024737621434</v>
      </c>
      <c r="AU67" s="1">
        <v>2.5886831286405805</v>
      </c>
      <c r="AV67" s="1">
        <v>2.9927114416766116</v>
      </c>
      <c r="AW67" s="1">
        <v>3.6325367854641852</v>
      </c>
      <c r="AX67" s="1">
        <v>3.2253421012562962</v>
      </c>
      <c r="AY67" s="1">
        <v>1.3963023871554319</v>
      </c>
      <c r="AZ67" s="1">
        <v>1.6765274006160631</v>
      </c>
      <c r="BA67" s="1">
        <v>2.0735477184691806</v>
      </c>
      <c r="BB67" s="1">
        <v>2.8819233047801953</v>
      </c>
      <c r="BC67" s="1">
        <v>3.8982861138650038</v>
      </c>
      <c r="BD67" s="1">
        <v>1.4036367208368978</v>
      </c>
      <c r="BE67" s="1">
        <v>4.2954611945625736</v>
      </c>
      <c r="BF67" s="1">
        <v>4.5025629078469649</v>
      </c>
      <c r="BG67" s="1">
        <v>2.5852432808699706</v>
      </c>
      <c r="BH67" s="1">
        <v>2.9018163294796144</v>
      </c>
      <c r="BI67" s="1">
        <v>2.2786019010695577</v>
      </c>
      <c r="BJ67" s="1">
        <v>4.3076104999609788</v>
      </c>
      <c r="BK67" s="1">
        <v>3.1298019750225761</v>
      </c>
      <c r="BL67" s="1">
        <v>2.9095665993315127</v>
      </c>
      <c r="BM67" s="1">
        <v>3.4077224281197993</v>
      </c>
      <c r="BN67" s="1">
        <v>1.8955288177153276</v>
      </c>
      <c r="BO67" s="1">
        <v>4.0232446951562864</v>
      </c>
      <c r="BP67" s="1">
        <v>2.9633382542395399</v>
      </c>
      <c r="BQ67" s="1">
        <v>1.796882275462893</v>
      </c>
      <c r="BR67" s="1">
        <v>2.2825653372782329</v>
      </c>
      <c r="BS67" s="1">
        <v>2.2842416097125664</v>
      </c>
      <c r="BT67" s="1">
        <v>2.9873267485122099</v>
      </c>
      <c r="BU67" s="1">
        <v>3.0019684487318354</v>
      </c>
      <c r="BV67" s="1">
        <v>4.0926251235776601</v>
      </c>
      <c r="BW67" s="1">
        <v>2.453934403662875</v>
      </c>
      <c r="BX67" s="1">
        <v>1.1515215731824793</v>
      </c>
      <c r="BY67" s="1">
        <v>2.6207959194942578</v>
      </c>
      <c r="BZ67" s="1">
        <v>3.0499801806770277</v>
      </c>
      <c r="CA67" s="1">
        <v>3.5863804110130797</v>
      </c>
      <c r="CB67" s="1">
        <v>1.0663409809087645</v>
      </c>
      <c r="CC67" s="1">
        <v>1.8042723474566487</v>
      </c>
      <c r="CD67" s="1">
        <v>1.243251758964784</v>
      </c>
      <c r="CE67" s="1">
        <v>2.7986895085920915</v>
      </c>
      <c r="CF67" s="1">
        <v>3.2762247846182557</v>
      </c>
      <c r="CG67" s="1">
        <v>2.4139504501856583</v>
      </c>
      <c r="CH67" s="1">
        <v>4.0488861315218356</v>
      </c>
      <c r="CI67" s="1">
        <v>2.4998937881229142</v>
      </c>
      <c r="CJ67" s="1">
        <v>2.1787335317193617</v>
      </c>
      <c r="CK67" s="1">
        <v>2.5614781686339558</v>
      </c>
      <c r="CL67" s="1">
        <v>3.8782979949528649</v>
      </c>
      <c r="CM67" s="1">
        <v>2.4797070859307286</v>
      </c>
      <c r="CN67" s="1">
        <v>3.7039431398514213</v>
      </c>
      <c r="CO67" s="1">
        <v>2.9475480852238927</v>
      </c>
      <c r="CP67" s="1">
        <v>3.028461969430285</v>
      </c>
      <c r="CQ67" s="1">
        <v>1.5837813889802805</v>
      </c>
      <c r="CR67" s="1">
        <v>2.9455228514729517</v>
      </c>
      <c r="CS67" s="1">
        <v>4.2620587194072881</v>
      </c>
      <c r="CT67" s="1">
        <v>2.944840348109472</v>
      </c>
      <c r="CU67" s="1">
        <v>2.9422875325595781</v>
      </c>
      <c r="CV67" s="1">
        <v>5.2824647589742968</v>
      </c>
      <c r="CW67" s="1">
        <v>2.9398703451441759</v>
      </c>
    </row>
    <row r="68" spans="1:101" hidden="1" x14ac:dyDescent="0.25">
      <c r="B68" s="2">
        <v>1.6624677529510166</v>
      </c>
      <c r="C68" s="2">
        <v>0.57134705844611133</v>
      </c>
      <c r="D68" s="2">
        <v>1.3482240563318604</v>
      </c>
      <c r="E68" s="2">
        <v>1.4394971553720075</v>
      </c>
      <c r="F68" s="2">
        <v>1.6839481196450969</v>
      </c>
      <c r="G68" s="2">
        <v>0.37975629985796011</v>
      </c>
      <c r="H68" s="2">
        <v>-1.0716725292326736</v>
      </c>
      <c r="I68" s="2">
        <v>0.88556382377824328</v>
      </c>
      <c r="J68" s="2">
        <v>0.42849125273178168</v>
      </c>
      <c r="K68" s="2">
        <v>2.2330084311654836</v>
      </c>
      <c r="L68" s="2">
        <v>-1.5339336431181381</v>
      </c>
      <c r="M68" s="2">
        <v>0.71206672314356256</v>
      </c>
      <c r="N68" s="2">
        <v>-1.1681517717882746</v>
      </c>
      <c r="O68" s="2">
        <v>2.0505808182880494</v>
      </c>
      <c r="P68" s="2">
        <v>0.62727949954076268</v>
      </c>
      <c r="Q68" s="2">
        <v>1.0533940038788974</v>
      </c>
      <c r="R68" s="2">
        <v>0.4052289061787443</v>
      </c>
      <c r="S68" s="2">
        <v>3.7225144504787613</v>
      </c>
      <c r="T68" s="2">
        <v>0.72677045378528082</v>
      </c>
      <c r="U68" s="2">
        <v>0.78751566880290857</v>
      </c>
      <c r="V68" s="2">
        <v>1.9994863405165284</v>
      </c>
      <c r="W68" s="2">
        <v>1.2628544458851072</v>
      </c>
      <c r="X68" s="2">
        <v>1.41174209889335</v>
      </c>
      <c r="Y68" s="2">
        <v>0.97718081811287105</v>
      </c>
      <c r="Z68" s="2">
        <v>0.79443579132800823</v>
      </c>
      <c r="AA68" s="2">
        <v>-1.9659619447684791</v>
      </c>
      <c r="AB68" s="2">
        <v>-1.223913514313014</v>
      </c>
      <c r="AC68" s="2">
        <v>0.10970110437963287</v>
      </c>
      <c r="AD68" s="2">
        <v>1.2398527895794835</v>
      </c>
      <c r="AE68" s="2">
        <v>0.61695661805835256</v>
      </c>
      <c r="AF68" s="2">
        <v>1.754159166010901</v>
      </c>
      <c r="AG68" s="2">
        <v>3.0292659204648613</v>
      </c>
      <c r="AH68" s="2">
        <v>0.17070812526147627</v>
      </c>
      <c r="AI68" s="2">
        <v>2.1704441487082446</v>
      </c>
      <c r="AJ68" s="2">
        <v>1.6582329473216209</v>
      </c>
      <c r="AK68" s="2">
        <v>0.96127318342066281</v>
      </c>
      <c r="AL68" s="2">
        <v>1.5489453516944593</v>
      </c>
      <c r="AM68" s="2">
        <v>-1.3029175646986118</v>
      </c>
      <c r="AN68" s="2">
        <v>-0.20523016721105702</v>
      </c>
      <c r="AO68" s="2">
        <v>0.98059456477819751</v>
      </c>
      <c r="AP68" s="2">
        <v>1.6570262496217625</v>
      </c>
      <c r="AQ68" s="2">
        <v>0.95568311541916084</v>
      </c>
      <c r="AR68" s="2">
        <v>1.8005289403775291</v>
      </c>
      <c r="AS68" s="2">
        <v>0.12065992308719908</v>
      </c>
      <c r="AT68" s="2">
        <v>-0.86239186025386583</v>
      </c>
      <c r="AU68" s="2">
        <v>0.2057379214059426</v>
      </c>
      <c r="AV68" s="2">
        <v>0.80665753780219807</v>
      </c>
      <c r="AW68" s="2">
        <v>0.36213553391174647</v>
      </c>
      <c r="AX68" s="2">
        <v>1.9144661299810224</v>
      </c>
      <c r="AY68" s="2">
        <v>2.2619251826778637</v>
      </c>
      <c r="AZ68" s="2">
        <v>1.2787624467846377</v>
      </c>
      <c r="BA68" s="2">
        <v>1.2366211801369074</v>
      </c>
      <c r="BB68" s="2">
        <v>0.18592712907661546</v>
      </c>
      <c r="BC68" s="2">
        <v>0.55598150204965258</v>
      </c>
      <c r="BD68" s="2">
        <v>0.89802848649543598</v>
      </c>
      <c r="BE68" s="2">
        <v>1.8479288858698344</v>
      </c>
      <c r="BF68" s="2">
        <v>2.3313530601971788</v>
      </c>
      <c r="BG68" s="2">
        <v>0.38933368785722566</v>
      </c>
      <c r="BH68" s="2">
        <v>-1.6018391371935623</v>
      </c>
      <c r="BI68" s="2">
        <v>3.4831154983534311</v>
      </c>
      <c r="BJ68" s="2">
        <v>-1.1147412289381609</v>
      </c>
      <c r="BK68" s="2">
        <v>-0.30975564196944516</v>
      </c>
      <c r="BL68" s="2">
        <v>2.3445967660527338</v>
      </c>
      <c r="BM68" s="2">
        <v>0.71393508543921413</v>
      </c>
      <c r="BN68" s="2">
        <v>7.4075784391528954E-2</v>
      </c>
      <c r="BO68" s="2">
        <v>1.3633653186657368</v>
      </c>
      <c r="BP68" s="2">
        <v>-0.93663356184707869</v>
      </c>
      <c r="BQ68" s="2">
        <v>-0.8468338529768098</v>
      </c>
      <c r="BR68" s="2">
        <v>0.69344065837730229</v>
      </c>
      <c r="BS68" s="2">
        <v>0.76637139719195146</v>
      </c>
      <c r="BT68" s="2">
        <v>1.0726766029203438</v>
      </c>
      <c r="BU68" s="2">
        <v>-0.47982387581183006</v>
      </c>
      <c r="BV68" s="2">
        <v>-0.55878016924738905</v>
      </c>
      <c r="BW68" s="2">
        <v>2.6479357503371177</v>
      </c>
      <c r="BX68" s="2">
        <v>0.86908962272343859</v>
      </c>
      <c r="BY68" s="2">
        <v>7.5760436342158566E-2</v>
      </c>
      <c r="BZ68" s="2">
        <v>1.1197612456455581</v>
      </c>
      <c r="CA68" s="2">
        <v>7.2492965095719675E-2</v>
      </c>
      <c r="CB68" s="2">
        <v>0.93501844737592665</v>
      </c>
      <c r="CC68" s="2">
        <v>1.3187152823245734</v>
      </c>
      <c r="CD68" s="2">
        <v>5.8045449661031867E-2</v>
      </c>
      <c r="CE68" s="2">
        <v>1.2823544385901342</v>
      </c>
      <c r="CF68" s="2">
        <v>2.0559157351333717</v>
      </c>
      <c r="CG68" s="2">
        <v>3.8487535770905197</v>
      </c>
      <c r="CH68" s="2">
        <v>3.6199452076097209</v>
      </c>
      <c r="CI68" s="2">
        <v>0.274778251489043</v>
      </c>
      <c r="CJ68" s="2">
        <v>1.3331692459055704</v>
      </c>
      <c r="CK68" s="2">
        <v>1.2113580803296304</v>
      </c>
      <c r="CL68" s="2">
        <v>2.1473772190809557</v>
      </c>
      <c r="CM68" s="2">
        <v>-0.76511386283675598</v>
      </c>
      <c r="CN68" s="2">
        <v>4.0350936393840442</v>
      </c>
      <c r="CO68" s="2">
        <v>1.8176061766039791</v>
      </c>
      <c r="CP68" s="2">
        <v>1.5110172934838766</v>
      </c>
      <c r="CQ68" s="2">
        <v>3.0434724264095121</v>
      </c>
      <c r="CR68" s="2">
        <v>3.8481110383133066</v>
      </c>
      <c r="CS68" s="2">
        <v>-1.2597870931060049</v>
      </c>
      <c r="CT68" s="2">
        <v>-0.20498196812665714</v>
      </c>
      <c r="CU68" s="2">
        <v>1.3366352411930456</v>
      </c>
      <c r="CV68" s="2">
        <v>0.41780297165111435</v>
      </c>
      <c r="CW68" s="2">
        <v>3.586736076744288</v>
      </c>
    </row>
    <row r="69" spans="1:101" hidden="1" x14ac:dyDescent="0.25">
      <c r="B69" s="2">
        <v>4.2455621434689501</v>
      </c>
      <c r="C69" s="2">
        <v>2.0223032007694766</v>
      </c>
      <c r="D69" s="2">
        <v>2.7375426173647064</v>
      </c>
      <c r="E69" s="2">
        <v>2.9702021560573124</v>
      </c>
      <c r="F69" s="2">
        <v>1.6979516230984728</v>
      </c>
      <c r="G69" s="2">
        <v>2.2991205546896216</v>
      </c>
      <c r="H69" s="2">
        <v>3.9760295163494468</v>
      </c>
      <c r="I69" s="2">
        <v>2.0251326413142179</v>
      </c>
      <c r="J69" s="2">
        <v>2.7375097429999888</v>
      </c>
      <c r="K69" s="2">
        <v>1.1308025816186409</v>
      </c>
      <c r="L69" s="2">
        <v>4.249495080225989</v>
      </c>
      <c r="M69" s="2">
        <v>1.7406427903795278</v>
      </c>
      <c r="N69" s="2">
        <v>4.2224994004424374</v>
      </c>
      <c r="O69" s="2">
        <v>3.6915648949099831</v>
      </c>
      <c r="P69" s="2">
        <v>4.6971221317328089</v>
      </c>
      <c r="Q69" s="2">
        <v>0.4822457944765195</v>
      </c>
      <c r="R69" s="2">
        <v>1.0805347760777646</v>
      </c>
      <c r="S69" s="2">
        <v>1.4672661967391747</v>
      </c>
      <c r="T69" s="2">
        <v>2.6154971008446641</v>
      </c>
      <c r="U69" s="2">
        <v>3.4534578510440563</v>
      </c>
      <c r="V69" s="2">
        <v>1.2359468047542257</v>
      </c>
      <c r="W69" s="2">
        <v>0.7625965441755671</v>
      </c>
      <c r="X69" s="2">
        <v>4.0122539757199274</v>
      </c>
      <c r="Y69" s="2">
        <v>1.6663663353722025</v>
      </c>
      <c r="Z69" s="2">
        <v>5.8870388174409545</v>
      </c>
      <c r="AA69" s="2">
        <v>4.496436001715181</v>
      </c>
      <c r="AB69" s="2">
        <v>3.6629773888622505</v>
      </c>
      <c r="AC69" s="2">
        <v>0.36031446005229872</v>
      </c>
      <c r="AD69" s="2">
        <v>3.0336784905694651</v>
      </c>
      <c r="AE69" s="2">
        <v>2.3012280450795242</v>
      </c>
      <c r="AF69" s="2">
        <v>1.7945436709826423</v>
      </c>
      <c r="AG69" s="2">
        <v>3.7193227262919031</v>
      </c>
      <c r="AH69" s="2">
        <v>2.7061067989752394</v>
      </c>
      <c r="AI69" s="2">
        <v>0.78549506576221484</v>
      </c>
      <c r="AJ69" s="2">
        <v>4.3737941748582285</v>
      </c>
      <c r="AK69" s="2">
        <v>6.0428051876332347</v>
      </c>
      <c r="AL69" s="2">
        <v>-0.94281309758063481</v>
      </c>
      <c r="AM69" s="2">
        <v>2.5673974751273763</v>
      </c>
      <c r="AN69" s="2">
        <v>3.5952968886278756</v>
      </c>
      <c r="AO69" s="2">
        <v>2.8722839374569924</v>
      </c>
      <c r="AP69" s="2">
        <v>3.8277863220161676</v>
      </c>
      <c r="AQ69" s="2">
        <v>0.54868628317465395</v>
      </c>
      <c r="AR69" s="2">
        <v>3.3826445616210954</v>
      </c>
      <c r="AS69" s="2">
        <v>3.8201624887160648</v>
      </c>
      <c r="AT69" s="2">
        <v>3.0819880411258311</v>
      </c>
      <c r="AU69" s="2">
        <v>4.8359821282297455</v>
      </c>
      <c r="AV69" s="2">
        <v>6.1858039575718138</v>
      </c>
      <c r="AW69" s="2">
        <v>5.5663772160740077</v>
      </c>
      <c r="AX69" s="2">
        <v>3.2085193319876284</v>
      </c>
      <c r="AY69" s="2">
        <v>3.4858047796945284</v>
      </c>
      <c r="AZ69" s="2">
        <v>2.7928640409234382</v>
      </c>
      <c r="BA69" s="2">
        <v>4.1506836329932044</v>
      </c>
      <c r="BB69" s="2">
        <v>1.7046241386312537</v>
      </c>
      <c r="BC69" s="2">
        <v>2.3759512500964659</v>
      </c>
      <c r="BD69" s="2">
        <v>2.3636441539400788</v>
      </c>
      <c r="BE69" s="2">
        <v>4.8140350091524162</v>
      </c>
      <c r="BF69" s="2">
        <v>2.2452222340317434</v>
      </c>
      <c r="BG69" s="2">
        <v>3.440038520875722</v>
      </c>
      <c r="BH69" s="2">
        <v>3.7444751025162759</v>
      </c>
      <c r="BI69" s="2">
        <v>3.6760637188824403</v>
      </c>
      <c r="BJ69" s="2">
        <v>1.640642444519455</v>
      </c>
      <c r="BK69" s="2">
        <v>2.9631226924244443</v>
      </c>
      <c r="BL69" s="2">
        <v>1.7907046168836438</v>
      </c>
      <c r="BM69" s="2">
        <v>3.9105370620763509</v>
      </c>
      <c r="BN69" s="2">
        <v>1.1656897766934264</v>
      </c>
      <c r="BO69" s="2">
        <v>1.7605220458357596</v>
      </c>
      <c r="BP69" s="2">
        <v>4.2078216685648444</v>
      </c>
      <c r="BQ69" s="2">
        <v>0.91904210428880129</v>
      </c>
      <c r="BR69" s="2">
        <v>3.1992764848319339</v>
      </c>
      <c r="BS69" s="2">
        <v>2.0239090343427493</v>
      </c>
      <c r="BT69" s="2">
        <v>2.581644008966828</v>
      </c>
      <c r="BU69" s="2">
        <v>2.2009787232176579</v>
      </c>
      <c r="BV69" s="2">
        <v>4.6439689362069849</v>
      </c>
      <c r="BW69" s="2">
        <v>4.8879152080787973</v>
      </c>
      <c r="BX69" s="2">
        <v>2.0693618418162396</v>
      </c>
      <c r="BY69" s="2">
        <v>1.801882246177761</v>
      </c>
      <c r="BZ69" s="2">
        <v>4.7960916770299393</v>
      </c>
      <c r="CA69" s="2">
        <v>2.7029735062940312</v>
      </c>
      <c r="CB69" s="2">
        <v>4.0413326512480214</v>
      </c>
      <c r="CC69" s="2">
        <v>2.5011399136283172</v>
      </c>
      <c r="CD69" s="2">
        <v>3.183194789629229</v>
      </c>
      <c r="CE69" s="2">
        <v>5.2497260288983405</v>
      </c>
      <c r="CF69" s="2">
        <v>1.2435138722874559</v>
      </c>
      <c r="CG69" s="2">
        <v>3.4202490178129308</v>
      </c>
      <c r="CH69" s="2">
        <v>1.8677424218546459</v>
      </c>
      <c r="CI69" s="2">
        <v>4.9580020342808986</v>
      </c>
      <c r="CJ69" s="2">
        <v>4.7572588218940162</v>
      </c>
      <c r="CK69" s="2">
        <v>0.23752663580392541</v>
      </c>
      <c r="CL69" s="2">
        <v>2.3150928568061211</v>
      </c>
      <c r="CM69" s="2">
        <v>3.890678392346691</v>
      </c>
      <c r="CN69" s="2">
        <v>3.4573611741703871</v>
      </c>
      <c r="CO69" s="2">
        <v>4.4545880762300589</v>
      </c>
      <c r="CP69" s="2">
        <v>0.20141200446819685</v>
      </c>
      <c r="CQ69" s="2">
        <v>1.8644102048676718</v>
      </c>
      <c r="CR69" s="2">
        <v>1.9038367824040092</v>
      </c>
      <c r="CS69" s="2">
        <v>2.0645428678444984</v>
      </c>
      <c r="CT69" s="2">
        <v>3.145964693454923</v>
      </c>
      <c r="CU69" s="2">
        <v>1.3092700096862226</v>
      </c>
      <c r="CV69" s="2">
        <v>2.4923389852371542</v>
      </c>
      <c r="CW69" s="2">
        <v>0.37733074476687767</v>
      </c>
    </row>
    <row r="70" spans="1:101" hidden="1" x14ac:dyDescent="0.25">
      <c r="B70" s="2">
        <v>5.6197211665045224</v>
      </c>
      <c r="C70" s="2">
        <v>5.1975177856384631</v>
      </c>
      <c r="D70" s="2">
        <v>4.0288628507018647</v>
      </c>
      <c r="E70" s="2">
        <v>3.9296320053723242</v>
      </c>
      <c r="F70" s="2">
        <v>5.6969580979384258</v>
      </c>
      <c r="G70" s="2">
        <v>6.6451135770302985</v>
      </c>
      <c r="H70" s="2">
        <v>4.9612567765730358</v>
      </c>
      <c r="I70" s="2">
        <v>4.574430812651805</v>
      </c>
      <c r="J70" s="2">
        <v>6.0055684623094727</v>
      </c>
      <c r="K70" s="2">
        <v>4.6957779766161574</v>
      </c>
      <c r="L70" s="2">
        <v>4.5998396978173357</v>
      </c>
      <c r="M70" s="2">
        <v>4.2402950387847698</v>
      </c>
      <c r="N70" s="2">
        <v>5.4766926813655363</v>
      </c>
      <c r="O70" s="2">
        <v>3.2788335470128001</v>
      </c>
      <c r="P70" s="2">
        <v>4.8566398953978176</v>
      </c>
      <c r="Q70" s="2">
        <v>6.6729408444459644</v>
      </c>
      <c r="R70" s="2">
        <v>3.7413061517429949</v>
      </c>
      <c r="S70" s="2">
        <v>6.7279546408094557</v>
      </c>
      <c r="T70" s="2">
        <v>4.697140823046996</v>
      </c>
      <c r="U70" s="2">
        <v>5.7728323797241723</v>
      </c>
      <c r="V70" s="2">
        <v>5.0132499688926497</v>
      </c>
      <c r="W70" s="2">
        <v>5.7479131940860864</v>
      </c>
      <c r="X70" s="2">
        <v>2.8239915799522053</v>
      </c>
      <c r="Y70" s="2">
        <v>5.7815690145615699</v>
      </c>
      <c r="Z70" s="2">
        <v>5.4259018263966556</v>
      </c>
      <c r="AA70" s="2">
        <v>4.0361307971971536</v>
      </c>
      <c r="AB70" s="2">
        <v>3.6524179184514787</v>
      </c>
      <c r="AC70" s="2">
        <v>5.3670134192197381</v>
      </c>
      <c r="AD70" s="2">
        <v>5.6768480827304906</v>
      </c>
      <c r="AE70" s="2">
        <v>5.4499109442464198</v>
      </c>
      <c r="AF70" s="2">
        <v>5.5924644384776725</v>
      </c>
      <c r="AG70" s="2">
        <v>5.4530115291594559</v>
      </c>
      <c r="AH70" s="2">
        <v>5.5034459999959617</v>
      </c>
      <c r="AI70" s="2">
        <v>7.1375432814881226</v>
      </c>
      <c r="AJ70" s="2">
        <v>5.534405409865955</v>
      </c>
      <c r="AK70" s="2">
        <v>5.7113907982469083</v>
      </c>
      <c r="AL70" s="2">
        <v>5.2321408973257642</v>
      </c>
      <c r="AM70" s="2">
        <v>4.6097895958580981</v>
      </c>
      <c r="AN70" s="2">
        <v>5.4220471469681311</v>
      </c>
      <c r="AO70" s="2">
        <v>5.0072570233670799</v>
      </c>
      <c r="AP70" s="2">
        <v>5.4953016865397419</v>
      </c>
      <c r="AQ70" s="2">
        <v>4.7703129746601034</v>
      </c>
      <c r="AR70" s="2">
        <v>6.4751778532487503</v>
      </c>
      <c r="AS70" s="2">
        <v>5.5654276960827405</v>
      </c>
      <c r="AT70" s="2">
        <v>5.3146763233775722</v>
      </c>
      <c r="AU70" s="2">
        <v>5.76121654863688</v>
      </c>
      <c r="AV70" s="2">
        <v>5.1869582488216919</v>
      </c>
      <c r="AW70" s="2">
        <v>3.5434752423960085</v>
      </c>
      <c r="AX70" s="2">
        <v>4.0893882122953764</v>
      </c>
      <c r="AY70" s="2">
        <v>4.5564658808490748</v>
      </c>
      <c r="AZ70" s="2">
        <v>4.6035049701553863</v>
      </c>
      <c r="BA70" s="2">
        <v>2.6093624626288006</v>
      </c>
      <c r="BB70" s="2">
        <v>4.3971286722840102</v>
      </c>
      <c r="BC70" s="2">
        <v>4.2648686378843994</v>
      </c>
      <c r="BD70" s="2">
        <v>4.5557860237120122</v>
      </c>
      <c r="BE70" s="2">
        <v>5.5075859334505521</v>
      </c>
      <c r="BF70" s="2">
        <v>3.8787385052297734</v>
      </c>
      <c r="BG70" s="2">
        <v>4.2244703665881866</v>
      </c>
      <c r="BH70" s="2">
        <v>4.6576864518939765</v>
      </c>
      <c r="BI70" s="2">
        <v>4.0701274358131538</v>
      </c>
      <c r="BJ70" s="2">
        <v>3.2197837020029114</v>
      </c>
      <c r="BK70" s="2">
        <v>5.1851369037361428</v>
      </c>
      <c r="BL70" s="2">
        <v>5.2706475564497959</v>
      </c>
      <c r="BM70" s="2">
        <v>4.270506807685754</v>
      </c>
      <c r="BN70" s="2">
        <v>3.3106545830108303</v>
      </c>
      <c r="BO70" s="2">
        <v>5.1396108545307158</v>
      </c>
      <c r="BP70" s="2">
        <v>4.4217144092919174</v>
      </c>
      <c r="BQ70" s="2">
        <v>4.8270581273470068</v>
      </c>
      <c r="BR70" s="2">
        <v>5.2929412102444404</v>
      </c>
      <c r="BS70" s="2">
        <v>4.9183518897236542</v>
      </c>
      <c r="BT70" s="2">
        <v>5.6322796665049228</v>
      </c>
      <c r="BU70" s="2">
        <v>5.6657365069174732</v>
      </c>
      <c r="BV70" s="2">
        <v>4.446963549963737</v>
      </c>
      <c r="BW70" s="2">
        <v>6.1463763512071115</v>
      </c>
      <c r="BX70" s="2">
        <v>5.5780622318419848</v>
      </c>
      <c r="BY70" s="2">
        <v>6.1504659407520679</v>
      </c>
      <c r="BZ70" s="2">
        <v>4.8775725312834695</v>
      </c>
      <c r="CA70" s="2">
        <v>4.635730979450889</v>
      </c>
      <c r="CB70" s="2">
        <v>3.3312366749062514</v>
      </c>
      <c r="CC70" s="2">
        <v>5.4111422130325177</v>
      </c>
      <c r="CD70" s="2">
        <v>4.8637414426293963</v>
      </c>
      <c r="CE70" s="2">
        <v>4.9922937055376684</v>
      </c>
      <c r="CF70" s="2">
        <v>6.3335899193826926</v>
      </c>
      <c r="CG70" s="2">
        <v>5.8417623803210859</v>
      </c>
      <c r="CH70" s="2">
        <v>4.7444163199060574</v>
      </c>
      <c r="CI70" s="2">
        <v>5.4275132170030744</v>
      </c>
      <c r="CJ70" s="2">
        <v>5.0508228761394598</v>
      </c>
      <c r="CK70" s="2">
        <v>5.398916955523104</v>
      </c>
      <c r="CL70" s="2">
        <v>6.370767659376714</v>
      </c>
      <c r="CM70" s="2">
        <v>4.9522819320451674</v>
      </c>
      <c r="CN70" s="2">
        <v>4.6167077536480141</v>
      </c>
      <c r="CO70" s="2">
        <v>5.3924681525971803</v>
      </c>
      <c r="CP70" s="2">
        <v>4.3187384179942878</v>
      </c>
      <c r="CQ70" s="2">
        <v>4.4826634677099166</v>
      </c>
      <c r="CR70" s="2">
        <v>4.2982532448107653</v>
      </c>
      <c r="CS70" s="2">
        <v>6.4870245105646038</v>
      </c>
      <c r="CT70" s="2">
        <v>4.8572712203229589</v>
      </c>
      <c r="CU70" s="2">
        <v>3.3254477380962464</v>
      </c>
      <c r="CV70" s="2">
        <v>4.6438233732410392</v>
      </c>
      <c r="CW70" s="2">
        <v>4.8951711572061649</v>
      </c>
    </row>
    <row r="71" spans="1:101" hidden="1" x14ac:dyDescent="0.25">
      <c r="B71" s="2">
        <v>5.2534990038573017</v>
      </c>
      <c r="C71" s="2">
        <v>4.8344054779646966</v>
      </c>
      <c r="D71" s="2">
        <v>5.1894840636104105</v>
      </c>
      <c r="E71" s="2">
        <v>4.9053993544267627</v>
      </c>
      <c r="F71" s="2">
        <v>4.8474576224987871</v>
      </c>
      <c r="G71" s="2">
        <v>4.5574352493090169</v>
      </c>
      <c r="H71" s="2">
        <v>5.4792326158559028</v>
      </c>
      <c r="I71" s="2">
        <v>4.9190800154646146</v>
      </c>
      <c r="J71" s="2">
        <v>4.8830187894145984</v>
      </c>
      <c r="K71" s="2">
        <v>4.5516411012603148</v>
      </c>
      <c r="L71" s="2">
        <v>5.1019460014662963</v>
      </c>
      <c r="M71" s="2">
        <v>4.9928006283599018</v>
      </c>
      <c r="N71" s="2">
        <v>5.2572249815648648</v>
      </c>
      <c r="O71" s="2">
        <v>4.9308758752755502</v>
      </c>
      <c r="P71" s="2">
        <v>5.1748613697274353</v>
      </c>
      <c r="Q71" s="2">
        <v>4.7836105270435816</v>
      </c>
      <c r="R71" s="2">
        <v>4.689783069492977</v>
      </c>
      <c r="S71" s="2">
        <v>4.5646554954743106</v>
      </c>
      <c r="T71" s="2">
        <v>4.6233054706287602</v>
      </c>
      <c r="U71" s="2">
        <v>4.9364967185356132</v>
      </c>
      <c r="V71" s="2">
        <v>4.768711522708009</v>
      </c>
      <c r="W71" s="2">
        <v>4.9133357365916162</v>
      </c>
      <c r="X71" s="2">
        <v>5.3804885943553566</v>
      </c>
      <c r="Y71" s="2">
        <v>4.8589541889090793</v>
      </c>
      <c r="Z71" s="2">
        <v>4.9971774912463074</v>
      </c>
      <c r="AA71" s="2">
        <v>5.3623198397813194</v>
      </c>
      <c r="AB71" s="2">
        <v>5.4347293286930469</v>
      </c>
      <c r="AC71" s="2">
        <v>4.8701673846982008</v>
      </c>
      <c r="AD71" s="2">
        <v>5.1625876347931978</v>
      </c>
      <c r="AE71" s="2">
        <v>5.0863660312806571</v>
      </c>
      <c r="AF71" s="2">
        <v>4.6739225941574087</v>
      </c>
      <c r="AG71" s="2">
        <v>4.6313219446752347</v>
      </c>
      <c r="AH71" s="2">
        <v>5.3474529579096037</v>
      </c>
      <c r="AI71" s="2">
        <v>4.9171822357043782</v>
      </c>
      <c r="AJ71" s="2">
        <v>4.859199081843431</v>
      </c>
      <c r="AK71" s="2">
        <v>4.8934705319082292</v>
      </c>
      <c r="AL71" s="2">
        <v>5.0331081271069333</v>
      </c>
      <c r="AM71" s="2">
        <v>4.6650215691570676</v>
      </c>
      <c r="AN71" s="2">
        <v>4.467324358334273</v>
      </c>
      <c r="AO71" s="2">
        <v>4.7009272717383217</v>
      </c>
      <c r="AP71" s="2">
        <v>4.8856097851368903</v>
      </c>
      <c r="AQ71" s="2">
        <v>5.1373980771398555</v>
      </c>
      <c r="AR71" s="2">
        <v>5.0503388174101724</v>
      </c>
      <c r="AS71" s="2">
        <v>4.9953512676946872</v>
      </c>
      <c r="AT71" s="2">
        <v>4.218899360384631</v>
      </c>
      <c r="AU71" s="2">
        <v>4.7390847844203554</v>
      </c>
      <c r="AV71" s="2">
        <v>4.697134752628263</v>
      </c>
      <c r="AW71" s="2">
        <v>4.7485279280250117</v>
      </c>
      <c r="AX71" s="2">
        <v>5.5345080224561984</v>
      </c>
      <c r="AY71" s="2">
        <v>4.9122776259596437</v>
      </c>
      <c r="AZ71" s="2">
        <v>5.7221512075793326</v>
      </c>
      <c r="BA71" s="2">
        <v>4.9672043877366026</v>
      </c>
      <c r="BB71" s="2">
        <v>5.8383918189087023</v>
      </c>
      <c r="BC71" s="2">
        <v>5.3316791108060899</v>
      </c>
      <c r="BD71" s="2">
        <v>5.1773132540032094</v>
      </c>
      <c r="BE71" s="2">
        <v>4.8144542896875082</v>
      </c>
      <c r="BF71" s="2">
        <v>5.1046252769899061</v>
      </c>
      <c r="BG71" s="2">
        <v>5.4684148865997129</v>
      </c>
      <c r="BH71" s="2">
        <v>5.3279396065743176</v>
      </c>
      <c r="BI71" s="2">
        <v>5.0617370974118936</v>
      </c>
      <c r="BJ71" s="2">
        <v>4.89720034104894</v>
      </c>
      <c r="BK71" s="2">
        <v>5.0738254337538073</v>
      </c>
      <c r="BL71" s="2">
        <v>4.4670955753712169</v>
      </c>
      <c r="BM71" s="2">
        <v>5.1093216534390935</v>
      </c>
      <c r="BN71" s="2">
        <v>5.4249595402585653</v>
      </c>
      <c r="BO71" s="2">
        <v>4.496705888938358</v>
      </c>
      <c r="BP71" s="2">
        <v>4.6007641238576245</v>
      </c>
      <c r="BQ71" s="2">
        <v>5.0707339361838351</v>
      </c>
      <c r="BR71" s="2">
        <v>5.203295126229361</v>
      </c>
      <c r="BS71" s="2">
        <v>5.0187769305097909</v>
      </c>
      <c r="BT71" s="2">
        <v>4.8201413676476683</v>
      </c>
      <c r="BU71" s="2">
        <v>4.4231584682540097</v>
      </c>
      <c r="BV71" s="2">
        <v>5.3099922588979043</v>
      </c>
      <c r="BW71" s="2">
        <v>5.3553312499773975</v>
      </c>
      <c r="BX71" s="2">
        <v>4.9655562600997927</v>
      </c>
      <c r="BY71" s="2">
        <v>4.6508472338579372</v>
      </c>
      <c r="BZ71" s="2">
        <v>5.0874274309022951</v>
      </c>
      <c r="CA71" s="2">
        <v>4.9546200894088077</v>
      </c>
      <c r="CB71" s="2">
        <v>5.3818469896073005</v>
      </c>
      <c r="CC71" s="2">
        <v>4.7677137276532973</v>
      </c>
      <c r="CD71" s="2">
        <v>5.3883980451097866</v>
      </c>
      <c r="CE71" s="2">
        <v>4.2159960106690999</v>
      </c>
      <c r="CF71" s="2">
        <v>4.7333472120202345</v>
      </c>
      <c r="CG71" s="2">
        <v>5.3644054499424243</v>
      </c>
      <c r="CH71" s="2">
        <v>5.076892480871309</v>
      </c>
      <c r="CI71" s="2">
        <v>4.7090906647254194</v>
      </c>
      <c r="CJ71" s="2">
        <v>5.2609683188963041</v>
      </c>
      <c r="CK71" s="2">
        <v>5.0477151971194116</v>
      </c>
      <c r="CL71" s="2">
        <v>5.0752659176026969</v>
      </c>
      <c r="CM71" s="2">
        <v>5.4752796978345204</v>
      </c>
      <c r="CN71" s="2">
        <v>5.1159717732304699</v>
      </c>
      <c r="CO71" s="2">
        <v>4.8179094010337229</v>
      </c>
      <c r="CP71" s="2">
        <v>5.1338582606782115</v>
      </c>
      <c r="CQ71" s="2">
        <v>5.1205450790794025</v>
      </c>
      <c r="CR71" s="2">
        <v>4.7867212422595573</v>
      </c>
      <c r="CS71" s="2">
        <v>5.1562824497067652</v>
      </c>
      <c r="CT71" s="2">
        <v>4.9177963676400172</v>
      </c>
      <c r="CU71" s="2">
        <v>4.9933028235408914</v>
      </c>
      <c r="CV71" s="2">
        <v>5.3285936486872387</v>
      </c>
      <c r="CW71" s="2">
        <v>5.1869941069498928</v>
      </c>
    </row>
    <row r="72" spans="1:101" hidden="1" x14ac:dyDescent="0.25">
      <c r="B72" s="2">
        <v>6.4323525517827003</v>
      </c>
      <c r="C72" s="2">
        <v>5.4265640847813543</v>
      </c>
      <c r="D72" s="2">
        <v>5.1329144368244988</v>
      </c>
      <c r="E72" s="2">
        <v>2.8294734036549607</v>
      </c>
      <c r="F72" s="2">
        <v>5.0081023068249637</v>
      </c>
      <c r="G72" s="2">
        <v>5.4655977289786888</v>
      </c>
      <c r="H72" s="2">
        <v>5.2186424028600307</v>
      </c>
      <c r="I72" s="2">
        <v>6.6115103974335758</v>
      </c>
      <c r="J72" s="2">
        <v>4.1332516396206938</v>
      </c>
      <c r="K72" s="2">
        <v>4.1009017720543479</v>
      </c>
      <c r="L72" s="2">
        <v>4.1851071032046763</v>
      </c>
      <c r="M72" s="2">
        <v>4.8638850812672922</v>
      </c>
      <c r="N72" s="2">
        <v>6.8147060876529864</v>
      </c>
      <c r="O72" s="2">
        <v>5.0833738430808335</v>
      </c>
      <c r="P72" s="2">
        <v>5.5692481245676078</v>
      </c>
      <c r="Q72" s="2">
        <v>5.2861597298582472</v>
      </c>
      <c r="R72" s="2">
        <v>6.1667795077157264</v>
      </c>
      <c r="S72" s="2">
        <v>4.3757456786132272</v>
      </c>
      <c r="T72" s="2">
        <v>4.3312947699132751</v>
      </c>
      <c r="U72" s="2">
        <v>3.981511485012792</v>
      </c>
      <c r="V72" s="2">
        <v>6.910611371367847</v>
      </c>
      <c r="W72" s="2">
        <v>4.8406369988520099</v>
      </c>
      <c r="X72" s="2">
        <v>4.4628439203800392</v>
      </c>
      <c r="Y72" s="2">
        <v>5.2963193531056687</v>
      </c>
      <c r="Z72" s="2">
        <v>4.0878084967039712</v>
      </c>
      <c r="AA72" s="2">
        <v>6.0161998616035355</v>
      </c>
      <c r="AB72" s="2">
        <v>5.0207266772843528</v>
      </c>
      <c r="AC72" s="2">
        <v>4.7908419936586695</v>
      </c>
      <c r="AD72" s="2">
        <v>2.8400145284247569</v>
      </c>
      <c r="AE72" s="2">
        <v>5.3247465881630562</v>
      </c>
      <c r="AF72" s="2">
        <v>1.5964742188111889</v>
      </c>
      <c r="AG72" s="2">
        <v>4.7111948790486275</v>
      </c>
      <c r="AH72" s="2">
        <v>4.4477597640826048</v>
      </c>
      <c r="AI72" s="2">
        <v>4.6521277235546297</v>
      </c>
      <c r="AJ72" s="2">
        <v>4.9100235777645072</v>
      </c>
      <c r="AK72" s="2">
        <v>6.588789950734637</v>
      </c>
      <c r="AL72" s="2">
        <v>5.8905244877926766</v>
      </c>
      <c r="AM72" s="2">
        <v>3.6786468063972872</v>
      </c>
      <c r="AN72" s="2">
        <v>5.2661602536277288</v>
      </c>
      <c r="AO72" s="2">
        <v>3.6467196193003817</v>
      </c>
      <c r="AP72" s="2">
        <v>5.7293507431689346</v>
      </c>
      <c r="AQ72" s="2">
        <v>4.1058047450277027</v>
      </c>
      <c r="AR72" s="2">
        <v>6.0080664306832938</v>
      </c>
      <c r="AS72" s="2">
        <v>3.7130685310311264</v>
      </c>
      <c r="AT72" s="2">
        <v>5.0162919894911164</v>
      </c>
      <c r="AU72" s="2">
        <v>5.1343135607460582</v>
      </c>
      <c r="AV72" s="2">
        <v>4.9984633968367929</v>
      </c>
      <c r="AW72" s="2">
        <v>5.4143117589344021</v>
      </c>
      <c r="AX72" s="2">
        <v>6.3945091928408004</v>
      </c>
      <c r="AY72" s="2">
        <v>3.3503151544984502</v>
      </c>
      <c r="AZ72" s="2">
        <v>5.285498764536146</v>
      </c>
      <c r="BA72" s="2">
        <v>4.6075445526744625</v>
      </c>
      <c r="BB72" s="2">
        <v>5.6219377723419193</v>
      </c>
      <c r="BC72" s="2">
        <v>5.5020889009454592</v>
      </c>
      <c r="BD72" s="2">
        <v>5.0450330677508175</v>
      </c>
      <c r="BE72" s="2">
        <v>5.9289876233165382</v>
      </c>
      <c r="BF72" s="2">
        <v>3.5320108529723546</v>
      </c>
      <c r="BG72" s="2">
        <v>5.6078311431110421</v>
      </c>
      <c r="BH72" s="2">
        <v>5.2674111090452014</v>
      </c>
      <c r="BI72" s="2">
        <v>3.755450051535719</v>
      </c>
      <c r="BJ72" s="2">
        <v>4.6606924777115912</v>
      </c>
      <c r="BK72" s="2">
        <v>5.491489966174405</v>
      </c>
      <c r="BL72" s="2">
        <v>5.8807741547105996</v>
      </c>
      <c r="BM72" s="2">
        <v>3.665245903411444</v>
      </c>
      <c r="BN72" s="2">
        <v>3.2854104464294043</v>
      </c>
      <c r="BO72" s="2">
        <v>4.2126594990174295</v>
      </c>
      <c r="BP72" s="2">
        <v>5.3004024556613691</v>
      </c>
      <c r="BQ72" s="2">
        <v>3.5777318404558889</v>
      </c>
      <c r="BR72" s="2">
        <v>6.3673185195015058</v>
      </c>
      <c r="BS72" s="2">
        <v>5.8108409758161708</v>
      </c>
      <c r="BT72" s="2">
        <v>5.8863132714239494</v>
      </c>
      <c r="BU72" s="2">
        <v>5.4881377723167679</v>
      </c>
      <c r="BV72" s="2">
        <v>5.782302633738678</v>
      </c>
      <c r="BW72" s="2">
        <v>3.9166902475032384</v>
      </c>
      <c r="BX72" s="2">
        <v>4.2353199301190312</v>
      </c>
      <c r="BY72" s="2">
        <v>3.3374399876018677</v>
      </c>
      <c r="BZ72" s="2">
        <v>5.7248030076387337</v>
      </c>
      <c r="CA72" s="2">
        <v>6.0467783317093353</v>
      </c>
      <c r="CB72" s="2">
        <v>5.1233069667112066</v>
      </c>
      <c r="CC72" s="2">
        <v>6.4975738440064621</v>
      </c>
      <c r="CD72" s="2">
        <v>4.7870230456169747</v>
      </c>
      <c r="CE72" s="2">
        <v>5.0450261448240941</v>
      </c>
      <c r="CF72" s="2">
        <v>3.9638216711666714</v>
      </c>
      <c r="CG72" s="2">
        <v>4.3017765368545948</v>
      </c>
      <c r="CH72" s="2">
        <v>3.7663278655928094</v>
      </c>
      <c r="CI72" s="2">
        <v>5.1147287785606395</v>
      </c>
      <c r="CJ72" s="2">
        <v>5.0421309865782371</v>
      </c>
      <c r="CK72" s="2">
        <v>5.7897756257305621</v>
      </c>
      <c r="CL72" s="2">
        <v>3.5815338836995556</v>
      </c>
      <c r="CM72" s="2">
        <v>5.4461125891696938</v>
      </c>
      <c r="CN72" s="2">
        <v>5.9798140173673984</v>
      </c>
      <c r="CO72" s="2">
        <v>2.7312939061771879</v>
      </c>
      <c r="CP72" s="2">
        <v>5.0971676145965894</v>
      </c>
      <c r="CQ72" s="2">
        <v>3.9307670408096556</v>
      </c>
      <c r="CR72" s="2">
        <v>3.3059868224372373</v>
      </c>
      <c r="CS72" s="2">
        <v>5.8208125809681661</v>
      </c>
      <c r="CT72" s="2">
        <v>5.13202299578262</v>
      </c>
      <c r="CU72" s="2">
        <v>5.017563318421459</v>
      </c>
      <c r="CV72" s="2">
        <v>5.8641457146376901</v>
      </c>
      <c r="CW72" s="2">
        <v>5.7149793350814555</v>
      </c>
    </row>
    <row r="73" spans="1:101" hidden="1" x14ac:dyDescent="0.25">
      <c r="B73" s="2">
        <v>3.6057248936070811</v>
      </c>
      <c r="C73" s="2">
        <v>2.8306227666631791</v>
      </c>
      <c r="D73" s="2">
        <v>3.0018442820754156</v>
      </c>
      <c r="E73" s="2">
        <v>2.6162008005944282</v>
      </c>
      <c r="F73" s="2">
        <v>3.013622697193</v>
      </c>
      <c r="G73" s="2">
        <v>2.931357798296216</v>
      </c>
      <c r="H73" s="2">
        <v>3.4110817740388772</v>
      </c>
      <c r="I73" s="2">
        <v>3.1716760285071692</v>
      </c>
      <c r="J73" s="2">
        <v>3.3427716690392422</v>
      </c>
      <c r="K73" s="2">
        <v>2.8429731402747782</v>
      </c>
      <c r="L73" s="2">
        <v>3.0278175932292095</v>
      </c>
      <c r="M73" s="2">
        <v>2.7952046289509624</v>
      </c>
      <c r="N73" s="2">
        <v>3.47073070870647</v>
      </c>
      <c r="O73" s="2">
        <v>2.7243347956797099</v>
      </c>
      <c r="P73" s="2">
        <v>2.6635896753213846</v>
      </c>
      <c r="Q73" s="2">
        <v>3.2722715647378191</v>
      </c>
      <c r="R73" s="2">
        <v>2.4275012513000513</v>
      </c>
      <c r="S73" s="2">
        <v>3.2573525747938996</v>
      </c>
      <c r="T73" s="2">
        <v>3.0082197632265522</v>
      </c>
      <c r="U73" s="2">
        <v>2.6105926419368348</v>
      </c>
      <c r="V73" s="2">
        <v>3.0748516779369131</v>
      </c>
      <c r="W73" s="2">
        <v>3.1058594268366493</v>
      </c>
      <c r="X73" s="2">
        <v>2.9245912034706603</v>
      </c>
      <c r="Y73" s="2">
        <v>2.8880050790520904</v>
      </c>
      <c r="Z73" s="2">
        <v>3.6020171106170977</v>
      </c>
      <c r="AA73" s="2">
        <v>3.3870746999260817</v>
      </c>
      <c r="AB73" s="2">
        <v>2.8979735952693866</v>
      </c>
      <c r="AC73" s="2">
        <v>2.4909750161538176</v>
      </c>
      <c r="AD73" s="2">
        <v>3.295184164420343</v>
      </c>
      <c r="AE73" s="2">
        <v>2.9317418958890813</v>
      </c>
      <c r="AF73" s="2">
        <v>2.7414290413293747</v>
      </c>
      <c r="AG73" s="2">
        <v>2.7928019520441181</v>
      </c>
      <c r="AH73" s="2">
        <v>3.1714869596103856</v>
      </c>
      <c r="AI73" s="2">
        <v>2.9118174697734727</v>
      </c>
      <c r="AJ73" s="2">
        <v>3.0548649575860254</v>
      </c>
      <c r="AK73" s="2">
        <v>2.5647898865133789</v>
      </c>
      <c r="AL73" s="2">
        <v>3.0599080345011598</v>
      </c>
      <c r="AM73" s="2">
        <v>3.5138917630016921</v>
      </c>
      <c r="AN73" s="2">
        <v>2.9329534353775166</v>
      </c>
      <c r="AO73" s="2">
        <v>3.2958485277864509</v>
      </c>
      <c r="AP73" s="2">
        <v>2.9185899256494268</v>
      </c>
      <c r="AQ73" s="2">
        <v>2.9967741350489034</v>
      </c>
      <c r="AR73" s="2">
        <v>2.8396734152832717</v>
      </c>
      <c r="AS73" s="2">
        <v>3.2494857606862033</v>
      </c>
      <c r="AT73" s="2">
        <v>3.1635575782949568</v>
      </c>
      <c r="AU73" s="2">
        <v>3.0966333729494111</v>
      </c>
      <c r="AV73" s="2">
        <v>2.6137787403444159</v>
      </c>
      <c r="AW73" s="2">
        <v>3.0838509694466221</v>
      </c>
      <c r="AX73" s="2">
        <v>3.3988155181449007</v>
      </c>
      <c r="AY73" s="2">
        <v>2.9720709330442014</v>
      </c>
      <c r="AZ73" s="2">
        <v>2.8807707869850243</v>
      </c>
      <c r="BA73" s="2">
        <v>3.3793731279312715</v>
      </c>
      <c r="BB73" s="2">
        <v>2.3042457652544428</v>
      </c>
      <c r="BC73" s="2">
        <v>3.2369194489456925</v>
      </c>
      <c r="BD73" s="2">
        <v>2.8939335345971897</v>
      </c>
      <c r="BE73" s="2">
        <v>3.1994890242374989</v>
      </c>
      <c r="BF73" s="2">
        <v>2.8139777252370859</v>
      </c>
      <c r="BG73" s="2">
        <v>3.1543365120380358</v>
      </c>
      <c r="BH73" s="2">
        <v>3.2303529930051424</v>
      </c>
      <c r="BI73" s="2">
        <v>3.2173705341894543</v>
      </c>
      <c r="BJ73" s="2">
        <v>2.3726106683138388</v>
      </c>
      <c r="BK73" s="2">
        <v>3.0168550610620275</v>
      </c>
      <c r="BL73" s="2">
        <v>2.8383564684472349</v>
      </c>
      <c r="BM73" s="2">
        <v>3.2930042114615734</v>
      </c>
      <c r="BN73" s="2">
        <v>3.3591923253110396</v>
      </c>
      <c r="BO73" s="2">
        <v>3.0908573101612173</v>
      </c>
      <c r="BP73" s="2">
        <v>3.5905481876452701</v>
      </c>
      <c r="BQ73" s="2">
        <v>3.1650375058553144</v>
      </c>
      <c r="BR73" s="2">
        <v>3.2545609797645216</v>
      </c>
      <c r="BS73" s="2">
        <v>3.8160873286840942</v>
      </c>
      <c r="BT73" s="2">
        <v>3.2748560373479121</v>
      </c>
      <c r="BU73" s="2">
        <v>2.9447062010097285</v>
      </c>
      <c r="BV73" s="2">
        <v>3.1720394568650443</v>
      </c>
      <c r="BW73" s="2">
        <v>3.6389445832804812</v>
      </c>
      <c r="BX73" s="2">
        <v>3.2683654828013156</v>
      </c>
      <c r="BY73" s="2">
        <v>3.1984776976147451</v>
      </c>
      <c r="BZ73" s="2">
        <v>2.6785514936397545</v>
      </c>
      <c r="CA73" s="2">
        <v>2.889814823347054</v>
      </c>
      <c r="CB73" s="2">
        <v>2.9778212351515143</v>
      </c>
      <c r="CC73" s="2">
        <v>2.8373292598284734</v>
      </c>
      <c r="CD73" s="2">
        <v>2.9155666747138484</v>
      </c>
      <c r="CE73" s="2">
        <v>2.5040185342685786</v>
      </c>
      <c r="CF73" s="2">
        <v>2.9356895571233128</v>
      </c>
      <c r="CG73" s="2">
        <v>3.2357524613608728</v>
      </c>
      <c r="CH73" s="2">
        <v>3.2074423804392769</v>
      </c>
      <c r="CI73" s="2">
        <v>3.3599691216305247</v>
      </c>
      <c r="CJ73" s="2">
        <v>3.251727639489745</v>
      </c>
      <c r="CK73" s="2">
        <v>2.844510856806326</v>
      </c>
      <c r="CL73" s="2">
        <v>3.0158404078879339</v>
      </c>
      <c r="CM73" s="2">
        <v>3.2404014606267961</v>
      </c>
      <c r="CN73" s="2">
        <v>3.3001845790732953</v>
      </c>
      <c r="CO73" s="2">
        <v>3.5409660328818191</v>
      </c>
      <c r="CP73" s="2">
        <v>3.2148298040103716</v>
      </c>
      <c r="CQ73" s="2">
        <v>3.0675299613130109</v>
      </c>
      <c r="CR73" s="2">
        <v>3.2132958783292898</v>
      </c>
      <c r="CS73" s="2">
        <v>3.3758291670344489</v>
      </c>
      <c r="CT73" s="2">
        <v>3.055393624223715</v>
      </c>
      <c r="CU73" s="2">
        <v>3.0729759454628347</v>
      </c>
      <c r="CV73" s="2">
        <v>3.5390113538895847</v>
      </c>
      <c r="CW73" s="2">
        <v>3.1839001816494399</v>
      </c>
    </row>
    <row r="74" spans="1:101" hidden="1" x14ac:dyDescent="0.25">
      <c r="B74" s="2">
        <v>8.2475738939331205</v>
      </c>
      <c r="C74" s="2">
        <v>8.5883030183118976</v>
      </c>
      <c r="D74" s="2">
        <v>8.3414052963507643</v>
      </c>
      <c r="E74" s="2">
        <v>6.680922732440278</v>
      </c>
      <c r="F74" s="2">
        <v>7.2045754983686461</v>
      </c>
      <c r="G74" s="2">
        <v>8.2672264952969385</v>
      </c>
      <c r="H74" s="2">
        <v>8.5167897061696678</v>
      </c>
      <c r="I74" s="2">
        <v>8.5509547898130531</v>
      </c>
      <c r="J74" s="2">
        <v>7.5086538022576041</v>
      </c>
      <c r="K74" s="2">
        <v>8.0966733168444165</v>
      </c>
      <c r="L74" s="2">
        <v>8.7087448963810168</v>
      </c>
      <c r="M74" s="2">
        <v>9.4196717346015308</v>
      </c>
      <c r="N74" s="2">
        <v>8.4324751178705899</v>
      </c>
      <c r="O74" s="2">
        <v>8.0948079879234562</v>
      </c>
      <c r="P74" s="2">
        <v>6.4713380197164474</v>
      </c>
      <c r="Q74" s="2">
        <v>8.8372674405002414</v>
      </c>
      <c r="R74" s="2">
        <v>8.0126351818228301</v>
      </c>
      <c r="S74" s="2">
        <v>7.4284791307624731</v>
      </c>
      <c r="T74" s="2">
        <v>8.1930580374120581</v>
      </c>
      <c r="U74" s="2">
        <v>8.3735188516611565</v>
      </c>
      <c r="V74" s="2">
        <v>9.3579565479788691</v>
      </c>
      <c r="W74" s="2">
        <v>7.2953392398447159</v>
      </c>
      <c r="X74" s="2">
        <v>6.1878783941787079</v>
      </c>
      <c r="Y74" s="2">
        <v>10.033086771932062</v>
      </c>
      <c r="Z74" s="2">
        <v>7.6639151272622152</v>
      </c>
      <c r="AA74" s="2">
        <v>6.5036717845000371</v>
      </c>
      <c r="AB74" s="2">
        <v>8.8930112209423893</v>
      </c>
      <c r="AC74" s="2">
        <v>5.4106705811454274</v>
      </c>
      <c r="AD74" s="2">
        <v>6.8049424798213112</v>
      </c>
      <c r="AE74" s="2">
        <v>7.8747901707044079</v>
      </c>
      <c r="AF74" s="2">
        <v>7.5101668915102149</v>
      </c>
      <c r="AG74" s="2">
        <v>6.4552629508397104</v>
      </c>
      <c r="AH74" s="2">
        <v>6.3497283427735915</v>
      </c>
      <c r="AI74" s="2">
        <v>8.0178329526374945</v>
      </c>
      <c r="AJ74" s="2">
        <v>6.8395032655637191</v>
      </c>
      <c r="AK74" s="2">
        <v>8.0181805657595664</v>
      </c>
      <c r="AL74" s="2">
        <v>7.954879722123831</v>
      </c>
      <c r="AM74" s="2">
        <v>7.2987071097404002</v>
      </c>
      <c r="AN74" s="2">
        <v>8.7679468033364127</v>
      </c>
      <c r="AO74" s="2">
        <v>7.5673855521954581</v>
      </c>
      <c r="AP74" s="2">
        <v>7.6964885198834381</v>
      </c>
      <c r="AQ74" s="2">
        <v>7.0862896094394472</v>
      </c>
      <c r="AR74" s="2">
        <v>6.199461871255231</v>
      </c>
      <c r="AS74" s="2">
        <v>9.160846518208011</v>
      </c>
      <c r="AT74" s="2">
        <v>8.4529567218750969</v>
      </c>
      <c r="AU74" s="2">
        <v>6.5911050810650949</v>
      </c>
      <c r="AV74" s="2">
        <v>8.5802347522410756</v>
      </c>
      <c r="AW74" s="2">
        <v>7.8957893814677833</v>
      </c>
      <c r="AX74" s="2">
        <v>8.2525066863851837</v>
      </c>
      <c r="AY74" s="2">
        <v>9.5043192196731141</v>
      </c>
      <c r="AZ74" s="2">
        <v>8.0135824264846143</v>
      </c>
      <c r="BA74" s="2">
        <v>7.58659797608468</v>
      </c>
      <c r="BB74" s="2">
        <v>8.3537588725133265</v>
      </c>
      <c r="BC74" s="2">
        <v>7.9754438847016749</v>
      </c>
      <c r="BD74" s="2">
        <v>8.1179350914166335</v>
      </c>
      <c r="BE74" s="2">
        <v>7.9034338945940439</v>
      </c>
      <c r="BF74" s="2">
        <v>8.0556917414986984</v>
      </c>
      <c r="BG74" s="2">
        <v>6.7157812965978554</v>
      </c>
      <c r="BH74" s="2">
        <v>7.933734910757603</v>
      </c>
      <c r="BI74" s="2">
        <v>7.0481968202473384</v>
      </c>
      <c r="BJ74" s="2">
        <v>9.1975225154607472</v>
      </c>
      <c r="BK74" s="2">
        <v>9.31063775273911</v>
      </c>
      <c r="BL74" s="2">
        <v>7.5443870943998164</v>
      </c>
      <c r="BM74" s="2">
        <v>7.9109248792736429</v>
      </c>
      <c r="BN74" s="2">
        <v>7.0738891748597563</v>
      </c>
      <c r="BO74" s="2">
        <v>10.493265009754483</v>
      </c>
      <c r="BP74" s="2">
        <v>8.5997913797979475</v>
      </c>
      <c r="BQ74" s="2">
        <v>8.6077205319683205</v>
      </c>
      <c r="BR74" s="2">
        <v>8.1630522846865059</v>
      </c>
      <c r="BS74" s="2">
        <v>8.816094447715507</v>
      </c>
      <c r="BT74" s="2">
        <v>8.2085338728744528</v>
      </c>
      <c r="BU74" s="2">
        <v>6.6363699637460716</v>
      </c>
      <c r="BV74" s="2">
        <v>10.146936419506451</v>
      </c>
      <c r="BW74" s="2">
        <v>9.3886978533333387</v>
      </c>
      <c r="BX74" s="2">
        <v>7.073439733700738</v>
      </c>
      <c r="BY74" s="2">
        <v>8.0400931196130845</v>
      </c>
      <c r="BZ74" s="2">
        <v>7.1437891811226422</v>
      </c>
      <c r="CA74" s="2">
        <v>8.8753517788858218</v>
      </c>
      <c r="CB74" s="2">
        <v>5.4657625424868712</v>
      </c>
      <c r="CC74" s="2">
        <v>8.1571039670081067</v>
      </c>
      <c r="CD74" s="2">
        <v>8.3007264551621631</v>
      </c>
      <c r="CE74" s="2">
        <v>9.2592055818297858</v>
      </c>
      <c r="CF74" s="2">
        <v>6.388212776318352</v>
      </c>
      <c r="CG74" s="2">
        <v>7.8420767712119703</v>
      </c>
      <c r="CH74" s="2">
        <v>9.297457430572134</v>
      </c>
      <c r="CI74" s="2">
        <v>7.2975361258959692</v>
      </c>
      <c r="CJ74" s="2">
        <v>9.2642616302434124</v>
      </c>
      <c r="CK74" s="2">
        <v>7.1632091022016855</v>
      </c>
      <c r="CL74" s="2">
        <v>8.4401212146675562</v>
      </c>
      <c r="CM74" s="2">
        <v>8.2030109037142722</v>
      </c>
      <c r="CN74" s="2">
        <v>8.3884315630918245</v>
      </c>
      <c r="CO74" s="2">
        <v>8.121777305325212</v>
      </c>
      <c r="CP74" s="2">
        <v>7.9842124886860129</v>
      </c>
      <c r="CQ74" s="2">
        <v>8.6534216633222432</v>
      </c>
      <c r="CR74" s="2">
        <v>7.6146118327516055</v>
      </c>
      <c r="CS74" s="2">
        <v>8.7873336608206252</v>
      </c>
      <c r="CT74" s="2">
        <v>7.048525080687682</v>
      </c>
      <c r="CU74" s="2">
        <v>7.7305816220499954</v>
      </c>
      <c r="CV74" s="2">
        <v>8.9181996722543495</v>
      </c>
      <c r="CW74" s="2">
        <v>6.531827012513518</v>
      </c>
    </row>
    <row r="75" spans="1:101" hidden="1" x14ac:dyDescent="0.25">
      <c r="B75" s="2">
        <v>2.8111333089032828</v>
      </c>
      <c r="C75" s="2">
        <v>3.0541086643944553</v>
      </c>
      <c r="D75" s="2">
        <v>3.3131783410763198</v>
      </c>
      <c r="E75" s="2">
        <v>2.7453257748501607</v>
      </c>
      <c r="F75" s="2">
        <v>3.4249359876606893</v>
      </c>
      <c r="G75" s="2">
        <v>2.6652752420104644</v>
      </c>
      <c r="H75" s="2">
        <v>3.1169796702237722</v>
      </c>
      <c r="I75" s="2">
        <v>3.058921780863078</v>
      </c>
      <c r="J75" s="2">
        <v>2.949340131084222</v>
      </c>
      <c r="K75" s="2">
        <v>3.0159045778925404</v>
      </c>
      <c r="L75" s="2">
        <v>2.9607699921641362</v>
      </c>
      <c r="M75" s="2">
        <v>2.9587166025130545</v>
      </c>
      <c r="N75" s="2">
        <v>3.201670902883456</v>
      </c>
      <c r="O75" s="2">
        <v>2.9294058294408609</v>
      </c>
      <c r="P75" s="2">
        <v>2.9159633285362743</v>
      </c>
      <c r="Q75" s="2">
        <v>2.8938247916651054</v>
      </c>
      <c r="R75" s="2">
        <v>2.6863916941786097</v>
      </c>
      <c r="S75" s="2">
        <v>2.8468358088106469</v>
      </c>
      <c r="T75" s="2">
        <v>2.8066887006205512</v>
      </c>
      <c r="U75" s="2">
        <v>2.9990903458269349</v>
      </c>
      <c r="V75" s="2">
        <v>3.2561976015850385</v>
      </c>
      <c r="W75" s="2">
        <v>3.2053726333131269</v>
      </c>
      <c r="X75" s="2">
        <v>3.3987093462813278</v>
      </c>
      <c r="Y75" s="2">
        <v>2.7660577602176057</v>
      </c>
      <c r="Z75" s="2">
        <v>3.1303998588706925</v>
      </c>
      <c r="AA75" s="2">
        <v>2.9495346545898351</v>
      </c>
      <c r="AB75" s="2">
        <v>2.8375279099077582</v>
      </c>
      <c r="AC75" s="2">
        <v>2.6601574309267764</v>
      </c>
      <c r="AD75" s="2">
        <v>2.796087324611229</v>
      </c>
      <c r="AE75" s="2">
        <v>2.6880582693238568</v>
      </c>
      <c r="AF75" s="2">
        <v>2.9525370875493406</v>
      </c>
      <c r="AG75" s="2">
        <v>2.8329812216192294</v>
      </c>
      <c r="AH75" s="2">
        <v>3.2740919306510365</v>
      </c>
      <c r="AI75" s="2">
        <v>2.9769018743974343</v>
      </c>
      <c r="AJ75" s="2">
        <v>3.0658928887160828</v>
      </c>
      <c r="AK75" s="2">
        <v>2.9000386240158735</v>
      </c>
      <c r="AL75" s="2">
        <v>3.3583315129439328</v>
      </c>
      <c r="AM75" s="2">
        <v>2.8991529545298507</v>
      </c>
      <c r="AN75" s="2">
        <v>2.7826921096384876</v>
      </c>
      <c r="AO75" s="2">
        <v>3.1590426409022632</v>
      </c>
      <c r="AP75" s="2">
        <v>3.0281054886527365</v>
      </c>
      <c r="AQ75" s="2">
        <v>2.5053430780988695</v>
      </c>
      <c r="AR75" s="2">
        <v>3.1335138051712952</v>
      </c>
      <c r="AS75" s="2">
        <v>2.8022279458016484</v>
      </c>
      <c r="AT75" s="2">
        <v>2.8054504279066248</v>
      </c>
      <c r="AU75" s="2">
        <v>3.0313661920068737</v>
      </c>
      <c r="AV75" s="2">
        <v>2.3902908969154972</v>
      </c>
      <c r="AW75" s="2">
        <v>3.2688152824381507</v>
      </c>
      <c r="AX75" s="2">
        <v>2.6509982726210377</v>
      </c>
      <c r="AY75" s="2">
        <v>3.0777603139841267</v>
      </c>
      <c r="AZ75" s="2">
        <v>2.948764999072591</v>
      </c>
      <c r="BA75" s="2">
        <v>2.7619274899288184</v>
      </c>
      <c r="BB75" s="2">
        <v>2.3613398175154496</v>
      </c>
      <c r="BC75" s="2">
        <v>3.1097339432405469</v>
      </c>
      <c r="BD75" s="2">
        <v>3.0978997696470278</v>
      </c>
      <c r="BE75" s="2">
        <v>3.2556873914291127</v>
      </c>
      <c r="BF75" s="2">
        <v>2.9064281100782132</v>
      </c>
      <c r="BG75" s="2">
        <v>2.8296846067996175</v>
      </c>
      <c r="BH75" s="2">
        <v>3.1272214874815396</v>
      </c>
      <c r="BI75" s="2">
        <v>2.5825361550493233</v>
      </c>
      <c r="BJ75" s="2">
        <v>3.0490177028877872</v>
      </c>
      <c r="BK75" s="2">
        <v>2.7337088763168538</v>
      </c>
      <c r="BL75" s="2">
        <v>2.8452913206763375</v>
      </c>
      <c r="BM75" s="2">
        <v>3.2935794829102099</v>
      </c>
      <c r="BN75" s="2">
        <v>2.8803122151077112</v>
      </c>
      <c r="BO75" s="2">
        <v>2.9943288842777869</v>
      </c>
      <c r="BP75" s="2">
        <v>3.2808108455426641</v>
      </c>
      <c r="BQ75" s="2">
        <v>2.7915006892836498</v>
      </c>
      <c r="BR75" s="2">
        <v>2.802887595921312</v>
      </c>
      <c r="BS75" s="2">
        <v>3.172346233672303</v>
      </c>
      <c r="BT75" s="2">
        <v>2.9033982450280531</v>
      </c>
      <c r="BU75" s="2">
        <v>2.751344021256406</v>
      </c>
      <c r="BV75" s="2">
        <v>3.179627556153545</v>
      </c>
      <c r="BW75" s="2">
        <v>2.461726419011367</v>
      </c>
      <c r="BX75" s="2">
        <v>2.9346294619721016</v>
      </c>
      <c r="BY75" s="2">
        <v>3.224857121896811</v>
      </c>
      <c r="BZ75" s="2">
        <v>2.9615244452757454</v>
      </c>
      <c r="CA75" s="2">
        <v>3.3457979209131947</v>
      </c>
      <c r="CB75" s="2">
        <v>2.9771777755388231</v>
      </c>
      <c r="CC75" s="2">
        <v>2.8655614585904088</v>
      </c>
      <c r="CD75" s="2">
        <v>3.2102865012530959</v>
      </c>
      <c r="CE75" s="2">
        <v>2.8392316593538256</v>
      </c>
      <c r="CF75" s="2">
        <v>3.003083336400993</v>
      </c>
      <c r="CG75" s="2">
        <v>3.053088063079322</v>
      </c>
      <c r="CH75" s="2">
        <v>2.9090611817370102</v>
      </c>
      <c r="CI75" s="2">
        <v>3.470402729199896</v>
      </c>
      <c r="CJ75" s="2">
        <v>2.6147926027857289</v>
      </c>
      <c r="CK75" s="2">
        <v>3.2942258007560059</v>
      </c>
      <c r="CL75" s="2">
        <v>3.256052521433844</v>
      </c>
      <c r="CM75" s="2">
        <v>3.5081072310816324</v>
      </c>
      <c r="CN75" s="2">
        <v>2.9430246186695577</v>
      </c>
      <c r="CO75" s="2">
        <v>2.9704560473436721</v>
      </c>
      <c r="CP75" s="2">
        <v>2.8145094160452397</v>
      </c>
      <c r="CQ75" s="2">
        <v>2.9581797348231209</v>
      </c>
      <c r="CR75" s="2">
        <v>3.1174315048489323</v>
      </c>
      <c r="CS75" s="2">
        <v>3.2410615790154083</v>
      </c>
      <c r="CT75" s="2">
        <v>3.3868704181655049</v>
      </c>
      <c r="CU75" s="2">
        <v>2.7789270334326579</v>
      </c>
      <c r="CV75" s="2">
        <v>2.8211051784221759</v>
      </c>
      <c r="CW75" s="2">
        <v>2.9477284441534981</v>
      </c>
    </row>
    <row r="76" spans="1:101" hidden="1" x14ac:dyDescent="0.25">
      <c r="B76" s="2">
        <v>4.9380884849005051</v>
      </c>
      <c r="C76" s="2">
        <v>5.0037879841549673</v>
      </c>
      <c r="D76" s="2">
        <v>4.7368492890904745</v>
      </c>
      <c r="E76" s="2">
        <v>4.972608806634125</v>
      </c>
      <c r="F76" s="2">
        <v>4.9209576671901569</v>
      </c>
      <c r="G76" s="2">
        <v>4.906263171679023</v>
      </c>
      <c r="H76" s="2">
        <v>5.0928091333364911</v>
      </c>
      <c r="I76" s="2">
        <v>5.1881828882950263</v>
      </c>
      <c r="J76" s="2">
        <v>4.984244891979313</v>
      </c>
      <c r="K76" s="2">
        <v>4.9245998450140007</v>
      </c>
      <c r="L76" s="2">
        <v>4.9020261274506556</v>
      </c>
      <c r="M76" s="2">
        <v>4.8380752042027719</v>
      </c>
      <c r="N76" s="2">
        <v>5.2642921721154927</v>
      </c>
      <c r="O76" s="2">
        <v>4.9399575624919354</v>
      </c>
      <c r="P76" s="2">
        <v>4.8731143530556746</v>
      </c>
      <c r="Q76" s="2">
        <v>5.1166734615861591</v>
      </c>
      <c r="R76" s="2">
        <v>4.9764398788248396</v>
      </c>
      <c r="S76" s="2">
        <v>5.0351479211930457</v>
      </c>
      <c r="T76" s="2">
        <v>5.0076365215009444</v>
      </c>
      <c r="U76" s="2">
        <v>4.9749924809383756</v>
      </c>
      <c r="V76" s="2">
        <v>4.9841505366190155</v>
      </c>
      <c r="W76" s="2">
        <v>4.8610728790078008</v>
      </c>
      <c r="X76" s="2">
        <v>4.9214663172645077</v>
      </c>
      <c r="Y76" s="2">
        <v>5.18725985204712</v>
      </c>
      <c r="Z76" s="2">
        <v>4.827774868516725</v>
      </c>
      <c r="AA76" s="2">
        <v>5.1181795322653327</v>
      </c>
      <c r="AB76" s="2">
        <v>5.0269306661132704</v>
      </c>
      <c r="AC76" s="2">
        <v>5.0266628404838034</v>
      </c>
      <c r="AD76" s="2">
        <v>4.8876019297685289</v>
      </c>
      <c r="AE76" s="2">
        <v>4.9662747763838508</v>
      </c>
      <c r="AF76" s="2">
        <v>5.2483388904892596</v>
      </c>
      <c r="AG76" s="2">
        <v>4.9031844634424253</v>
      </c>
      <c r="AH76" s="2">
        <v>4.9271449486827894</v>
      </c>
      <c r="AI76" s="2">
        <v>4.9229662680920212</v>
      </c>
      <c r="AJ76" s="2">
        <v>5.0543450859588903</v>
      </c>
      <c r="AK76" s="2">
        <v>5.0226940458118046</v>
      </c>
      <c r="AL76" s="2">
        <v>5.0371810113872391</v>
      </c>
      <c r="AM76" s="2">
        <v>5.0492109629093171</v>
      </c>
      <c r="AN76" s="2">
        <v>5.0337043877828664</v>
      </c>
      <c r="AO76" s="2">
        <v>5.1051623313615035</v>
      </c>
      <c r="AP76" s="2">
        <v>4.9285371819980268</v>
      </c>
      <c r="AQ76" s="2">
        <v>5.1486097398515769</v>
      </c>
      <c r="AR76" s="2">
        <v>4.9767000300720854</v>
      </c>
      <c r="AS76" s="2">
        <v>5.0353511154965922</v>
      </c>
      <c r="AT76" s="2">
        <v>5.0413975368870965</v>
      </c>
      <c r="AU76" s="2">
        <v>4.8759959292386466</v>
      </c>
      <c r="AV76" s="2">
        <v>4.7431872953924099</v>
      </c>
      <c r="AW76" s="2">
        <v>4.8979527349101231</v>
      </c>
      <c r="AX76" s="2">
        <v>5.056482204212557</v>
      </c>
      <c r="AY76" s="2">
        <v>5.0532793887578382</v>
      </c>
      <c r="AZ76" s="2">
        <v>5.0049622665727247</v>
      </c>
      <c r="BA76" s="2">
        <v>5.1480056013293565</v>
      </c>
      <c r="BB76" s="2">
        <v>4.9650167393650619</v>
      </c>
      <c r="BC76" s="2">
        <v>5.0660398115765961</v>
      </c>
      <c r="BD76" s="2">
        <v>5.0294711976044937</v>
      </c>
      <c r="BE76" s="2">
        <v>5.1839116617911216</v>
      </c>
      <c r="BF76" s="2">
        <v>4.9859800724898173</v>
      </c>
      <c r="BG76" s="2">
        <v>5.0043185873136782</v>
      </c>
      <c r="BH76" s="2">
        <v>5.1542083205400466</v>
      </c>
      <c r="BI76" s="2">
        <v>5.180878196237269</v>
      </c>
      <c r="BJ76" s="2">
        <v>5.0222249010983981</v>
      </c>
      <c r="BK76" s="2">
        <v>5.1146140400115652</v>
      </c>
      <c r="BL76" s="2">
        <v>4.7495298060706226</v>
      </c>
      <c r="BM76" s="2">
        <v>4.9447202330232303</v>
      </c>
      <c r="BN76" s="2">
        <v>4.9608140782569992</v>
      </c>
      <c r="BO76" s="2">
        <v>4.919931292220558</v>
      </c>
      <c r="BP76" s="2">
        <v>4.8753882860835613</v>
      </c>
      <c r="BQ76" s="2">
        <v>5.100112640391445</v>
      </c>
      <c r="BR76" s="2">
        <v>4.822523065577065</v>
      </c>
      <c r="BS76" s="2">
        <v>4.9244349645767294</v>
      </c>
      <c r="BT76" s="2">
        <v>4.9900516031921027</v>
      </c>
      <c r="BU76" s="2">
        <v>4.9354610856288845</v>
      </c>
      <c r="BV76" s="2">
        <v>4.9517003608775605</v>
      </c>
      <c r="BW76" s="2">
        <v>5.1363784946407671</v>
      </c>
      <c r="BX76" s="2">
        <v>4.9442580658977695</v>
      </c>
      <c r="BY76" s="2">
        <v>4.902717229569121</v>
      </c>
      <c r="BZ76" s="2">
        <v>4.9351264206150889</v>
      </c>
      <c r="CA76" s="2">
        <v>4.8636910414856755</v>
      </c>
      <c r="CB76" s="2">
        <v>4.8620675833543352</v>
      </c>
      <c r="CC76" s="2">
        <v>5.0499765273964083</v>
      </c>
      <c r="CD76" s="2">
        <v>4.8220760507467944</v>
      </c>
      <c r="CE76" s="2">
        <v>5.0498219255057863</v>
      </c>
      <c r="CF76" s="2">
        <v>5.1333689008299137</v>
      </c>
      <c r="CG76" s="2">
        <v>5.0795876190887812</v>
      </c>
      <c r="CH76" s="2">
        <v>5.0733470159056697</v>
      </c>
      <c r="CI76" s="2">
        <v>4.809133625689995</v>
      </c>
      <c r="CJ76" s="2">
        <v>5.0208209956113192</v>
      </c>
      <c r="CK76" s="2">
        <v>5.0772557150645703</v>
      </c>
      <c r="CL76" s="2">
        <v>4.9135273856597186</v>
      </c>
      <c r="CM76" s="2">
        <v>4.9527690167321845</v>
      </c>
      <c r="CN76" s="2">
        <v>5.0903314479237949</v>
      </c>
      <c r="CO76" s="2">
        <v>4.9322404614805651</v>
      </c>
      <c r="CP76" s="2">
        <v>5.0772097702330194</v>
      </c>
      <c r="CQ76" s="2">
        <v>4.9782045920086189</v>
      </c>
      <c r="CR76" s="2">
        <v>5.0600485656148191</v>
      </c>
      <c r="CS76" s="2">
        <v>4.976035337522446</v>
      </c>
      <c r="CT76" s="2">
        <v>4.9279361874580232</v>
      </c>
      <c r="CU76" s="2">
        <v>4.9644838578856341</v>
      </c>
      <c r="CV76" s="2">
        <v>4.8564125239455462</v>
      </c>
      <c r="CW76" s="2">
        <v>5.059839366262274</v>
      </c>
    </row>
    <row r="77" spans="1:101" hidden="1" x14ac:dyDescent="0.25">
      <c r="B77" s="3">
        <v>9.2009763370130262</v>
      </c>
      <c r="C77" s="3">
        <v>9.0569595724664076</v>
      </c>
      <c r="D77" s="3">
        <v>8.9814627870363744</v>
      </c>
      <c r="E77" s="3">
        <v>8.9787647700732869</v>
      </c>
      <c r="F77" s="3">
        <v>8.9589406053760676</v>
      </c>
      <c r="G77" s="3">
        <v>9.0204534550752467</v>
      </c>
      <c r="H77" s="3">
        <v>8.9464946332301132</v>
      </c>
      <c r="I77" s="3">
        <v>8.9935936574168025</v>
      </c>
      <c r="J77" s="3">
        <v>8.9654332806134001</v>
      </c>
      <c r="K77" s="3">
        <v>8.8467384799791162</v>
      </c>
      <c r="L77" s="3">
        <v>9.021031705521164</v>
      </c>
      <c r="M77" s="3">
        <v>8.9201005457251235</v>
      </c>
      <c r="N77" s="3">
        <v>8.9700635551652148</v>
      </c>
      <c r="O77" s="3">
        <v>8.8269110871012444</v>
      </c>
      <c r="P77" s="3">
        <v>9.0050283098137367</v>
      </c>
      <c r="Q77" s="3">
        <v>8.9521479091031466</v>
      </c>
      <c r="R77" s="3">
        <v>9.0066405143649</v>
      </c>
      <c r="S77" s="3">
        <v>8.9344508372119158</v>
      </c>
      <c r="T77" s="3">
        <v>8.9278579032359655</v>
      </c>
      <c r="U77" s="3">
        <v>8.9893018987207771</v>
      </c>
      <c r="V77" s="3">
        <v>9.1530641327856817</v>
      </c>
      <c r="W77" s="3">
        <v>9.1562046997959765</v>
      </c>
      <c r="X77" s="3">
        <v>8.9181436416703104</v>
      </c>
      <c r="Y77" s="3">
        <v>8.9726072685452181</v>
      </c>
      <c r="Z77" s="3">
        <v>8.9472875483193697</v>
      </c>
      <c r="AA77" s="3">
        <v>9.0195965569452241</v>
      </c>
      <c r="AB77" s="3">
        <v>9.1164064032185976</v>
      </c>
      <c r="AC77" s="3">
        <v>9.0518741161610254</v>
      </c>
      <c r="AD77" s="3">
        <v>8.9995696098092424</v>
      </c>
      <c r="AE77" s="3">
        <v>9.0416044713345318</v>
      </c>
      <c r="AF77" s="3">
        <v>9.0213698280499237</v>
      </c>
      <c r="AG77" s="3">
        <v>9.0851251058251865</v>
      </c>
      <c r="AH77" s="3">
        <v>9.0879324964289925</v>
      </c>
      <c r="AI77" s="3">
        <v>9.0185706708336948</v>
      </c>
      <c r="AJ77" s="3">
        <v>9.2058697513550758</v>
      </c>
      <c r="AK77" s="3">
        <v>9.1745364578515023</v>
      </c>
      <c r="AL77" s="3">
        <v>9.0680730582854192</v>
      </c>
      <c r="AM77" s="3">
        <v>9.0900477043044265</v>
      </c>
      <c r="AN77" s="3">
        <v>8.8862377625900972</v>
      </c>
      <c r="AO77" s="3">
        <v>9.0315127687091916</v>
      </c>
      <c r="AP77" s="3">
        <v>9.0017779823838211</v>
      </c>
      <c r="AQ77" s="3">
        <v>9.1039812723021392</v>
      </c>
      <c r="AR77" s="3">
        <v>8.8316139318759834</v>
      </c>
      <c r="AS77" s="3">
        <v>8.905429838416703</v>
      </c>
      <c r="AT77" s="3">
        <v>9.081591301784611</v>
      </c>
      <c r="AU77" s="3">
        <v>8.9323096683703689</v>
      </c>
      <c r="AV77" s="3">
        <v>8.8919810791964178</v>
      </c>
      <c r="AW77" s="3">
        <v>8.8770593416129575</v>
      </c>
      <c r="AX77" s="3">
        <v>9.1468697820047744</v>
      </c>
      <c r="AY77" s="3">
        <v>9.0983388244241183</v>
      </c>
      <c r="AZ77" s="3">
        <v>8.8058713353091882</v>
      </c>
      <c r="BA77" s="3">
        <v>8.8072017740502844</v>
      </c>
      <c r="BB77" s="3">
        <v>8.8102401644014812</v>
      </c>
      <c r="BC77" s="3">
        <v>9.0916693449704553</v>
      </c>
      <c r="BD77" s="3">
        <v>8.9093484700789904</v>
      </c>
      <c r="BE77" s="3">
        <v>9.031208609183242</v>
      </c>
      <c r="BF77" s="3">
        <v>9.0246397785244259</v>
      </c>
      <c r="BG77" s="3">
        <v>8.9959254086552249</v>
      </c>
      <c r="BH77" s="3">
        <v>9.0354968834433116</v>
      </c>
      <c r="BI77" s="3">
        <v>9.031318251438055</v>
      </c>
      <c r="BJ77" s="3">
        <v>9.0783178302907732</v>
      </c>
      <c r="BK77" s="3">
        <v>8.8284499562650112</v>
      </c>
      <c r="BL77" s="3">
        <v>9.0388805694455492</v>
      </c>
      <c r="BM77" s="3">
        <v>9.0599860170219149</v>
      </c>
      <c r="BN77" s="3">
        <v>8.9746345433525416</v>
      </c>
      <c r="BO77" s="3">
        <v>9.2555720133800037</v>
      </c>
      <c r="BP77" s="3">
        <v>9.1004924328311407</v>
      </c>
      <c r="BQ77" s="3">
        <v>9.2384400401932876</v>
      </c>
      <c r="BR77" s="3">
        <v>9.0634824346081349</v>
      </c>
      <c r="BS77" s="3">
        <v>8.943755766143207</v>
      </c>
      <c r="BT77" s="3">
        <v>8.8398977243214549</v>
      </c>
      <c r="BU77" s="3">
        <v>8.9903303596889153</v>
      </c>
      <c r="BV77" s="3">
        <v>9.0264985538593407</v>
      </c>
      <c r="BW77" s="3">
        <v>8.8775609626583822</v>
      </c>
      <c r="BX77" s="3">
        <v>8.9483850081437435</v>
      </c>
      <c r="BY77" s="3">
        <v>8.9881909135545452</v>
      </c>
      <c r="BZ77" s="3">
        <v>9.0631195025325866</v>
      </c>
      <c r="CA77" s="3">
        <v>9.0611976881978507</v>
      </c>
      <c r="CB77" s="3">
        <v>9.0119126071744855</v>
      </c>
      <c r="CC77" s="3">
        <v>8.9551462873299315</v>
      </c>
      <c r="CD77" s="3">
        <v>9.0531186896187403</v>
      </c>
      <c r="CE77" s="3">
        <v>9.0791502687506576</v>
      </c>
      <c r="CF77" s="3">
        <v>8.9246588571605869</v>
      </c>
      <c r="CG77" s="3">
        <v>8.9791356831077724</v>
      </c>
      <c r="CH77" s="3">
        <v>9.1413443517093302</v>
      </c>
      <c r="CI77" s="3">
        <v>9.1564397362621257</v>
      </c>
      <c r="CJ77" s="3">
        <v>9.0335446595445408</v>
      </c>
      <c r="CK77" s="3">
        <v>8.9980253224537794</v>
      </c>
      <c r="CL77" s="3">
        <v>9.0097956578584313</v>
      </c>
      <c r="CM77" s="3">
        <v>8.9238268191602153</v>
      </c>
      <c r="CN77" s="3">
        <v>8.8997598851357207</v>
      </c>
      <c r="CO77" s="3">
        <v>9.0391842146403878</v>
      </c>
      <c r="CP77" s="3">
        <v>8.9486297493040787</v>
      </c>
      <c r="CQ77" s="3">
        <v>9.097194450495083</v>
      </c>
      <c r="CR77" s="3">
        <v>8.8310380815921636</v>
      </c>
      <c r="CS77" s="3">
        <v>9.0628284988507506</v>
      </c>
      <c r="CT77" s="3">
        <v>9.0692201418209013</v>
      </c>
      <c r="CU77" s="3">
        <v>9.182165917272691</v>
      </c>
      <c r="CV77" s="3">
        <v>9.0796278377645621</v>
      </c>
      <c r="CW77" s="3">
        <v>8.9779941100685896</v>
      </c>
    </row>
    <row r="78" spans="1:101" x14ac:dyDescent="0.25">
      <c r="A78" s="133" t="s">
        <v>48</v>
      </c>
    </row>
    <row r="79" spans="1:101" x14ac:dyDescent="0.25">
      <c r="A79" s="2" t="s">
        <v>27</v>
      </c>
      <c r="B79" s="134">
        <f>SUMPRODUCT($C$6:$C$16,B34:B44)/$C$21</f>
        <v>12.225015047194001</v>
      </c>
      <c r="C79" s="134">
        <f t="shared" ref="C79:BN79" si="9">SUMPRODUCT($C$6:$C$16,C34:C44)/$C$21</f>
        <v>11.807713949863524</v>
      </c>
      <c r="D79" s="134">
        <f t="shared" si="9"/>
        <v>11.921273309463597</v>
      </c>
      <c r="E79" s="134">
        <f t="shared" si="9"/>
        <v>11.848128283166613</v>
      </c>
      <c r="F79" s="134">
        <f t="shared" si="9"/>
        <v>11.858497867380988</v>
      </c>
      <c r="G79" s="134">
        <f t="shared" si="9"/>
        <v>11.852085772986767</v>
      </c>
      <c r="H79" s="134">
        <f t="shared" si="9"/>
        <v>12.20271795792582</v>
      </c>
      <c r="I79" s="134">
        <f t="shared" si="9"/>
        <v>12.16647935134618</v>
      </c>
      <c r="J79" s="134">
        <f t="shared" si="9"/>
        <v>11.745981367802157</v>
      </c>
      <c r="K79" s="134">
        <f t="shared" si="9"/>
        <v>11.957799940960593</v>
      </c>
      <c r="L79" s="134">
        <f t="shared" si="9"/>
        <v>11.846837321422981</v>
      </c>
      <c r="M79" s="134">
        <f t="shared" si="9"/>
        <v>12.046957057190726</v>
      </c>
      <c r="N79" s="134">
        <f t="shared" si="9"/>
        <v>12.002409737184975</v>
      </c>
      <c r="O79" s="134">
        <f t="shared" si="9"/>
        <v>11.884913791239674</v>
      </c>
      <c r="P79" s="134">
        <f t="shared" si="9"/>
        <v>12.092256197049979</v>
      </c>
      <c r="Q79" s="134">
        <f t="shared" si="9"/>
        <v>11.87690496611498</v>
      </c>
      <c r="R79" s="134">
        <f t="shared" si="9"/>
        <v>11.907985681796013</v>
      </c>
      <c r="S79" s="134">
        <f t="shared" si="9"/>
        <v>12.11929211125979</v>
      </c>
      <c r="T79" s="134">
        <f t="shared" si="9"/>
        <v>11.983418993033064</v>
      </c>
      <c r="U79" s="134">
        <f t="shared" si="9"/>
        <v>12.155460670193582</v>
      </c>
      <c r="V79" s="134">
        <f t="shared" si="9"/>
        <v>11.986514692816268</v>
      </c>
      <c r="W79" s="134">
        <f t="shared" si="9"/>
        <v>11.620725215405123</v>
      </c>
      <c r="X79" s="134">
        <f t="shared" si="9"/>
        <v>12.244419011327176</v>
      </c>
      <c r="Y79" s="134">
        <f t="shared" si="9"/>
        <v>12.081335525126912</v>
      </c>
      <c r="Z79" s="134">
        <f t="shared" si="9"/>
        <v>11.877210407348656</v>
      </c>
      <c r="AA79" s="134">
        <f t="shared" si="9"/>
        <v>11.397272585858518</v>
      </c>
      <c r="AB79" s="134">
        <f t="shared" si="9"/>
        <v>11.574289361552031</v>
      </c>
      <c r="AC79" s="134">
        <f t="shared" si="9"/>
        <v>11.887018771924577</v>
      </c>
      <c r="AD79" s="134">
        <f t="shared" si="9"/>
        <v>12.038449346167575</v>
      </c>
      <c r="AE79" s="134">
        <f t="shared" si="9"/>
        <v>11.961057245197608</v>
      </c>
      <c r="AF79" s="134">
        <f t="shared" si="9"/>
        <v>12.189868963523118</v>
      </c>
      <c r="AG79" s="134">
        <f t="shared" si="9"/>
        <v>11.699225492098781</v>
      </c>
      <c r="AH79" s="134">
        <f t="shared" si="9"/>
        <v>12.497001473054519</v>
      </c>
      <c r="AI79" s="134">
        <f t="shared" si="9"/>
        <v>11.649225901725519</v>
      </c>
      <c r="AJ79" s="134">
        <f t="shared" si="9"/>
        <v>11.575560211284744</v>
      </c>
      <c r="AK79" s="134">
        <f t="shared" si="9"/>
        <v>12.38209403837882</v>
      </c>
      <c r="AL79" s="134">
        <f t="shared" si="9"/>
        <v>11.64951819621356</v>
      </c>
      <c r="AM79" s="134">
        <f t="shared" si="9"/>
        <v>12.075440661328891</v>
      </c>
      <c r="AN79" s="134">
        <f t="shared" si="9"/>
        <v>11.963987271868342</v>
      </c>
      <c r="AO79" s="134">
        <f t="shared" si="9"/>
        <v>11.804835371741019</v>
      </c>
      <c r="AP79" s="134">
        <f t="shared" si="9"/>
        <v>12.272679334135034</v>
      </c>
      <c r="AQ79" s="134">
        <f t="shared" si="9"/>
        <v>11.872260462340257</v>
      </c>
      <c r="AR79" s="134">
        <f t="shared" si="9"/>
        <v>12.206927223085021</v>
      </c>
      <c r="AS79" s="134">
        <f t="shared" si="9"/>
        <v>12.413222907681343</v>
      </c>
      <c r="AT79" s="134">
        <f t="shared" si="9"/>
        <v>11.551790394312066</v>
      </c>
      <c r="AU79" s="134">
        <f t="shared" si="9"/>
        <v>11.780391804217446</v>
      </c>
      <c r="AV79" s="134">
        <f t="shared" si="9"/>
        <v>11.609571419117266</v>
      </c>
      <c r="AW79" s="134">
        <f t="shared" si="9"/>
        <v>11.650937849466391</v>
      </c>
      <c r="AX79" s="134">
        <f t="shared" si="9"/>
        <v>11.853854184735956</v>
      </c>
      <c r="AY79" s="134">
        <f t="shared" si="9"/>
        <v>11.789021614800559</v>
      </c>
      <c r="AZ79" s="134">
        <f t="shared" si="9"/>
        <v>12.057456396479154</v>
      </c>
      <c r="BA79" s="134">
        <f t="shared" si="9"/>
        <v>11.872759280582528</v>
      </c>
      <c r="BB79" s="134">
        <f t="shared" si="9"/>
        <v>11.982010166704699</v>
      </c>
      <c r="BC79" s="134">
        <f t="shared" si="9"/>
        <v>11.691394076773101</v>
      </c>
      <c r="BD79" s="134">
        <f t="shared" si="9"/>
        <v>11.786167377438506</v>
      </c>
      <c r="BE79" s="134">
        <f t="shared" si="9"/>
        <v>11.277531376214245</v>
      </c>
      <c r="BF79" s="134">
        <f t="shared" si="9"/>
        <v>12.057192437080335</v>
      </c>
      <c r="BG79" s="134">
        <f t="shared" si="9"/>
        <v>11.82523190662782</v>
      </c>
      <c r="BH79" s="134">
        <f t="shared" si="9"/>
        <v>11.740815793692393</v>
      </c>
      <c r="BI79" s="134">
        <f t="shared" si="9"/>
        <v>12.013025035916439</v>
      </c>
      <c r="BJ79" s="134">
        <f t="shared" si="9"/>
        <v>11.779970084577604</v>
      </c>
      <c r="BK79" s="134">
        <f t="shared" si="9"/>
        <v>11.826568628011136</v>
      </c>
      <c r="BL79" s="134">
        <f t="shared" si="9"/>
        <v>11.902341992786521</v>
      </c>
      <c r="BM79" s="134">
        <f t="shared" si="9"/>
        <v>11.932412931328889</v>
      </c>
      <c r="BN79" s="134">
        <f t="shared" si="9"/>
        <v>11.926128806819071</v>
      </c>
      <c r="BO79" s="134">
        <f t="shared" ref="BO79:CW79" si="10">SUMPRODUCT($C$6:$C$16,BO34:BO44)/$C$21</f>
        <v>12.023761991304491</v>
      </c>
      <c r="BP79" s="134">
        <f t="shared" si="10"/>
        <v>12.320996590227439</v>
      </c>
      <c r="BQ79" s="134">
        <f t="shared" si="10"/>
        <v>11.867700107014894</v>
      </c>
      <c r="BR79" s="134">
        <f t="shared" si="10"/>
        <v>12.240112742664239</v>
      </c>
      <c r="BS79" s="134">
        <f t="shared" si="10"/>
        <v>11.951094672204244</v>
      </c>
      <c r="BT79" s="134">
        <f t="shared" si="10"/>
        <v>11.634767911794231</v>
      </c>
      <c r="BU79" s="134">
        <f t="shared" si="10"/>
        <v>11.588452445450063</v>
      </c>
      <c r="BV79" s="134">
        <f t="shared" si="10"/>
        <v>11.822660280432961</v>
      </c>
      <c r="BW79" s="134">
        <f t="shared" si="10"/>
        <v>11.932274475023091</v>
      </c>
      <c r="BX79" s="134">
        <f t="shared" si="10"/>
        <v>11.649311420491323</v>
      </c>
      <c r="BY79" s="134">
        <f t="shared" si="10"/>
        <v>11.965437781098931</v>
      </c>
      <c r="BZ79" s="134">
        <f t="shared" si="10"/>
        <v>11.999530852062074</v>
      </c>
      <c r="CA79" s="134">
        <f t="shared" si="10"/>
        <v>12.298084703697119</v>
      </c>
      <c r="CB79" s="134">
        <f t="shared" si="10"/>
        <v>11.711170491293609</v>
      </c>
      <c r="CC79" s="134">
        <f t="shared" si="10"/>
        <v>11.89074401309518</v>
      </c>
      <c r="CD79" s="134">
        <f t="shared" si="10"/>
        <v>11.914200728846403</v>
      </c>
      <c r="CE79" s="134">
        <f t="shared" si="10"/>
        <v>12.126774769524028</v>
      </c>
      <c r="CF79" s="134">
        <f t="shared" si="10"/>
        <v>11.749736875436131</v>
      </c>
      <c r="CG79" s="134">
        <f t="shared" si="10"/>
        <v>12.218719351988476</v>
      </c>
      <c r="CH79" s="134">
        <f t="shared" si="10"/>
        <v>11.977184027267015</v>
      </c>
      <c r="CI79" s="134">
        <f t="shared" si="10"/>
        <v>11.718178096384444</v>
      </c>
      <c r="CJ79" s="134">
        <f t="shared" si="10"/>
        <v>12.201729767819751</v>
      </c>
      <c r="CK79" s="134">
        <f t="shared" si="10"/>
        <v>11.416211731640017</v>
      </c>
      <c r="CL79" s="134">
        <f t="shared" si="10"/>
        <v>12.11607874242252</v>
      </c>
      <c r="CM79" s="134">
        <f t="shared" si="10"/>
        <v>11.616861159694372</v>
      </c>
      <c r="CN79" s="134">
        <f t="shared" si="10"/>
        <v>11.761974046922187</v>
      </c>
      <c r="CO79" s="134">
        <f t="shared" si="10"/>
        <v>12.159673899310953</v>
      </c>
      <c r="CP79" s="134">
        <f t="shared" si="10"/>
        <v>11.866128341577113</v>
      </c>
      <c r="CQ79" s="134">
        <f t="shared" si="10"/>
        <v>11.793169731814096</v>
      </c>
      <c r="CR79" s="134">
        <f t="shared" si="10"/>
        <v>12.018593638757832</v>
      </c>
      <c r="CS79" s="134">
        <f t="shared" si="10"/>
        <v>12.11046491095135</v>
      </c>
      <c r="CT79" s="134">
        <f t="shared" si="10"/>
        <v>11.619499701157558</v>
      </c>
      <c r="CU79" s="134">
        <f t="shared" si="10"/>
        <v>12.175413733406016</v>
      </c>
      <c r="CV79" s="134">
        <f t="shared" si="10"/>
        <v>12.24960650868144</v>
      </c>
      <c r="CW79" s="134">
        <f t="shared" si="10"/>
        <v>11.921334467993539</v>
      </c>
    </row>
    <row r="80" spans="1:101" x14ac:dyDescent="0.25">
      <c r="A80" s="2" t="s">
        <v>29</v>
      </c>
      <c r="B80" s="134">
        <f>SUMPRODUCT($D$6:$D$16,B34:B44)/$D$21</f>
        <v>11.731268095617926</v>
      </c>
      <c r="C80" s="134">
        <f t="shared" ref="C80:BN80" si="11">SUMPRODUCT($D$6:$D$16,C34:C44)/$D$21</f>
        <v>11.236567817858077</v>
      </c>
      <c r="D80" s="134">
        <f t="shared" si="11"/>
        <v>11.700486618479594</v>
      </c>
      <c r="E80" s="134">
        <f t="shared" si="11"/>
        <v>11.377718375002113</v>
      </c>
      <c r="F80" s="134">
        <f t="shared" si="11"/>
        <v>11.439650717054038</v>
      </c>
      <c r="G80" s="134">
        <f t="shared" si="11"/>
        <v>10.872360301452057</v>
      </c>
      <c r="H80" s="134">
        <f t="shared" si="11"/>
        <v>11.701370364572629</v>
      </c>
      <c r="I80" s="134">
        <f t="shared" si="11"/>
        <v>12.055898268811276</v>
      </c>
      <c r="J80" s="134">
        <f t="shared" si="11"/>
        <v>11.688844754457456</v>
      </c>
      <c r="K80" s="134">
        <f t="shared" si="11"/>
        <v>11.188399899416947</v>
      </c>
      <c r="L80" s="134">
        <f t="shared" si="11"/>
        <v>11.237554701391176</v>
      </c>
      <c r="M80" s="134">
        <f t="shared" si="11"/>
        <v>11.472317937612166</v>
      </c>
      <c r="N80" s="134">
        <f t="shared" si="11"/>
        <v>11.160968328228657</v>
      </c>
      <c r="O80" s="134">
        <f t="shared" si="11"/>
        <v>11.144785915954163</v>
      </c>
      <c r="P80" s="134">
        <f t="shared" si="11"/>
        <v>11.151144988527289</v>
      </c>
      <c r="Q80" s="134">
        <f t="shared" si="11"/>
        <v>11.591257118080575</v>
      </c>
      <c r="R80" s="134">
        <f t="shared" si="11"/>
        <v>11.723493289281556</v>
      </c>
      <c r="S80" s="134">
        <f t="shared" si="11"/>
        <v>11.791315934675849</v>
      </c>
      <c r="T80" s="134">
        <f t="shared" si="11"/>
        <v>11.418939419501509</v>
      </c>
      <c r="U80" s="134">
        <f t="shared" si="11"/>
        <v>11.468320032659205</v>
      </c>
      <c r="V80" s="134">
        <f t="shared" si="11"/>
        <v>11.311840686075803</v>
      </c>
      <c r="W80" s="134">
        <f t="shared" si="11"/>
        <v>11.139527688682655</v>
      </c>
      <c r="X80" s="134">
        <f t="shared" si="11"/>
        <v>11.447981533973868</v>
      </c>
      <c r="Y80" s="134">
        <f t="shared" si="11"/>
        <v>11.571641511212796</v>
      </c>
      <c r="Z80" s="134">
        <f t="shared" si="11"/>
        <v>11.390724877295908</v>
      </c>
      <c r="AA80" s="134">
        <f t="shared" si="11"/>
        <v>10.842704257140763</v>
      </c>
      <c r="AB80" s="134">
        <f t="shared" si="11"/>
        <v>10.943840998727891</v>
      </c>
      <c r="AC80" s="134">
        <f t="shared" si="11"/>
        <v>11.584638113880203</v>
      </c>
      <c r="AD80" s="134">
        <f t="shared" si="11"/>
        <v>11.454959604637615</v>
      </c>
      <c r="AE80" s="134">
        <f t="shared" si="11"/>
        <v>11.575478268742932</v>
      </c>
      <c r="AF80" s="134">
        <f t="shared" si="11"/>
        <v>11.307427067403891</v>
      </c>
      <c r="AG80" s="134">
        <f t="shared" si="11"/>
        <v>10.938028613245475</v>
      </c>
      <c r="AH80" s="134">
        <f t="shared" si="11"/>
        <v>12.293626470930365</v>
      </c>
      <c r="AI80" s="134">
        <f t="shared" si="11"/>
        <v>10.760516262860072</v>
      </c>
      <c r="AJ80" s="134">
        <f t="shared" si="11"/>
        <v>10.922217118730646</v>
      </c>
      <c r="AK80" s="134">
        <f t="shared" si="11"/>
        <v>11.616430863917621</v>
      </c>
      <c r="AL80" s="134">
        <f t="shared" si="11"/>
        <v>10.723665227638318</v>
      </c>
      <c r="AM80" s="134">
        <f t="shared" si="11"/>
        <v>11.581001258907881</v>
      </c>
      <c r="AN80" s="134">
        <f t="shared" si="11"/>
        <v>11.552341231465943</v>
      </c>
      <c r="AO80" s="134">
        <f t="shared" si="11"/>
        <v>11.516456136483644</v>
      </c>
      <c r="AP80" s="134">
        <f t="shared" si="11"/>
        <v>10.992843177943287</v>
      </c>
      <c r="AQ80" s="134">
        <f t="shared" si="11"/>
        <v>11.57568951149304</v>
      </c>
      <c r="AR80" s="134">
        <f t="shared" si="11"/>
        <v>11.289469127294726</v>
      </c>
      <c r="AS80" s="134">
        <f t="shared" si="11"/>
        <v>11.942339380579943</v>
      </c>
      <c r="AT80" s="134">
        <f t="shared" si="11"/>
        <v>11.041588816963237</v>
      </c>
      <c r="AU80" s="134">
        <f t="shared" si="11"/>
        <v>11.649367658303351</v>
      </c>
      <c r="AV80" s="134">
        <f t="shared" si="11"/>
        <v>11.952067958700878</v>
      </c>
      <c r="AW80" s="134">
        <f t="shared" si="11"/>
        <v>10.534265378758453</v>
      </c>
      <c r="AX80" s="134">
        <f t="shared" si="11"/>
        <v>11.191605581322392</v>
      </c>
      <c r="AY80" s="134">
        <f t="shared" si="11"/>
        <v>11.477877530346213</v>
      </c>
      <c r="AZ80" s="134">
        <f t="shared" si="11"/>
        <v>11.581321668925154</v>
      </c>
      <c r="BA80" s="134">
        <f t="shared" si="11"/>
        <v>11.288875429694157</v>
      </c>
      <c r="BB80" s="134">
        <f t="shared" si="11"/>
        <v>11.51783949675761</v>
      </c>
      <c r="BC80" s="134">
        <f t="shared" si="11"/>
        <v>10.459209264048361</v>
      </c>
      <c r="BD80" s="134">
        <f t="shared" si="11"/>
        <v>10.575903571903158</v>
      </c>
      <c r="BE80" s="134">
        <f t="shared" si="11"/>
        <v>11.176845604814378</v>
      </c>
      <c r="BF80" s="134">
        <f t="shared" si="11"/>
        <v>10.968254882999997</v>
      </c>
      <c r="BG80" s="134">
        <f t="shared" si="11"/>
        <v>11.376020684902718</v>
      </c>
      <c r="BH80" s="134">
        <f t="shared" si="11"/>
        <v>11.118199829975424</v>
      </c>
      <c r="BI80" s="134">
        <f t="shared" si="11"/>
        <v>11.146243776910991</v>
      </c>
      <c r="BJ80" s="134">
        <f t="shared" si="11"/>
        <v>11.203577787385049</v>
      </c>
      <c r="BK80" s="134">
        <f t="shared" si="11"/>
        <v>11.379158946705852</v>
      </c>
      <c r="BL80" s="134">
        <f t="shared" si="11"/>
        <v>11.019224600988725</v>
      </c>
      <c r="BM80" s="134">
        <f t="shared" si="11"/>
        <v>11.374485507289227</v>
      </c>
      <c r="BN80" s="134">
        <f t="shared" si="11"/>
        <v>11.394732231451238</v>
      </c>
      <c r="BO80" s="134">
        <f t="shared" ref="BO80:CW80" si="12">SUMPRODUCT($D$6:$D$16,BO34:BO44)/$D$21</f>
        <v>11.172866090587576</v>
      </c>
      <c r="BP80" s="134">
        <f t="shared" si="12"/>
        <v>11.784045897135023</v>
      </c>
      <c r="BQ80" s="134">
        <f t="shared" si="12"/>
        <v>11.218105325211484</v>
      </c>
      <c r="BR80" s="134">
        <f t="shared" si="12"/>
        <v>10.830034892792767</v>
      </c>
      <c r="BS80" s="134">
        <f t="shared" si="12"/>
        <v>11.701894381402951</v>
      </c>
      <c r="BT80" s="134">
        <f t="shared" si="12"/>
        <v>10.843821185035923</v>
      </c>
      <c r="BU80" s="134">
        <f t="shared" si="12"/>
        <v>10.967985995234189</v>
      </c>
      <c r="BV80" s="134">
        <f t="shared" si="12"/>
        <v>11.350534960560655</v>
      </c>
      <c r="BW80" s="134">
        <f t="shared" si="12"/>
        <v>11.879048635550987</v>
      </c>
      <c r="BX80" s="134">
        <f t="shared" si="12"/>
        <v>11.080591273904872</v>
      </c>
      <c r="BY80" s="134">
        <f t="shared" si="12"/>
        <v>11.200522621701799</v>
      </c>
      <c r="BZ80" s="134">
        <f t="shared" si="12"/>
        <v>11.373519855806789</v>
      </c>
      <c r="CA80" s="134">
        <f t="shared" si="12"/>
        <v>11.514070136109352</v>
      </c>
      <c r="CB80" s="134">
        <f t="shared" si="12"/>
        <v>11.451883394081824</v>
      </c>
      <c r="CC80" s="134">
        <f t="shared" si="12"/>
        <v>11.377792673490543</v>
      </c>
      <c r="CD80" s="134">
        <f t="shared" si="12"/>
        <v>11.113776237325352</v>
      </c>
      <c r="CE80" s="134">
        <f t="shared" si="12"/>
        <v>11.457537229573134</v>
      </c>
      <c r="CF80" s="134">
        <f t="shared" si="12"/>
        <v>11.047757807212987</v>
      </c>
      <c r="CG80" s="134">
        <f t="shared" si="12"/>
        <v>11.130182220676577</v>
      </c>
      <c r="CH80" s="134">
        <f t="shared" si="12"/>
        <v>11.173803827529987</v>
      </c>
      <c r="CI80" s="134">
        <f t="shared" si="12"/>
        <v>11.207249861830263</v>
      </c>
      <c r="CJ80" s="134">
        <f t="shared" si="12"/>
        <v>11.650502258283005</v>
      </c>
      <c r="CK80" s="134">
        <f t="shared" si="12"/>
        <v>10.539129666407119</v>
      </c>
      <c r="CL80" s="134">
        <f t="shared" si="12"/>
        <v>11.497490061041843</v>
      </c>
      <c r="CM80" s="134">
        <f t="shared" si="12"/>
        <v>11.524073855070387</v>
      </c>
      <c r="CN80" s="134">
        <f t="shared" si="12"/>
        <v>10.757791129936876</v>
      </c>
      <c r="CO80" s="134">
        <f t="shared" si="12"/>
        <v>11.893063461269863</v>
      </c>
      <c r="CP80" s="134">
        <f t="shared" si="12"/>
        <v>11.418506672172803</v>
      </c>
      <c r="CQ80" s="134">
        <f t="shared" si="12"/>
        <v>11.624179738394874</v>
      </c>
      <c r="CR80" s="134">
        <f t="shared" si="12"/>
        <v>11.532109311284595</v>
      </c>
      <c r="CS80" s="134">
        <f t="shared" si="12"/>
        <v>11.481477784484598</v>
      </c>
      <c r="CT80" s="134">
        <f t="shared" si="12"/>
        <v>11.230297157333181</v>
      </c>
      <c r="CU80" s="134">
        <f t="shared" si="12"/>
        <v>11.540363390860099</v>
      </c>
      <c r="CV80" s="134">
        <f t="shared" si="12"/>
        <v>11.599150851513704</v>
      </c>
      <c r="CW80" s="134">
        <f t="shared" si="12"/>
        <v>11.125885194846063</v>
      </c>
    </row>
    <row r="81" spans="1:101" x14ac:dyDescent="0.25">
      <c r="A81" s="3" t="s">
        <v>28</v>
      </c>
      <c r="B81" s="134">
        <f>SUMPRODUCT($E$6:$E$16,B34:B44)/$E$21</f>
        <v>12.251771795674644</v>
      </c>
      <c r="C81" s="134">
        <f t="shared" ref="C81:BN81" si="13">SUMPRODUCT($E$6:$E$16,C34:C44)/$E$21</f>
        <v>11.158209313210824</v>
      </c>
      <c r="D81" s="134">
        <f t="shared" si="13"/>
        <v>12.154901332881028</v>
      </c>
      <c r="E81" s="134">
        <f t="shared" si="13"/>
        <v>11.455083594072079</v>
      </c>
      <c r="F81" s="134">
        <f t="shared" si="13"/>
        <v>11.224922083800374</v>
      </c>
      <c r="G81" s="134">
        <f t="shared" si="13"/>
        <v>12.276243829176895</v>
      </c>
      <c r="H81" s="134">
        <f t="shared" si="13"/>
        <v>12.571878971413204</v>
      </c>
      <c r="I81" s="134">
        <f t="shared" si="13"/>
        <v>12.426238983376225</v>
      </c>
      <c r="J81" s="134">
        <f t="shared" si="13"/>
        <v>11.355403819779587</v>
      </c>
      <c r="K81" s="134">
        <f t="shared" si="13"/>
        <v>12.414935824098478</v>
      </c>
      <c r="L81" s="134">
        <f t="shared" si="13"/>
        <v>11.815422252910768</v>
      </c>
      <c r="M81" s="134">
        <f t="shared" si="13"/>
        <v>11.654857890547097</v>
      </c>
      <c r="N81" s="134">
        <f t="shared" si="13"/>
        <v>11.871657862523916</v>
      </c>
      <c r="O81" s="134">
        <f t="shared" si="13"/>
        <v>12.251034484272212</v>
      </c>
      <c r="P81" s="134">
        <f t="shared" si="13"/>
        <v>12.765900535091628</v>
      </c>
      <c r="Q81" s="134">
        <f t="shared" si="13"/>
        <v>11.701194087793159</v>
      </c>
      <c r="R81" s="134">
        <f t="shared" si="13"/>
        <v>11.639798683742937</v>
      </c>
      <c r="S81" s="134">
        <f t="shared" si="13"/>
        <v>11.723231517474064</v>
      </c>
      <c r="T81" s="134">
        <f t="shared" si="13"/>
        <v>11.664143979779761</v>
      </c>
      <c r="U81" s="134">
        <f t="shared" si="13"/>
        <v>12.214583640025134</v>
      </c>
      <c r="V81" s="134">
        <f t="shared" si="13"/>
        <v>12.244820228369209</v>
      </c>
      <c r="W81" s="134">
        <f t="shared" si="13"/>
        <v>11.430922685578116</v>
      </c>
      <c r="X81" s="134">
        <f t="shared" si="13"/>
        <v>12.168107114516761</v>
      </c>
      <c r="Y81" s="134">
        <f t="shared" si="13"/>
        <v>11.892018185261037</v>
      </c>
      <c r="Z81" s="134">
        <f t="shared" si="13"/>
        <v>12.114981419958804</v>
      </c>
      <c r="AA81" s="134">
        <f t="shared" si="13"/>
        <v>11.923466570567021</v>
      </c>
      <c r="AB81" s="134">
        <f t="shared" si="13"/>
        <v>11.45737176573134</v>
      </c>
      <c r="AC81" s="134">
        <f t="shared" si="13"/>
        <v>12.114021231015224</v>
      </c>
      <c r="AD81" s="134">
        <f t="shared" si="13"/>
        <v>12.08998753910339</v>
      </c>
      <c r="AE81" s="134">
        <f t="shared" si="13"/>
        <v>12.028464375051083</v>
      </c>
      <c r="AF81" s="134">
        <f t="shared" si="13"/>
        <v>12.856465523313883</v>
      </c>
      <c r="AG81" s="134">
        <f t="shared" si="13"/>
        <v>11.790479609796247</v>
      </c>
      <c r="AH81" s="134">
        <f t="shared" si="13"/>
        <v>12.053581652286253</v>
      </c>
      <c r="AI81" s="134">
        <f t="shared" si="13"/>
        <v>11.90788217276698</v>
      </c>
      <c r="AJ81" s="134">
        <f t="shared" si="13"/>
        <v>12.03450513055288</v>
      </c>
      <c r="AK81" s="134">
        <f t="shared" si="13"/>
        <v>12.06953640985302</v>
      </c>
      <c r="AL81" s="134">
        <f t="shared" si="13"/>
        <v>11.675904712865178</v>
      </c>
      <c r="AM81" s="134">
        <f t="shared" si="13"/>
        <v>12.366715767166864</v>
      </c>
      <c r="AN81" s="134">
        <f t="shared" si="13"/>
        <v>12.122280294194656</v>
      </c>
      <c r="AO81" s="134">
        <f t="shared" si="13"/>
        <v>11.932384267740693</v>
      </c>
      <c r="AP81" s="134">
        <f t="shared" si="13"/>
        <v>12.438475510390354</v>
      </c>
      <c r="AQ81" s="134">
        <f t="shared" si="13"/>
        <v>12.099953484419421</v>
      </c>
      <c r="AR81" s="134">
        <f t="shared" si="13"/>
        <v>12.318337711422512</v>
      </c>
      <c r="AS81" s="134">
        <f t="shared" si="13"/>
        <v>12.524699926755783</v>
      </c>
      <c r="AT81" s="134">
        <f t="shared" si="13"/>
        <v>11.568465875388888</v>
      </c>
      <c r="AU81" s="134">
        <f t="shared" si="13"/>
        <v>12.046910966039684</v>
      </c>
      <c r="AV81" s="134">
        <f t="shared" si="13"/>
        <v>11.139994311285985</v>
      </c>
      <c r="AW81" s="134">
        <f t="shared" si="13"/>
        <v>11.76222301484669</v>
      </c>
      <c r="AX81" s="134">
        <f t="shared" si="13"/>
        <v>11.95728128056408</v>
      </c>
      <c r="AY81" s="134">
        <f t="shared" si="13"/>
        <v>11.691583520052522</v>
      </c>
      <c r="AZ81" s="134">
        <f t="shared" si="13"/>
        <v>11.886357446951612</v>
      </c>
      <c r="BA81" s="134">
        <f t="shared" si="13"/>
        <v>11.332501761160039</v>
      </c>
      <c r="BB81" s="134">
        <f t="shared" si="13"/>
        <v>12.27389723282219</v>
      </c>
      <c r="BC81" s="134">
        <f t="shared" si="13"/>
        <v>11.929248608348965</v>
      </c>
      <c r="BD81" s="134">
        <f t="shared" si="13"/>
        <v>12.421938496526568</v>
      </c>
      <c r="BE81" s="134">
        <f t="shared" si="13"/>
        <v>12.053457456932017</v>
      </c>
      <c r="BF81" s="134">
        <f t="shared" si="13"/>
        <v>12.182679826531933</v>
      </c>
      <c r="BG81" s="134">
        <f t="shared" si="13"/>
        <v>12.071294002127392</v>
      </c>
      <c r="BH81" s="134">
        <f t="shared" si="13"/>
        <v>11.330529118690151</v>
      </c>
      <c r="BI81" s="134">
        <f t="shared" si="13"/>
        <v>11.917351555265535</v>
      </c>
      <c r="BJ81" s="134">
        <f t="shared" si="13"/>
        <v>11.949413005309301</v>
      </c>
      <c r="BK81" s="134">
        <f t="shared" si="13"/>
        <v>12.490293783122722</v>
      </c>
      <c r="BL81" s="134">
        <f t="shared" si="13"/>
        <v>12.391265387168781</v>
      </c>
      <c r="BM81" s="134">
        <f t="shared" si="13"/>
        <v>11.520517381465417</v>
      </c>
      <c r="BN81" s="134">
        <f t="shared" si="13"/>
        <v>11.886947993423595</v>
      </c>
      <c r="BO81" s="134">
        <f t="shared" ref="BO81:CW81" si="14">SUMPRODUCT($E$6:$E$16,BO34:BO44)/$E$21</f>
        <v>12.726853747452529</v>
      </c>
      <c r="BP81" s="134">
        <f t="shared" si="14"/>
        <v>12.09822721471205</v>
      </c>
      <c r="BQ81" s="134">
        <f t="shared" si="14"/>
        <v>12.111107068621628</v>
      </c>
      <c r="BR81" s="134">
        <f t="shared" si="14"/>
        <v>11.439795640424041</v>
      </c>
      <c r="BS81" s="134">
        <f t="shared" si="14"/>
        <v>11.946163909019452</v>
      </c>
      <c r="BT81" s="134">
        <f t="shared" si="14"/>
        <v>11.739297970890171</v>
      </c>
      <c r="BU81" s="134">
        <f t="shared" si="14"/>
        <v>11.556279758822468</v>
      </c>
      <c r="BV81" s="134">
        <f t="shared" si="14"/>
        <v>12.365210753450127</v>
      </c>
      <c r="BW81" s="134">
        <f t="shared" si="14"/>
        <v>12.220700745026456</v>
      </c>
      <c r="BX81" s="134">
        <f t="shared" si="14"/>
        <v>11.859429281915954</v>
      </c>
      <c r="BY81" s="134">
        <f t="shared" si="14"/>
        <v>12.107988701576355</v>
      </c>
      <c r="BZ81" s="134">
        <f t="shared" si="14"/>
        <v>11.711972005643632</v>
      </c>
      <c r="CA81" s="134">
        <f t="shared" si="14"/>
        <v>12.598183723240259</v>
      </c>
      <c r="CB81" s="134">
        <f t="shared" si="14"/>
        <v>11.923997441679951</v>
      </c>
      <c r="CC81" s="134">
        <f t="shared" si="14"/>
        <v>12.104237595560548</v>
      </c>
      <c r="CD81" s="134">
        <f t="shared" si="14"/>
        <v>11.816071413319728</v>
      </c>
      <c r="CE81" s="134">
        <f t="shared" si="14"/>
        <v>11.87814419716128</v>
      </c>
      <c r="CF81" s="134">
        <f t="shared" si="14"/>
        <v>11.462549903597607</v>
      </c>
      <c r="CG81" s="134">
        <f t="shared" si="14"/>
        <v>12.335433760340853</v>
      </c>
      <c r="CH81" s="134">
        <f t="shared" si="14"/>
        <v>12.14538945818355</v>
      </c>
      <c r="CI81" s="134">
        <f t="shared" si="14"/>
        <v>11.624166409932826</v>
      </c>
      <c r="CJ81" s="134">
        <f t="shared" si="14"/>
        <v>12.000217290740636</v>
      </c>
      <c r="CK81" s="134">
        <f t="shared" si="14"/>
        <v>11.951009782304741</v>
      </c>
      <c r="CL81" s="134">
        <f t="shared" si="14"/>
        <v>12.571252726206538</v>
      </c>
      <c r="CM81" s="134">
        <f t="shared" si="14"/>
        <v>11.671321502244158</v>
      </c>
      <c r="CN81" s="134">
        <f t="shared" si="14"/>
        <v>11.888055740144489</v>
      </c>
      <c r="CO81" s="134">
        <f t="shared" si="14"/>
        <v>11.879941023915611</v>
      </c>
      <c r="CP81" s="134">
        <f t="shared" si="14"/>
        <v>11.960063313682834</v>
      </c>
      <c r="CQ81" s="134">
        <f t="shared" si="14"/>
        <v>11.569583219440258</v>
      </c>
      <c r="CR81" s="134">
        <f t="shared" si="14"/>
        <v>12.397057136530949</v>
      </c>
      <c r="CS81" s="134">
        <f t="shared" si="14"/>
        <v>12.774906111707205</v>
      </c>
      <c r="CT81" s="134">
        <f t="shared" si="14"/>
        <v>11.69738779123043</v>
      </c>
      <c r="CU81" s="134">
        <f t="shared" si="14"/>
        <v>11.92729904901516</v>
      </c>
      <c r="CV81" s="134">
        <f t="shared" si="14"/>
        <v>12.490882144222129</v>
      </c>
      <c r="CW81" s="134">
        <f t="shared" si="14"/>
        <v>12.08012067495916</v>
      </c>
    </row>
    <row r="82" spans="1:101" x14ac:dyDescent="0.25">
      <c r="A82" s="133" t="s">
        <v>65</v>
      </c>
    </row>
    <row r="83" spans="1:101" x14ac:dyDescent="0.25">
      <c r="A83" s="2" t="s">
        <v>27</v>
      </c>
      <c r="B83" s="135">
        <f>SUMPRODUCT($C$6:$C$16,B45:B55)/$C$21</f>
        <v>1.0335710034250474E-2</v>
      </c>
      <c r="C83" s="135">
        <f t="shared" ref="C83:BN83" si="15">SUMPRODUCT($C$6:$C$16,C45:C55)/$C$21</f>
        <v>8.5869552873787496E-3</v>
      </c>
      <c r="D83" s="135">
        <f t="shared" si="15"/>
        <v>8.6924976095957892E-3</v>
      </c>
      <c r="E83" s="135">
        <f t="shared" si="15"/>
        <v>1.0083634409500096E-2</v>
      </c>
      <c r="F83" s="135">
        <f t="shared" si="15"/>
        <v>9.7368008267702949E-3</v>
      </c>
      <c r="G83" s="135">
        <f t="shared" si="15"/>
        <v>9.6568290358458007E-3</v>
      </c>
      <c r="H83" s="135">
        <f t="shared" si="15"/>
        <v>8.7257818521623062E-3</v>
      </c>
      <c r="I83" s="135">
        <f t="shared" si="15"/>
        <v>9.9083867902566951E-3</v>
      </c>
      <c r="J83" s="135">
        <f t="shared" si="15"/>
        <v>1.0028369854339171E-2</v>
      </c>
      <c r="K83" s="135">
        <f t="shared" si="15"/>
        <v>1.0669259585361007E-2</v>
      </c>
      <c r="L83" s="135">
        <f t="shared" si="15"/>
        <v>9.3339731491353488E-3</v>
      </c>
      <c r="M83" s="135">
        <f t="shared" si="15"/>
        <v>9.4943880083736606E-3</v>
      </c>
      <c r="N83" s="135">
        <f t="shared" si="15"/>
        <v>1.0932740935470076E-2</v>
      </c>
      <c r="O83" s="135">
        <f t="shared" si="15"/>
        <v>9.8292188954305117E-3</v>
      </c>
      <c r="P83" s="135">
        <f t="shared" si="15"/>
        <v>9.0230985013280973E-3</v>
      </c>
      <c r="Q83" s="135">
        <f t="shared" si="15"/>
        <v>9.3120952414208133E-3</v>
      </c>
      <c r="R83" s="135">
        <f t="shared" si="15"/>
        <v>1.1958374952543442E-2</v>
      </c>
      <c r="S83" s="135">
        <f t="shared" si="15"/>
        <v>8.9080073174362291E-3</v>
      </c>
      <c r="T83" s="135">
        <f t="shared" si="15"/>
        <v>1.0504396245732992E-2</v>
      </c>
      <c r="U83" s="135">
        <f t="shared" si="15"/>
        <v>9.9911930163809632E-3</v>
      </c>
      <c r="V83" s="135">
        <f t="shared" si="15"/>
        <v>1.092857322608542E-2</v>
      </c>
      <c r="W83" s="135">
        <f t="shared" si="15"/>
        <v>8.8559699420421335E-3</v>
      </c>
      <c r="X83" s="135">
        <f t="shared" si="15"/>
        <v>9.9324047607499671E-3</v>
      </c>
      <c r="Y83" s="135">
        <f t="shared" si="15"/>
        <v>9.0868136671905918E-3</v>
      </c>
      <c r="Z83" s="135">
        <f t="shared" si="15"/>
        <v>9.3029042348533961E-3</v>
      </c>
      <c r="AA83" s="135">
        <f t="shared" si="15"/>
        <v>1.0416079990684378E-2</v>
      </c>
      <c r="AB83" s="135">
        <f t="shared" si="15"/>
        <v>9.6791797280987388E-3</v>
      </c>
      <c r="AC83" s="135">
        <f t="shared" si="15"/>
        <v>8.6949504910489219E-3</v>
      </c>
      <c r="AD83" s="135">
        <f t="shared" si="15"/>
        <v>9.2554315917813771E-3</v>
      </c>
      <c r="AE83" s="135">
        <f t="shared" si="15"/>
        <v>9.956834158527942E-3</v>
      </c>
      <c r="AF83" s="135">
        <f t="shared" si="15"/>
        <v>9.2413701158161349E-3</v>
      </c>
      <c r="AG83" s="135">
        <f t="shared" si="15"/>
        <v>9.27228523828128E-3</v>
      </c>
      <c r="AH83" s="135">
        <f t="shared" si="15"/>
        <v>8.3589639663275549E-3</v>
      </c>
      <c r="AI83" s="135">
        <f t="shared" si="15"/>
        <v>1.0133783688687734E-2</v>
      </c>
      <c r="AJ83" s="135">
        <f t="shared" si="15"/>
        <v>8.8390916720187101E-3</v>
      </c>
      <c r="AK83" s="135">
        <f t="shared" si="15"/>
        <v>9.5146203182191434E-3</v>
      </c>
      <c r="AL83" s="135">
        <f t="shared" si="15"/>
        <v>1.0564430234349352E-2</v>
      </c>
      <c r="AM83" s="135">
        <f t="shared" si="15"/>
        <v>7.6355113140077402E-3</v>
      </c>
      <c r="AN83" s="135">
        <f t="shared" si="15"/>
        <v>9.5952565598424779E-3</v>
      </c>
      <c r="AO83" s="135">
        <f t="shared" si="15"/>
        <v>9.9648790197578805E-3</v>
      </c>
      <c r="AP83" s="135">
        <f t="shared" si="15"/>
        <v>1.0482792267065475E-2</v>
      </c>
      <c r="AQ83" s="135">
        <f t="shared" si="15"/>
        <v>9.0468679843510851E-3</v>
      </c>
      <c r="AR83" s="135">
        <f t="shared" si="15"/>
        <v>7.9106415495387959E-3</v>
      </c>
      <c r="AS83" s="135">
        <f t="shared" si="15"/>
        <v>9.6185759506562593E-3</v>
      </c>
      <c r="AT83" s="135">
        <f t="shared" si="15"/>
        <v>8.8525807925735091E-3</v>
      </c>
      <c r="AU83" s="135">
        <f t="shared" si="15"/>
        <v>1.0066792700427657E-2</v>
      </c>
      <c r="AV83" s="135">
        <f t="shared" si="15"/>
        <v>9.9670069168773402E-3</v>
      </c>
      <c r="AW83" s="135">
        <f t="shared" si="15"/>
        <v>9.1624280062135958E-3</v>
      </c>
      <c r="AX83" s="135">
        <f t="shared" si="15"/>
        <v>8.9870628622938688E-3</v>
      </c>
      <c r="AY83" s="135">
        <f t="shared" si="15"/>
        <v>1.0614111694165268E-2</v>
      </c>
      <c r="AZ83" s="135">
        <f t="shared" si="15"/>
        <v>1.0044148821584335E-2</v>
      </c>
      <c r="BA83" s="135">
        <f t="shared" si="15"/>
        <v>1.055644358942545E-2</v>
      </c>
      <c r="BB83" s="135">
        <f t="shared" si="15"/>
        <v>9.9856159048231311E-3</v>
      </c>
      <c r="BC83" s="135">
        <f t="shared" si="15"/>
        <v>9.2182012311378143E-3</v>
      </c>
      <c r="BD83" s="135">
        <f t="shared" si="15"/>
        <v>9.5469094261166672E-3</v>
      </c>
      <c r="BE83" s="135">
        <f t="shared" si="15"/>
        <v>8.4210366382501452E-3</v>
      </c>
      <c r="BF83" s="135">
        <f t="shared" si="15"/>
        <v>1.0832510407403129E-2</v>
      </c>
      <c r="BG83" s="135">
        <f t="shared" si="15"/>
        <v>9.4383454095351167E-3</v>
      </c>
      <c r="BH83" s="135">
        <f t="shared" si="15"/>
        <v>9.9441923257414817E-3</v>
      </c>
      <c r="BI83" s="135">
        <f t="shared" si="15"/>
        <v>1.0746424313803769E-2</v>
      </c>
      <c r="BJ83" s="135">
        <f t="shared" si="15"/>
        <v>1.0861360086682684E-2</v>
      </c>
      <c r="BK83" s="135">
        <f t="shared" si="15"/>
        <v>1.0192442062799791E-2</v>
      </c>
      <c r="BL83" s="135">
        <f t="shared" si="15"/>
        <v>9.8248365527239083E-3</v>
      </c>
      <c r="BM83" s="135">
        <f t="shared" si="15"/>
        <v>1.0125312300421224E-2</v>
      </c>
      <c r="BN83" s="135">
        <f t="shared" si="15"/>
        <v>9.9745003720109939E-3</v>
      </c>
      <c r="BO83" s="135">
        <f t="shared" ref="BO83:CW83" si="16">SUMPRODUCT($C$6:$C$16,BO45:BO55)/$C$21</f>
        <v>9.8952216759802883E-3</v>
      </c>
      <c r="BP83" s="135">
        <f t="shared" si="16"/>
        <v>9.3895442787474831E-3</v>
      </c>
      <c r="BQ83" s="135">
        <f t="shared" si="16"/>
        <v>9.0967911188338576E-3</v>
      </c>
      <c r="BR83" s="135">
        <f t="shared" si="16"/>
        <v>8.7437411526006693E-3</v>
      </c>
      <c r="BS83" s="135">
        <f t="shared" si="16"/>
        <v>1.0908592701392392E-2</v>
      </c>
      <c r="BT83" s="135">
        <f t="shared" si="16"/>
        <v>1.0028782123553853E-2</v>
      </c>
      <c r="BU83" s="135">
        <f t="shared" si="16"/>
        <v>1.1112852936724687E-2</v>
      </c>
      <c r="BV83" s="135">
        <f t="shared" si="16"/>
        <v>1.0907845478135151E-2</v>
      </c>
      <c r="BW83" s="135">
        <f t="shared" si="16"/>
        <v>9.8089897509931485E-3</v>
      </c>
      <c r="BX83" s="135">
        <f t="shared" si="16"/>
        <v>1.0697492744420582E-2</v>
      </c>
      <c r="BY83" s="135">
        <f t="shared" si="16"/>
        <v>1.049627348452728E-2</v>
      </c>
      <c r="BZ83" s="135">
        <f t="shared" si="16"/>
        <v>1.0254624859135445E-2</v>
      </c>
      <c r="CA83" s="135">
        <f t="shared" si="16"/>
        <v>1.1216835879692424E-2</v>
      </c>
      <c r="CB83" s="135">
        <f t="shared" si="16"/>
        <v>9.5867621146104379E-3</v>
      </c>
      <c r="CC83" s="135">
        <f t="shared" si="16"/>
        <v>1.0062947813192332E-2</v>
      </c>
      <c r="CD83" s="135">
        <f t="shared" si="16"/>
        <v>1.1598004146781988E-2</v>
      </c>
      <c r="CE83" s="135">
        <f t="shared" si="16"/>
        <v>9.4917617641249574E-3</v>
      </c>
      <c r="CF83" s="135">
        <f t="shared" si="16"/>
        <v>1.0171309280051227E-2</v>
      </c>
      <c r="CG83" s="135">
        <f t="shared" si="16"/>
        <v>9.8480057253821605E-3</v>
      </c>
      <c r="CH83" s="135">
        <f t="shared" si="16"/>
        <v>1.051205220852079E-2</v>
      </c>
      <c r="CI83" s="135">
        <f t="shared" si="16"/>
        <v>1.0144104810537903E-2</v>
      </c>
      <c r="CJ83" s="135">
        <f t="shared" si="16"/>
        <v>9.5801625107741085E-3</v>
      </c>
      <c r="CK83" s="135">
        <f t="shared" si="16"/>
        <v>1.120472417450017E-2</v>
      </c>
      <c r="CL83" s="135">
        <f t="shared" si="16"/>
        <v>1.0627202428167155E-2</v>
      </c>
      <c r="CM83" s="135">
        <f t="shared" si="16"/>
        <v>8.8613448038117899E-3</v>
      </c>
      <c r="CN83" s="135">
        <f t="shared" si="16"/>
        <v>6.7186422116701913E-3</v>
      </c>
      <c r="CO83" s="135">
        <f t="shared" si="16"/>
        <v>8.9097211551026848E-3</v>
      </c>
      <c r="CP83" s="135">
        <f t="shared" si="16"/>
        <v>9.5801499677995901E-3</v>
      </c>
      <c r="CQ83" s="135">
        <f t="shared" si="16"/>
        <v>1.0457488425325605E-2</v>
      </c>
      <c r="CR83" s="135">
        <f t="shared" si="16"/>
        <v>1.0404265703464808E-2</v>
      </c>
      <c r="CS83" s="135">
        <f t="shared" si="16"/>
        <v>9.5583533970959485E-3</v>
      </c>
      <c r="CT83" s="135">
        <f t="shared" si="16"/>
        <v>1.1547600745814611E-2</v>
      </c>
      <c r="CU83" s="135">
        <f t="shared" si="16"/>
        <v>9.894047978766236E-3</v>
      </c>
      <c r="CV83" s="135">
        <f t="shared" si="16"/>
        <v>1.0582806465537921E-2</v>
      </c>
      <c r="CW83" s="135">
        <f t="shared" si="16"/>
        <v>1.0189005360592278E-2</v>
      </c>
    </row>
    <row r="84" spans="1:101" x14ac:dyDescent="0.25">
      <c r="A84" s="2" t="s">
        <v>29</v>
      </c>
      <c r="B84" s="135">
        <f>SUMPRODUCT($D$6:$D$16,B45:B55)/$D$21</f>
        <v>1.0059631768562921E-2</v>
      </c>
      <c r="C84" s="135">
        <f t="shared" ref="C84:BN84" si="17">SUMPRODUCT($D$6:$D$16,C45:C55)/$D$21</f>
        <v>8.0308355164678668E-3</v>
      </c>
      <c r="D84" s="135">
        <f t="shared" si="17"/>
        <v>8.805026546708606E-3</v>
      </c>
      <c r="E84" s="135">
        <f t="shared" si="17"/>
        <v>9.9059303998505176E-3</v>
      </c>
      <c r="F84" s="135">
        <f t="shared" si="17"/>
        <v>9.3376180492742416E-3</v>
      </c>
      <c r="G84" s="135">
        <f t="shared" si="17"/>
        <v>9.4854640294712647E-3</v>
      </c>
      <c r="H84" s="135">
        <f t="shared" si="17"/>
        <v>8.2600806416022292E-3</v>
      </c>
      <c r="I84" s="135">
        <f t="shared" si="17"/>
        <v>9.8291016677001138E-3</v>
      </c>
      <c r="J84" s="135">
        <f t="shared" si="17"/>
        <v>9.7040238592442669E-3</v>
      </c>
      <c r="K84" s="135">
        <f t="shared" si="17"/>
        <v>1.0923983239674993E-2</v>
      </c>
      <c r="L84" s="135">
        <f t="shared" si="17"/>
        <v>9.4864648794293297E-3</v>
      </c>
      <c r="M84" s="135">
        <f t="shared" si="17"/>
        <v>9.9873923611673333E-3</v>
      </c>
      <c r="N84" s="135">
        <f t="shared" si="17"/>
        <v>1.0215312793869709E-2</v>
      </c>
      <c r="O84" s="135">
        <f t="shared" si="17"/>
        <v>9.6143632268863941E-3</v>
      </c>
      <c r="P84" s="135">
        <f t="shared" si="17"/>
        <v>8.5346754582093821E-3</v>
      </c>
      <c r="Q84" s="135">
        <f t="shared" si="17"/>
        <v>8.6944225878221645E-3</v>
      </c>
      <c r="R84" s="135">
        <f t="shared" si="17"/>
        <v>1.1151382059122777E-2</v>
      </c>
      <c r="S84" s="135">
        <f t="shared" si="17"/>
        <v>8.3822305298879643E-3</v>
      </c>
      <c r="T84" s="135">
        <f t="shared" si="17"/>
        <v>1.0846797441366258E-2</v>
      </c>
      <c r="U84" s="135">
        <f t="shared" si="17"/>
        <v>1.0466844030229282E-2</v>
      </c>
      <c r="V84" s="135">
        <f t="shared" si="17"/>
        <v>1.063788845016592E-2</v>
      </c>
      <c r="W84" s="135">
        <f t="shared" si="17"/>
        <v>8.292766246412708E-3</v>
      </c>
      <c r="X84" s="135">
        <f t="shared" si="17"/>
        <v>1.0421739173022986E-2</v>
      </c>
      <c r="Y84" s="135">
        <f t="shared" si="17"/>
        <v>8.8156572597256656E-3</v>
      </c>
      <c r="Z84" s="135">
        <f t="shared" si="17"/>
        <v>8.9512499648476598E-3</v>
      </c>
      <c r="AA84" s="135">
        <f t="shared" si="17"/>
        <v>1.0431863822988507E-2</v>
      </c>
      <c r="AB84" s="135">
        <f t="shared" si="17"/>
        <v>1.0195422043893183E-2</v>
      </c>
      <c r="AC84" s="135">
        <f t="shared" si="17"/>
        <v>8.5686852602225166E-3</v>
      </c>
      <c r="AD84" s="135">
        <f t="shared" si="17"/>
        <v>9.3697958734648874E-3</v>
      </c>
      <c r="AE84" s="135">
        <f t="shared" si="17"/>
        <v>9.0019536153651807E-3</v>
      </c>
      <c r="AF84" s="135">
        <f t="shared" si="17"/>
        <v>8.5724756436299128E-3</v>
      </c>
      <c r="AG84" s="135">
        <f t="shared" si="17"/>
        <v>8.6797244719493665E-3</v>
      </c>
      <c r="AH84" s="135">
        <f t="shared" si="17"/>
        <v>7.5169708701283283E-3</v>
      </c>
      <c r="AI84" s="135">
        <f t="shared" si="17"/>
        <v>1.0369277982756749E-2</v>
      </c>
      <c r="AJ84" s="135">
        <f t="shared" si="17"/>
        <v>8.6480186548512222E-3</v>
      </c>
      <c r="AK84" s="135">
        <f t="shared" si="17"/>
        <v>9.8360769105881717E-3</v>
      </c>
      <c r="AL84" s="135">
        <f t="shared" si="17"/>
        <v>1.0387217412241514E-2</v>
      </c>
      <c r="AM84" s="135">
        <f t="shared" si="17"/>
        <v>8.3651107441231869E-3</v>
      </c>
      <c r="AN84" s="135">
        <f t="shared" si="17"/>
        <v>9.3909476958346731E-3</v>
      </c>
      <c r="AO84" s="135">
        <f t="shared" si="17"/>
        <v>1.0013057845630913E-2</v>
      </c>
      <c r="AP84" s="135">
        <f t="shared" si="17"/>
        <v>9.9677129463767843E-3</v>
      </c>
      <c r="AQ84" s="135">
        <f t="shared" si="17"/>
        <v>8.9242750607436815E-3</v>
      </c>
      <c r="AR84" s="135">
        <f t="shared" si="17"/>
        <v>7.3527228153194794E-3</v>
      </c>
      <c r="AS84" s="135">
        <f t="shared" si="17"/>
        <v>1.0147796973636035E-2</v>
      </c>
      <c r="AT84" s="135">
        <f t="shared" si="17"/>
        <v>9.2407965814209764E-3</v>
      </c>
      <c r="AU84" s="135">
        <f t="shared" si="17"/>
        <v>1.0158688419358174E-2</v>
      </c>
      <c r="AV84" s="135">
        <f t="shared" si="17"/>
        <v>9.9261889789803263E-3</v>
      </c>
      <c r="AW84" s="135">
        <f t="shared" si="17"/>
        <v>8.5854718735628339E-3</v>
      </c>
      <c r="AX84" s="135">
        <f t="shared" si="17"/>
        <v>8.5400232724666958E-3</v>
      </c>
      <c r="AY84" s="135">
        <f t="shared" si="17"/>
        <v>1.0593809954917346E-2</v>
      </c>
      <c r="AZ84" s="135">
        <f t="shared" si="17"/>
        <v>9.4871707550506727E-3</v>
      </c>
      <c r="BA84" s="135">
        <f t="shared" si="17"/>
        <v>9.6277656458446589E-3</v>
      </c>
      <c r="BB84" s="135">
        <f t="shared" si="17"/>
        <v>9.1009829758710355E-3</v>
      </c>
      <c r="BC84" s="135">
        <f t="shared" si="17"/>
        <v>8.3736864818349747E-3</v>
      </c>
      <c r="BD84" s="135">
        <f t="shared" si="17"/>
        <v>9.2068939916288509E-3</v>
      </c>
      <c r="BE84" s="135">
        <f t="shared" si="17"/>
        <v>8.1931117055773269E-3</v>
      </c>
      <c r="BF84" s="135">
        <f t="shared" si="17"/>
        <v>1.055723821012932E-2</v>
      </c>
      <c r="BG84" s="135">
        <f t="shared" si="17"/>
        <v>9.4755593310990836E-3</v>
      </c>
      <c r="BH84" s="135">
        <f t="shared" si="17"/>
        <v>9.5695209249634094E-3</v>
      </c>
      <c r="BI84" s="135">
        <f t="shared" si="17"/>
        <v>1.0267118735706158E-2</v>
      </c>
      <c r="BJ84" s="135">
        <f t="shared" si="17"/>
        <v>1.0049377879336343E-2</v>
      </c>
      <c r="BK84" s="135">
        <f t="shared" si="17"/>
        <v>1.0336818086677933E-2</v>
      </c>
      <c r="BL84" s="135">
        <f t="shared" si="17"/>
        <v>1.0055845918329627E-2</v>
      </c>
      <c r="BM84" s="135">
        <f t="shared" si="17"/>
        <v>9.4866322043771732E-3</v>
      </c>
      <c r="BN84" s="135">
        <f t="shared" si="17"/>
        <v>1.011677407955079E-2</v>
      </c>
      <c r="BO84" s="135">
        <f t="shared" ref="BO84:CW84" si="18">SUMPRODUCT($D$6:$D$16,BO45:BO55)/$D$21</f>
        <v>1.0043364118401354E-2</v>
      </c>
      <c r="BP84" s="135">
        <f t="shared" si="18"/>
        <v>8.2185739050770461E-3</v>
      </c>
      <c r="BQ84" s="135">
        <f t="shared" si="18"/>
        <v>8.232776890759021E-3</v>
      </c>
      <c r="BR84" s="135">
        <f t="shared" si="18"/>
        <v>8.859450117298712E-3</v>
      </c>
      <c r="BS84" s="135">
        <f t="shared" si="18"/>
        <v>1.0309195248346576E-2</v>
      </c>
      <c r="BT84" s="135">
        <f t="shared" si="18"/>
        <v>9.4734349177569288E-3</v>
      </c>
      <c r="BU84" s="135">
        <f t="shared" si="18"/>
        <v>1.0807008244364034E-2</v>
      </c>
      <c r="BV84" s="135">
        <f t="shared" si="18"/>
        <v>1.0628133459070477E-2</v>
      </c>
      <c r="BW84" s="135">
        <f t="shared" si="18"/>
        <v>8.8558277888562877E-3</v>
      </c>
      <c r="BX84" s="135">
        <f t="shared" si="18"/>
        <v>9.7391153903495318E-3</v>
      </c>
      <c r="BY84" s="135">
        <f t="shared" si="18"/>
        <v>9.4876419496243147E-3</v>
      </c>
      <c r="BZ84" s="135">
        <f t="shared" si="18"/>
        <v>1.0109283362396457E-2</v>
      </c>
      <c r="CA84" s="135">
        <f t="shared" si="18"/>
        <v>1.0767461751199974E-2</v>
      </c>
      <c r="CB84" s="135">
        <f t="shared" si="18"/>
        <v>1.0198424685085349E-2</v>
      </c>
      <c r="CC84" s="135">
        <f t="shared" si="18"/>
        <v>9.5235915621609182E-3</v>
      </c>
      <c r="CD84" s="135">
        <f t="shared" si="18"/>
        <v>1.1655055965291301E-2</v>
      </c>
      <c r="CE84" s="135">
        <f t="shared" si="18"/>
        <v>9.1879507003008141E-3</v>
      </c>
      <c r="CF84" s="135">
        <f t="shared" si="18"/>
        <v>9.18155499698654E-3</v>
      </c>
      <c r="CG84" s="135">
        <f t="shared" si="18"/>
        <v>9.7286392508344078E-3</v>
      </c>
      <c r="CH84" s="135">
        <f t="shared" si="18"/>
        <v>9.7480642724092608E-3</v>
      </c>
      <c r="CI84" s="135">
        <f t="shared" si="18"/>
        <v>8.9995345187424483E-3</v>
      </c>
      <c r="CJ84" s="135">
        <f t="shared" si="18"/>
        <v>9.2821564867332316E-3</v>
      </c>
      <c r="CK84" s="135">
        <f t="shared" si="18"/>
        <v>9.9848070152559129E-3</v>
      </c>
      <c r="CL84" s="135">
        <f t="shared" si="18"/>
        <v>1.0619353104812219E-2</v>
      </c>
      <c r="CM84" s="135">
        <f t="shared" si="18"/>
        <v>8.0723099865581769E-3</v>
      </c>
      <c r="CN84" s="135">
        <f t="shared" si="18"/>
        <v>6.465985961488405E-3</v>
      </c>
      <c r="CO84" s="135">
        <f t="shared" si="18"/>
        <v>8.9981194101794067E-3</v>
      </c>
      <c r="CP84" s="135">
        <f t="shared" si="18"/>
        <v>8.827968683625783E-3</v>
      </c>
      <c r="CQ84" s="135">
        <f t="shared" si="18"/>
        <v>1.0336867549409365E-2</v>
      </c>
      <c r="CR84" s="135">
        <f t="shared" si="18"/>
        <v>1.1028276057027749E-2</v>
      </c>
      <c r="CS84" s="135">
        <f t="shared" si="18"/>
        <v>9.6843896908239847E-3</v>
      </c>
      <c r="CT84" s="135">
        <f t="shared" si="18"/>
        <v>1.112750323640929E-2</v>
      </c>
      <c r="CU84" s="135">
        <f t="shared" si="18"/>
        <v>9.4573841656086666E-3</v>
      </c>
      <c r="CV84" s="135">
        <f t="shared" si="18"/>
        <v>1.0414134283291764E-2</v>
      </c>
      <c r="CW84" s="135">
        <f t="shared" si="18"/>
        <v>1.0347333128918652E-2</v>
      </c>
    </row>
    <row r="85" spans="1:101" x14ac:dyDescent="0.25">
      <c r="A85" s="3" t="s">
        <v>28</v>
      </c>
      <c r="B85" s="135">
        <f>SUMPRODUCT($E$6:$E$16,B45:B55)/$E$21</f>
        <v>1.0184569700638326E-2</v>
      </c>
      <c r="C85" s="135">
        <f t="shared" ref="C85:BN85" si="19">SUMPRODUCT($E$6:$E$16,C45:C55)/$E$21</f>
        <v>8.5915732181976612E-3</v>
      </c>
      <c r="D85" s="135">
        <f t="shared" si="19"/>
        <v>9.1080766642092463E-3</v>
      </c>
      <c r="E85" s="135">
        <f t="shared" si="19"/>
        <v>9.9816377036721794E-3</v>
      </c>
      <c r="F85" s="135">
        <f t="shared" si="19"/>
        <v>9.5229931968353367E-3</v>
      </c>
      <c r="G85" s="135">
        <f t="shared" si="19"/>
        <v>9.8580201201920094E-3</v>
      </c>
      <c r="H85" s="135">
        <f t="shared" si="19"/>
        <v>8.8570007905004761E-3</v>
      </c>
      <c r="I85" s="135">
        <f t="shared" si="19"/>
        <v>9.6995902176561094E-3</v>
      </c>
      <c r="J85" s="135">
        <f t="shared" si="19"/>
        <v>9.7339788860134301E-3</v>
      </c>
      <c r="K85" s="135">
        <f t="shared" si="19"/>
        <v>1.0424510003806963E-2</v>
      </c>
      <c r="L85" s="135">
        <f t="shared" si="19"/>
        <v>8.9698743259806774E-3</v>
      </c>
      <c r="M85" s="135">
        <f t="shared" si="19"/>
        <v>9.2798178173495605E-3</v>
      </c>
      <c r="N85" s="135">
        <f t="shared" si="19"/>
        <v>1.0887278753584147E-2</v>
      </c>
      <c r="O85" s="135">
        <f t="shared" si="19"/>
        <v>9.5235329458048402E-3</v>
      </c>
      <c r="P85" s="135">
        <f t="shared" si="19"/>
        <v>8.617168449819022E-3</v>
      </c>
      <c r="Q85" s="135">
        <f t="shared" si="19"/>
        <v>9.2758951261764679E-3</v>
      </c>
      <c r="R85" s="135">
        <f t="shared" si="19"/>
        <v>1.2200774014530564E-2</v>
      </c>
      <c r="S85" s="135">
        <f t="shared" si="19"/>
        <v>8.7791319368029815E-3</v>
      </c>
      <c r="T85" s="135">
        <f t="shared" si="19"/>
        <v>1.0200761347446944E-2</v>
      </c>
      <c r="U85" s="135">
        <f t="shared" si="19"/>
        <v>9.4561200989486758E-3</v>
      </c>
      <c r="V85" s="135">
        <f t="shared" si="19"/>
        <v>1.1208007321383592E-2</v>
      </c>
      <c r="W85" s="135">
        <f t="shared" si="19"/>
        <v>8.5536508033332709E-3</v>
      </c>
      <c r="X85" s="135">
        <f t="shared" si="19"/>
        <v>9.6868397564085426E-3</v>
      </c>
      <c r="Y85" s="135">
        <f t="shared" si="19"/>
        <v>9.1623216510454339E-3</v>
      </c>
      <c r="Z85" s="135">
        <f t="shared" si="19"/>
        <v>9.1294326137953043E-3</v>
      </c>
      <c r="AA85" s="135">
        <f t="shared" si="19"/>
        <v>9.9410546271195121E-3</v>
      </c>
      <c r="AB85" s="135">
        <f t="shared" si="19"/>
        <v>9.8166014373856011E-3</v>
      </c>
      <c r="AC85" s="135">
        <f t="shared" si="19"/>
        <v>8.684311458815458E-3</v>
      </c>
      <c r="AD85" s="135">
        <f t="shared" si="19"/>
        <v>9.1961482333999863E-3</v>
      </c>
      <c r="AE85" s="135">
        <f t="shared" si="19"/>
        <v>9.8508412220220457E-3</v>
      </c>
      <c r="AF85" s="135">
        <f t="shared" si="19"/>
        <v>9.781365161738307E-3</v>
      </c>
      <c r="AG85" s="135">
        <f t="shared" si="19"/>
        <v>9.5741962871460848E-3</v>
      </c>
      <c r="AH85" s="135">
        <f t="shared" si="19"/>
        <v>8.7236820251787549E-3</v>
      </c>
      <c r="AI85" s="135">
        <f t="shared" si="19"/>
        <v>1.0195142988849529E-2</v>
      </c>
      <c r="AJ85" s="135">
        <f t="shared" si="19"/>
        <v>9.0807057801901743E-3</v>
      </c>
      <c r="AK85" s="135">
        <f t="shared" si="19"/>
        <v>8.9292659085798403E-3</v>
      </c>
      <c r="AL85" s="135">
        <f t="shared" si="19"/>
        <v>1.0289519208769849E-2</v>
      </c>
      <c r="AM85" s="135">
        <f t="shared" si="19"/>
        <v>7.8458712934229551E-3</v>
      </c>
      <c r="AN85" s="135">
        <f t="shared" si="19"/>
        <v>9.5645563110492542E-3</v>
      </c>
      <c r="AO85" s="135">
        <f t="shared" si="19"/>
        <v>9.9358597935213858E-3</v>
      </c>
      <c r="AP85" s="135">
        <f t="shared" si="19"/>
        <v>1.0686636733900018E-2</v>
      </c>
      <c r="AQ85" s="135">
        <f t="shared" si="19"/>
        <v>8.6869850784839584E-3</v>
      </c>
      <c r="AR85" s="135">
        <f t="shared" si="19"/>
        <v>7.9861629375874692E-3</v>
      </c>
      <c r="AS85" s="135">
        <f t="shared" si="19"/>
        <v>9.3580944469422271E-3</v>
      </c>
      <c r="AT85" s="135">
        <f t="shared" si="19"/>
        <v>8.6529178973219385E-3</v>
      </c>
      <c r="AU85" s="135">
        <f t="shared" si="19"/>
        <v>1.0342281227892771E-2</v>
      </c>
      <c r="AV85" s="135">
        <f t="shared" si="19"/>
        <v>1.0023282571819352E-2</v>
      </c>
      <c r="AW85" s="135">
        <f t="shared" si="19"/>
        <v>9.4254729066492651E-3</v>
      </c>
      <c r="AX85" s="135">
        <f t="shared" si="19"/>
        <v>9.1292609568318465E-3</v>
      </c>
      <c r="AY85" s="135">
        <f t="shared" si="19"/>
        <v>1.0179497734244179E-2</v>
      </c>
      <c r="AZ85" s="135">
        <f t="shared" si="19"/>
        <v>9.5811458719657055E-3</v>
      </c>
      <c r="BA85" s="135">
        <f t="shared" si="19"/>
        <v>1.0124568554514136E-2</v>
      </c>
      <c r="BB85" s="135">
        <f t="shared" si="19"/>
        <v>1.0076943700541078E-2</v>
      </c>
      <c r="BC85" s="135">
        <f t="shared" si="19"/>
        <v>9.4174608844709747E-3</v>
      </c>
      <c r="BD85" s="135">
        <f t="shared" si="19"/>
        <v>9.1124704872875099E-3</v>
      </c>
      <c r="BE85" s="135">
        <f t="shared" si="19"/>
        <v>8.1730570352533602E-3</v>
      </c>
      <c r="BF85" s="135">
        <f t="shared" si="19"/>
        <v>1.0789058075805099E-2</v>
      </c>
      <c r="BG85" s="135">
        <f t="shared" si="19"/>
        <v>9.1290914895199825E-3</v>
      </c>
      <c r="BH85" s="135">
        <f t="shared" si="19"/>
        <v>9.5895942942217285E-3</v>
      </c>
      <c r="BI85" s="135">
        <f t="shared" si="19"/>
        <v>1.0734657991469294E-2</v>
      </c>
      <c r="BJ85" s="135">
        <f t="shared" si="19"/>
        <v>1.0541419321159923E-2</v>
      </c>
      <c r="BK85" s="135">
        <f t="shared" si="19"/>
        <v>9.9059735912790381E-3</v>
      </c>
      <c r="BL85" s="135">
        <f t="shared" si="19"/>
        <v>9.4650913827972524E-3</v>
      </c>
      <c r="BM85" s="135">
        <f t="shared" si="19"/>
        <v>1.0114125336832569E-2</v>
      </c>
      <c r="BN85" s="135">
        <f t="shared" si="19"/>
        <v>9.5097508849942263E-3</v>
      </c>
      <c r="BO85" s="135">
        <f t="shared" ref="BO85:CW85" si="20">SUMPRODUCT($E$6:$E$16,BO45:BO55)/$E$21</f>
        <v>9.6730254767951503E-3</v>
      </c>
      <c r="BP85" s="135">
        <f t="shared" si="20"/>
        <v>9.5651059927352039E-3</v>
      </c>
      <c r="BQ85" s="135">
        <f t="shared" si="20"/>
        <v>9.1288646891750213E-3</v>
      </c>
      <c r="BR85" s="135">
        <f t="shared" si="20"/>
        <v>8.0651469643373812E-3</v>
      </c>
      <c r="BS85" s="135">
        <f t="shared" si="20"/>
        <v>1.1180244013929461E-2</v>
      </c>
      <c r="BT85" s="135">
        <f t="shared" si="20"/>
        <v>9.9578666110480551E-3</v>
      </c>
      <c r="BU85" s="135">
        <f t="shared" si="20"/>
        <v>1.1281453570397795E-2</v>
      </c>
      <c r="BV85" s="135">
        <f t="shared" si="20"/>
        <v>1.0584955930948502E-2</v>
      </c>
      <c r="BW85" s="135">
        <f t="shared" si="20"/>
        <v>9.5715938037900256E-3</v>
      </c>
      <c r="BX85" s="135">
        <f t="shared" si="20"/>
        <v>1.0750901449099121E-2</v>
      </c>
      <c r="BY85" s="135">
        <f t="shared" si="20"/>
        <v>1.0728975731715027E-2</v>
      </c>
      <c r="BZ85" s="135">
        <f t="shared" si="20"/>
        <v>1.0393275228229993E-2</v>
      </c>
      <c r="CA85" s="135">
        <f t="shared" si="20"/>
        <v>1.1334144543852363E-2</v>
      </c>
      <c r="CB85" s="135">
        <f t="shared" si="20"/>
        <v>9.8279869650057441E-3</v>
      </c>
      <c r="CC85" s="135">
        <f t="shared" si="20"/>
        <v>1.0104309254264648E-2</v>
      </c>
      <c r="CD85" s="135">
        <f t="shared" si="20"/>
        <v>1.1164405942306841E-2</v>
      </c>
      <c r="CE85" s="135">
        <f t="shared" si="20"/>
        <v>9.3214984365809078E-3</v>
      </c>
      <c r="CF85" s="135">
        <f t="shared" si="20"/>
        <v>1.0652309101745234E-2</v>
      </c>
      <c r="CG85" s="135">
        <f t="shared" si="20"/>
        <v>9.6427884971047872E-3</v>
      </c>
      <c r="CH85" s="135">
        <f t="shared" si="20"/>
        <v>1.0354873534592584E-2</v>
      </c>
      <c r="CI85" s="135">
        <f t="shared" si="20"/>
        <v>1.0123068310323526E-2</v>
      </c>
      <c r="CJ85" s="135">
        <f t="shared" si="20"/>
        <v>9.7162790139469143E-3</v>
      </c>
      <c r="CK85" s="135">
        <f t="shared" si="20"/>
        <v>1.1170224983346978E-2</v>
      </c>
      <c r="CL85" s="135">
        <f t="shared" si="20"/>
        <v>1.0265743109468517E-2</v>
      </c>
      <c r="CM85" s="135">
        <f t="shared" si="20"/>
        <v>9.2690759168116612E-3</v>
      </c>
      <c r="CN85" s="135">
        <f t="shared" si="20"/>
        <v>6.6377872729245233E-3</v>
      </c>
      <c r="CO85" s="135">
        <f t="shared" si="20"/>
        <v>8.6966440633198978E-3</v>
      </c>
      <c r="CP85" s="135">
        <f t="shared" si="20"/>
        <v>9.3066997694311593E-3</v>
      </c>
      <c r="CQ85" s="135">
        <f t="shared" si="20"/>
        <v>1.0091739972403866E-2</v>
      </c>
      <c r="CR85" s="135">
        <f t="shared" si="20"/>
        <v>9.9993585205269773E-3</v>
      </c>
      <c r="CS85" s="135">
        <f t="shared" si="20"/>
        <v>9.2720043881042158E-3</v>
      </c>
      <c r="CT85" s="135">
        <f t="shared" si="20"/>
        <v>1.1402154926880969E-2</v>
      </c>
      <c r="CU85" s="135">
        <f t="shared" si="20"/>
        <v>9.4252190768557009E-3</v>
      </c>
      <c r="CV85" s="135">
        <f t="shared" si="20"/>
        <v>1.0723537518556141E-2</v>
      </c>
      <c r="CW85" s="135">
        <f t="shared" si="20"/>
        <v>9.6671647332464382E-3</v>
      </c>
    </row>
    <row r="86" spans="1:101" x14ac:dyDescent="0.25">
      <c r="A86" s="133" t="s">
        <v>49</v>
      </c>
    </row>
    <row r="87" spans="1:101" x14ac:dyDescent="0.25">
      <c r="A87" s="2" t="s">
        <v>27</v>
      </c>
      <c r="B87" s="134">
        <f>SUMPRODUCT($C$6:$C$16,B56:B66)/$C$21</f>
        <v>3.4461833909925939</v>
      </c>
      <c r="C87" s="134">
        <f t="shared" ref="C87:BN87" si="21">SUMPRODUCT($C$6:$C$16,C56:C66)/$C$21</f>
        <v>3.721884289181784</v>
      </c>
      <c r="D87" s="134">
        <f t="shared" si="21"/>
        <v>3.7844062092004704</v>
      </c>
      <c r="E87" s="134">
        <f t="shared" si="21"/>
        <v>3.5552151961882856</v>
      </c>
      <c r="F87" s="134">
        <f t="shared" si="21"/>
        <v>3.1140486402800902</v>
      </c>
      <c r="G87" s="134">
        <f t="shared" si="21"/>
        <v>3.5021323847425463</v>
      </c>
      <c r="H87" s="134">
        <f t="shared" si="21"/>
        <v>4.0999314685799613</v>
      </c>
      <c r="I87" s="134">
        <f t="shared" si="21"/>
        <v>3.7404828309585922</v>
      </c>
      <c r="J87" s="134">
        <f t="shared" si="21"/>
        <v>2.8986104347850103</v>
      </c>
      <c r="K87" s="134">
        <f t="shared" si="21"/>
        <v>3.6611449532624123</v>
      </c>
      <c r="L87" s="134">
        <f t="shared" si="21"/>
        <v>3.8169226748564355</v>
      </c>
      <c r="M87" s="134">
        <f t="shared" si="21"/>
        <v>3.0366301089954364</v>
      </c>
      <c r="N87" s="134">
        <f t="shared" si="21"/>
        <v>3.7645810514824203</v>
      </c>
      <c r="O87" s="134">
        <f t="shared" si="21"/>
        <v>3.7652920532457568</v>
      </c>
      <c r="P87" s="134">
        <f t="shared" si="21"/>
        <v>3.5215436254297301</v>
      </c>
      <c r="Q87" s="134">
        <f t="shared" si="21"/>
        <v>3.1516242233284357</v>
      </c>
      <c r="R87" s="134">
        <f t="shared" si="21"/>
        <v>2.7904914124223836</v>
      </c>
      <c r="S87" s="134">
        <f t="shared" si="21"/>
        <v>3.639154171389408</v>
      </c>
      <c r="T87" s="134">
        <f t="shared" si="21"/>
        <v>3.2157259216428415</v>
      </c>
      <c r="U87" s="134">
        <f t="shared" si="21"/>
        <v>2.6420016372937933</v>
      </c>
      <c r="V87" s="134">
        <f t="shared" si="21"/>
        <v>3.6432615769516974</v>
      </c>
      <c r="W87" s="134">
        <f t="shared" si="21"/>
        <v>3.5070916821618177</v>
      </c>
      <c r="X87" s="134">
        <f t="shared" si="21"/>
        <v>3.8777820108127168</v>
      </c>
      <c r="Y87" s="134">
        <f t="shared" si="21"/>
        <v>3.2844797989325372</v>
      </c>
      <c r="Z87" s="134">
        <f t="shared" si="21"/>
        <v>3.4964575073894375</v>
      </c>
      <c r="AA87" s="134">
        <f t="shared" si="21"/>
        <v>3.4498000311847092</v>
      </c>
      <c r="AB87" s="134">
        <f t="shared" si="21"/>
        <v>3.2206014561874436</v>
      </c>
      <c r="AC87" s="134">
        <f t="shared" si="21"/>
        <v>3.3732809286227901</v>
      </c>
      <c r="AD87" s="134">
        <f t="shared" si="21"/>
        <v>3.9610400355176201</v>
      </c>
      <c r="AE87" s="134">
        <f t="shared" si="21"/>
        <v>3.5828244039918076</v>
      </c>
      <c r="AF87" s="134">
        <f t="shared" si="21"/>
        <v>4.3366390123837428</v>
      </c>
      <c r="AG87" s="134">
        <f t="shared" si="21"/>
        <v>2.897209582254948</v>
      </c>
      <c r="AH87" s="134">
        <f t="shared" si="21"/>
        <v>3.6327073808257593</v>
      </c>
      <c r="AI87" s="134">
        <f t="shared" si="21"/>
        <v>3.6464290882250792</v>
      </c>
      <c r="AJ87" s="134">
        <f t="shared" si="21"/>
        <v>3.8116985211008965</v>
      </c>
      <c r="AK87" s="134">
        <f t="shared" si="21"/>
        <v>3.4007135656738909</v>
      </c>
      <c r="AL87" s="134">
        <f t="shared" si="21"/>
        <v>3.8506788152246409</v>
      </c>
      <c r="AM87" s="134">
        <f t="shared" si="21"/>
        <v>3.3197048210778379</v>
      </c>
      <c r="AN87" s="134">
        <f t="shared" si="21"/>
        <v>3.6380069932218673</v>
      </c>
      <c r="AO87" s="134">
        <f t="shared" si="21"/>
        <v>3.7147849522127769</v>
      </c>
      <c r="AP87" s="134">
        <f t="shared" si="21"/>
        <v>3.2847581612881567</v>
      </c>
      <c r="AQ87" s="134">
        <f t="shared" si="21"/>
        <v>3.0811849070560826</v>
      </c>
      <c r="AR87" s="134">
        <f t="shared" si="21"/>
        <v>3.8365756690914079</v>
      </c>
      <c r="AS87" s="134">
        <f t="shared" si="21"/>
        <v>3.5736760912692915</v>
      </c>
      <c r="AT87" s="134">
        <f t="shared" si="21"/>
        <v>2.7159289938259215</v>
      </c>
      <c r="AU87" s="134">
        <f t="shared" si="21"/>
        <v>3.3886122141354438</v>
      </c>
      <c r="AV87" s="134">
        <f t="shared" si="21"/>
        <v>3.824186743941159</v>
      </c>
      <c r="AW87" s="134">
        <f t="shared" si="21"/>
        <v>4.1789945369425228</v>
      </c>
      <c r="AX87" s="134">
        <f t="shared" si="21"/>
        <v>3.4716573823833503</v>
      </c>
      <c r="AY87" s="134">
        <f t="shared" si="21"/>
        <v>3.8243837846519</v>
      </c>
      <c r="AZ87" s="134">
        <f t="shared" si="21"/>
        <v>3.6564858898695585</v>
      </c>
      <c r="BA87" s="134">
        <f t="shared" si="21"/>
        <v>3.4459972210271577</v>
      </c>
      <c r="BB87" s="134">
        <f t="shared" si="21"/>
        <v>3.9405936775078914</v>
      </c>
      <c r="BC87" s="134">
        <f t="shared" si="21"/>
        <v>3.9612498929064413</v>
      </c>
      <c r="BD87" s="134">
        <f t="shared" si="21"/>
        <v>3.0612543017990226</v>
      </c>
      <c r="BE87" s="134">
        <f t="shared" si="21"/>
        <v>3.3181682077870835</v>
      </c>
      <c r="BF87" s="134">
        <f t="shared" si="21"/>
        <v>3.1376971085922607</v>
      </c>
      <c r="BG87" s="134">
        <f t="shared" si="21"/>
        <v>3.4071861842092903</v>
      </c>
      <c r="BH87" s="134">
        <f t="shared" si="21"/>
        <v>3.4197041129440149</v>
      </c>
      <c r="BI87" s="134">
        <f t="shared" si="21"/>
        <v>3.1550876854677612</v>
      </c>
      <c r="BJ87" s="134">
        <f t="shared" si="21"/>
        <v>3.0069828017401283</v>
      </c>
      <c r="BK87" s="134">
        <f t="shared" si="21"/>
        <v>3.9635629424618255</v>
      </c>
      <c r="BL87" s="134">
        <f t="shared" si="21"/>
        <v>2.9223163466755508</v>
      </c>
      <c r="BM87" s="134">
        <f t="shared" si="21"/>
        <v>3.3506982812986634</v>
      </c>
      <c r="BN87" s="134">
        <f t="shared" si="21"/>
        <v>3.3554071172837392</v>
      </c>
      <c r="BO87" s="134">
        <f t="shared" ref="BO87:CW87" si="22">SUMPRODUCT($C$6:$C$16,BO56:BO66)/$C$21</f>
        <v>3.6959384401587636</v>
      </c>
      <c r="BP87" s="134">
        <f t="shared" si="22"/>
        <v>3.1969543694649678</v>
      </c>
      <c r="BQ87" s="134">
        <f t="shared" si="22"/>
        <v>3.9378588010519122</v>
      </c>
      <c r="BR87" s="134">
        <f t="shared" si="22"/>
        <v>4.0162842605967297</v>
      </c>
      <c r="BS87" s="134">
        <f t="shared" si="22"/>
        <v>3.192238728794357</v>
      </c>
      <c r="BT87" s="134">
        <f t="shared" si="22"/>
        <v>3.3342532484649987</v>
      </c>
      <c r="BU87" s="134">
        <f t="shared" si="22"/>
        <v>3.9405119714521195</v>
      </c>
      <c r="BV87" s="134">
        <f t="shared" si="22"/>
        <v>3.832735821147327</v>
      </c>
      <c r="BW87" s="134">
        <f t="shared" si="22"/>
        <v>3.3146806084878979</v>
      </c>
      <c r="BX87" s="134">
        <f t="shared" si="22"/>
        <v>3.7677576501519678</v>
      </c>
      <c r="BY87" s="134">
        <f t="shared" si="22"/>
        <v>3.1340995980888073</v>
      </c>
      <c r="BZ87" s="134">
        <f t="shared" si="22"/>
        <v>3.2750479663663357</v>
      </c>
      <c r="CA87" s="134">
        <f t="shared" si="22"/>
        <v>2.8321837029588295</v>
      </c>
      <c r="CB87" s="134">
        <f t="shared" si="22"/>
        <v>3.09395342807364</v>
      </c>
      <c r="CC87" s="134">
        <f t="shared" si="22"/>
        <v>3.4313774274948243</v>
      </c>
      <c r="CD87" s="134">
        <f t="shared" si="22"/>
        <v>3.0285032656357878</v>
      </c>
      <c r="CE87" s="134">
        <f t="shared" si="22"/>
        <v>3.7970376077216832</v>
      </c>
      <c r="CF87" s="134">
        <f t="shared" si="22"/>
        <v>3.8301847398511919</v>
      </c>
      <c r="CG87" s="134">
        <f t="shared" si="22"/>
        <v>2.9157829458733415</v>
      </c>
      <c r="CH87" s="134">
        <f t="shared" si="22"/>
        <v>3.7224275461726894</v>
      </c>
      <c r="CI87" s="134">
        <f t="shared" si="22"/>
        <v>3.9704311204970204</v>
      </c>
      <c r="CJ87" s="134">
        <f t="shared" si="22"/>
        <v>4.5273536357977431</v>
      </c>
      <c r="CK87" s="134">
        <f t="shared" si="22"/>
        <v>4.1630202218783054</v>
      </c>
      <c r="CL87" s="134">
        <f t="shared" si="22"/>
        <v>3.5732954187746113</v>
      </c>
      <c r="CM87" s="134">
        <f t="shared" si="22"/>
        <v>3.4343316033218252</v>
      </c>
      <c r="CN87" s="134">
        <f t="shared" si="22"/>
        <v>3.9008343348775747</v>
      </c>
      <c r="CO87" s="134">
        <f t="shared" si="22"/>
        <v>3.3918587633288482</v>
      </c>
      <c r="CP87" s="134">
        <f t="shared" si="22"/>
        <v>3.0821492374251149</v>
      </c>
      <c r="CQ87" s="134">
        <f t="shared" si="22"/>
        <v>2.6492331112902412</v>
      </c>
      <c r="CR87" s="134">
        <f t="shared" si="22"/>
        <v>3.2303019796124173</v>
      </c>
      <c r="CS87" s="134">
        <f t="shared" si="22"/>
        <v>3.4476716281258861</v>
      </c>
      <c r="CT87" s="134">
        <f t="shared" si="22"/>
        <v>3.5697844151912643</v>
      </c>
      <c r="CU87" s="134">
        <f t="shared" si="22"/>
        <v>3.4813533580467211</v>
      </c>
      <c r="CV87" s="134">
        <f t="shared" si="22"/>
        <v>3.1653319415803596</v>
      </c>
      <c r="CW87" s="134">
        <f t="shared" si="22"/>
        <v>3.6214468006477016</v>
      </c>
    </row>
    <row r="88" spans="1:101" x14ac:dyDescent="0.25">
      <c r="A88" s="2" t="s">
        <v>29</v>
      </c>
      <c r="B88" s="134">
        <f>SUMPRODUCT($D$6:$D$16,B56:B66)/$D$21</f>
        <v>4.3634483449409869</v>
      </c>
      <c r="C88" s="134">
        <f t="shared" ref="C88:BN88" si="23">SUMPRODUCT($D$6:$D$16,C56:C66)/$D$21</f>
        <v>4.2784074971053707</v>
      </c>
      <c r="D88" s="134">
        <f t="shared" si="23"/>
        <v>4.5694760958634859</v>
      </c>
      <c r="E88" s="134">
        <f t="shared" si="23"/>
        <v>4.3735448559444707</v>
      </c>
      <c r="F88" s="134">
        <f t="shared" si="23"/>
        <v>4.176392319407479</v>
      </c>
      <c r="G88" s="134">
        <f t="shared" si="23"/>
        <v>4.5011636775039658</v>
      </c>
      <c r="H88" s="134">
        <f t="shared" si="23"/>
        <v>4.7391690161049356</v>
      </c>
      <c r="I88" s="134">
        <f t="shared" si="23"/>
        <v>4.5005052722295753</v>
      </c>
      <c r="J88" s="134">
        <f t="shared" si="23"/>
        <v>3.5755880181607731</v>
      </c>
      <c r="K88" s="134">
        <f t="shared" si="23"/>
        <v>4.7950135290092186</v>
      </c>
      <c r="L88" s="134">
        <f t="shared" si="23"/>
        <v>4.3118166226406762</v>
      </c>
      <c r="M88" s="134">
        <f t="shared" si="23"/>
        <v>3.7099594892094245</v>
      </c>
      <c r="N88" s="134">
        <f t="shared" si="23"/>
        <v>4.6231430404422929</v>
      </c>
      <c r="O88" s="134">
        <f t="shared" si="23"/>
        <v>4.4214430233742679</v>
      </c>
      <c r="P88" s="134">
        <f t="shared" si="23"/>
        <v>4.2691913147330594</v>
      </c>
      <c r="Q88" s="134">
        <f t="shared" si="23"/>
        <v>4.2998236726279702</v>
      </c>
      <c r="R88" s="134">
        <f t="shared" si="23"/>
        <v>3.3431040924981881</v>
      </c>
      <c r="S88" s="134">
        <f t="shared" si="23"/>
        <v>4.4869345431803795</v>
      </c>
      <c r="T88" s="134">
        <f t="shared" si="23"/>
        <v>4.12774703149978</v>
      </c>
      <c r="U88" s="134">
        <f t="shared" si="23"/>
        <v>3.5515952502308967</v>
      </c>
      <c r="V88" s="134">
        <f t="shared" si="23"/>
        <v>4.1358894311213517</v>
      </c>
      <c r="W88" s="134">
        <f t="shared" si="23"/>
        <v>4.5655587583129424</v>
      </c>
      <c r="X88" s="134">
        <f t="shared" si="23"/>
        <v>4.9107505370845361</v>
      </c>
      <c r="Y88" s="134">
        <f t="shared" si="23"/>
        <v>3.7894142193003888</v>
      </c>
      <c r="Z88" s="134">
        <f t="shared" si="23"/>
        <v>4.184279248580105</v>
      </c>
      <c r="AA88" s="134">
        <f t="shared" si="23"/>
        <v>4.2891825492515867</v>
      </c>
      <c r="AB88" s="134">
        <f t="shared" si="23"/>
        <v>4.0503345037750895</v>
      </c>
      <c r="AC88" s="134">
        <f t="shared" si="23"/>
        <v>4.4716676413013294</v>
      </c>
      <c r="AD88" s="134">
        <f t="shared" si="23"/>
        <v>5.1320574420497191</v>
      </c>
      <c r="AE88" s="134">
        <f t="shared" si="23"/>
        <v>4.1562187112583509</v>
      </c>
      <c r="AF88" s="134">
        <f t="shared" si="23"/>
        <v>4.9032222439843114</v>
      </c>
      <c r="AG88" s="134">
        <f t="shared" si="23"/>
        <v>3.6096890382390856</v>
      </c>
      <c r="AH88" s="134">
        <f t="shared" si="23"/>
        <v>4.4966922306560839</v>
      </c>
      <c r="AI88" s="134">
        <f t="shared" si="23"/>
        <v>4.2920663218328574</v>
      </c>
      <c r="AJ88" s="134">
        <f t="shared" si="23"/>
        <v>4.9917605393681503</v>
      </c>
      <c r="AK88" s="134">
        <f t="shared" si="23"/>
        <v>4.2137261868690352</v>
      </c>
      <c r="AL88" s="134">
        <f t="shared" si="23"/>
        <v>4.4069009992602952</v>
      </c>
      <c r="AM88" s="134">
        <f t="shared" si="23"/>
        <v>4.2650947573662421</v>
      </c>
      <c r="AN88" s="134">
        <f t="shared" si="23"/>
        <v>4.5578620173760953</v>
      </c>
      <c r="AO88" s="134">
        <f t="shared" si="23"/>
        <v>4.4529109851652038</v>
      </c>
      <c r="AP88" s="134">
        <f t="shared" si="23"/>
        <v>4.0424355784450885</v>
      </c>
      <c r="AQ88" s="134">
        <f t="shared" si="23"/>
        <v>4.0701119141253663</v>
      </c>
      <c r="AR88" s="134">
        <f t="shared" si="23"/>
        <v>4.5355052635158906</v>
      </c>
      <c r="AS88" s="134">
        <f t="shared" si="23"/>
        <v>4.2324513985441863</v>
      </c>
      <c r="AT88" s="134">
        <f t="shared" si="23"/>
        <v>3.4685404632922943</v>
      </c>
      <c r="AU88" s="134">
        <f t="shared" si="23"/>
        <v>4.3750208544014804</v>
      </c>
      <c r="AV88" s="134">
        <f t="shared" si="23"/>
        <v>4.6126578854808429</v>
      </c>
      <c r="AW88" s="134">
        <f t="shared" si="23"/>
        <v>4.8470431695213225</v>
      </c>
      <c r="AX88" s="134">
        <f t="shared" si="23"/>
        <v>3.9035401730549726</v>
      </c>
      <c r="AY88" s="134">
        <f t="shared" si="23"/>
        <v>4.2072442688095224</v>
      </c>
      <c r="AZ88" s="134">
        <f t="shared" si="23"/>
        <v>4.4555965837039837</v>
      </c>
      <c r="BA88" s="134">
        <f t="shared" si="23"/>
        <v>4.2281128326749622</v>
      </c>
      <c r="BB88" s="134">
        <f t="shared" si="23"/>
        <v>4.8110138011158279</v>
      </c>
      <c r="BC88" s="134">
        <f t="shared" si="23"/>
        <v>4.3216766459823637</v>
      </c>
      <c r="BD88" s="134">
        <f t="shared" si="23"/>
        <v>4.0875546236322009</v>
      </c>
      <c r="BE88" s="134">
        <f t="shared" si="23"/>
        <v>4.1415161215156795</v>
      </c>
      <c r="BF88" s="134">
        <f t="shared" si="23"/>
        <v>4.0210506850736465</v>
      </c>
      <c r="BG88" s="134">
        <f t="shared" si="23"/>
        <v>4.1559998582016613</v>
      </c>
      <c r="BH88" s="134">
        <f t="shared" si="23"/>
        <v>4.1006946103122575</v>
      </c>
      <c r="BI88" s="134">
        <f t="shared" si="23"/>
        <v>4.1756028858396785</v>
      </c>
      <c r="BJ88" s="134">
        <f t="shared" si="23"/>
        <v>4.1499460540120428</v>
      </c>
      <c r="BK88" s="134">
        <f t="shared" si="23"/>
        <v>4.74191293095007</v>
      </c>
      <c r="BL88" s="134">
        <f t="shared" si="23"/>
        <v>4.0179024794775877</v>
      </c>
      <c r="BM88" s="134">
        <f t="shared" si="23"/>
        <v>4.3061683437008371</v>
      </c>
      <c r="BN88" s="134">
        <f t="shared" si="23"/>
        <v>4.3027791366004191</v>
      </c>
      <c r="BO88" s="134">
        <f t="shared" ref="BO88:CW88" si="24">SUMPRODUCT($D$6:$D$16,BO56:BO66)/$D$21</f>
        <v>4.7761139781114466</v>
      </c>
      <c r="BP88" s="134">
        <f t="shared" si="24"/>
        <v>3.8169792015998838</v>
      </c>
      <c r="BQ88" s="134">
        <f t="shared" si="24"/>
        <v>4.752130913616905</v>
      </c>
      <c r="BR88" s="134">
        <f t="shared" si="24"/>
        <v>4.7080173158060905</v>
      </c>
      <c r="BS88" s="134">
        <f t="shared" si="24"/>
        <v>4.0452639838122817</v>
      </c>
      <c r="BT88" s="134">
        <f t="shared" si="24"/>
        <v>4.0097442079316288</v>
      </c>
      <c r="BU88" s="134">
        <f t="shared" si="24"/>
        <v>4.923507588626852</v>
      </c>
      <c r="BV88" s="134">
        <f t="shared" si="24"/>
        <v>4.4757682135498671</v>
      </c>
      <c r="BW88" s="134">
        <f t="shared" si="24"/>
        <v>4.3003447418554703</v>
      </c>
      <c r="BX88" s="134">
        <f t="shared" si="24"/>
        <v>4.4604894516500488</v>
      </c>
      <c r="BY88" s="134">
        <f t="shared" si="24"/>
        <v>4.5527389442622015</v>
      </c>
      <c r="BZ88" s="134">
        <f t="shared" si="24"/>
        <v>4.4155798249783063</v>
      </c>
      <c r="CA88" s="134">
        <f t="shared" si="24"/>
        <v>3.5452359230209733</v>
      </c>
      <c r="CB88" s="134">
        <f t="shared" si="24"/>
        <v>3.9950488599195184</v>
      </c>
      <c r="CC88" s="134">
        <f t="shared" si="24"/>
        <v>4.1110631130105313</v>
      </c>
      <c r="CD88" s="134">
        <f t="shared" si="24"/>
        <v>4.1402886404253971</v>
      </c>
      <c r="CE88" s="134">
        <f t="shared" si="24"/>
        <v>4.2354317914927897</v>
      </c>
      <c r="CF88" s="134">
        <f t="shared" si="24"/>
        <v>4.7957103255827134</v>
      </c>
      <c r="CG88" s="134">
        <f t="shared" si="24"/>
        <v>3.7926512639399674</v>
      </c>
      <c r="CH88" s="134">
        <f t="shared" si="24"/>
        <v>4.7795623381495149</v>
      </c>
      <c r="CI88" s="134">
        <f t="shared" si="24"/>
        <v>4.5828003247335269</v>
      </c>
      <c r="CJ88" s="134">
        <f t="shared" si="24"/>
        <v>5.2916804919366944</v>
      </c>
      <c r="CK88" s="134">
        <f t="shared" si="24"/>
        <v>4.8534811218049603</v>
      </c>
      <c r="CL88" s="134">
        <f t="shared" si="24"/>
        <v>4.589895314199735</v>
      </c>
      <c r="CM88" s="134">
        <f t="shared" si="24"/>
        <v>4.1838439069973248</v>
      </c>
      <c r="CN88" s="134">
        <f t="shared" si="24"/>
        <v>4.4298297744430979</v>
      </c>
      <c r="CO88" s="134">
        <f t="shared" si="24"/>
        <v>4.2691357915243655</v>
      </c>
      <c r="CP88" s="134">
        <f t="shared" si="24"/>
        <v>3.7328366191428071</v>
      </c>
      <c r="CQ88" s="134">
        <f t="shared" si="24"/>
        <v>3.3194898412088225</v>
      </c>
      <c r="CR88" s="134">
        <f t="shared" si="24"/>
        <v>3.8754218880738138</v>
      </c>
      <c r="CS88" s="134">
        <f t="shared" si="24"/>
        <v>4.3404820678635812</v>
      </c>
      <c r="CT88" s="134">
        <f t="shared" si="24"/>
        <v>4.1276690597281283</v>
      </c>
      <c r="CU88" s="134">
        <f t="shared" si="24"/>
        <v>4.3189859216011266</v>
      </c>
      <c r="CV88" s="134">
        <f t="shared" si="24"/>
        <v>3.8937852315668344</v>
      </c>
      <c r="CW88" s="134">
        <f t="shared" si="24"/>
        <v>4.3007727446284791</v>
      </c>
    </row>
    <row r="89" spans="1:101" x14ac:dyDescent="0.25">
      <c r="A89" s="3" t="s">
        <v>28</v>
      </c>
      <c r="B89" s="134">
        <f>SUMPRODUCT($E$6:$E$16,B56:B66)/$E$21</f>
        <v>2.6946166631663737</v>
      </c>
      <c r="C89" s="134">
        <f t="shared" ref="C89:BN89" si="25">SUMPRODUCT($E$6:$E$16,C56:C66)/$E$21</f>
        <v>2.8100851633754425</v>
      </c>
      <c r="D89" s="134">
        <f t="shared" si="25"/>
        <v>2.9499470337666653</v>
      </c>
      <c r="E89" s="134">
        <f t="shared" si="25"/>
        <v>2.6845493092195487</v>
      </c>
      <c r="F89" s="134">
        <f t="shared" si="25"/>
        <v>2.1844433842382522</v>
      </c>
      <c r="G89" s="134">
        <f t="shared" si="25"/>
        <v>2.5546235110212687</v>
      </c>
      <c r="H89" s="134">
        <f t="shared" si="25"/>
        <v>3.4609776045610126</v>
      </c>
      <c r="I89" s="134">
        <f t="shared" si="25"/>
        <v>3.0238788541923727</v>
      </c>
      <c r="J89" s="134">
        <f t="shared" si="25"/>
        <v>1.9567157959304355</v>
      </c>
      <c r="K89" s="134">
        <f t="shared" si="25"/>
        <v>2.8224072102270639</v>
      </c>
      <c r="L89" s="134">
        <f t="shared" si="25"/>
        <v>3.0121570420493993</v>
      </c>
      <c r="M89" s="134">
        <f t="shared" si="25"/>
        <v>2.1051345398102828</v>
      </c>
      <c r="N89" s="134">
        <f t="shared" si="25"/>
        <v>2.9940158913507888</v>
      </c>
      <c r="O89" s="134">
        <f t="shared" si="25"/>
        <v>2.663267925860568</v>
      </c>
      <c r="P89" s="134">
        <f t="shared" si="25"/>
        <v>2.6502228532326475</v>
      </c>
      <c r="Q89" s="134">
        <f t="shared" si="25"/>
        <v>2.3789279060411994</v>
      </c>
      <c r="R89" s="134">
        <f t="shared" si="25"/>
        <v>2.0885038516334253</v>
      </c>
      <c r="S89" s="134">
        <f t="shared" si="25"/>
        <v>2.8441224362782274</v>
      </c>
      <c r="T89" s="134">
        <f t="shared" si="25"/>
        <v>2.2925415424695488</v>
      </c>
      <c r="U89" s="134">
        <f t="shared" si="25"/>
        <v>1.6371284566750088</v>
      </c>
      <c r="V89" s="134">
        <f t="shared" si="25"/>
        <v>3.0121548994545493</v>
      </c>
      <c r="W89" s="134">
        <f t="shared" si="25"/>
        <v>2.7586322081809196</v>
      </c>
      <c r="X89" s="134">
        <f t="shared" si="25"/>
        <v>2.9425905242867638</v>
      </c>
      <c r="Y89" s="134">
        <f t="shared" si="25"/>
        <v>2.5976101970673464</v>
      </c>
      <c r="Z89" s="134">
        <f t="shared" si="25"/>
        <v>2.5943386180357186</v>
      </c>
      <c r="AA89" s="134">
        <f t="shared" si="25"/>
        <v>2.6549439749472028</v>
      </c>
      <c r="AB89" s="134">
        <f t="shared" si="25"/>
        <v>2.5468354663131181</v>
      </c>
      <c r="AC89" s="134">
        <f t="shared" si="25"/>
        <v>2.3043184143388853</v>
      </c>
      <c r="AD89" s="134">
        <f t="shared" si="25"/>
        <v>2.9960269527144456</v>
      </c>
      <c r="AE89" s="134">
        <f t="shared" si="25"/>
        <v>2.7267848314355936</v>
      </c>
      <c r="AF89" s="134">
        <f t="shared" si="25"/>
        <v>3.3573240263093158</v>
      </c>
      <c r="AG89" s="134">
        <f t="shared" si="25"/>
        <v>2.2195278610592619</v>
      </c>
      <c r="AH89" s="134">
        <f t="shared" si="25"/>
        <v>2.6553078491435484</v>
      </c>
      <c r="AI89" s="134">
        <f t="shared" si="25"/>
        <v>2.8175595462490799</v>
      </c>
      <c r="AJ89" s="134">
        <f t="shared" si="25"/>
        <v>2.9131697360873647</v>
      </c>
      <c r="AK89" s="134">
        <f t="shared" si="25"/>
        <v>2.6739115389857</v>
      </c>
      <c r="AL89" s="134">
        <f t="shared" si="25"/>
        <v>2.9783185999908093</v>
      </c>
      <c r="AM89" s="134">
        <f t="shared" si="25"/>
        <v>2.421034047974373</v>
      </c>
      <c r="AN89" s="134">
        <f t="shared" si="25"/>
        <v>2.5665423382086208</v>
      </c>
      <c r="AO89" s="134">
        <f t="shared" si="25"/>
        <v>2.9923618797172096</v>
      </c>
      <c r="AP89" s="134">
        <f t="shared" si="25"/>
        <v>2.3582663356173437</v>
      </c>
      <c r="AQ89" s="134">
        <f t="shared" si="25"/>
        <v>2.2519757510362157</v>
      </c>
      <c r="AR89" s="134">
        <f t="shared" si="25"/>
        <v>3.0041252836911565</v>
      </c>
      <c r="AS89" s="134">
        <f t="shared" si="25"/>
        <v>2.6033130097142694</v>
      </c>
      <c r="AT89" s="134">
        <f t="shared" si="25"/>
        <v>2.0703435289706333</v>
      </c>
      <c r="AU89" s="134">
        <f t="shared" si="25"/>
        <v>2.6589490135670331</v>
      </c>
      <c r="AV89" s="134">
        <f t="shared" si="25"/>
        <v>2.9580403441395791</v>
      </c>
      <c r="AW89" s="134">
        <f t="shared" si="25"/>
        <v>3.3277525661214273</v>
      </c>
      <c r="AX89" s="134">
        <f t="shared" si="25"/>
        <v>2.6755744459378739</v>
      </c>
      <c r="AY89" s="134">
        <f t="shared" si="25"/>
        <v>2.9962432603094928</v>
      </c>
      <c r="AZ89" s="134">
        <f t="shared" si="25"/>
        <v>2.8343559514076446</v>
      </c>
      <c r="BA89" s="134">
        <f t="shared" si="25"/>
        <v>2.4934604734403627</v>
      </c>
      <c r="BB89" s="134">
        <f t="shared" si="25"/>
        <v>2.8347027799905704</v>
      </c>
      <c r="BC89" s="134">
        <f t="shared" si="25"/>
        <v>3.1449620215125971</v>
      </c>
      <c r="BD89" s="134">
        <f t="shared" si="25"/>
        <v>2.1672642827190876</v>
      </c>
      <c r="BE89" s="134">
        <f t="shared" si="25"/>
        <v>2.6248091661411848</v>
      </c>
      <c r="BF89" s="134">
        <f t="shared" si="25"/>
        <v>2.2915802764411666</v>
      </c>
      <c r="BG89" s="134">
        <f t="shared" si="25"/>
        <v>2.4160022357772477</v>
      </c>
      <c r="BH89" s="134">
        <f t="shared" si="25"/>
        <v>2.6142622170225343</v>
      </c>
      <c r="BI89" s="134">
        <f t="shared" si="25"/>
        <v>2.6244307930405877</v>
      </c>
      <c r="BJ89" s="134">
        <f t="shared" si="25"/>
        <v>2.1881199491559875</v>
      </c>
      <c r="BK89" s="134">
        <f t="shared" si="25"/>
        <v>3.1163273111867977</v>
      </c>
      <c r="BL89" s="134">
        <f t="shared" si="25"/>
        <v>2.4037647409568264</v>
      </c>
      <c r="BM89" s="134">
        <f t="shared" si="25"/>
        <v>2.5242325322229169</v>
      </c>
      <c r="BN89" s="134">
        <f t="shared" si="25"/>
        <v>2.3464801724075683</v>
      </c>
      <c r="BO89" s="134">
        <f t="shared" ref="BO89:CW89" si="26">SUMPRODUCT($E$6:$E$16,BO56:BO66)/$E$21</f>
        <v>2.8377138481361497</v>
      </c>
      <c r="BP89" s="134">
        <f t="shared" si="26"/>
        <v>2.7737252079780101</v>
      </c>
      <c r="BQ89" s="134">
        <f t="shared" si="26"/>
        <v>3.0885616531150171</v>
      </c>
      <c r="BR89" s="134">
        <f t="shared" si="26"/>
        <v>3.1954068703678837</v>
      </c>
      <c r="BS89" s="134">
        <f t="shared" si="26"/>
        <v>2.3282066037507985</v>
      </c>
      <c r="BT89" s="134">
        <f t="shared" si="26"/>
        <v>2.563142304436167</v>
      </c>
      <c r="BU89" s="134">
        <f t="shared" si="26"/>
        <v>2.8124430748500657</v>
      </c>
      <c r="BV89" s="134">
        <f t="shared" si="26"/>
        <v>3.0047515954638233</v>
      </c>
      <c r="BW89" s="134">
        <f t="shared" si="26"/>
        <v>2.5253013438466603</v>
      </c>
      <c r="BX89" s="134">
        <f t="shared" si="26"/>
        <v>3.0480533810746295</v>
      </c>
      <c r="BY89" s="134">
        <f t="shared" si="26"/>
        <v>2.3619213239766648</v>
      </c>
      <c r="BZ89" s="134">
        <f t="shared" si="26"/>
        <v>2.4480699053779622</v>
      </c>
      <c r="CA89" s="134">
        <f t="shared" si="26"/>
        <v>2.229180387909949</v>
      </c>
      <c r="CB89" s="134">
        <f t="shared" si="26"/>
        <v>2.1579769863043063</v>
      </c>
      <c r="CC89" s="134">
        <f t="shared" si="26"/>
        <v>2.7532363050289268</v>
      </c>
      <c r="CD89" s="134">
        <f t="shared" si="26"/>
        <v>2.3322498317244857</v>
      </c>
      <c r="CE89" s="134">
        <f t="shared" si="26"/>
        <v>3.2080781422647013</v>
      </c>
      <c r="CF89" s="134">
        <f t="shared" si="26"/>
        <v>2.9195945171094957</v>
      </c>
      <c r="CG89" s="134">
        <f t="shared" si="26"/>
        <v>1.93115068281527</v>
      </c>
      <c r="CH89" s="134">
        <f t="shared" si="26"/>
        <v>2.671676204683374</v>
      </c>
      <c r="CI89" s="134">
        <f t="shared" si="26"/>
        <v>3.3151886057292734</v>
      </c>
      <c r="CJ89" s="134">
        <f t="shared" si="26"/>
        <v>3.7191361756262125</v>
      </c>
      <c r="CK89" s="134">
        <f t="shared" si="26"/>
        <v>3.279357914906075</v>
      </c>
      <c r="CL89" s="134">
        <f t="shared" si="26"/>
        <v>2.5644548948931911</v>
      </c>
      <c r="CM89" s="134">
        <f t="shared" si="26"/>
        <v>2.5643163948578906</v>
      </c>
      <c r="CN89" s="134">
        <f t="shared" si="26"/>
        <v>2.9911600737487256</v>
      </c>
      <c r="CO89" s="134">
        <f t="shared" si="26"/>
        <v>2.4624630243712922</v>
      </c>
      <c r="CP89" s="134">
        <f t="shared" si="26"/>
        <v>2.0673359004815874</v>
      </c>
      <c r="CQ89" s="134">
        <f t="shared" si="26"/>
        <v>2.0286343354718648</v>
      </c>
      <c r="CR89" s="134">
        <f t="shared" si="26"/>
        <v>2.4336795650216327</v>
      </c>
      <c r="CS89" s="134">
        <f t="shared" si="26"/>
        <v>2.5232512227538728</v>
      </c>
      <c r="CT89" s="134">
        <f t="shared" si="26"/>
        <v>2.9450816978292136</v>
      </c>
      <c r="CU89" s="134">
        <f t="shared" si="26"/>
        <v>2.7481993715313435</v>
      </c>
      <c r="CV89" s="134">
        <f t="shared" si="26"/>
        <v>2.4288222324049289</v>
      </c>
      <c r="CW89" s="134">
        <f t="shared" si="26"/>
        <v>2.8528234522578941</v>
      </c>
    </row>
    <row r="90" spans="1:101" x14ac:dyDescent="0.25">
      <c r="A90" s="133" t="s">
        <v>73</v>
      </c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</row>
    <row r="91" spans="1:101" x14ac:dyDescent="0.25">
      <c r="A91" s="2" t="s">
        <v>27</v>
      </c>
      <c r="B91" s="134">
        <f>SUMPRODUCT($C$6:$C$16,B67:B77)/$C$21</f>
        <v>5.301329658900074</v>
      </c>
      <c r="C91" s="134">
        <f t="shared" ref="C91:BN91" si="27">SUMPRODUCT($C$6:$C$16,C67:C77)/$C$21</f>
        <v>4.3604800898164005</v>
      </c>
      <c r="D91" s="134">
        <f t="shared" si="27"/>
        <v>4.4439434023915849</v>
      </c>
      <c r="E91" s="134">
        <f t="shared" si="27"/>
        <v>4.3000850205800027</v>
      </c>
      <c r="F91" s="134">
        <f t="shared" si="27"/>
        <v>4.204445137314738</v>
      </c>
      <c r="G91" s="134">
        <f t="shared" si="27"/>
        <v>4.585461038416649</v>
      </c>
      <c r="H91" s="134">
        <f t="shared" si="27"/>
        <v>5.1042809580945674</v>
      </c>
      <c r="I91" s="134">
        <f t="shared" si="27"/>
        <v>4.3376408668457094</v>
      </c>
      <c r="J91" s="134">
        <f t="shared" si="27"/>
        <v>4.6099493070715232</v>
      </c>
      <c r="K91" s="134">
        <f t="shared" si="27"/>
        <v>3.8157551826854523</v>
      </c>
      <c r="L91" s="134">
        <f t="shared" si="27"/>
        <v>5.1063186602069317</v>
      </c>
      <c r="M91" s="134">
        <f t="shared" si="27"/>
        <v>4.1067321494177715</v>
      </c>
      <c r="N91" s="134">
        <f t="shared" si="27"/>
        <v>5.3596371331957524</v>
      </c>
      <c r="O91" s="134">
        <f t="shared" si="27"/>
        <v>4.6766417661919997</v>
      </c>
      <c r="P91" s="134">
        <f t="shared" si="27"/>
        <v>5.2069638995721164</v>
      </c>
      <c r="Q91" s="134">
        <f t="shared" si="27"/>
        <v>3.9404677564481472</v>
      </c>
      <c r="R91" s="134">
        <f t="shared" si="27"/>
        <v>3.7280412945214425</v>
      </c>
      <c r="S91" s="134">
        <f t="shared" si="27"/>
        <v>4.1945500195558818</v>
      </c>
      <c r="T91" s="134">
        <f t="shared" si="27"/>
        <v>4.4236702942110684</v>
      </c>
      <c r="U91" s="134">
        <f t="shared" si="27"/>
        <v>4.9252706400155652</v>
      </c>
      <c r="V91" s="134">
        <f t="shared" si="27"/>
        <v>4.1571438863361037</v>
      </c>
      <c r="W91" s="134">
        <f t="shared" si="27"/>
        <v>3.8285138703042958</v>
      </c>
      <c r="X91" s="134">
        <f t="shared" si="27"/>
        <v>4.6494038894284877</v>
      </c>
      <c r="Y91" s="134">
        <f t="shared" si="27"/>
        <v>4.3753644341976958</v>
      </c>
      <c r="Z91" s="134">
        <f t="shared" si="27"/>
        <v>5.7961960189988577</v>
      </c>
      <c r="AA91" s="134">
        <f t="shared" si="27"/>
        <v>5.074908279558576</v>
      </c>
      <c r="AB91" s="134">
        <f t="shared" si="27"/>
        <v>4.8033108699028624</v>
      </c>
      <c r="AC91" s="134">
        <f t="shared" si="27"/>
        <v>3.4401115205394217</v>
      </c>
      <c r="AD91" s="134">
        <f t="shared" si="27"/>
        <v>4.5639246716176478</v>
      </c>
      <c r="AE91" s="134">
        <f t="shared" si="27"/>
        <v>4.4078612694115922</v>
      </c>
      <c r="AF91" s="134">
        <f t="shared" si="27"/>
        <v>4.1295983928635653</v>
      </c>
      <c r="AG91" s="134">
        <f t="shared" si="27"/>
        <v>4.8682117454910747</v>
      </c>
      <c r="AH91" s="134">
        <f t="shared" si="27"/>
        <v>4.5032463968839211</v>
      </c>
      <c r="AI91" s="134">
        <f t="shared" si="27"/>
        <v>4.0345189774075676</v>
      </c>
      <c r="AJ91" s="134">
        <f t="shared" si="27"/>
        <v>5.2340578998655651</v>
      </c>
      <c r="AK91" s="134">
        <f t="shared" si="27"/>
        <v>6.0407442094466308</v>
      </c>
      <c r="AL91" s="134">
        <f t="shared" si="27"/>
        <v>3.1908844177441349</v>
      </c>
      <c r="AM91" s="134">
        <f t="shared" si="27"/>
        <v>4.3426658905422908</v>
      </c>
      <c r="AN91" s="134">
        <f t="shared" si="27"/>
        <v>4.9818509139296854</v>
      </c>
      <c r="AO91" s="134">
        <f t="shared" si="27"/>
        <v>4.5634468145373122</v>
      </c>
      <c r="AP91" s="134">
        <f t="shared" si="27"/>
        <v>5.0530932887619038</v>
      </c>
      <c r="AQ91" s="134">
        <f t="shared" si="27"/>
        <v>3.5316257304265006</v>
      </c>
      <c r="AR91" s="134">
        <f t="shared" si="27"/>
        <v>4.9125273423962481</v>
      </c>
      <c r="AS91" s="134">
        <f t="shared" si="27"/>
        <v>5.0659927539654257</v>
      </c>
      <c r="AT91" s="134">
        <f t="shared" si="27"/>
        <v>4.7578223824780119</v>
      </c>
      <c r="AU91" s="134">
        <f t="shared" si="27"/>
        <v>5.3801011464867932</v>
      </c>
      <c r="AV91" s="134">
        <f t="shared" si="27"/>
        <v>5.8825812022483071</v>
      </c>
      <c r="AW91" s="134">
        <f t="shared" si="27"/>
        <v>5.4962041625020674</v>
      </c>
      <c r="AX91" s="134">
        <f t="shared" si="27"/>
        <v>4.6741328054881892</v>
      </c>
      <c r="AY91" s="134">
        <f t="shared" si="27"/>
        <v>4.8614895258095032</v>
      </c>
      <c r="AZ91" s="134">
        <f t="shared" si="27"/>
        <v>4.5049192379179308</v>
      </c>
      <c r="BA91" s="134">
        <f t="shared" si="27"/>
        <v>4.7281052204675786</v>
      </c>
      <c r="BB91" s="134">
        <f t="shared" si="27"/>
        <v>4.0101778908992616</v>
      </c>
      <c r="BC91" s="134">
        <f t="shared" si="27"/>
        <v>4.3568204796045995</v>
      </c>
      <c r="BD91" s="134">
        <f t="shared" si="27"/>
        <v>4.3564372796590654</v>
      </c>
      <c r="BE91" s="134">
        <f t="shared" si="27"/>
        <v>5.5338333536929181</v>
      </c>
      <c r="BF91" s="134">
        <f t="shared" si="27"/>
        <v>4.1464916430666756</v>
      </c>
      <c r="BG91" s="134">
        <f t="shared" si="27"/>
        <v>4.6458110293240482</v>
      </c>
      <c r="BH91" s="134">
        <f t="shared" si="27"/>
        <v>4.9531528520371424</v>
      </c>
      <c r="BI91" s="134">
        <f t="shared" si="27"/>
        <v>4.6778664389376017</v>
      </c>
      <c r="BJ91" s="134">
        <f t="shared" si="27"/>
        <v>3.9614401763878928</v>
      </c>
      <c r="BK91" s="134">
        <f t="shared" si="27"/>
        <v>4.7418425973594092</v>
      </c>
      <c r="BL91" s="134">
        <f t="shared" si="27"/>
        <v>4.163211344750553</v>
      </c>
      <c r="BM91" s="134">
        <f t="shared" si="27"/>
        <v>4.899228271999303</v>
      </c>
      <c r="BN91" s="134">
        <f t="shared" si="27"/>
        <v>3.5508411923632814</v>
      </c>
      <c r="BO91" s="134">
        <f t="shared" ref="BO91:CW91" si="28">SUMPRODUCT($C$6:$C$16,BO67:BO77)/$C$21</f>
        <v>4.3386400537152445</v>
      </c>
      <c r="BP91" s="134">
        <f t="shared" si="28"/>
        <v>5.1380880051236026</v>
      </c>
      <c r="BQ91" s="134">
        <f t="shared" si="28"/>
        <v>3.8107910975856489</v>
      </c>
      <c r="BR91" s="134">
        <f t="shared" si="28"/>
        <v>4.7979537992566881</v>
      </c>
      <c r="BS91" s="134">
        <f t="shared" si="28"/>
        <v>4.3414165474783601</v>
      </c>
      <c r="BT91" s="134">
        <f t="shared" si="28"/>
        <v>4.5901666932417609</v>
      </c>
      <c r="BU91" s="134">
        <f t="shared" si="28"/>
        <v>4.3147036947582391</v>
      </c>
      <c r="BV91" s="134">
        <f t="shared" si="28"/>
        <v>5.4300851614041097</v>
      </c>
      <c r="BW91" s="134">
        <f t="shared" si="28"/>
        <v>5.5686660382049284</v>
      </c>
      <c r="BX91" s="134">
        <f t="shared" si="28"/>
        <v>4.2504305469561379</v>
      </c>
      <c r="BY91" s="134">
        <f t="shared" si="28"/>
        <v>4.2827407839495617</v>
      </c>
      <c r="BZ91" s="134">
        <f t="shared" si="28"/>
        <v>5.3209948167535401</v>
      </c>
      <c r="CA91" s="134">
        <f t="shared" si="28"/>
        <v>4.6112322030709709</v>
      </c>
      <c r="CB91" s="134">
        <f t="shared" si="28"/>
        <v>4.6616916933464028</v>
      </c>
      <c r="CC91" s="134">
        <f t="shared" si="28"/>
        <v>4.5647911341952536</v>
      </c>
      <c r="CD91" s="134">
        <f t="shared" si="28"/>
        <v>4.7280127379456891</v>
      </c>
      <c r="CE91" s="134">
        <f t="shared" si="28"/>
        <v>5.6421530475101909</v>
      </c>
      <c r="CF91" s="134">
        <f t="shared" si="28"/>
        <v>3.9957322036402334</v>
      </c>
      <c r="CG91" s="134">
        <f t="shared" si="28"/>
        <v>4.9158454445875792</v>
      </c>
      <c r="CH91" s="134">
        <f t="shared" si="28"/>
        <v>4.2303811630090431</v>
      </c>
      <c r="CI91" s="134">
        <f t="shared" si="28"/>
        <v>5.4946260727799805</v>
      </c>
      <c r="CJ91" s="134">
        <f t="shared" si="28"/>
        <v>5.4201640820684069</v>
      </c>
      <c r="CK91" s="134">
        <f t="shared" si="28"/>
        <v>3.6185401090937277</v>
      </c>
      <c r="CL91" s="134">
        <f t="shared" si="28"/>
        <v>4.5608799035248788</v>
      </c>
      <c r="CM91" s="134">
        <f t="shared" si="28"/>
        <v>5.0748773916193812</v>
      </c>
      <c r="CN91" s="134">
        <f t="shared" si="28"/>
        <v>4.8453961240488015</v>
      </c>
      <c r="CO91" s="134">
        <f t="shared" si="28"/>
        <v>5.2091868030401622</v>
      </c>
      <c r="CP91" s="134">
        <f t="shared" si="28"/>
        <v>3.4339270526751555</v>
      </c>
      <c r="CQ91" s="134">
        <f t="shared" si="28"/>
        <v>4.1428787375246428</v>
      </c>
      <c r="CR91" s="134">
        <f t="shared" si="28"/>
        <v>4.0380979807342401</v>
      </c>
      <c r="CS91" s="134">
        <f t="shared" si="28"/>
        <v>4.5942731252181028</v>
      </c>
      <c r="CT91" s="134">
        <f t="shared" si="28"/>
        <v>4.6749185795651513</v>
      </c>
      <c r="CU91" s="134">
        <f t="shared" si="28"/>
        <v>3.7315423455085024</v>
      </c>
      <c r="CV91" s="134">
        <f t="shared" si="28"/>
        <v>4.4700408918765682</v>
      </c>
      <c r="CW91" s="134">
        <f t="shared" si="28"/>
        <v>3.52001187889261</v>
      </c>
    </row>
    <row r="92" spans="1:101" x14ac:dyDescent="0.25">
      <c r="A92" s="2" t="s">
        <v>29</v>
      </c>
      <c r="B92" s="134">
        <f>SUMPRODUCT($D$6:$D$16,B67:B77)/$D$21</f>
        <v>5.1958100637197715</v>
      </c>
      <c r="C92" s="134">
        <f t="shared" ref="C92:BN92" si="29">SUMPRODUCT($D$6:$D$16,C67:C77)/$D$21</f>
        <v>4.3089346030152349</v>
      </c>
      <c r="D92" s="134">
        <f t="shared" si="29"/>
        <v>4.6154439830954965</v>
      </c>
      <c r="E92" s="134">
        <f t="shared" si="29"/>
        <v>4.275894800089338</v>
      </c>
      <c r="F92" s="134">
        <f t="shared" si="29"/>
        <v>4.1318841225520808</v>
      </c>
      <c r="G92" s="134">
        <f t="shared" si="29"/>
        <v>4.2832170063010073</v>
      </c>
      <c r="H92" s="134">
        <f t="shared" si="29"/>
        <v>5.0689227992215793</v>
      </c>
      <c r="I92" s="134">
        <f t="shared" si="29"/>
        <v>4.3732215524024571</v>
      </c>
      <c r="J92" s="134">
        <f t="shared" si="29"/>
        <v>4.3838734873372367</v>
      </c>
      <c r="K92" s="134">
        <f t="shared" si="29"/>
        <v>3.780741409741883</v>
      </c>
      <c r="L92" s="134">
        <f t="shared" si="29"/>
        <v>5.0967105004353819</v>
      </c>
      <c r="M92" s="134">
        <f t="shared" si="29"/>
        <v>4.1720202364657641</v>
      </c>
      <c r="N92" s="134">
        <f t="shared" si="29"/>
        <v>5.2915194418530804</v>
      </c>
      <c r="O92" s="134">
        <f t="shared" si="29"/>
        <v>4.8404864037492139</v>
      </c>
      <c r="P92" s="134">
        <f t="shared" si="29"/>
        <v>5.1790143614046311</v>
      </c>
      <c r="Q92" s="134">
        <f t="shared" si="29"/>
        <v>3.6392964264551795</v>
      </c>
      <c r="R92" s="134">
        <f t="shared" si="29"/>
        <v>3.8248264955872506</v>
      </c>
      <c r="S92" s="134">
        <f t="shared" si="29"/>
        <v>3.8511899876912796</v>
      </c>
      <c r="T92" s="134">
        <f t="shared" si="29"/>
        <v>4.3535248023398152</v>
      </c>
      <c r="U92" s="134">
        <f t="shared" si="29"/>
        <v>4.7445169138907834</v>
      </c>
      <c r="V92" s="134">
        <f t="shared" si="29"/>
        <v>4.2220175381998439</v>
      </c>
      <c r="W92" s="134">
        <f t="shared" si="29"/>
        <v>3.7289181174723067</v>
      </c>
      <c r="X92" s="134">
        <f t="shared" si="29"/>
        <v>4.9303910836099591</v>
      </c>
      <c r="Y92" s="134">
        <f t="shared" si="29"/>
        <v>4.1729714828109143</v>
      </c>
      <c r="Z92" s="134">
        <f t="shared" si="29"/>
        <v>5.6995031644983243</v>
      </c>
      <c r="AA92" s="134">
        <f t="shared" si="29"/>
        <v>5.1419126397816246</v>
      </c>
      <c r="AB92" s="134">
        <f t="shared" si="29"/>
        <v>4.9130695183522626</v>
      </c>
      <c r="AC92" s="134">
        <f t="shared" si="29"/>
        <v>3.2510206685964906</v>
      </c>
      <c r="AD92" s="134">
        <f t="shared" si="29"/>
        <v>4.3292789331884158</v>
      </c>
      <c r="AE92" s="134">
        <f t="shared" si="29"/>
        <v>4.2552817415759652</v>
      </c>
      <c r="AF92" s="134">
        <f t="shared" si="29"/>
        <v>3.854730744039216</v>
      </c>
      <c r="AG92" s="134">
        <f t="shared" si="29"/>
        <v>4.7230597890997847</v>
      </c>
      <c r="AH92" s="134">
        <f t="shared" si="29"/>
        <v>4.4156529565767064</v>
      </c>
      <c r="AI92" s="134">
        <f t="shared" si="29"/>
        <v>3.6925456575413516</v>
      </c>
      <c r="AJ92" s="134">
        <f t="shared" si="29"/>
        <v>5.1134985530973909</v>
      </c>
      <c r="AK92" s="134">
        <f t="shared" si="29"/>
        <v>5.9271386368004189</v>
      </c>
      <c r="AL92" s="134">
        <f t="shared" si="29"/>
        <v>3.1908844616261671</v>
      </c>
      <c r="AM92" s="134">
        <f t="shared" si="29"/>
        <v>4.2793787378520305</v>
      </c>
      <c r="AN92" s="134">
        <f t="shared" si="29"/>
        <v>4.8351204695107333</v>
      </c>
      <c r="AO92" s="134">
        <f t="shared" si="29"/>
        <v>4.4811672756894492</v>
      </c>
      <c r="AP92" s="134">
        <f t="shared" si="29"/>
        <v>4.9654080523046451</v>
      </c>
      <c r="AQ92" s="134">
        <f t="shared" si="29"/>
        <v>3.3764949817056502</v>
      </c>
      <c r="AR92" s="134">
        <f t="shared" si="29"/>
        <v>4.6894895187141525</v>
      </c>
      <c r="AS92" s="134">
        <f t="shared" si="29"/>
        <v>4.8640244387368572</v>
      </c>
      <c r="AT92" s="134">
        <f t="shared" si="29"/>
        <v>4.6316310250456949</v>
      </c>
      <c r="AU92" s="134">
        <f t="shared" si="29"/>
        <v>5.2344720173509272</v>
      </c>
      <c r="AV92" s="134">
        <f t="shared" si="29"/>
        <v>5.7320166047902577</v>
      </c>
      <c r="AW92" s="134">
        <f t="shared" si="29"/>
        <v>5.699810851002681</v>
      </c>
      <c r="AX92" s="134">
        <f t="shared" si="29"/>
        <v>4.7246632809519076</v>
      </c>
      <c r="AY92" s="134">
        <f t="shared" si="29"/>
        <v>4.8446757846554043</v>
      </c>
      <c r="AZ92" s="134">
        <f t="shared" si="29"/>
        <v>4.4893555057221288</v>
      </c>
      <c r="BA92" s="134">
        <f t="shared" si="29"/>
        <v>4.9047790847500021</v>
      </c>
      <c r="BB92" s="134">
        <f t="shared" si="29"/>
        <v>3.9394721969012503</v>
      </c>
      <c r="BC92" s="134">
        <f t="shared" si="29"/>
        <v>4.4303208869996364</v>
      </c>
      <c r="BD92" s="134">
        <f t="shared" si="29"/>
        <v>4.3703644516154556</v>
      </c>
      <c r="BE92" s="134">
        <f t="shared" si="29"/>
        <v>5.4569938896360037</v>
      </c>
      <c r="BF92" s="134">
        <f t="shared" si="29"/>
        <v>4.188840862121662</v>
      </c>
      <c r="BG92" s="134">
        <f t="shared" si="29"/>
        <v>4.6716925489782257</v>
      </c>
      <c r="BH92" s="134">
        <f t="shared" si="29"/>
        <v>4.9540791999851397</v>
      </c>
      <c r="BI92" s="134">
        <f t="shared" si="29"/>
        <v>4.6101871343796041</v>
      </c>
      <c r="BJ92" s="134">
        <f t="shared" si="29"/>
        <v>4.155897266804633</v>
      </c>
      <c r="BK92" s="134">
        <f t="shared" si="29"/>
        <v>4.6139664120274846</v>
      </c>
      <c r="BL92" s="134">
        <f t="shared" si="29"/>
        <v>4.1047803091771096</v>
      </c>
      <c r="BM92" s="134">
        <f t="shared" si="29"/>
        <v>4.9663295595612649</v>
      </c>
      <c r="BN92" s="134">
        <f t="shared" si="29"/>
        <v>3.6500327381789308</v>
      </c>
      <c r="BO92" s="134">
        <f t="shared" ref="BO92:CW92" si="30">SUMPRODUCT($D$6:$D$16,BO67:BO77)/$D$21</f>
        <v>4.2908492897612689</v>
      </c>
      <c r="BP92" s="134">
        <f t="shared" si="30"/>
        <v>5.2467122325093642</v>
      </c>
      <c r="BQ92" s="134">
        <f t="shared" si="30"/>
        <v>3.7104242567736994</v>
      </c>
      <c r="BR92" s="134">
        <f t="shared" si="30"/>
        <v>4.7393434255322742</v>
      </c>
      <c r="BS92" s="134">
        <f t="shared" si="30"/>
        <v>4.3638163214511509</v>
      </c>
      <c r="BT92" s="134">
        <f t="shared" si="30"/>
        <v>4.4519717048626015</v>
      </c>
      <c r="BU92" s="134">
        <f t="shared" si="30"/>
        <v>4.1395739638534401</v>
      </c>
      <c r="BV92" s="134">
        <f t="shared" si="30"/>
        <v>5.5284657755564712</v>
      </c>
      <c r="BW92" s="134">
        <f t="shared" si="30"/>
        <v>5.2220565401812076</v>
      </c>
      <c r="BX92" s="134">
        <f t="shared" si="30"/>
        <v>4.0828429927486978</v>
      </c>
      <c r="BY92" s="134">
        <f t="shared" si="30"/>
        <v>4.0794853405126945</v>
      </c>
      <c r="BZ92" s="134">
        <f t="shared" si="30"/>
        <v>5.30304511016638</v>
      </c>
      <c r="CA92" s="134">
        <f t="shared" si="30"/>
        <v>4.7246313294119906</v>
      </c>
      <c r="CB92" s="134">
        <f t="shared" si="30"/>
        <v>4.8296574798765501</v>
      </c>
      <c r="CC92" s="134">
        <f t="shared" si="30"/>
        <v>4.4656627098757511</v>
      </c>
      <c r="CD92" s="134">
        <f t="shared" si="30"/>
        <v>4.7528747462869978</v>
      </c>
      <c r="CE92" s="134">
        <f t="shared" si="30"/>
        <v>5.5709108418590585</v>
      </c>
      <c r="CF92" s="134">
        <f t="shared" si="30"/>
        <v>3.6975146072703593</v>
      </c>
      <c r="CG92" s="134">
        <f t="shared" si="30"/>
        <v>4.7244761788024361</v>
      </c>
      <c r="CH92" s="134">
        <f t="shared" si="30"/>
        <v>4.169491450126114</v>
      </c>
      <c r="CI92" s="134">
        <f t="shared" si="30"/>
        <v>5.4984282980289629</v>
      </c>
      <c r="CJ92" s="134">
        <f t="shared" si="30"/>
        <v>5.3035640494041987</v>
      </c>
      <c r="CK92" s="134">
        <f t="shared" si="30"/>
        <v>3.5656997289650652</v>
      </c>
      <c r="CL92" s="134">
        <f t="shared" si="30"/>
        <v>4.3435257494382915</v>
      </c>
      <c r="CM92" s="134">
        <f t="shared" si="30"/>
        <v>5.1298675660945321</v>
      </c>
      <c r="CN92" s="134">
        <f t="shared" si="30"/>
        <v>4.8438695891156449</v>
      </c>
      <c r="CO92" s="134">
        <f t="shared" si="30"/>
        <v>5.0465329995804336</v>
      </c>
      <c r="CP92" s="134">
        <f t="shared" si="30"/>
        <v>3.4271913720355096</v>
      </c>
      <c r="CQ92" s="134">
        <f t="shared" si="30"/>
        <v>4.1352600494181377</v>
      </c>
      <c r="CR92" s="134">
        <f t="shared" si="30"/>
        <v>4.0274137384248991</v>
      </c>
      <c r="CS92" s="134">
        <f t="shared" si="30"/>
        <v>4.4192690913185375</v>
      </c>
      <c r="CT92" s="134">
        <f t="shared" si="30"/>
        <v>4.7167023393201148</v>
      </c>
      <c r="CU92" s="134">
        <f t="shared" si="30"/>
        <v>3.8785658648742833</v>
      </c>
      <c r="CV92" s="134">
        <f t="shared" si="30"/>
        <v>4.4897209900879806</v>
      </c>
      <c r="CW92" s="134">
        <f t="shared" si="30"/>
        <v>3.4689638139509049</v>
      </c>
    </row>
    <row r="93" spans="1:101" x14ac:dyDescent="0.25">
      <c r="A93" s="3" t="s">
        <v>28</v>
      </c>
      <c r="B93" s="134">
        <f>SUMPRODUCT($E$6:$E$16,B67:B77)/$E$21</f>
        <v>5.4328362382705437</v>
      </c>
      <c r="C93" s="134">
        <f t="shared" ref="C93:BN93" si="31">SUMPRODUCT($E$6:$E$16,C67:C77)/$E$21</f>
        <v>4.3423609336977869</v>
      </c>
      <c r="D93" s="134">
        <f t="shared" si="31"/>
        <v>4.3854740495905302</v>
      </c>
      <c r="E93" s="134">
        <f t="shared" si="31"/>
        <v>3.8263253014771181</v>
      </c>
      <c r="F93" s="134">
        <f t="shared" si="31"/>
        <v>3.9912148044519484</v>
      </c>
      <c r="G93" s="134">
        <f t="shared" si="31"/>
        <v>4.5344967473916276</v>
      </c>
      <c r="H93" s="134">
        <f t="shared" si="31"/>
        <v>5.0660000734341999</v>
      </c>
      <c r="I93" s="134">
        <f t="shared" si="31"/>
        <v>4.5704686673491022</v>
      </c>
      <c r="J93" s="134">
        <f t="shared" si="31"/>
        <v>4.2940353979912667</v>
      </c>
      <c r="K93" s="134">
        <f t="shared" si="31"/>
        <v>3.586130046266045</v>
      </c>
      <c r="L93" s="134">
        <f t="shared" si="31"/>
        <v>4.9105849839478148</v>
      </c>
      <c r="M93" s="134">
        <f t="shared" si="31"/>
        <v>4.091479670135727</v>
      </c>
      <c r="N93" s="134">
        <f t="shared" si="31"/>
        <v>5.57251212174614</v>
      </c>
      <c r="O93" s="134">
        <f t="shared" si="31"/>
        <v>4.69772313003965</v>
      </c>
      <c r="P93" s="134">
        <f t="shared" si="31"/>
        <v>5.1426938675198688</v>
      </c>
      <c r="Q93" s="134">
        <f t="shared" si="31"/>
        <v>3.8758971184680431</v>
      </c>
      <c r="R93" s="134">
        <f t="shared" si="31"/>
        <v>3.9231582457321053</v>
      </c>
      <c r="S93" s="134">
        <f t="shared" si="31"/>
        <v>3.9014459365174741</v>
      </c>
      <c r="T93" s="134">
        <f t="shared" si="31"/>
        <v>4.2556671341992498</v>
      </c>
      <c r="U93" s="134">
        <f t="shared" si="31"/>
        <v>4.6264191994779145</v>
      </c>
      <c r="V93" s="134">
        <f t="shared" si="31"/>
        <v>4.4150618674364006</v>
      </c>
      <c r="W93" s="134">
        <f t="shared" si="31"/>
        <v>3.5858819153550856</v>
      </c>
      <c r="X93" s="134">
        <f t="shared" si="31"/>
        <v>4.4279630951032747</v>
      </c>
      <c r="Y93" s="134">
        <f t="shared" si="31"/>
        <v>4.42478703438604</v>
      </c>
      <c r="Z93" s="134">
        <f t="shared" si="31"/>
        <v>5.4827816381070749</v>
      </c>
      <c r="AA93" s="134">
        <f t="shared" si="31"/>
        <v>5.1332678755145542</v>
      </c>
      <c r="AB93" s="134">
        <f t="shared" si="31"/>
        <v>4.8149247995731601</v>
      </c>
      <c r="AC93" s="134">
        <f t="shared" si="31"/>
        <v>3.1908844322257575</v>
      </c>
      <c r="AD93" s="134">
        <f t="shared" si="31"/>
        <v>4.0076740463651177</v>
      </c>
      <c r="AE93" s="134">
        <f t="shared" si="31"/>
        <v>4.3646682634588014</v>
      </c>
      <c r="AF93" s="134">
        <f t="shared" si="31"/>
        <v>3.3856049459664019</v>
      </c>
      <c r="AG93" s="134">
        <f t="shared" si="31"/>
        <v>4.6244960640153847</v>
      </c>
      <c r="AH93" s="134">
        <f t="shared" si="31"/>
        <v>4.1593672909597359</v>
      </c>
      <c r="AI93" s="134">
        <f t="shared" si="31"/>
        <v>3.7726213684783527</v>
      </c>
      <c r="AJ93" s="134">
        <f t="shared" si="31"/>
        <v>5.0080833101445261</v>
      </c>
      <c r="AK93" s="134">
        <f t="shared" si="31"/>
        <v>6.1817597032346452</v>
      </c>
      <c r="AL93" s="134">
        <f t="shared" si="31"/>
        <v>3.1908844266475365</v>
      </c>
      <c r="AM93" s="134">
        <f t="shared" si="31"/>
        <v>3.992784193491421</v>
      </c>
      <c r="AN93" s="134">
        <f t="shared" si="31"/>
        <v>4.9831298804150057</v>
      </c>
      <c r="AO93" s="134">
        <f t="shared" si="31"/>
        <v>4.1842974537312809</v>
      </c>
      <c r="AP93" s="134">
        <f t="shared" si="31"/>
        <v>5.0382248389774587</v>
      </c>
      <c r="AQ93" s="134">
        <f t="shared" si="31"/>
        <v>3.2840032769036083</v>
      </c>
      <c r="AR93" s="134">
        <f t="shared" si="31"/>
        <v>4.8405758421127727</v>
      </c>
      <c r="AS93" s="134">
        <f t="shared" si="31"/>
        <v>4.7997082611275816</v>
      </c>
      <c r="AT93" s="134">
        <f t="shared" si="31"/>
        <v>4.6799130949328456</v>
      </c>
      <c r="AU93" s="134">
        <f t="shared" si="31"/>
        <v>5.1995734769580872</v>
      </c>
      <c r="AV93" s="134">
        <f t="shared" si="31"/>
        <v>5.8672398668286396</v>
      </c>
      <c r="AW93" s="134">
        <f t="shared" si="31"/>
        <v>5.5111834358265854</v>
      </c>
      <c r="AX93" s="134">
        <f t="shared" si="31"/>
        <v>4.8963600563953733</v>
      </c>
      <c r="AY93" s="134">
        <f t="shared" si="31"/>
        <v>4.542672588750472</v>
      </c>
      <c r="AZ93" s="134">
        <f t="shared" si="31"/>
        <v>4.5008106349986701</v>
      </c>
      <c r="BA93" s="134">
        <f t="shared" si="31"/>
        <v>4.6986340837581917</v>
      </c>
      <c r="BB93" s="134">
        <f t="shared" si="31"/>
        <v>4.1516241617512195</v>
      </c>
      <c r="BC93" s="134">
        <f t="shared" si="31"/>
        <v>4.3574061546190617</v>
      </c>
      <c r="BD93" s="134">
        <f t="shared" si="31"/>
        <v>4.2901982891204504</v>
      </c>
      <c r="BE93" s="134">
        <f t="shared" si="31"/>
        <v>5.5465370011924886</v>
      </c>
      <c r="BF93" s="134">
        <f t="shared" si="31"/>
        <v>3.8445404062137305</v>
      </c>
      <c r="BG93" s="134">
        <f t="shared" si="31"/>
        <v>4.6442242496273707</v>
      </c>
      <c r="BH93" s="134">
        <f t="shared" si="31"/>
        <v>4.900278137151914</v>
      </c>
      <c r="BI93" s="134">
        <f t="shared" si="31"/>
        <v>4.3993664134553407</v>
      </c>
      <c r="BJ93" s="134">
        <f t="shared" si="31"/>
        <v>3.9252777758991759</v>
      </c>
      <c r="BK93" s="134">
        <f t="shared" si="31"/>
        <v>4.8351061325005142</v>
      </c>
      <c r="BL93" s="134">
        <f t="shared" si="31"/>
        <v>4.1860828614482957</v>
      </c>
      <c r="BM93" s="134">
        <f t="shared" si="31"/>
        <v>4.5495934442778569</v>
      </c>
      <c r="BN93" s="134">
        <f t="shared" si="31"/>
        <v>3.1908844389265947</v>
      </c>
      <c r="BO93" s="134">
        <f t="shared" ref="BO93:CW93" si="32">SUMPRODUCT($E$6:$E$16,BO67:BO77)/$E$21</f>
        <v>4.1799091256863985</v>
      </c>
      <c r="BP93" s="134">
        <f t="shared" si="32"/>
        <v>5.0993074513691026</v>
      </c>
      <c r="BQ93" s="134">
        <f t="shared" si="32"/>
        <v>3.4928154068203594</v>
      </c>
      <c r="BR93" s="134">
        <f t="shared" si="32"/>
        <v>4.9406872729587894</v>
      </c>
      <c r="BS93" s="134">
        <f t="shared" si="32"/>
        <v>4.4125542258257475</v>
      </c>
      <c r="BT93" s="134">
        <f t="shared" si="32"/>
        <v>4.6558414203831227</v>
      </c>
      <c r="BU93" s="134">
        <f t="shared" si="32"/>
        <v>4.2288372144048054</v>
      </c>
      <c r="BV93" s="134">
        <f t="shared" si="32"/>
        <v>5.5727134214303247</v>
      </c>
      <c r="BW93" s="134">
        <f t="shared" si="32"/>
        <v>5.3663622166102281</v>
      </c>
      <c r="BX93" s="134">
        <f t="shared" si="32"/>
        <v>3.9529265696902671</v>
      </c>
      <c r="BY93" s="134">
        <f t="shared" si="32"/>
        <v>3.809661384285568</v>
      </c>
      <c r="BZ93" s="134">
        <f t="shared" si="32"/>
        <v>5.3068996597341833</v>
      </c>
      <c r="CA93" s="134">
        <f t="shared" si="32"/>
        <v>4.7058017388737907</v>
      </c>
      <c r="CB93" s="134">
        <f t="shared" si="32"/>
        <v>4.5311091889374637</v>
      </c>
      <c r="CC93" s="134">
        <f t="shared" si="32"/>
        <v>4.7397602295330428</v>
      </c>
      <c r="CD93" s="134">
        <f t="shared" si="32"/>
        <v>4.5743045299567324</v>
      </c>
      <c r="CE93" s="134">
        <f t="shared" si="32"/>
        <v>5.6199898000322612</v>
      </c>
      <c r="CF93" s="134">
        <f t="shared" si="32"/>
        <v>3.5855522061527636</v>
      </c>
      <c r="CG93" s="134">
        <f t="shared" si="32"/>
        <v>4.6446471943339231</v>
      </c>
      <c r="CH93" s="134">
        <f t="shared" si="32"/>
        <v>3.9806261873401887</v>
      </c>
      <c r="CI93" s="134">
        <f t="shared" si="32"/>
        <v>5.2852388692363457</v>
      </c>
      <c r="CJ93" s="134">
        <f t="shared" si="32"/>
        <v>5.4228628943905299</v>
      </c>
      <c r="CK93" s="134">
        <f t="shared" si="32"/>
        <v>3.5711779052315586</v>
      </c>
      <c r="CL93" s="134">
        <f t="shared" si="32"/>
        <v>4.1351593511606781</v>
      </c>
      <c r="CM93" s="134">
        <f t="shared" si="32"/>
        <v>5.0179779464296548</v>
      </c>
      <c r="CN93" s="134">
        <f t="shared" si="32"/>
        <v>4.975367176382627</v>
      </c>
      <c r="CO93" s="134">
        <f t="shared" si="32"/>
        <v>4.6889899180815204</v>
      </c>
      <c r="CP93" s="134">
        <f t="shared" si="32"/>
        <v>3.4085699741611966</v>
      </c>
      <c r="CQ93" s="134">
        <f t="shared" si="32"/>
        <v>3.8991775156587734</v>
      </c>
      <c r="CR93" s="134">
        <f t="shared" si="32"/>
        <v>3.6584255816284155</v>
      </c>
      <c r="CS93" s="134">
        <f t="shared" si="32"/>
        <v>4.5757846709632037</v>
      </c>
      <c r="CT93" s="134">
        <f t="shared" si="32"/>
        <v>4.5059270223011874</v>
      </c>
      <c r="CU93" s="134">
        <f t="shared" si="32"/>
        <v>3.697436854022123</v>
      </c>
      <c r="CV93" s="134">
        <f t="shared" si="32"/>
        <v>4.5869185147117717</v>
      </c>
      <c r="CW93" s="134">
        <f t="shared" si="32"/>
        <v>3.4899089500383309</v>
      </c>
    </row>
  </sheetData>
  <autoFilter ref="A5:M18"/>
  <conditionalFormatting sqref="K6:K16">
    <cfRule type="colorScale" priority="9">
      <colorScale>
        <cfvo type="min"/>
        <cfvo type="max"/>
        <color theme="9" tint="0.79998168889431442"/>
        <color rgb="FFFFC000"/>
      </colorScale>
    </cfRule>
  </conditionalFormatting>
  <conditionalFormatting sqref="J6:J16">
    <cfRule type="colorScale" priority="5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6">
    <cfRule type="colorScale" priority="7">
      <colorScale>
        <cfvo type="min"/>
        <cfvo type="max"/>
        <color rgb="FFFCFCFF"/>
        <color rgb="FFF8696B"/>
      </colorScale>
    </cfRule>
  </conditionalFormatting>
  <conditionalFormatting sqref="H6:H16">
    <cfRule type="colorScale" priority="6">
      <colorScale>
        <cfvo type="min"/>
        <cfvo type="max"/>
        <color rgb="FFFCFCFF"/>
        <color rgb="FFF8696B"/>
      </colorScale>
    </cfRule>
  </conditionalFormatting>
  <conditionalFormatting sqref="L6:L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6">
    <cfRule type="colorScale" priority="2">
      <colorScale>
        <cfvo type="min"/>
        <cfvo type="max"/>
        <color rgb="FFFFEF9C"/>
        <color rgb="FF63BE7B"/>
      </colorScale>
    </cfRule>
  </conditionalFormatting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ignoredErrors>
    <ignoredError sqref="B79 B80:D81 C79:D79 E79:CW81 B83:CW9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Specs</vt:lpstr>
      <vt:lpstr>Optimization Model</vt:lpstr>
      <vt:lpstr>Relaxed Quality</vt:lpstr>
      <vt:lpstr>Frontier</vt:lpstr>
      <vt:lpstr>Minimax Relaxed Quality</vt:lpstr>
      <vt:lpstr>Optimization Model (Limit 4)</vt:lpstr>
      <vt:lpstr>Opt. Model (L4) Acid Reduction</vt:lpstr>
      <vt:lpstr>Specs Variability</vt:lpstr>
      <vt:lpstr>Robust Optimization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Bro</cp:lastModifiedBy>
  <dcterms:created xsi:type="dcterms:W3CDTF">2013-01-23T14:05:39Z</dcterms:created>
  <dcterms:modified xsi:type="dcterms:W3CDTF">2021-12-14T08:48:23Z</dcterms:modified>
</cp:coreProperties>
</file>