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Sheet1!$B$1:$Q$15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L10" i="1"/>
  <c r="J11" i="1"/>
  <c r="J9" i="1"/>
  <c r="J8" i="1"/>
  <c r="L11" i="1"/>
  <c r="L9" i="1"/>
  <c r="L14" i="1" l="1"/>
  <c r="J12" i="1"/>
  <c r="L13" i="1"/>
  <c r="J13" i="1"/>
  <c r="L12" i="1"/>
</calcChain>
</file>

<file path=xl/sharedStrings.xml><?xml version="1.0" encoding="utf-8"?>
<sst xmlns="http://schemas.openxmlformats.org/spreadsheetml/2006/main" count="152" uniqueCount="98">
  <si>
    <t>Order Number</t>
  </si>
  <si>
    <t>Payment</t>
  </si>
  <si>
    <t>Test</t>
  </si>
  <si>
    <t>#1</t>
  </si>
  <si>
    <t>Description</t>
  </si>
  <si>
    <t>Normal Order - Single Item</t>
  </si>
  <si>
    <t>SO</t>
  </si>
  <si>
    <t>DO</t>
  </si>
  <si>
    <t>Notes</t>
  </si>
  <si>
    <t>Normal Order - Single Item (Multiple Quantites)</t>
  </si>
  <si>
    <t>#2</t>
  </si>
  <si>
    <t>#3</t>
  </si>
  <si>
    <t>#4</t>
  </si>
  <si>
    <t>#5</t>
  </si>
  <si>
    <t>#6</t>
  </si>
  <si>
    <t>#7</t>
  </si>
  <si>
    <t>#8</t>
  </si>
  <si>
    <t>#9</t>
  </si>
  <si>
    <t>Tetra Order Number</t>
  </si>
  <si>
    <t xml:space="preserve">Single Bundle Order </t>
  </si>
  <si>
    <t xml:space="preserve">Single Bundle Order (Multiple Quantities) </t>
  </si>
  <si>
    <t>Voucher</t>
  </si>
  <si>
    <t>N</t>
  </si>
  <si>
    <t>Normal Order / Return Order</t>
  </si>
  <si>
    <t>Normal Order / Return and Refund Order</t>
  </si>
  <si>
    <t>Y</t>
  </si>
  <si>
    <t>#10</t>
  </si>
  <si>
    <t>Normal Order - Single Item with Accessory</t>
  </si>
  <si>
    <t>Normal Order - Single Item (Multiple Quantites) with Accessory</t>
  </si>
  <si>
    <t>Single Bundle Order with Accessory</t>
  </si>
  <si>
    <t>#11</t>
  </si>
  <si>
    <t>#12</t>
  </si>
  <si>
    <t>#13</t>
  </si>
  <si>
    <t>Normal Order - Single Item with FOC product</t>
  </si>
  <si>
    <t>#14</t>
  </si>
  <si>
    <t>PP</t>
  </si>
  <si>
    <t>Total Price</t>
  </si>
  <si>
    <t>SM-G928FZKABTU</t>
  </si>
  <si>
    <t>£629.00</t>
  </si>
  <si>
    <t>VAT</t>
  </si>
  <si>
    <t>Passed (Y/N)</t>
  </si>
  <si>
    <t>SUKLAE-MNSS-XOCE</t>
  </si>
  <si>
    <t>I696281</t>
  </si>
  <si>
    <t>SM-G928FZDABTU</t>
  </si>
  <si>
    <t>I696282</t>
  </si>
  <si>
    <t>SUKLNV-EERR-VUYU</t>
  </si>
  <si>
    <t>Product SKUs</t>
  </si>
  <si>
    <t>Delivery SKUs</t>
  </si>
  <si>
    <t>SUKLDV-NKYI-CATQ</t>
  </si>
  <si>
    <t>I696283</t>
  </si>
  <si>
    <t>UE22H5600AKXXU,SM-A310FZDABTU</t>
  </si>
  <si>
    <t>DELOTHTVFSTAND</t>
  </si>
  <si>
    <t>6NE20520E591</t>
  </si>
  <si>
    <t>DELUK660220</t>
  </si>
  <si>
    <t>Failed</t>
  </si>
  <si>
    <t>VAT amounts between SAP and BPC were incorrect.</t>
  </si>
  <si>
    <t>SUKLNW-IIQT-NUOF</t>
  </si>
  <si>
    <t>I696289</t>
  </si>
  <si>
    <t>UE22H5600AKXXU, SM-A310FZDABTU</t>
  </si>
  <si>
    <t>SUKLOP-DPHH-EXNJ</t>
  </si>
  <si>
    <t xml:space="preserve">I696294 </t>
  </si>
  <si>
    <t>WP</t>
  </si>
  <si>
    <t>Needs to be progresses to despated, 3B13 then returned</t>
  </si>
  <si>
    <t>SUKLCX-KDPJ-YAUZ</t>
  </si>
  <si>
    <t>PP credit</t>
  </si>
  <si>
    <t>SUKLSU-HAQH-CKWP</t>
  </si>
  <si>
    <t>I696307</t>
  </si>
  <si>
    <t>SM-G928FZKABTU, EP-PG920IWEGWW</t>
  </si>
  <si>
    <t>I696306</t>
  </si>
  <si>
    <t>Needs to be progresses to despated, 3B13</t>
  </si>
  <si>
    <t>SUKLCF-MSYE-NXYJ</t>
  </si>
  <si>
    <t xml:space="preserve"> I696309</t>
  </si>
  <si>
    <t>SUKLNQ-BLGW-DSMA</t>
  </si>
  <si>
    <t>UE22H5600AKXXU,SM-A310FZDABTU, PG920IWEGWW</t>
  </si>
  <si>
    <t xml:space="preserve"> DELUK660220</t>
  </si>
  <si>
    <t xml:space="preserve"> I696310</t>
  </si>
  <si>
    <t>Status</t>
  </si>
  <si>
    <t>Gurminder</t>
  </si>
  <si>
    <t>Tony</t>
  </si>
  <si>
    <t>I696312</t>
  </si>
  <si>
    <t>#15</t>
  </si>
  <si>
    <t>Piotr</t>
  </si>
  <si>
    <t>SUKLYU-PYLO-KZGM</t>
  </si>
  <si>
    <t>SUKLNR-TLMJ-JPWS</t>
  </si>
  <si>
    <t xml:space="preserve"> I696314</t>
  </si>
  <si>
    <t xml:space="preserve">DELOTHPANTHER </t>
  </si>
  <si>
    <t xml:space="preserve">UE32J4500AKXXU </t>
  </si>
  <si>
    <t>I696315</t>
  </si>
  <si>
    <t>HAFEX/EXP</t>
  </si>
  <si>
    <t>SUKLQG-GDXE-NIJN</t>
  </si>
  <si>
    <t>I696316</t>
  </si>
  <si>
    <t xml:space="preserve">DELOTHTVFSTAND </t>
  </si>
  <si>
    <t>Discount Value</t>
  </si>
  <si>
    <t>SUKLJC-FCTH-VQYK</t>
  </si>
  <si>
    <t xml:space="preserve"> I696318</t>
  </si>
  <si>
    <t>C61R1AAMST/XEU, HAFEX/EXP</t>
  </si>
  <si>
    <t xml:space="preserve">DELOTHINTWETCON 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</si>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</sst>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£-8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164" fontId="0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"/>
  <sheetViews>
    <sheetView tabSelected="1" topLeftCell="A4" workbookViewId="0">
      <selection activeCell="M10" sqref="M10"/>
    </sheetView>
  </sheetViews>
  <sheetFormatPr defaultRowHeight="15" x14ac:dyDescent="0.25"/>
  <cols>
    <col min="3" max="3" width="10.625" bestFit="1" customWidth="1"/>
    <col min="4" max="4" width="22.75" bestFit="1" customWidth="1"/>
    <col min="5" max="5" width="22.75" customWidth="1"/>
    <col min="6" max="6" width="58.375" bestFit="1" customWidth="1"/>
    <col min="7" max="7" width="8.375" bestFit="1" customWidth="1"/>
    <col min="8" max="8" width="24.625" customWidth="1"/>
    <col min="9" max="9" width="16.75" customWidth="1"/>
    <col min="10" max="12" width="13.25" customWidth="1"/>
    <col min="14" max="15" width="13.625" bestFit="1" customWidth="1"/>
    <col min="16" max="16" width="12.375" bestFit="1" customWidth="1"/>
    <col min="17" max="17" width="55.625" customWidth="1"/>
  </cols>
  <sheetData>
    <row r="1" spans="2:17" x14ac:dyDescent="0.25">
      <c r="B1" s="3" t="s">
        <v>2</v>
      </c>
      <c r="C1" s="3" t="s">
        <v>76</v>
      </c>
      <c r="D1" s="3" t="s">
        <v>0</v>
      </c>
      <c r="E1" s="3" t="s">
        <v>18</v>
      </c>
      <c r="F1" s="3" t="s">
        <v>4</v>
      </c>
      <c r="G1" s="3" t="s">
        <v>21</v>
      </c>
      <c r="H1" s="3" t="s">
        <v>46</v>
      </c>
      <c r="I1" s="3" t="s">
        <v>47</v>
      </c>
      <c r="J1" s="3" t="s">
        <v>36</v>
      </c>
      <c r="K1" s="3" t="s">
        <v>92</v>
      </c>
      <c r="L1" s="3" t="s">
        <v>39</v>
      </c>
      <c r="M1" s="3" t="s">
        <v>1</v>
      </c>
      <c r="N1" s="3" t="s">
        <v>6</v>
      </c>
      <c r="O1" s="3" t="s">
        <v>7</v>
      </c>
      <c r="P1" s="3" t="s">
        <v>40</v>
      </c>
      <c r="Q1" s="3" t="s">
        <v>8</v>
      </c>
    </row>
    <row r="2" spans="2:17" x14ac:dyDescent="0.25">
      <c r="B2" s="4" t="s">
        <v>3</v>
      </c>
      <c r="C2" s="4" t="s">
        <v>77</v>
      </c>
      <c r="D2" s="4" t="s">
        <v>41</v>
      </c>
      <c r="E2" s="4" t="s">
        <v>42</v>
      </c>
      <c r="F2" s="4" t="s">
        <v>5</v>
      </c>
      <c r="G2" s="4" t="s">
        <v>22</v>
      </c>
      <c r="H2" s="5" t="s">
        <v>37</v>
      </c>
      <c r="I2" s="6" t="s">
        <v>53</v>
      </c>
      <c r="J2" s="4" t="s">
        <v>38</v>
      </c>
      <c r="K2" s="4"/>
      <c r="L2" s="7">
        <v>104.83</v>
      </c>
      <c r="M2" s="4" t="s">
        <v>35</v>
      </c>
      <c r="N2" s="4" t="s">
        <v>52</v>
      </c>
      <c r="O2" s="16"/>
      <c r="P2" s="16"/>
      <c r="Q2" s="16"/>
    </row>
    <row r="3" spans="2:17" x14ac:dyDescent="0.25">
      <c r="B3" s="4" t="s">
        <v>10</v>
      </c>
      <c r="C3" s="4" t="s">
        <v>77</v>
      </c>
      <c r="D3" s="8" t="s">
        <v>45</v>
      </c>
      <c r="E3" s="8" t="s">
        <v>44</v>
      </c>
      <c r="F3" s="8" t="s">
        <v>9</v>
      </c>
      <c r="G3" s="8" t="s">
        <v>22</v>
      </c>
      <c r="H3" s="9" t="s">
        <v>43</v>
      </c>
      <c r="I3" s="4" t="s">
        <v>53</v>
      </c>
      <c r="J3" s="7">
        <v>1258</v>
      </c>
      <c r="K3" s="7"/>
      <c r="L3" s="7">
        <v>209.67</v>
      </c>
      <c r="M3" s="4" t="s">
        <v>35</v>
      </c>
      <c r="N3" s="4"/>
      <c r="O3" s="4"/>
      <c r="P3" s="17" t="s">
        <v>54</v>
      </c>
      <c r="Q3" s="4" t="s">
        <v>55</v>
      </c>
    </row>
    <row r="4" spans="2:17" ht="30" x14ac:dyDescent="0.25">
      <c r="B4" s="4" t="s">
        <v>11</v>
      </c>
      <c r="C4" s="4" t="s">
        <v>77</v>
      </c>
      <c r="D4" s="4" t="s">
        <v>48</v>
      </c>
      <c r="E4" s="4" t="s">
        <v>49</v>
      </c>
      <c r="F4" s="4" t="s">
        <v>19</v>
      </c>
      <c r="G4" s="4" t="s">
        <v>22</v>
      </c>
      <c r="H4" s="9" t="s">
        <v>50</v>
      </c>
      <c r="I4" s="4" t="s">
        <v>51</v>
      </c>
      <c r="J4" s="7">
        <v>1500</v>
      </c>
      <c r="K4" s="7"/>
      <c r="L4" s="7">
        <v>250</v>
      </c>
      <c r="M4" s="4" t="s">
        <v>35</v>
      </c>
      <c r="N4" s="4"/>
      <c r="O4" s="4"/>
      <c r="P4" s="17"/>
      <c r="Q4" s="4"/>
    </row>
    <row r="5" spans="2:17" ht="30" x14ac:dyDescent="0.25">
      <c r="B5" s="4" t="s">
        <v>12</v>
      </c>
      <c r="C5" s="4" t="s">
        <v>77</v>
      </c>
      <c r="D5" s="8" t="s">
        <v>56</v>
      </c>
      <c r="E5" s="8" t="s">
        <v>57</v>
      </c>
      <c r="F5" s="8" t="s">
        <v>20</v>
      </c>
      <c r="G5" s="8" t="s">
        <v>22</v>
      </c>
      <c r="H5" s="10" t="s">
        <v>58</v>
      </c>
      <c r="I5" s="8" t="s">
        <v>53</v>
      </c>
      <c r="J5" s="11">
        <v>3000</v>
      </c>
      <c r="K5" s="11"/>
      <c r="L5" s="11">
        <v>500</v>
      </c>
      <c r="M5" s="4" t="s">
        <v>35</v>
      </c>
      <c r="N5" s="4"/>
      <c r="O5" s="4"/>
      <c r="P5" s="17"/>
      <c r="Q5" s="4"/>
    </row>
    <row r="6" spans="2:17" x14ac:dyDescent="0.25">
      <c r="B6" s="12" t="s">
        <v>13</v>
      </c>
      <c r="C6" s="12" t="s">
        <v>78</v>
      </c>
      <c r="D6" s="12" t="s">
        <v>59</v>
      </c>
      <c r="E6" s="12" t="s">
        <v>60</v>
      </c>
      <c r="F6" s="12" t="s">
        <v>23</v>
      </c>
      <c r="G6" s="13" t="s">
        <v>22</v>
      </c>
      <c r="H6" s="14" t="s">
        <v>37</v>
      </c>
      <c r="I6" s="12" t="s">
        <v>53</v>
      </c>
      <c r="J6" s="15">
        <v>629</v>
      </c>
      <c r="K6" s="15"/>
      <c r="L6" s="15">
        <v>104.83</v>
      </c>
      <c r="M6" s="12" t="s">
        <v>61</v>
      </c>
      <c r="N6" s="12"/>
      <c r="O6" s="12"/>
      <c r="P6" s="1"/>
      <c r="Q6" s="12" t="s">
        <v>62</v>
      </c>
    </row>
    <row r="7" spans="2:17" x14ac:dyDescent="0.25">
      <c r="B7" s="12" t="s">
        <v>14</v>
      </c>
      <c r="C7" s="12" t="s">
        <v>78</v>
      </c>
      <c r="D7" s="12" t="s">
        <v>63</v>
      </c>
      <c r="E7" s="12" t="s">
        <v>68</v>
      </c>
      <c r="F7" s="12" t="s">
        <v>24</v>
      </c>
      <c r="G7" s="13" t="s">
        <v>22</v>
      </c>
      <c r="H7" s="14" t="s">
        <v>37</v>
      </c>
      <c r="I7" s="12" t="s">
        <v>53</v>
      </c>
      <c r="J7" s="15">
        <v>629</v>
      </c>
      <c r="K7" s="15"/>
      <c r="L7" s="15">
        <v>104.83</v>
      </c>
      <c r="M7" s="12" t="s">
        <v>64</v>
      </c>
      <c r="N7" s="12"/>
      <c r="O7" s="12"/>
      <c r="P7" s="1"/>
      <c r="Q7" s="12" t="s">
        <v>62</v>
      </c>
    </row>
    <row r="8" spans="2:17" x14ac:dyDescent="0.25">
      <c r="B8" s="12" t="s">
        <v>15</v>
      </c>
      <c r="C8" s="12" t="s">
        <v>78</v>
      </c>
      <c r="D8" s="12" t="s">
        <v>82</v>
      </c>
      <c r="E8" s="12" t="s">
        <v>84</v>
      </c>
      <c r="F8" s="12" t="s">
        <v>5</v>
      </c>
      <c r="G8" s="12" t="s">
        <v>25</v>
      </c>
      <c r="H8" s="14" t="s">
        <v>86</v>
      </c>
      <c r="I8" s="12" t="s">
        <v>85</v>
      </c>
      <c r="J8" s="15">
        <f>231-K8</f>
        <v>208</v>
      </c>
      <c r="K8" s="15">
        <v>23</v>
      </c>
      <c r="L8" s="15">
        <v>38.5</v>
      </c>
      <c r="M8" s="12" t="s">
        <v>35</v>
      </c>
      <c r="N8" s="12"/>
      <c r="O8" s="12"/>
      <c r="P8" s="1"/>
      <c r="Q8" s="12" t="s">
        <v>69</v>
      </c>
    </row>
    <row r="9" spans="2:17" x14ac:dyDescent="0.25">
      <c r="B9" s="12" t="s">
        <v>16</v>
      </c>
      <c r="C9" s="12" t="s">
        <v>78</v>
      </c>
      <c r="D9" s="12" t="s">
        <v>83</v>
      </c>
      <c r="E9" s="12" t="s">
        <v>87</v>
      </c>
      <c r="F9" s="13" t="s">
        <v>9</v>
      </c>
      <c r="G9" s="12" t="s">
        <v>25</v>
      </c>
      <c r="H9" s="14" t="s">
        <v>88</v>
      </c>
      <c r="I9" s="12" t="s">
        <v>53</v>
      </c>
      <c r="J9" s="15">
        <f>30*10-K9</f>
        <v>270</v>
      </c>
      <c r="K9" s="15">
        <v>30</v>
      </c>
      <c r="L9" s="15">
        <f>5*10</f>
        <v>50</v>
      </c>
      <c r="M9" s="12" t="s">
        <v>61</v>
      </c>
      <c r="N9" s="12"/>
      <c r="O9" s="12"/>
      <c r="P9" s="1"/>
      <c r="Q9" s="12" t="s">
        <v>69</v>
      </c>
    </row>
    <row r="10" spans="2:17" ht="30" x14ac:dyDescent="0.25">
      <c r="B10" s="12" t="s">
        <v>17</v>
      </c>
      <c r="C10" s="12" t="s">
        <v>78</v>
      </c>
      <c r="D10" s="12" t="s">
        <v>93</v>
      </c>
      <c r="E10" s="12" t="s">
        <v>94</v>
      </c>
      <c r="F10" s="12" t="s">
        <v>19</v>
      </c>
      <c r="G10" s="12" t="s">
        <v>25</v>
      </c>
      <c r="H10" s="14" t="s">
        <v>95</v>
      </c>
      <c r="I10" s="12" t="s">
        <v>96</v>
      </c>
      <c r="J10" s="15">
        <f>(803.57+96.43)-K10</f>
        <v>693</v>
      </c>
      <c r="K10" s="15">
        <v>207</v>
      </c>
      <c r="L10" s="15">
        <f>16.01+133.93</f>
        <v>149.94</v>
      </c>
      <c r="M10" s="12" t="s">
        <v>97</v>
      </c>
      <c r="N10" s="12"/>
      <c r="O10" s="12"/>
      <c r="P10" s="1"/>
      <c r="Q10" s="12" t="s">
        <v>69</v>
      </c>
    </row>
    <row r="11" spans="2:17" ht="30" x14ac:dyDescent="0.25">
      <c r="B11" s="12" t="s">
        <v>26</v>
      </c>
      <c r="C11" s="12" t="s">
        <v>78</v>
      </c>
      <c r="D11" s="1" t="s">
        <v>89</v>
      </c>
      <c r="E11" s="1" t="s">
        <v>90</v>
      </c>
      <c r="F11" s="13" t="s">
        <v>20</v>
      </c>
      <c r="G11" s="12" t="s">
        <v>25</v>
      </c>
      <c r="H11" s="2" t="s">
        <v>58</v>
      </c>
      <c r="I11" s="1" t="s">
        <v>91</v>
      </c>
      <c r="J11" s="18">
        <f>5*1500-K11</f>
        <v>5775</v>
      </c>
      <c r="K11" s="18">
        <v>1725</v>
      </c>
      <c r="L11" s="18">
        <f>250*5</f>
        <v>1250</v>
      </c>
      <c r="M11" s="1" t="s">
        <v>35</v>
      </c>
      <c r="N11" s="1"/>
      <c r="O11" s="1"/>
      <c r="P11" s="1"/>
      <c r="Q11" s="12" t="s">
        <v>69</v>
      </c>
    </row>
    <row r="12" spans="2:17" ht="30" x14ac:dyDescent="0.25">
      <c r="B12" s="12" t="s">
        <v>30</v>
      </c>
      <c r="C12" s="12" t="s">
        <v>78</v>
      </c>
      <c r="D12" s="1" t="s">
        <v>65</v>
      </c>
      <c r="E12" s="1" t="s">
        <v>66</v>
      </c>
      <c r="F12" s="12" t="s">
        <v>27</v>
      </c>
      <c r="G12" s="13" t="s">
        <v>22</v>
      </c>
      <c r="H12" s="2" t="s">
        <v>67</v>
      </c>
      <c r="I12" s="12" t="s">
        <v>53</v>
      </c>
      <c r="J12" s="18">
        <f>629+39.99</f>
        <v>668.99</v>
      </c>
      <c r="K12" s="18"/>
      <c r="L12" s="18">
        <f>104.83+6.67</f>
        <v>111.5</v>
      </c>
      <c r="M12" s="1" t="s">
        <v>61</v>
      </c>
      <c r="N12" s="1"/>
      <c r="O12" s="1"/>
      <c r="P12" s="1"/>
      <c r="Q12" s="12" t="s">
        <v>69</v>
      </c>
    </row>
    <row r="13" spans="2:17" ht="30" x14ac:dyDescent="0.25">
      <c r="B13" s="12" t="s">
        <v>31</v>
      </c>
      <c r="C13" s="12" t="s">
        <v>78</v>
      </c>
      <c r="D13" s="1" t="s">
        <v>70</v>
      </c>
      <c r="E13" s="1" t="s">
        <v>71</v>
      </c>
      <c r="F13" s="13" t="s">
        <v>28</v>
      </c>
      <c r="G13" s="13" t="s">
        <v>22</v>
      </c>
      <c r="H13" s="2" t="s">
        <v>67</v>
      </c>
      <c r="I13" s="12" t="s">
        <v>53</v>
      </c>
      <c r="J13" s="18">
        <f>(629+39.99)*3</f>
        <v>2006.97</v>
      </c>
      <c r="K13" s="18"/>
      <c r="L13" s="18">
        <f>(104.83+6.67)*3</f>
        <v>334.5</v>
      </c>
      <c r="M13" s="1" t="s">
        <v>61</v>
      </c>
      <c r="N13" s="1"/>
      <c r="O13" s="1"/>
      <c r="P13" s="1"/>
      <c r="Q13" s="12" t="s">
        <v>69</v>
      </c>
    </row>
    <row r="14" spans="2:17" ht="45" x14ac:dyDescent="0.25">
      <c r="B14" s="12" t="s">
        <v>32</v>
      </c>
      <c r="C14" s="12" t="s">
        <v>78</v>
      </c>
      <c r="D14" s="1" t="s">
        <v>72</v>
      </c>
      <c r="E14" s="1" t="s">
        <v>75</v>
      </c>
      <c r="F14" s="12" t="s">
        <v>29</v>
      </c>
      <c r="G14" s="13" t="s">
        <v>22</v>
      </c>
      <c r="H14" s="2" t="s">
        <v>73</v>
      </c>
      <c r="I14" s="1" t="s">
        <v>74</v>
      </c>
      <c r="J14" s="18">
        <v>1539.99</v>
      </c>
      <c r="K14" s="18"/>
      <c r="L14" s="18">
        <f>250+6.67</f>
        <v>256.67</v>
      </c>
      <c r="M14" s="1" t="s">
        <v>35</v>
      </c>
      <c r="N14" s="1"/>
      <c r="O14" s="1"/>
      <c r="P14" s="1"/>
      <c r="Q14" s="12" t="s">
        <v>69</v>
      </c>
    </row>
    <row r="15" spans="2:17" x14ac:dyDescent="0.25">
      <c r="B15" s="12" t="s">
        <v>34</v>
      </c>
      <c r="C15" s="12"/>
      <c r="D15" s="1"/>
      <c r="E15" s="1"/>
      <c r="F15" s="12" t="s">
        <v>33</v>
      </c>
      <c r="G15" s="13" t="s">
        <v>22</v>
      </c>
      <c r="H15" s="2"/>
      <c r="I15" s="1"/>
      <c r="J15" s="18"/>
      <c r="K15" s="18"/>
      <c r="L15" s="18"/>
      <c r="M15" s="1"/>
      <c r="N15" s="1"/>
      <c r="O15" s="1"/>
      <c r="P15" s="1"/>
      <c r="Q15" s="1"/>
    </row>
    <row r="16" spans="2:17" x14ac:dyDescent="0.25">
      <c r="B16" s="20" t="s">
        <v>80</v>
      </c>
      <c r="C16" s="20" t="s">
        <v>81</v>
      </c>
      <c r="E16" s="19" t="s">
        <v>79</v>
      </c>
    </row>
  </sheetData>
  <autoFilter ref="B1:Q1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2016-10-18T13:39:33Z</dcterms:modified>
</cp:coreProperties>
</file>