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unsuketakano/研究室/シミュレーション/接地点消失増加モデル/2Dモデル/接地点計画モデル/2020/0205/"/>
    </mc:Choice>
  </mc:AlternateContent>
  <xr:revisionPtr revIDLastSave="0" documentId="13_ncr:1_{6E4D3418-E873-0848-BB58-B96A3C1D2F58}" xr6:coauthVersionLast="45" xr6:coauthVersionMax="45" xr10:uidLastSave="{00000000-0000-0000-0000-000000000000}"/>
  <bookViews>
    <workbookView xWindow="57260" yWindow="-9360" windowWidth="18960" windowHeight="26900" tabRatio="500" xr2:uid="{00000000-000D-0000-FFFF-FFFF00000000}"/>
  </bookViews>
  <sheets>
    <sheet name="0106" sheetId="1" r:id="rId1"/>
    <sheet name="Sheet1" sheetId="3" r:id="rId2"/>
    <sheet name="1227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39" i="1" l="1"/>
  <c r="C4" i="1"/>
  <c r="H5" i="1"/>
  <c r="C44" i="1"/>
  <c r="C59" i="2"/>
  <c r="C58" i="2"/>
  <c r="C57" i="2"/>
  <c r="C45" i="1"/>
  <c r="C46" i="1"/>
  <c r="C56" i="2" l="1"/>
  <c r="C55" i="2"/>
  <c r="C54" i="2"/>
  <c r="C53" i="2"/>
  <c r="C52" i="2"/>
  <c r="C49" i="2"/>
  <c r="C48" i="2"/>
  <c r="C46" i="2"/>
  <c r="C45" i="2"/>
  <c r="C44" i="2"/>
  <c r="C36" i="2"/>
  <c r="C41" i="2" s="1"/>
  <c r="C35" i="2"/>
  <c r="C34" i="2"/>
  <c r="C39" i="2" s="1"/>
  <c r="C31" i="2"/>
  <c r="C30" i="2"/>
  <c r="C27" i="2"/>
  <c r="C26" i="2"/>
  <c r="C23" i="2"/>
  <c r="C22" i="2"/>
  <c r="C19" i="2"/>
  <c r="C40" i="2" s="1"/>
  <c r="C18" i="2"/>
  <c r="C17" i="2"/>
  <c r="C13" i="2"/>
  <c r="C14" i="2" s="1"/>
  <c r="C12" i="2"/>
  <c r="C11" i="2"/>
  <c r="C7" i="2"/>
  <c r="C6" i="2"/>
  <c r="C5" i="2"/>
  <c r="C4" i="2"/>
  <c r="C8" i="2" l="1"/>
  <c r="C5" i="1"/>
  <c r="C66" i="1"/>
  <c r="C64" i="1"/>
  <c r="C63" i="1"/>
  <c r="C59" i="1"/>
  <c r="C36" i="1"/>
  <c r="C35" i="1"/>
  <c r="C32" i="1"/>
  <c r="C31" i="1"/>
  <c r="C28" i="1"/>
  <c r="C27" i="1"/>
  <c r="C24" i="1"/>
  <c r="C23" i="1"/>
  <c r="C22" i="1"/>
  <c r="C18" i="1"/>
  <c r="C19" i="1" s="1"/>
  <c r="B19" i="1" s="1"/>
  <c r="C17" i="1"/>
  <c r="C16" i="1"/>
  <c r="C10" i="1"/>
  <c r="C11" i="1"/>
  <c r="C12" i="1"/>
  <c r="C9" i="1"/>
  <c r="C40" i="1"/>
  <c r="C42" i="1"/>
  <c r="C43" i="1"/>
  <c r="C50" i="1" l="1"/>
  <c r="C55" i="1" s="1"/>
  <c r="B55" i="1" s="1"/>
  <c r="C51" i="1"/>
  <c r="C56" i="1" s="1"/>
  <c r="B56" i="1" s="1"/>
  <c r="C49" i="1"/>
  <c r="C54" i="1" s="1"/>
  <c r="B54" i="1" s="1"/>
  <c r="C13" i="1" l="1"/>
  <c r="B13" i="1" s="1"/>
</calcChain>
</file>

<file path=xl/sharedStrings.xml><?xml version="1.0" encoding="utf-8"?>
<sst xmlns="http://schemas.openxmlformats.org/spreadsheetml/2006/main" count="210" uniqueCount="81">
  <si>
    <t>物理量</t>
    <rPh sb="0" eb="3">
      <t>ブツリリョウ</t>
    </rPh>
    <phoneticPr fontId="1"/>
  </si>
  <si>
    <t>単位</t>
    <rPh sb="0" eb="2">
      <t>タンイ</t>
    </rPh>
    <phoneticPr fontId="1"/>
  </si>
  <si>
    <t>長さ</t>
    <rPh sb="0" eb="1">
      <t>ナガ</t>
    </rPh>
    <phoneticPr fontId="1"/>
  </si>
  <si>
    <t>重さ</t>
    <rPh sb="0" eb="1">
      <t>オモ</t>
    </rPh>
    <phoneticPr fontId="1"/>
  </si>
  <si>
    <t>時間</t>
    <rPh sb="0" eb="2">
      <t>ジカン</t>
    </rPh>
    <phoneticPr fontId="1"/>
  </si>
  <si>
    <t>無次元量</t>
    <rPh sb="0" eb="4">
      <t>ムジゲンリョウ</t>
    </rPh>
    <phoneticPr fontId="1"/>
  </si>
  <si>
    <t>次元量</t>
    <rPh sb="0" eb="3">
      <t>ジゲンリョウ</t>
    </rPh>
    <phoneticPr fontId="1"/>
  </si>
  <si>
    <t>-</t>
    <phoneticPr fontId="1"/>
  </si>
  <si>
    <t>m</t>
    <phoneticPr fontId="1"/>
  </si>
  <si>
    <t>次元量</t>
    <rPh sb="0" eb="3">
      <t>ムジゲンリョウ</t>
    </rPh>
    <phoneticPr fontId="1"/>
  </si>
  <si>
    <t>m</t>
    <phoneticPr fontId="1"/>
  </si>
  <si>
    <t>kg/s^2</t>
    <phoneticPr fontId="1"/>
  </si>
  <si>
    <t>kg/s</t>
    <phoneticPr fontId="1"/>
  </si>
  <si>
    <t>kg</t>
    <phoneticPr fontId="1"/>
  </si>
  <si>
    <t>kgm^2/s^2</t>
    <phoneticPr fontId="1"/>
  </si>
  <si>
    <t>s</t>
    <phoneticPr fontId="1"/>
  </si>
  <si>
    <t>M_trunk_tip</t>
    <phoneticPr fontId="1"/>
  </si>
  <si>
    <t>M_trunk</t>
    <phoneticPr fontId="1"/>
  </si>
  <si>
    <t>M_coxa</t>
    <phoneticPr fontId="1"/>
  </si>
  <si>
    <t>M_leg</t>
    <phoneticPr fontId="1"/>
  </si>
  <si>
    <t>質量</t>
    <rPh sb="0" eb="2">
      <t xml:space="preserve">シツリョウ </t>
    </rPh>
    <phoneticPr fontId="1"/>
  </si>
  <si>
    <t>c_cl</t>
    <phoneticPr fontId="1"/>
  </si>
  <si>
    <t>k_cl</t>
    <phoneticPr fontId="1"/>
  </si>
  <si>
    <t>leq_cl</t>
    <phoneticPr fontId="1"/>
  </si>
  <si>
    <t>c_tct</t>
    <phoneticPr fontId="1"/>
  </si>
  <si>
    <t>k_tct</t>
    <phoneticPr fontId="1"/>
  </si>
  <si>
    <t>c_ctc</t>
    <phoneticPr fontId="1"/>
  </si>
  <si>
    <t>k_ctc</t>
    <phoneticPr fontId="1"/>
  </si>
  <si>
    <t>c_tcl</t>
    <phoneticPr fontId="1"/>
  </si>
  <si>
    <t>k_tcl</t>
    <phoneticPr fontId="1"/>
  </si>
  <si>
    <t>V_swing</t>
    <phoneticPr fontId="1"/>
  </si>
  <si>
    <t>V_stance</t>
    <phoneticPr fontId="1"/>
  </si>
  <si>
    <t>V_landing</t>
    <phoneticPr fontId="1"/>
  </si>
  <si>
    <t>tau_limit</t>
    <phoneticPr fontId="1"/>
  </si>
  <si>
    <t>c_g</t>
    <phoneticPr fontId="1"/>
  </si>
  <si>
    <t>k_g</t>
    <phoneticPr fontId="1"/>
  </si>
  <si>
    <t>mu</t>
    <phoneticPr fontId="1"/>
  </si>
  <si>
    <t>c_tanh</t>
    <phoneticPr fontId="1"/>
  </si>
  <si>
    <t>s/m</t>
    <phoneticPr fontId="1"/>
  </si>
  <si>
    <t>g</t>
    <phoneticPr fontId="1"/>
  </si>
  <si>
    <t>m/s^2</t>
    <phoneticPr fontId="1"/>
  </si>
  <si>
    <t>c_tc.ct</t>
    <phoneticPr fontId="1"/>
  </si>
  <si>
    <t>k_tc,ct</t>
    <phoneticPr fontId="1"/>
  </si>
  <si>
    <t>leq_tc,ct</t>
    <phoneticPr fontId="1"/>
  </si>
  <si>
    <t>１/s</t>
    <phoneticPr fontId="1"/>
  </si>
  <si>
    <t>M_sum</t>
    <phoneticPr fontId="1"/>
  </si>
  <si>
    <t>制御パラメータ</t>
    <rPh sb="0" eb="2">
      <t xml:space="preserve">セイギョ </t>
    </rPh>
    <phoneticPr fontId="1"/>
  </si>
  <si>
    <t>x_AEP</t>
    <phoneticPr fontId="1"/>
  </si>
  <si>
    <t>x_PEP</t>
    <phoneticPr fontId="1"/>
  </si>
  <si>
    <t>Body length</t>
    <phoneticPr fontId="1"/>
  </si>
  <si>
    <t>x_jodan</t>
    <phoneticPr fontId="1"/>
  </si>
  <si>
    <t>x_apper</t>
    <phoneticPr fontId="1"/>
  </si>
  <si>
    <t>x_disapper</t>
    <phoneticPr fontId="1"/>
  </si>
  <si>
    <t>体節間距離</t>
    <rPh sb="0" eb="2">
      <t xml:space="preserve">タイセツ </t>
    </rPh>
    <rPh sb="2" eb="3">
      <t xml:space="preserve">アイダ </t>
    </rPh>
    <rPh sb="3" eb="5">
      <t xml:space="preserve">キョリ </t>
    </rPh>
    <phoneticPr fontId="1"/>
  </si>
  <si>
    <t>調整したい次元</t>
    <rPh sb="0" eb="2">
      <t xml:space="preserve">チョウセイシタイ </t>
    </rPh>
    <rPh sb="5" eb="7">
      <t xml:space="preserve">ジゲン </t>
    </rPh>
    <phoneticPr fontId="1"/>
  </si>
  <si>
    <t>全体の質量</t>
    <rPh sb="0" eb="2">
      <t xml:space="preserve">ゼンタイノ </t>
    </rPh>
    <rPh sb="3" eb="5">
      <t xml:space="preserve">シツリョウ </t>
    </rPh>
    <phoneticPr fontId="1"/>
  </si>
  <si>
    <t>coxa巻バネ</t>
    <rPh sb="4" eb="5">
      <t xml:space="preserve">マキバネ </t>
    </rPh>
    <phoneticPr fontId="1"/>
  </si>
  <si>
    <t>Trunk巻バネ</t>
    <rPh sb="5" eb="6">
      <t xml:space="preserve">マキバネ </t>
    </rPh>
    <phoneticPr fontId="1"/>
  </si>
  <si>
    <t>角速度</t>
    <rPh sb="0" eb="1">
      <t xml:space="preserve">カク </t>
    </rPh>
    <rPh sb="1" eb="3">
      <t xml:space="preserve">ソクド </t>
    </rPh>
    <phoneticPr fontId="1"/>
  </si>
  <si>
    <t>外力まわり</t>
    <rPh sb="0" eb="2">
      <t xml:space="preserve">ガイリョク </t>
    </rPh>
    <phoneticPr fontId="1"/>
  </si>
  <si>
    <t>速度</t>
    <rPh sb="0" eb="2">
      <t xml:space="preserve">センタンソクド </t>
    </rPh>
    <phoneticPr fontId="1"/>
  </si>
  <si>
    <t>Ω_swing</t>
    <phoneticPr fontId="1"/>
  </si>
  <si>
    <t>Ω_stance</t>
    <phoneticPr fontId="1"/>
  </si>
  <si>
    <t>Ω_landing</t>
    <phoneticPr fontId="1"/>
  </si>
  <si>
    <t>m/s</t>
    <phoneticPr fontId="1"/>
  </si>
  <si>
    <t>ムカデの速度</t>
    <rPh sb="4" eb="6">
      <t xml:space="preserve">ソクド </t>
    </rPh>
    <phoneticPr fontId="1"/>
  </si>
  <si>
    <t>脚根元巻バネ</t>
    <rPh sb="0" eb="1">
      <t xml:space="preserve">キャク </t>
    </rPh>
    <rPh sb="1" eb="3">
      <t xml:space="preserve">ネモト </t>
    </rPh>
    <rPh sb="3" eb="4">
      <t xml:space="preserve">マキバネ </t>
    </rPh>
    <phoneticPr fontId="1"/>
  </si>
  <si>
    <t>胴体リンク</t>
    <rPh sb="0" eb="2">
      <t xml:space="preserve">ドウタイ </t>
    </rPh>
    <phoneticPr fontId="1"/>
  </si>
  <si>
    <t>脚リンク</t>
    <rPh sb="0" eb="1">
      <t xml:space="preserve">キャク </t>
    </rPh>
    <phoneticPr fontId="1"/>
  </si>
  <si>
    <t>N_jodan</t>
    <phoneticPr fontId="1"/>
  </si>
  <si>
    <t>N_apper</t>
    <phoneticPr fontId="1"/>
  </si>
  <si>
    <t>N_disapper</t>
    <phoneticPr fontId="1"/>
  </si>
  <si>
    <t>kgm/s^2</t>
    <phoneticPr fontId="1"/>
  </si>
  <si>
    <t>Body math</t>
    <phoneticPr fontId="1"/>
  </si>
  <si>
    <t>速度</t>
    <rPh sb="0" eb="2">
      <t xml:space="preserve">ソクド </t>
    </rPh>
    <phoneticPr fontId="1"/>
  </si>
  <si>
    <t>身体パラメータ</t>
    <rPh sb="0" eb="2">
      <t xml:space="preserve">シンタイパラメータ </t>
    </rPh>
    <phoneticPr fontId="1"/>
  </si>
  <si>
    <t>筋特性</t>
    <rPh sb="0" eb="3">
      <t xml:space="preserve">キントクセイ </t>
    </rPh>
    <phoneticPr fontId="1"/>
  </si>
  <si>
    <t>地面パラメータ</t>
    <rPh sb="0" eb="2">
      <t xml:space="preserve">ジメンパラメータ </t>
    </rPh>
    <phoneticPr fontId="1"/>
  </si>
  <si>
    <t>地面の弾性要素</t>
    <rPh sb="0" eb="1">
      <t xml:space="preserve">ジメン </t>
    </rPh>
    <rPh sb="3" eb="5">
      <t xml:space="preserve">ダンセイ </t>
    </rPh>
    <rPh sb="5" eb="7">
      <t xml:space="preserve">ダンセイヨウソ </t>
    </rPh>
    <phoneticPr fontId="1"/>
  </si>
  <si>
    <t>物理定数</t>
    <rPh sb="0" eb="4">
      <t xml:space="preserve">ブツリテイスウ </t>
    </rPh>
    <phoneticPr fontId="1"/>
  </si>
  <si>
    <t>dt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</si>
</sst>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B1" zoomScale="95" zoomScaleNormal="95" workbookViewId="0">
      <selection activeCell="C18" sqref="C18"/>
    </sheetView>
  </sheetViews>
  <sheetFormatPr baseColWidth="10" defaultColWidth="12.83203125" defaultRowHeight="15"/>
  <cols>
    <col min="1" max="1" width="32.5" customWidth="1"/>
    <col min="2" max="3" width="10.5" customWidth="1"/>
    <col min="4" max="4" width="24.33203125" customWidth="1"/>
    <col min="10" max="10" width="15.83203125" bestFit="1" customWidth="1"/>
  </cols>
  <sheetData>
    <row r="1" spans="1:10">
      <c r="A1" t="s">
        <v>0</v>
      </c>
      <c r="B1" t="s">
        <v>5</v>
      </c>
      <c r="C1" t="s">
        <v>9</v>
      </c>
      <c r="D1" t="s">
        <v>1</v>
      </c>
      <c r="G1" t="s">
        <v>5</v>
      </c>
      <c r="H1" t="s">
        <v>6</v>
      </c>
      <c r="J1" t="s">
        <v>54</v>
      </c>
    </row>
    <row r="2" spans="1:10">
      <c r="F2" t="s">
        <v>2</v>
      </c>
      <c r="G2">
        <v>1</v>
      </c>
      <c r="H2">
        <v>2E-3</v>
      </c>
      <c r="I2" t="s">
        <v>10</v>
      </c>
      <c r="J2" t="s">
        <v>53</v>
      </c>
    </row>
    <row r="3" spans="1:10">
      <c r="A3" s="1" t="s">
        <v>79</v>
      </c>
      <c r="F3" t="s">
        <v>3</v>
      </c>
      <c r="G3">
        <v>1</v>
      </c>
      <c r="H3">
        <v>2E-3</v>
      </c>
      <c r="I3" t="s">
        <v>13</v>
      </c>
      <c r="J3" t="s">
        <v>55</v>
      </c>
    </row>
    <row r="4" spans="1:10">
      <c r="A4" t="s">
        <v>80</v>
      </c>
      <c r="B4">
        <v>1.0000000000000001E-5</v>
      </c>
      <c r="C4">
        <f>B4*$H$4</f>
        <v>1.0000000000000001E-5</v>
      </c>
      <c r="D4" t="s">
        <v>15</v>
      </c>
      <c r="F4" t="s">
        <v>4</v>
      </c>
      <c r="G4">
        <v>1</v>
      </c>
      <c r="H4">
        <v>1</v>
      </c>
      <c r="I4" t="s">
        <v>15</v>
      </c>
    </row>
    <row r="5" spans="1:10">
      <c r="A5" t="s">
        <v>39</v>
      </c>
      <c r="B5">
        <v>4903.3249999999998</v>
      </c>
      <c r="C5">
        <f>B5*$H$2/$H$4/$H$4</f>
        <v>9.8066499999999994</v>
      </c>
      <c r="D5" t="s">
        <v>40</v>
      </c>
      <c r="F5" t="s">
        <v>74</v>
      </c>
      <c r="G5">
        <v>1</v>
      </c>
      <c r="H5">
        <f>H2/H4</f>
        <v>2E-3</v>
      </c>
      <c r="I5" t="s">
        <v>64</v>
      </c>
      <c r="J5" t="s">
        <v>65</v>
      </c>
    </row>
    <row r="7" spans="1:10">
      <c r="A7" s="2" t="s">
        <v>75</v>
      </c>
    </row>
    <row r="8" spans="1:10">
      <c r="A8" t="s">
        <v>20</v>
      </c>
    </row>
    <row r="9" spans="1:10">
      <c r="A9" t="s">
        <v>16</v>
      </c>
      <c r="B9">
        <v>0.01</v>
      </c>
      <c r="C9">
        <f>B9*$H$3</f>
        <v>2.0000000000000002E-5</v>
      </c>
      <c r="D9" t="s">
        <v>13</v>
      </c>
    </row>
    <row r="10" spans="1:10">
      <c r="A10" t="s">
        <v>17</v>
      </c>
      <c r="B10">
        <v>0.05</v>
      </c>
      <c r="C10">
        <f t="shared" ref="C10:C12" si="0">B10*$H$3</f>
        <v>1E-4</v>
      </c>
      <c r="D10" t="s">
        <v>13</v>
      </c>
    </row>
    <row r="11" spans="1:10">
      <c r="A11" t="s">
        <v>18</v>
      </c>
      <c r="B11">
        <v>0.01</v>
      </c>
      <c r="C11">
        <f t="shared" si="0"/>
        <v>2.0000000000000002E-5</v>
      </c>
      <c r="D11" t="s">
        <v>13</v>
      </c>
    </row>
    <row r="12" spans="1:10">
      <c r="A12" t="s">
        <v>19</v>
      </c>
      <c r="B12">
        <v>5.0000000000000001E-3</v>
      </c>
      <c r="C12">
        <f t="shared" si="0"/>
        <v>1.0000000000000001E-5</v>
      </c>
      <c r="D12" t="s">
        <v>13</v>
      </c>
    </row>
    <row r="13" spans="1:10">
      <c r="A13" t="s">
        <v>73</v>
      </c>
      <c r="B13">
        <f xml:space="preserve"> C13/$H$3</f>
        <v>1.3350000000000002</v>
      </c>
      <c r="C13">
        <f>C9*2 + C10*20 + C11*21 + C12*21</f>
        <v>2.6700000000000005E-3</v>
      </c>
    </row>
    <row r="15" spans="1:10">
      <c r="A15" t="s">
        <v>67</v>
      </c>
    </row>
    <row r="16" spans="1:10">
      <c r="A16" t="s">
        <v>41</v>
      </c>
      <c r="B16">
        <v>100</v>
      </c>
      <c r="C16">
        <f>B16*$H$3/$H$4</f>
        <v>0.2</v>
      </c>
      <c r="D16" t="s">
        <v>12</v>
      </c>
    </row>
    <row r="17" spans="1:4">
      <c r="A17" t="s">
        <v>42</v>
      </c>
      <c r="B17">
        <v>10000000</v>
      </c>
      <c r="C17">
        <f>B17*$H$3/$H$4/$H$4</f>
        <v>20000</v>
      </c>
      <c r="D17" t="s">
        <v>11</v>
      </c>
    </row>
    <row r="18" spans="1:4">
      <c r="A18" t="s">
        <v>43</v>
      </c>
      <c r="B18">
        <v>1</v>
      </c>
      <c r="C18">
        <f>B18*$H$2</f>
        <v>2E-3</v>
      </c>
      <c r="D18" t="s">
        <v>8</v>
      </c>
    </row>
    <row r="19" spans="1:4">
      <c r="A19" t="s">
        <v>49</v>
      </c>
      <c r="B19">
        <f>C19/$H$2</f>
        <v>43</v>
      </c>
      <c r="C19">
        <f>43*C18</f>
        <v>8.6000000000000007E-2</v>
      </c>
      <c r="D19" t="s">
        <v>8</v>
      </c>
    </row>
    <row r="21" spans="1:4">
      <c r="A21" t="s">
        <v>68</v>
      </c>
    </row>
    <row r="22" spans="1:4">
      <c r="A22" t="s">
        <v>21</v>
      </c>
      <c r="B22">
        <v>10</v>
      </c>
      <c r="C22">
        <f>B22*$H$3/$H$4</f>
        <v>0.02</v>
      </c>
      <c r="D22" t="s">
        <v>12</v>
      </c>
    </row>
    <row r="23" spans="1:4">
      <c r="A23" t="s">
        <v>22</v>
      </c>
      <c r="B23">
        <v>100</v>
      </c>
      <c r="C23">
        <f>B23*$H$3/$H$4/$H$4</f>
        <v>0.2</v>
      </c>
      <c r="D23" t="s">
        <v>11</v>
      </c>
    </row>
    <row r="24" spans="1:4">
      <c r="A24" t="s">
        <v>23</v>
      </c>
      <c r="B24">
        <v>3</v>
      </c>
      <c r="C24">
        <f>B24*$H$2</f>
        <v>6.0000000000000001E-3</v>
      </c>
      <c r="D24" t="s">
        <v>8</v>
      </c>
    </row>
    <row r="26" spans="1:4">
      <c r="A26" t="s">
        <v>56</v>
      </c>
    </row>
    <row r="27" spans="1:4">
      <c r="A27" t="s">
        <v>24</v>
      </c>
      <c r="B27">
        <v>100</v>
      </c>
      <c r="C27">
        <f>B27*$H$3/$H$4</f>
        <v>0.2</v>
      </c>
      <c r="D27" t="s">
        <v>12</v>
      </c>
    </row>
    <row r="28" spans="1:4">
      <c r="A28" t="s">
        <v>25</v>
      </c>
      <c r="B28">
        <v>1000000</v>
      </c>
      <c r="C28">
        <f>B28*$H$3/$H$4/$H$4</f>
        <v>2000</v>
      </c>
      <c r="D28" t="s">
        <v>11</v>
      </c>
    </row>
    <row r="30" spans="1:4">
      <c r="A30" t="s">
        <v>57</v>
      </c>
    </row>
    <row r="31" spans="1:4">
      <c r="A31" t="s">
        <v>26</v>
      </c>
      <c r="B31">
        <v>10</v>
      </c>
      <c r="C31">
        <f>B31*$H$3/$H$4</f>
        <v>0.02</v>
      </c>
      <c r="D31" t="s">
        <v>12</v>
      </c>
    </row>
    <row r="32" spans="1:4">
      <c r="A32" t="s">
        <v>27</v>
      </c>
      <c r="B32">
        <v>2000</v>
      </c>
      <c r="C32">
        <f>B32*$H$3/$H$4/$H$4</f>
        <v>4</v>
      </c>
      <c r="D32" t="s">
        <v>11</v>
      </c>
    </row>
    <row r="34" spans="1:4">
      <c r="A34" t="s">
        <v>66</v>
      </c>
    </row>
    <row r="35" spans="1:4">
      <c r="A35" t="s">
        <v>28</v>
      </c>
      <c r="B35">
        <v>100</v>
      </c>
      <c r="C35">
        <f>B35*$H$3/$H$4</f>
        <v>0.2</v>
      </c>
      <c r="D35" t="s">
        <v>12</v>
      </c>
    </row>
    <row r="36" spans="1:4">
      <c r="A36" t="s">
        <v>29</v>
      </c>
      <c r="B36">
        <v>1000</v>
      </c>
      <c r="C36">
        <f>B36*$H$3/$H$4/$H$4</f>
        <v>2</v>
      </c>
      <c r="D36" t="s">
        <v>11</v>
      </c>
    </row>
    <row r="38" spans="1:4">
      <c r="A38" s="1" t="s">
        <v>46</v>
      </c>
    </row>
    <row r="39" spans="1:4">
      <c r="A39" t="s">
        <v>47</v>
      </c>
      <c r="B39">
        <v>2.2999999999999998</v>
      </c>
      <c r="C39">
        <f>$H$2*B39</f>
        <v>4.5999999999999999E-3</v>
      </c>
      <c r="D39" t="s">
        <v>8</v>
      </c>
    </row>
    <row r="40" spans="1:4">
      <c r="A40" t="s">
        <v>48</v>
      </c>
      <c r="B40">
        <v>2.2999999999999998</v>
      </c>
      <c r="C40">
        <f t="shared" ref="C40:C43" si="1">$H$2*B40</f>
        <v>4.5999999999999999E-3</v>
      </c>
      <c r="D40" t="s">
        <v>8</v>
      </c>
    </row>
    <row r="41" spans="1:4">
      <c r="A41" t="s">
        <v>50</v>
      </c>
      <c r="B41">
        <v>0.69</v>
      </c>
      <c r="C41">
        <f t="shared" si="1"/>
        <v>1.3799999999999999E-3</v>
      </c>
      <c r="D41" t="s">
        <v>8</v>
      </c>
    </row>
    <row r="42" spans="1:4">
      <c r="A42" t="s">
        <v>51</v>
      </c>
      <c r="B42">
        <v>0</v>
      </c>
      <c r="C42">
        <f t="shared" si="1"/>
        <v>0</v>
      </c>
      <c r="D42" t="s">
        <v>8</v>
      </c>
    </row>
    <row r="43" spans="1:4">
      <c r="A43" t="s">
        <v>52</v>
      </c>
      <c r="B43">
        <v>0.69</v>
      </c>
      <c r="C43">
        <f t="shared" si="1"/>
        <v>1.3799999999999999E-3</v>
      </c>
      <c r="D43" t="s">
        <v>8</v>
      </c>
    </row>
    <row r="44" spans="1:4">
      <c r="A44" t="s">
        <v>69</v>
      </c>
      <c r="B44">
        <v>100</v>
      </c>
      <c r="C44">
        <f>B44*$H$3*$H$2/$H$4/$H$4</f>
        <v>4.0000000000000002E-4</v>
      </c>
      <c r="D44" t="s">
        <v>72</v>
      </c>
    </row>
    <row r="45" spans="1:4">
      <c r="A45" t="s">
        <v>70</v>
      </c>
      <c r="B45">
        <v>100</v>
      </c>
      <c r="C45">
        <f t="shared" ref="C45:C46" si="2">B45*$H$3*$H$2/$H$4/$H$4</f>
        <v>4.0000000000000002E-4</v>
      </c>
      <c r="D45" t="s">
        <v>72</v>
      </c>
    </row>
    <row r="46" spans="1:4">
      <c r="A46" t="s">
        <v>71</v>
      </c>
      <c r="B46">
        <v>100</v>
      </c>
      <c r="C46">
        <f t="shared" si="2"/>
        <v>4.0000000000000002E-4</v>
      </c>
      <c r="D46" t="s">
        <v>72</v>
      </c>
    </row>
    <row r="48" spans="1:4">
      <c r="A48" t="s">
        <v>58</v>
      </c>
    </row>
    <row r="49" spans="1:4">
      <c r="A49" t="s">
        <v>61</v>
      </c>
      <c r="B49">
        <v>5</v>
      </c>
      <c r="C49">
        <f>B49/$H$4</f>
        <v>5</v>
      </c>
      <c r="D49" t="s">
        <v>44</v>
      </c>
    </row>
    <row r="50" spans="1:4">
      <c r="A50" t="s">
        <v>62</v>
      </c>
      <c r="B50">
        <v>5</v>
      </c>
      <c r="C50">
        <f t="shared" ref="C50:C51" si="3">B50/$H$4</f>
        <v>5</v>
      </c>
      <c r="D50" t="s">
        <v>44</v>
      </c>
    </row>
    <row r="51" spans="1:4">
      <c r="A51" t="s">
        <v>63</v>
      </c>
      <c r="B51">
        <v>15</v>
      </c>
      <c r="C51">
        <f t="shared" si="3"/>
        <v>15</v>
      </c>
      <c r="D51" t="s">
        <v>44</v>
      </c>
    </row>
    <row r="53" spans="1:4">
      <c r="A53" t="s">
        <v>60</v>
      </c>
    </row>
    <row r="54" spans="1:4">
      <c r="A54" t="s">
        <v>30</v>
      </c>
      <c r="B54">
        <f>C54*$H$4/$H$3</f>
        <v>15</v>
      </c>
      <c r="C54">
        <f>C49*$C$24</f>
        <v>0.03</v>
      </c>
      <c r="D54" t="s">
        <v>64</v>
      </c>
    </row>
    <row r="55" spans="1:4">
      <c r="A55" t="s">
        <v>31</v>
      </c>
      <c r="B55">
        <f t="shared" ref="B55:B56" si="4">C55*$H$4/$H$3</f>
        <v>15</v>
      </c>
      <c r="C55">
        <f>C50*$C$24</f>
        <v>0.03</v>
      </c>
      <c r="D55" t="s">
        <v>64</v>
      </c>
    </row>
    <row r="56" spans="1:4">
      <c r="A56" t="s">
        <v>32</v>
      </c>
      <c r="B56">
        <f t="shared" si="4"/>
        <v>45</v>
      </c>
      <c r="C56">
        <f>C51*$C$24</f>
        <v>0.09</v>
      </c>
      <c r="D56" t="s">
        <v>64</v>
      </c>
    </row>
    <row r="58" spans="1:4">
      <c r="A58" t="s">
        <v>76</v>
      </c>
    </row>
    <row r="59" spans="1:4">
      <c r="A59" t="s">
        <v>33</v>
      </c>
      <c r="B59">
        <v>20</v>
      </c>
      <c r="C59">
        <f xml:space="preserve"> B59*$H$3*$H$2*$H$2/$H$4/$H$4</f>
        <v>1.6E-7</v>
      </c>
      <c r="D59" t="s">
        <v>14</v>
      </c>
    </row>
    <row r="61" spans="1:4">
      <c r="A61" s="2" t="s">
        <v>77</v>
      </c>
    </row>
    <row r="62" spans="1:4">
      <c r="A62" t="s">
        <v>78</v>
      </c>
    </row>
    <row r="63" spans="1:4">
      <c r="A63" t="s">
        <v>34</v>
      </c>
      <c r="B63">
        <v>1000</v>
      </c>
      <c r="C63">
        <f>B63*$H$3/$H$4</f>
        <v>2</v>
      </c>
      <c r="D63" t="s">
        <v>12</v>
      </c>
    </row>
    <row r="64" spans="1:4">
      <c r="A64" t="s">
        <v>35</v>
      </c>
      <c r="B64">
        <v>100000</v>
      </c>
      <c r="C64">
        <f>B64*$H$3/$H$4</f>
        <v>200</v>
      </c>
      <c r="D64" t="s">
        <v>11</v>
      </c>
    </row>
    <row r="65" spans="1:4">
      <c r="A65" t="s">
        <v>36</v>
      </c>
      <c r="B65">
        <v>0.5</v>
      </c>
      <c r="D65" t="s">
        <v>7</v>
      </c>
    </row>
    <row r="66" spans="1:4">
      <c r="A66" t="s">
        <v>37</v>
      </c>
      <c r="B66">
        <v>100</v>
      </c>
      <c r="C66">
        <f>B66*$H$4/$H$3</f>
        <v>50000</v>
      </c>
      <c r="D66" t="s">
        <v>38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02B7-1738-FF48-98E5-A1190066DE26}">
  <dimension ref="A1"/>
  <sheetViews>
    <sheetView workbookViewId="0"/>
  </sheetViews>
  <sheetFormatPr baseColWidth="10" defaultRowHeight="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BB72-11E4-C544-96DA-8FF174484DF7}">
  <dimension ref="A1:J59"/>
  <sheetViews>
    <sheetView topLeftCell="A34" zoomScale="75" zoomScaleNormal="84" workbookViewId="0">
      <selection activeCell="B57" sqref="B57"/>
    </sheetView>
  </sheetViews>
  <sheetFormatPr baseColWidth="10" defaultColWidth="12.83203125" defaultRowHeight="15"/>
  <cols>
    <col min="1" max="1" width="32.5" customWidth="1"/>
    <col min="2" max="3" width="10.5" customWidth="1"/>
    <col min="4" max="4" width="24.33203125" customWidth="1"/>
    <col min="10" max="10" width="15.83203125" bestFit="1" customWidth="1"/>
  </cols>
  <sheetData>
    <row r="1" spans="1:10">
      <c r="A1" t="s">
        <v>0</v>
      </c>
      <c r="B1" t="s">
        <v>5</v>
      </c>
      <c r="C1" t="s">
        <v>9</v>
      </c>
      <c r="D1" t="s">
        <v>1</v>
      </c>
      <c r="G1" t="s">
        <v>5</v>
      </c>
      <c r="H1" t="s">
        <v>6</v>
      </c>
      <c r="J1" t="s">
        <v>54</v>
      </c>
    </row>
    <row r="2" spans="1:10">
      <c r="F2" t="s">
        <v>2</v>
      </c>
      <c r="G2">
        <v>1</v>
      </c>
      <c r="H2">
        <v>2E-3</v>
      </c>
      <c r="I2" t="s">
        <v>8</v>
      </c>
      <c r="J2" t="s">
        <v>53</v>
      </c>
    </row>
    <row r="3" spans="1:10">
      <c r="A3" t="s">
        <v>20</v>
      </c>
      <c r="F3" t="s">
        <v>3</v>
      </c>
      <c r="G3">
        <v>1</v>
      </c>
      <c r="H3">
        <v>2E-3</v>
      </c>
      <c r="I3" t="s">
        <v>13</v>
      </c>
      <c r="J3" t="s">
        <v>55</v>
      </c>
    </row>
    <row r="4" spans="1:10">
      <c r="A4" t="s">
        <v>16</v>
      </c>
      <c r="B4">
        <v>0.1</v>
      </c>
      <c r="C4">
        <f>B4*$H$3</f>
        <v>2.0000000000000001E-4</v>
      </c>
      <c r="D4" t="s">
        <v>13</v>
      </c>
      <c r="F4" t="s">
        <v>4</v>
      </c>
      <c r="G4">
        <v>1</v>
      </c>
      <c r="H4">
        <v>1</v>
      </c>
      <c r="I4" t="s">
        <v>15</v>
      </c>
      <c r="J4" t="s">
        <v>65</v>
      </c>
    </row>
    <row r="5" spans="1:10">
      <c r="A5" t="s">
        <v>17</v>
      </c>
      <c r="B5">
        <v>0.5</v>
      </c>
      <c r="C5">
        <f t="shared" ref="C5:C7" si="0">B5*$H$3</f>
        <v>1E-3</v>
      </c>
      <c r="D5" t="s">
        <v>13</v>
      </c>
    </row>
    <row r="6" spans="1:10">
      <c r="A6" t="s">
        <v>18</v>
      </c>
      <c r="B6">
        <v>0.1</v>
      </c>
      <c r="C6">
        <f t="shared" si="0"/>
        <v>2.0000000000000001E-4</v>
      </c>
      <c r="D6" t="s">
        <v>13</v>
      </c>
    </row>
    <row r="7" spans="1:10">
      <c r="A7" t="s">
        <v>19</v>
      </c>
      <c r="B7">
        <v>0.05</v>
      </c>
      <c r="C7">
        <f t="shared" si="0"/>
        <v>1E-4</v>
      </c>
      <c r="D7" t="s">
        <v>13</v>
      </c>
    </row>
    <row r="8" spans="1:10">
      <c r="A8" t="s">
        <v>45</v>
      </c>
      <c r="C8">
        <f>C4*2 + C5*20 + C6*21 + C7*21</f>
        <v>2.6700000000000005E-2</v>
      </c>
    </row>
    <row r="10" spans="1:10">
      <c r="A10" t="s">
        <v>67</v>
      </c>
    </row>
    <row r="11" spans="1:10">
      <c r="A11" t="s">
        <v>41</v>
      </c>
      <c r="B11">
        <v>100</v>
      </c>
      <c r="C11">
        <f>B11*$H$3/$H$4</f>
        <v>0.2</v>
      </c>
      <c r="D11" t="s">
        <v>12</v>
      </c>
    </row>
    <row r="12" spans="1:10">
      <c r="A12" t="s">
        <v>42</v>
      </c>
      <c r="B12">
        <v>10000000</v>
      </c>
      <c r="C12">
        <f>B12*$H$3/$H$4/$H$4</f>
        <v>20000</v>
      </c>
      <c r="D12" t="s">
        <v>11</v>
      </c>
    </row>
    <row r="13" spans="1:10">
      <c r="A13" t="s">
        <v>43</v>
      </c>
      <c r="B13">
        <v>0.6</v>
      </c>
      <c r="C13">
        <f>B13*$H$2</f>
        <v>1.1999999999999999E-3</v>
      </c>
      <c r="D13" t="s">
        <v>8</v>
      </c>
    </row>
    <row r="14" spans="1:10">
      <c r="A14" t="s">
        <v>49</v>
      </c>
      <c r="C14">
        <f>41*C13</f>
        <v>4.9199999999999994E-2</v>
      </c>
      <c r="D14" t="s">
        <v>8</v>
      </c>
    </row>
    <row r="16" spans="1:10">
      <c r="A16" t="s">
        <v>68</v>
      </c>
    </row>
    <row r="17" spans="1:4">
      <c r="A17" t="s">
        <v>21</v>
      </c>
      <c r="B17">
        <v>10</v>
      </c>
      <c r="C17">
        <f>B17*$H$3/$H$4</f>
        <v>0.02</v>
      </c>
      <c r="D17" t="s">
        <v>12</v>
      </c>
    </row>
    <row r="18" spans="1:4">
      <c r="A18" t="s">
        <v>22</v>
      </c>
      <c r="B18">
        <v>100</v>
      </c>
      <c r="C18">
        <f>B18*$H$3/$H$4/$H$4</f>
        <v>0.2</v>
      </c>
      <c r="D18" t="s">
        <v>11</v>
      </c>
    </row>
    <row r="19" spans="1:4">
      <c r="A19" t="s">
        <v>23</v>
      </c>
      <c r="B19">
        <v>2</v>
      </c>
      <c r="C19">
        <f>B19*$H$2</f>
        <v>4.0000000000000001E-3</v>
      </c>
      <c r="D19" t="s">
        <v>8</v>
      </c>
    </row>
    <row r="21" spans="1:4">
      <c r="A21" t="s">
        <v>56</v>
      </c>
    </row>
    <row r="22" spans="1:4">
      <c r="A22" t="s">
        <v>24</v>
      </c>
      <c r="B22">
        <v>100</v>
      </c>
      <c r="C22">
        <f>B22*$H$3/$H$4</f>
        <v>0.2</v>
      </c>
      <c r="D22" t="s">
        <v>12</v>
      </c>
    </row>
    <row r="23" spans="1:4">
      <c r="A23" t="s">
        <v>25</v>
      </c>
      <c r="B23">
        <v>1000000</v>
      </c>
      <c r="C23">
        <f>B23*$H$3/$H$4/$H$4</f>
        <v>2000</v>
      </c>
      <c r="D23" t="s">
        <v>11</v>
      </c>
    </row>
    <row r="25" spans="1:4">
      <c r="A25" t="s">
        <v>57</v>
      </c>
    </row>
    <row r="26" spans="1:4">
      <c r="A26" t="s">
        <v>26</v>
      </c>
      <c r="B26">
        <v>10</v>
      </c>
      <c r="C26">
        <f>B26*$H$3/$H$4</f>
        <v>0.02</v>
      </c>
      <c r="D26" t="s">
        <v>12</v>
      </c>
    </row>
    <row r="27" spans="1:4">
      <c r="A27" t="s">
        <v>27</v>
      </c>
      <c r="B27">
        <v>2000</v>
      </c>
      <c r="C27">
        <f>B27*$H$3/$H$4/$H$4</f>
        <v>4</v>
      </c>
      <c r="D27" t="s">
        <v>11</v>
      </c>
    </row>
    <row r="29" spans="1:4">
      <c r="A29" t="s">
        <v>66</v>
      </c>
    </row>
    <row r="30" spans="1:4">
      <c r="A30" t="s">
        <v>28</v>
      </c>
      <c r="B30">
        <v>10</v>
      </c>
      <c r="C30">
        <f>B30*$H$3/$H$4</f>
        <v>0.02</v>
      </c>
      <c r="D30" t="s">
        <v>12</v>
      </c>
    </row>
    <row r="31" spans="1:4">
      <c r="A31" t="s">
        <v>29</v>
      </c>
      <c r="B31">
        <v>1000</v>
      </c>
      <c r="C31">
        <f>B31*$H$3/$H$4/$H$4</f>
        <v>2</v>
      </c>
      <c r="D31" t="s">
        <v>11</v>
      </c>
    </row>
    <row r="33" spans="1:4">
      <c r="A33" t="s">
        <v>58</v>
      </c>
    </row>
    <row r="34" spans="1:4">
      <c r="A34" t="s">
        <v>61</v>
      </c>
      <c r="B34">
        <v>0.1</v>
      </c>
      <c r="C34">
        <f>B34/$H$4</f>
        <v>0.1</v>
      </c>
      <c r="D34" t="s">
        <v>44</v>
      </c>
    </row>
    <row r="35" spans="1:4">
      <c r="A35" t="s">
        <v>62</v>
      </c>
      <c r="B35">
        <v>0.1</v>
      </c>
      <c r="C35">
        <f t="shared" ref="C35:C36" si="1">B35/$H$4</f>
        <v>0.1</v>
      </c>
      <c r="D35" t="s">
        <v>44</v>
      </c>
    </row>
    <row r="36" spans="1:4">
      <c r="A36" t="s">
        <v>63</v>
      </c>
      <c r="B36">
        <v>0.3</v>
      </c>
      <c r="C36">
        <f t="shared" si="1"/>
        <v>0.3</v>
      </c>
      <c r="D36" t="s">
        <v>44</v>
      </c>
    </row>
    <row r="38" spans="1:4">
      <c r="A38" t="s">
        <v>60</v>
      </c>
    </row>
    <row r="39" spans="1:4">
      <c r="A39" t="s">
        <v>30</v>
      </c>
      <c r="C39">
        <f>C34*$C$19</f>
        <v>4.0000000000000002E-4</v>
      </c>
      <c r="D39" t="s">
        <v>64</v>
      </c>
    </row>
    <row r="40" spans="1:4">
      <c r="A40" t="s">
        <v>31</v>
      </c>
      <c r="C40">
        <f t="shared" ref="C40:C41" si="2">C35*$C$19</f>
        <v>4.0000000000000002E-4</v>
      </c>
      <c r="D40" t="s">
        <v>64</v>
      </c>
    </row>
    <row r="41" spans="1:4">
      <c r="A41" t="s">
        <v>32</v>
      </c>
      <c r="C41">
        <f t="shared" si="2"/>
        <v>1.1999999999999999E-3</v>
      </c>
      <c r="D41" t="s">
        <v>64</v>
      </c>
    </row>
    <row r="43" spans="1:4">
      <c r="A43" t="s">
        <v>59</v>
      </c>
    </row>
    <row r="44" spans="1:4">
      <c r="A44" t="s">
        <v>33</v>
      </c>
      <c r="B44">
        <v>20</v>
      </c>
      <c r="C44">
        <f xml:space="preserve"> B44*$H$3*$H$2*$H$2/$H$4/$H$4</f>
        <v>1.6E-7</v>
      </c>
      <c r="D44" t="s">
        <v>14</v>
      </c>
    </row>
    <row r="45" spans="1:4">
      <c r="A45" t="s">
        <v>34</v>
      </c>
      <c r="B45">
        <v>100</v>
      </c>
      <c r="C45">
        <f>B45*$H$3/$H$4</f>
        <v>0.2</v>
      </c>
      <c r="D45" t="s">
        <v>12</v>
      </c>
    </row>
    <row r="46" spans="1:4">
      <c r="A46" t="s">
        <v>35</v>
      </c>
      <c r="B46">
        <v>10000</v>
      </c>
      <c r="C46">
        <f>B46*$H$3/$H$4</f>
        <v>20</v>
      </c>
      <c r="D46" t="s">
        <v>11</v>
      </c>
    </row>
    <row r="47" spans="1:4">
      <c r="A47" t="s">
        <v>36</v>
      </c>
      <c r="B47">
        <v>1.5</v>
      </c>
      <c r="D47" t="s">
        <v>7</v>
      </c>
    </row>
    <row r="48" spans="1:4">
      <c r="A48" t="s">
        <v>37</v>
      </c>
      <c r="B48">
        <v>100</v>
      </c>
      <c r="C48">
        <f>B48*$H$4/$H$3</f>
        <v>50000</v>
      </c>
      <c r="D48" t="s">
        <v>38</v>
      </c>
    </row>
    <row r="49" spans="1:4">
      <c r="A49" t="s">
        <v>39</v>
      </c>
      <c r="B49">
        <v>9.8066499999999994</v>
      </c>
      <c r="C49">
        <f>B49*$H$2/$H$4/$H$4</f>
        <v>1.96133E-2</v>
      </c>
      <c r="D49" t="s">
        <v>40</v>
      </c>
    </row>
    <row r="51" spans="1:4">
      <c r="A51" t="s">
        <v>46</v>
      </c>
    </row>
    <row r="52" spans="1:4">
      <c r="A52" t="s">
        <v>47</v>
      </c>
      <c r="B52">
        <v>2.2999999999999998</v>
      </c>
      <c r="C52">
        <f>$H$2*B52</f>
        <v>4.5999999999999999E-3</v>
      </c>
      <c r="D52" t="s">
        <v>8</v>
      </c>
    </row>
    <row r="53" spans="1:4">
      <c r="A53" t="s">
        <v>48</v>
      </c>
      <c r="B53">
        <v>2.2999999999999998</v>
      </c>
      <c r="C53">
        <f t="shared" ref="C53:C56" si="3">$H$2*B53</f>
        <v>4.5999999999999999E-3</v>
      </c>
      <c r="D53" t="s">
        <v>8</v>
      </c>
    </row>
    <row r="54" spans="1:4">
      <c r="A54" t="s">
        <v>50</v>
      </c>
      <c r="C54">
        <f t="shared" si="3"/>
        <v>0</v>
      </c>
      <c r="D54" t="s">
        <v>8</v>
      </c>
    </row>
    <row r="55" spans="1:4">
      <c r="A55" t="s">
        <v>51</v>
      </c>
      <c r="C55">
        <f t="shared" si="3"/>
        <v>0</v>
      </c>
      <c r="D55" t="s">
        <v>8</v>
      </c>
    </row>
    <row r="56" spans="1:4">
      <c r="A56" t="s">
        <v>52</v>
      </c>
      <c r="C56">
        <f t="shared" si="3"/>
        <v>0</v>
      </c>
      <c r="D56" t="s">
        <v>8</v>
      </c>
    </row>
    <row r="57" spans="1:4">
      <c r="A57" t="s">
        <v>69</v>
      </c>
      <c r="B57">
        <v>100</v>
      </c>
      <c r="C57">
        <f>B57*$H$3*$H$2/$H$4/$H$4</f>
        <v>4.0000000000000002E-4</v>
      </c>
      <c r="D57" t="s">
        <v>72</v>
      </c>
    </row>
    <row r="58" spans="1:4">
      <c r="A58" t="s">
        <v>70</v>
      </c>
      <c r="B58">
        <v>1</v>
      </c>
      <c r="C58">
        <f t="shared" ref="C58:C59" si="4">B58*$H$3*$H$2/$H$4/$H$4</f>
        <v>3.9999999999999998E-6</v>
      </c>
      <c r="D58" t="s">
        <v>72</v>
      </c>
    </row>
    <row r="59" spans="1:4">
      <c r="A59" t="s">
        <v>71</v>
      </c>
      <c r="B59">
        <v>100</v>
      </c>
      <c r="C59">
        <f t="shared" si="4"/>
        <v>4.0000000000000002E-4</v>
      </c>
      <c r="D59" t="s">
        <v>72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0106</vt:lpstr>
      <vt:lpstr>Sheet1</vt:lpstr>
      <vt:lpstr>1227</vt:lpstr>
    </vt:vector>
  </TitlesOfParts>
  <Company>東北大学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加納 剛史</dc:creator>
  <cp:lastModifiedBy>高野　俊輔</cp:lastModifiedBy>
  <dcterms:created xsi:type="dcterms:W3CDTF">2012-07-14T06:29:34Z</dcterms:created>
  <dcterms:modified xsi:type="dcterms:W3CDTF">2020-02-08T12:41:54Z</dcterms:modified>
</cp:coreProperties>
</file>