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873AD8A9-B26C-45B6-BFE6-B06AD31211D5}" xr6:coauthVersionLast="47" xr6:coauthVersionMax="47" xr10:uidLastSave="{00000000-0000-0000-0000-000000000000}"/>
  <bookViews>
    <workbookView xWindow="4290" yWindow="1890" windowWidth="22770" windowHeight="11385" tabRatio="914" firstSheet="3" activeTab="12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DatenErkundungsstelle!$A$1:$DA$52</definedName>
    <definedName name="ExternalData_2" localSheetId="2" hidden="1">DatenHaufwerk!$A$1:$BB$8</definedName>
    <definedName name="ExternalData_3" localSheetId="1" hidden="1">DatenGebaeude!$A$1:$BC$32</definedName>
    <definedName name="ExternalData_4" localSheetId="0" hidden="1">Daten!$A$1:$DQ$90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9" l="1"/>
  <c r="F41" i="9"/>
  <c r="Y41" i="9" a="1"/>
  <c r="Y41" i="9" s="1"/>
  <c r="Z41" i="9"/>
  <c r="A40" i="9"/>
  <c r="F40" i="9"/>
  <c r="Y40" i="9" a="1"/>
  <c r="Y40" i="9" s="1"/>
  <c r="Z40" i="9"/>
  <c r="A39" i="9"/>
  <c r="F39" i="9"/>
  <c r="Y39" i="9" a="1"/>
  <c r="Y39" i="9" s="1"/>
  <c r="Z39" i="9"/>
  <c r="Y18" i="9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42" i="9"/>
  <c r="F43" i="9"/>
  <c r="F44" i="9"/>
  <c r="F45" i="9"/>
  <c r="F46" i="9"/>
  <c r="F47" i="9"/>
  <c r="F48" i="9"/>
  <c r="F49" i="9"/>
  <c r="F50" i="9"/>
  <c r="F51" i="9"/>
  <c r="F52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2" i="9"/>
  <c r="A43" i="9"/>
  <c r="A44" i="9"/>
  <c r="A45" i="9"/>
  <c r="A46" i="9"/>
  <c r="A47" i="9"/>
  <c r="A48" i="9"/>
  <c r="A49" i="9"/>
  <c r="A50" i="9"/>
  <c r="A51" i="9"/>
  <c r="A52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42" i="9"/>
  <c r="Z43" i="9"/>
  <c r="Z44" i="9"/>
  <c r="Z45" i="9"/>
  <c r="Z46" i="9"/>
  <c r="Z47" i="9"/>
  <c r="Z48" i="9"/>
  <c r="Z49" i="9"/>
  <c r="Z50" i="9"/>
  <c r="Z51" i="9"/>
  <c r="Z52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N48" i="9" a="1"/>
  <c r="N16" i="9" a="1"/>
  <c r="N42" i="9" a="1"/>
  <c r="N2" i="9" a="1"/>
  <c r="K23" i="40" a="1"/>
  <c r="N29" i="9" a="1"/>
  <c r="K2" i="40" a="1"/>
  <c r="K16" i="40" a="1"/>
  <c r="K22" i="40" a="1"/>
  <c r="K5" i="40" a="1"/>
  <c r="N26" i="9" a="1"/>
  <c r="K3" i="40" a="1"/>
  <c r="K28" i="40" a="1"/>
  <c r="K14" i="40" a="1"/>
  <c r="N21" i="9" a="1"/>
  <c r="K25" i="40" a="1"/>
  <c r="K15" i="40" a="1"/>
  <c r="N11" i="9" a="1"/>
  <c r="K11" i="40" a="1"/>
  <c r="N24" i="9" a="1"/>
  <c r="K25" i="40" l="1"/>
  <c r="J25" i="40" s="1"/>
  <c r="K5" i="40"/>
  <c r="J5" i="40" s="1"/>
  <c r="K28" i="40"/>
  <c r="J28" i="40" s="1"/>
  <c r="K16" i="40"/>
  <c r="K23" i="40"/>
  <c r="J23" i="40" s="1"/>
  <c r="K15" i="40"/>
  <c r="J15" i="40" s="1"/>
  <c r="K11" i="40"/>
  <c r="K3" i="40"/>
  <c r="K22" i="40"/>
  <c r="J22" i="40" s="1"/>
  <c r="K14" i="40"/>
  <c r="J14" i="40" s="1"/>
  <c r="K2" i="40"/>
  <c r="J16" i="40"/>
  <c r="N21" i="9"/>
  <c r="M21" i="9" s="1"/>
  <c r="N48" i="9"/>
  <c r="M48" i="9" s="1"/>
  <c r="N29" i="9"/>
  <c r="M29" i="9" s="1"/>
  <c r="N24" i="9"/>
  <c r="M24" i="9" s="1"/>
  <c r="N16" i="9"/>
  <c r="M16" i="9" s="1"/>
  <c r="N11" i="9"/>
  <c r="M11" i="9" s="1"/>
  <c r="N42" i="9"/>
  <c r="M42" i="9" s="1"/>
  <c r="N26" i="9"/>
  <c r="M26" i="9" s="1"/>
  <c r="N2" i="9"/>
  <c r="K24" i="40" a="1"/>
  <c r="K4" i="40" a="1"/>
  <c r="N12" i="9" a="1"/>
  <c r="N43" i="9" a="1"/>
  <c r="N25" i="9" a="1"/>
  <c r="K17" i="40" a="1"/>
  <c r="N30" i="9" a="1"/>
  <c r="N17" i="9" a="1"/>
  <c r="N27" i="9" a="1"/>
  <c r="N3" i="9" a="1"/>
  <c r="N49" i="9" a="1"/>
  <c r="K29" i="40" a="1"/>
  <c r="N22" i="9" a="1"/>
  <c r="K12" i="40" a="1"/>
  <c r="K26" i="40" a="1"/>
  <c r="K6" i="40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3" i="9"/>
  <c r="N25" i="9"/>
  <c r="M25" i="9" s="1"/>
  <c r="N30" i="9"/>
  <c r="N49" i="9"/>
  <c r="N27" i="9"/>
  <c r="N3" i="9"/>
  <c r="N22" i="9"/>
  <c r="K13" i="40" a="1"/>
  <c r="N18" i="9" a="1"/>
  <c r="N44" i="9" a="1"/>
  <c r="K18" i="40" a="1"/>
  <c r="N23" i="9" a="1"/>
  <c r="N28" i="9" a="1"/>
  <c r="K27" i="40" a="1"/>
  <c r="K7" i="40" a="1"/>
  <c r="N13" i="9" a="1"/>
  <c r="N4" i="9" a="1"/>
  <c r="N50" i="9" a="1"/>
  <c r="K30" i="40" a="1"/>
  <c r="N31" i="9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4" i="9"/>
  <c r="N28" i="9"/>
  <c r="M28" i="9" s="1"/>
  <c r="N50" i="9"/>
  <c r="N18" i="9"/>
  <c r="N4" i="9"/>
  <c r="N23" i="9"/>
  <c r="M23" i="9" s="1"/>
  <c r="N13" i="9"/>
  <c r="M30" i="9"/>
  <c r="M43" i="9"/>
  <c r="M27" i="9"/>
  <c r="M49" i="9"/>
  <c r="M17" i="9"/>
  <c r="M22" i="9"/>
  <c r="M12" i="9"/>
  <c r="N5" i="9" a="1"/>
  <c r="K8" i="40" a="1"/>
  <c r="N45" i="9" a="1"/>
  <c r="K31" i="40" a="1"/>
  <c r="N51" i="9" a="1"/>
  <c r="K19" i="40" a="1"/>
  <c r="N19" i="9" a="1"/>
  <c r="N32" i="9" a="1"/>
  <c r="N14" i="9" a="1"/>
  <c r="K31" i="40" l="1"/>
  <c r="K19" i="40"/>
  <c r="K8" i="40"/>
  <c r="J30" i="40"/>
  <c r="J18" i="40"/>
  <c r="J7" i="40"/>
  <c r="N14" i="9"/>
  <c r="N51" i="9"/>
  <c r="N5" i="9"/>
  <c r="N19" i="9"/>
  <c r="N45" i="9"/>
  <c r="N32" i="9"/>
  <c r="M13" i="9"/>
  <c r="M50" i="9"/>
  <c r="M4" i="9"/>
  <c r="M18" i="9"/>
  <c r="M44" i="9"/>
  <c r="M31" i="9"/>
  <c r="N6" i="9" a="1"/>
  <c r="K20" i="40" a="1"/>
  <c r="N15" i="9" a="1"/>
  <c r="N33" i="9" a="1"/>
  <c r="K9" i="40" a="1"/>
  <c r="K32" i="40" a="1"/>
  <c r="N52" i="9" a="1"/>
  <c r="N46" i="9" a="1"/>
  <c r="N20" i="9" a="1"/>
  <c r="K20" i="40" l="1"/>
  <c r="K9" i="40"/>
  <c r="K32" i="40"/>
  <c r="J32" i="40" s="1"/>
  <c r="J19" i="40"/>
  <c r="J8" i="40"/>
  <c r="J31" i="40"/>
  <c r="N33" i="9"/>
  <c r="N46" i="9"/>
  <c r="N20" i="9"/>
  <c r="M20" i="9" s="1"/>
  <c r="N6" i="9"/>
  <c r="N52" i="9"/>
  <c r="M52" i="9" s="1"/>
  <c r="N15" i="9"/>
  <c r="M15" i="9" s="1"/>
  <c r="M32" i="9"/>
  <c r="M45" i="9"/>
  <c r="M19" i="9"/>
  <c r="M5" i="9"/>
  <c r="M51" i="9"/>
  <c r="M14" i="9"/>
  <c r="N34" i="9" a="1"/>
  <c r="K21" i="40" a="1"/>
  <c r="K10" i="40" a="1"/>
  <c r="N7" i="9" a="1"/>
  <c r="N47" i="9" a="1"/>
  <c r="K21" i="40" l="1"/>
  <c r="J21" i="40" s="1"/>
  <c r="K10" i="40"/>
  <c r="J10" i="40" s="1"/>
  <c r="J20" i="40"/>
  <c r="J9" i="40"/>
  <c r="N34" i="9"/>
  <c r="N7" i="9"/>
  <c r="N47" i="9"/>
  <c r="M47" i="9" s="1"/>
  <c r="M33" i="9"/>
  <c r="M6" i="9"/>
  <c r="M46" i="9"/>
  <c r="N8" i="9" a="1"/>
  <c r="N35" i="9" a="1"/>
  <c r="N35" i="9" l="1"/>
  <c r="N8" i="9"/>
  <c r="M34" i="9"/>
  <c r="M7" i="9"/>
  <c r="N9" i="9" a="1"/>
  <c r="N36" i="9" a="1"/>
  <c r="N36" i="9" l="1"/>
  <c r="N9" i="9"/>
  <c r="M35" i="9"/>
  <c r="M8" i="9"/>
  <c r="N10" i="9" a="1"/>
  <c r="N37" i="9" a="1"/>
  <c r="N37" i="9" l="1"/>
  <c r="N10" i="9"/>
  <c r="M10" i="9" s="1"/>
  <c r="M36" i="9"/>
  <c r="M9" i="9"/>
  <c r="N38" i="9" a="1"/>
  <c r="N38" i="9" l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N39" i="9" a="1"/>
  <c r="N39" i="9" l="1"/>
  <c r="M38" i="9"/>
  <c r="J3" i="40"/>
  <c r="J2" i="40"/>
  <c r="M2" i="9"/>
  <c r="N40" i="9" a="1"/>
  <c r="N40" i="9" l="1"/>
  <c r="M39" i="9"/>
  <c r="M3" i="9"/>
  <c r="N41" i="9" a="1"/>
  <c r="N41" i="9" l="1"/>
  <c r="M41" i="9" s="1"/>
  <c r="M4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8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8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8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8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<sst xmlns="http://schemas.openxmlformats.org/spreadsheetml/2006/main" count="8282" uniqueCount="745">
  <si>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</si>
  <si>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</si>
  <si>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</si>
  <si>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</si>
  <si>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</si>
  <si>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</si>
  <si>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</si>
  <si>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</si>
  <si>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</si>
  <si>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</si>
  <si>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</si>
  <si>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</si>
  <si>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</si>
  <si>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</si>
  <si>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</si>
  <si>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</si>
  <si>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</si>
  <si>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</si>
  <si>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</si>
  <si>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</si>
  <si>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</si>
  <si>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</si>
  <si>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</si>
  <si>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</si>
  <si>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</si>
  <si>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</si>
  <si>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</si>
  <si>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</si>
  <si>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</si>
  <si>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</si>
  <si>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</si>
  <si>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</si>
  <si>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</si>
  <si>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</si>
  <si>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</si>
  <si>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</si>
  <si>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</si>
  <si>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</si>
  <si>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</si>
  <si>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</si>
  <si>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</si>
  <si>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</si>
  <si>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</si>
  <si>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</si>
  <si>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</si>
  <si>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</si>
  <si>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</si>
  <si>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</si>
  <si>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</si>
  <si>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</si>
  <si>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</si>
  <si>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</si>
  <si>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</si>
  <si>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</si>
  <si>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</si>
  <si>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</si>
  <si>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</si>
  <si>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</si>
  <si>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</si>
  <si>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</si>
  <si>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</si>
  <si>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</si>
  <si>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</si>
  <si>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</si>
  <si>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</si>
  <si>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</si>
  <si>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</si>
  <si>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</si>
  <si>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</si>
  <si>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</si>
  <si>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</si>
  <si>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</si>
  <si>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</si>
  <si>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</si>
  <si>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</si>
  <si>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</si>
  <si>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</si>
  <si>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</si>
  <si>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</si>
  <si>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</si>
  <si>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</si>
  <si>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</si>
  <si>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</si>
  <si>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</si>
  <si>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</si>
  <si>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</si>
  <si>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</si>
  <si>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</si>
  <si>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</si>
  <si>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</si>
  <si>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</si>
  <si>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</si>
  <si>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</si>
  <si>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</si>
  <si>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</si>
  <si>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</si>
  <si>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</si>
  <si>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</si>
  <si>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</si>
  <si>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</si>
  <si>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</si>
  <si>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</si>
  <si>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</si>
  <si>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</si>
  <si>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</si>
  <si>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</si>
  <si>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</si>
  <si>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</si>
  <si>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</si>
  <si>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</si>
  <si>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</si>
  <si>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</si>
  <si>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</si>
  <si>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</si>
  <si>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</si>
  <si>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</si>
  <si>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</si>
  <si>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</si>
  <si>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</si>
  <si>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</si>
  <si>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</si>
  <si>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</si>
  <si>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</si>
  <si>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</si>
  <si>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</si>
  <si>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</si>
  <si>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</si>
  <si>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</si>
  <si>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</si>
  <si>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</si>
  <si>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</si>
  <si>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</si>
  <si>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</si>
  <si>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</si>
  <si>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</si>
  <si>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</si>
  <si>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</si>
  <si>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</si>
  <si>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</si>
  <si>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</si>
  <si>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</si>
  <si>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</si>
  <si>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</si>
  <si>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</si>
  <si>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</si>
  <si>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</si>
  <si>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</si>
  <si>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</si>
  <si>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</si>
  <si>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</si>
  <si>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</si>
  <si>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</si>
  <si>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</si>
  <si>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</si>
  <si>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</si>
  <si>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</si>
  <si>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</si>
  <si>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</si>
  <si>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</si>
  <si>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</si>
  <si>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</si>
  <si>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</si>
  <si>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</si>
  <si>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</si>
  <si>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</si>
  <si>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</si>
  <si>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</si>
  <si>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</si>
  <si>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</si>
  <si>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</si>
  <si>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</si>
  <si>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</si>
  <si>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</si>
  <si>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</si>
  <si>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</si>
  <si>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</si>
  <si>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</si>
  <si>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</si>
  <si>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</si>
  <si>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</si>
  <si>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</si>
  <si>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</si>
  <si>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</si>
  <si>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</si>
  <si>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</si>
  <si>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</si>
  <si>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</si>
  <si>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</si>
  <si>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</si>
  <si>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</si>
  <si>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</si>
  <si>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</si>
  <si>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</si>
  <si>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</si>
  <si>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</si>
  <si>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</si>
  <si>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</si>
  <si>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</si>
  <si>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</si>
  <si>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</si>
  <si>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</si>
  <si>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</si>
  <si>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</si>
  <si>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</si>
  <si>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</si>
  <si>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</si>
  <si>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</si>
  <si>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</si>
  <si>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</si>
  <si>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</si>
  <si>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</si>
  <si>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</si>
  <si>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</si>
  <si>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</si>
  <si>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</si>
  <si>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</si>
  <si>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</si>
  <si>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</si>
  <si>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</si>
  <si>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</si>
  <si>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</si>
  <si>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</si>
  <si>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</si>
  <si>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</si>
  <si>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</si>
  <si>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</si>
  <si>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</si>
  <si>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</si>
  <si>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</si>
  <si>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</si>
  <si>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</si>
  <si>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</si>
  <si>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</si>
  <si>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</si>
  <si>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</si>
  <si>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</si>
  <si>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</si>
  <si>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</si>
  <si>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</si>
  <si>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</si>
  <si>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</si>
  <si>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</si>
  <si>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</si>
  <si>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</si>
  <si>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</si>
  <si>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</si>
  <si>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</si>
  <si>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</si>
  <si>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</si>
  <si>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</si>
  <si>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</si>
  <si>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</si>
  <si>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</si>
  <si>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</si>
  <si>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</si>
  <si>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</si>
  <si>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</si>
  <si>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</si>
  <si>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</si>
  <si>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</si>
  <si>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</si>
  <si>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</si>
  <si>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</si>
  <si>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</si>
  <si>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</si>
  <si>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</si>
  <si>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</si>
  <si>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</si>
  <si>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</si>
  <si>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</si>
  <si>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</si>
  <si>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</si>
  <si>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</si>
  <si>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</si>
  <si>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</si>
  <si>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</si>
  <si>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</si>
  <si>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</si>
  <si>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</si>
  <si>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</si>
  <si>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</si>
  <si>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</si>
  <si>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</si>
  <si>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</si>
  <si>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</si>
  <si>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</si>
  <si>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</si>
  <si>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</si>
  <si>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</si>
  <si>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</si>
  <si>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</si>
  <si>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</si>
  <si>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</si>
  <si>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</si>
  <si>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</si>
  <si>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</si>
  <si>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</si>
  <si>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</si>
  <si>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</si>
  <si>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</si>
  <si>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</si>
  <si>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</si>
  <si>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</si>
  <si>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</si>
  <si>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</si>
  <si>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</si>
  <si>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</si>
  <si>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</si>
  <si>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</si>
  <si>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</si>
  <si>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</si>
  <si>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</si>
  <si>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</si>
  <si>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</si>
  <si>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</si>
  <si>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</si>
  <si>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</si>
  <si>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</si>
  <si>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</si>
  <si>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</si>
  <si>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</si>
  <si>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</si>
  <si>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</si>
  <si>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</si>
  <si>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</si>
  <si>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</si>
  <si>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</si>
  <si>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</si>
  <si>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</si>
  <si>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</si>
  <si>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</si>
  <si>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</si>
  <si>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</si>
  <si>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</si>
  <si>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</si>
  <si>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</si>
  <si>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</si>
  <si>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</si>
  <si>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</si>
  <si>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</si>
  <si>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</si>
  <si>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</si>
  <si>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</si>
  <si>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</si>
  <si>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</si>
  <si>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</si>
  <si>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</si>
  <si>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</si>
  <si>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</si>
  <si>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</si>
  <si>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</si>
  <si>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</si>
  <si>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</si>
  <si>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</si>
  <si>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</si>
  <si>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</si>
  <si>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</si>
  <si>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</si>
  <si>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</si>
  <si>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</si>
  <si>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</si>
  <si>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</si>
  <si>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</si>
  <si>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</si>
  <si>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</si>
  <si>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</si>
  <si>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</si>
  <si>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</si>
  <si>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</si>
  <si>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</si>
  <si>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</si>
  <si>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</si>
  <si>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</si>
  <si>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</si>
  <si>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</si>
  <si>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</si>
  <si>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</si>
  <si>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</si>
  <si>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</si>
  <si>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</si>
  <si>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</si>
  <si>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</si>
  <si>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</si>
  <si>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</si>
  <si>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</si>
  <si>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</si>
  <si>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</si>
  <si>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</si>
  <si>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</si>
  <si>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</si>
  <si>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</si>
  <si>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</si>
  <si>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</si>
  <si>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</si>
  <si>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</si>
  <si>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</si>
  <si>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</si>
  <si>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</si>
  <si>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</si>
  <si>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</si>
  <si>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</si>
  <si>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</si>
  <si>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</si>
  <si>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</si>
  <si>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</si>
  <si>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</si>
  <si>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</si>
  <si>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</si>
  <si>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</si>
  <si>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</si>
  <si>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</si>
  <si>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</si>
  <si>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</si>
  <si>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</si>
  <si>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</si>
  <si>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</si>
  <si>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</si>
  <si>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</si>
  <si>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</si>
  <si>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</si>
  <si>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</si>
  <si>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</si>
  <si>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</si>
  <si>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</si>
  <si>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</si>
  <si>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</si>
  <si>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</si>
  <si>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</si>
  <si>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</si>
  <si>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</si>
  <si>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</si>
  <si>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</si>
  <si>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</si>
  <si>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</si>
  <si>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</si>
  <si>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</si>
  <si>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</si>
  <si>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</si>
  <si>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</si>
  <si>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</si>
  <si>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</si>
  <si>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</si>
  <si>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</si>
  <si>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</si>
  <si>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</si>
  <si>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</si>
  <si>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</si>
  <si>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</si>
  <si>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</si>
  <si>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</si>
  <si>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</si>
  <si>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</si>
  <si>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</si>
  <si>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</si>
  <si>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</si>
  <si>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</si>
  <si>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</si>
  <si>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</si>
  <si>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</si>
  <si>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</si>
  <si>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</si>
  <si>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</si>
  <si>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</si>
  <si>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</si>
  <si>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</si>
  <si>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</si>
  <si>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</si>
  <si>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</si>
  <si>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</si>
  <si>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</si>
  <si>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</si>
  <si>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</si>
  <si>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</si>
  <si>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</si>
  <si>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</si>
  <si>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</si>
  <si>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</si>
  <si>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</si>
  <si>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</si>
  <si>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</si>
  <si>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</si>
  <si>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</si>
  <si>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</si>
  <si>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</si>
  <si>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</si>
  <si>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</si>
  <si>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</si>
  <si>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</si>
  <si>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</si>
  <si>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</si>
  <si>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</si>
  <si>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</si>
  <si>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</si>
  <si>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</si>
  <si>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</si>
  <si>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</si>
  <si>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</si>
  <si>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</si>
  <si>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</si>
  <si>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</si>
  <si>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</si>
  <si>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</si>
  <si>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</si>
  <si>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</si>
  <si>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</si>
  <si>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</si>
  <si>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</si>
  <si>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</si>
  <si>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</si>
  <si>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</si>
  <si>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</si>
  <si>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</si>
  <si>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</si>
  <si>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</si>
  <si>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</si>
  <si>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</si>
  <si>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</si>
  <si>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</si>
  <si>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</si>
  <si>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</si>
  <si>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</si>
  <si>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</si>
  <si>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</si>
  <si>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</si>
  <si>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</si>
  <si>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</si>
  <si>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</si>
  <si>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</si>
  <si>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</si>
  <si>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</si>
  <si>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</si>
  <si>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</si>
  <si>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</si>
  <si>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</si>
  <si>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</si>
  <si>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</si>
  <si>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</si>
  <si>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</si>
  <si>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</si>
  <si>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</si>
  <si>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</si>
  <si>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</si>
  <si>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</si>
  <si>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</si>
  <si>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</si>
  <si>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</si>
  <si>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</si>
  <si>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</si>
  <si>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</si>
  <si>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</si>
  <si>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</si>
  <si>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</si>
  <si>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</si>
  <si>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</si>
  <si>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</si>
  <si>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</si>
  <si>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</si>
  <si>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</si>
  <si>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</si>
  <si>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</si>
  <si>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</si>
  <si>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</si>
  <si>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</si>
  <si>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</si>
  <si>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</si>
  <si>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</si>
  <si>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</si>
  <si>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</si>
  <si>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</si>
  <si>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</si>
  <si>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</si>
  <si>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</si>
  <si>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</si>
  <si>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</si>
  <si>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</si>
  <si>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</si>
  <si>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</si>
  <si>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</si>
  <si>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</si>
  <si>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</si>
  <si>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</si>
  <si>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</si>
  <si>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</si>
  <si>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</si>
  <si>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</si>
  <si>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</si>
  <si>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</si>
  <si>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</si>
  <si>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</si>
  <si>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</si>
  <si>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</si>
  <si>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</si>
  <si>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</si>
  <si>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</si>
  <si>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</si>
  <si>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</si>
  <si>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</si>
  <si>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</si>
  <si>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</si>
  <si>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</si>
  <si>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</si>
  <si>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</si>
  <si>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</si>
  <si>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</si>
  <si>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</si>
  <si>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</si>
  <si>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</si>
  <si>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</si>
  <si>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</si>
  <si>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</si>
  <si>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</si>
  <si>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</si>
  <si>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</si>
  <si>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</si>
  <si>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</si>
  <si>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</si>
  <si>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</si>
  <si>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</si>
  <si>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</si>
  <si>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</si>
  <si>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</si>
  <si>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</si>
  <si>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</si>
  <si>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</si>
  <si>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</si>
  <si>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</si>
  <si>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</si>
  <si>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</si>
  <si>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</si>
  <si>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</si>
  <si>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</si>
  <si>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</si>
  <si>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</si>
  <si>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</si>
  <si>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</si>
  <si>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</si>
  <si>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</si>
  <si>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</si>
  <si>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</si>
  <si>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</si>
  <si>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</si>
  <si>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</si>
  <si>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</si>
  <si>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</si>
  <si>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</si>
  <si>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</si>
  <si>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</si>
  <si>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</si>
  <si>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</si>
  <si>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</si>
  <si>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</si>
  <si>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</si>
  <si>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</si>
  <si>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</si>
  <si>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</si>
  <si>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</si>
  <si>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</si>
  <si>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</si>
  <si>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</si>
  <si>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</si>
  <si>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</si>
  <si>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</si>
  <si>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</si>
  <si>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</si>
  <si>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</si>
  <si>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</si>
  <si>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</si>
  <si>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</si>
  <si>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</si>
  <si>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</si>
  <si>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</si>
  <si>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</si>
  <si>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</si>
  <si>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</si>
  <si>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</si>
  <si>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</si>
  <si>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</si>
  <si>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</si>
  <si>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</si>
  <si>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</si>
  <si>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</si>
  <si>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</si>
  <si>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</si>
  <si>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</si>
  <si>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</si>
  <si>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</si>
  <si>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</si>
  <si>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</si>
  <si>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</si>
  <si>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</si>
  <si>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</si>
  <si>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</si>
  <si>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</si>
  <si>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</si>
  <si>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</si>
  <si>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</si>
  <si>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</si>
  <si>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</si>
  <si>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</si>
  <si>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</si>
  <si>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</si>
  <si>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</si>
  <si>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</si>
  <si>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</si>
  <si>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</si>
  <si>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</si>
  <si>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</si>
  <si>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</si>
  <si>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</si>
  <si>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</si>
  <si>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</si>
  <si>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</si>
  <si>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</si>
  <si>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</si>
  <si>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</si>
  <si>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</si>
  <si>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</si>
  <si>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</si>
  <si>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</si>
  <si>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</si>
  <si>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</si>
  <si>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</si>
  <si>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</si>
  <si>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</si>
  <si>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</si>
  <si>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</si>
  <si>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</si>
  <si>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</si>
  <si>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</si>
  <si>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</si>
  <si>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</si>
  <si>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</si>
  <si>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</si>
  <si>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</si>
  <si>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</si>
  <si>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</si>
  <si>
    <t>SE50</t>
  </si>
  <si>
    <t>SE51</t>
  </si>
  <si>
    <t>SE49</t>
  </si>
  <si>
    <t>Bodenklassen Test</t>
  </si>
  <si>
    <t>Homogen Test</t>
  </si>
  <si>
    <t>1,0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</si>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</sst>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/>
    <xf numFmtId="14" fontId="0" fillId="4" borderId="0" xfId="0" applyNumberFormat="1" applyFill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Alignment="1" applyProtection="1">
      <alignment horizontal="left"/>
      <protection locked="0"/>
    </xf>
    <xf numFmtId="49" fontId="3" fillId="5" borderId="0" xfId="0" applyNumberFormat="1" applyFont="1" applyFill="1"/>
    <xf numFmtId="49" fontId="0" fillId="0" borderId="0" xfId="0" applyNumberFormat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6" fontId="0" fillId="0" borderId="0" xfId="0" applyNumberFormat="1"/>
  </cellXfs>
  <cellStyles count="1">
    <cellStyle name="Standard" xfId="0" builtinId="0"/>
  </cellStyles>
  <dxfs count="202"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30" formatCode="@"/>
    </dxf>
    <dxf>
      <numFmt numFmtId="166" formatCode="d\.m\.yy;@"/>
    </dxf>
    <dxf>
      <numFmt numFmtId="166" formatCode="d\.m\.yy;@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90" tableType="queryTable" totalsRowShown="0">
  <autoFilter ref="A1:DQ90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3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201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2"/>
    <tableColumn id="71" xr3:uid="{B7D2BA06-4A34-4C68-8818-08707091BD51}" uniqueName="71" name="PARAMETER.LP.EV2" queryTableFieldId="71" dataDxfId="1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0"/>
    <tableColumn id="77" xr3:uid="{A31B4E8D-FF30-4350-8B36-F5A091FA8BE3}" uniqueName="77" name="PARAMETER.CHEMISTRY.ID" queryTableFieldId="77" dataDxfId="200"/>
    <tableColumn id="78" xr3:uid="{6447F090-92FC-4BF7-BB54-7062E3B51531}" uniqueName="78" name="PARAMETER.CHEMISTRY.MUFV" queryTableFieldId="78" dataDxfId="199"/>
    <tableColumn id="79" xr3:uid="{02A2CC25-5CAB-486D-B541-3DE6E66C39B0}" uniqueName="79" name="PARAMETER.CHEMISTRY.MUFV_PARAMETER" queryTableFieldId="79" dataDxfId="198"/>
    <tableColumn id="80" xr3:uid="{7807F747-E532-4E88-9A2C-D53E765139AA}" uniqueName="80" name="PARAMETER.CHEMISTRY.ASBEST" queryTableFieldId="80" dataDxfId="197"/>
    <tableColumn id="81" xr3:uid="{4EBADA30-0DF6-499D-AAF0-FC1167D25847}" uniqueName="81" name="PARAMETER.CHEMISTRY.KMF" queryTableFieldId="81" dataDxfId="196"/>
    <tableColumn id="82" xr3:uid="{3B561F5F-2D43-4067-8617-DECD7FB8EA51}" uniqueName="82" name="PARAMETER.CHEMISTRY.PAK" queryTableFieldId="82" dataDxfId="195"/>
    <tableColumn id="83" xr3:uid="{FFB29055-4A3C-457D-A460-0093ABBD6620}" uniqueName="83" name="PARAMETER.CHEMISTRY.PCB" queryTableFieldId="83" dataDxfId="194"/>
    <tableColumn id="84" xr3:uid="{223AB50A-7F5C-4434-976E-67A136FA6D2C}" uniqueName="84" name="PARAMETER.CHEMISTRY.BTEX" queryTableFieldId="84" dataDxfId="193"/>
    <tableColumn id="85" xr3:uid="{DF177C34-7768-423A-BBEE-CB2710E46706}" uniqueName="85" name="PARAMETER.CHEMISTRY.EOX" queryTableFieldId="85" dataDxfId="192"/>
    <tableColumn id="86" xr3:uid="{449C7574-6309-4508-9E06-DA2A5DDB239D}" uniqueName="86" name="PARAMETER.CHEMISTRY.PHENOLE" queryTableFieldId="86" dataDxfId="191"/>
    <tableColumn id="87" xr3:uid="{FA4D0C39-E96A-4B21-9448-CD88C1947C88}" uniqueName="87" name="PARAMETER.CHEMISTRY.ICP_SCREENING" queryTableFieldId="87" dataDxfId="190"/>
    <tableColumn id="88" xr3:uid="{5C31CD76-89C0-4772-832C-EDD96CAF2D7C}" uniqueName="88" name="PARAMETER.CHEMISTRY.MKW_C10_C22" queryTableFieldId="88" dataDxfId="189"/>
    <tableColumn id="89" xr3:uid="{6557DE6D-5F29-4CCB-BEAF-951520533AB7}" uniqueName="89" name="PARAMETER.CHEMISTRY.MKW_C10_C40" queryTableFieldId="89" dataDxfId="188"/>
    <tableColumn id="90" xr3:uid="{56DEE031-2DC4-466F-B6B3-6EFB4A114A06}" uniqueName="90" name="PARAMETER.CHEMISTRY.SULFAT" queryTableFieldId="90" dataDxfId="187"/>
    <tableColumn id="91" xr3:uid="{E331A1BC-B90C-48E4-84AA-6505E483F830}" uniqueName="91" name="PARAMETER.CHEMISTRY.ALTHOLZ_VERORDNUNG" queryTableFieldId="91" dataDxfId="186"/>
    <tableColumn id="92" xr3:uid="{664484A1-1F1D-4631-9229-FA2423019CF7}" uniqueName="92" name="PARAMETER.CHEMISTRY.FCKW" queryTableFieldId="92" dataDxfId="185"/>
    <tableColumn id="93" xr3:uid="{E9955DE5-8EE5-451C-B9B5-47B862F0EBF7}" uniqueName="93" name="PARAMETER.CHEMISTRY.HBCD" queryTableFieldId="93" dataDxfId="184"/>
    <tableColumn id="94" xr3:uid="{99A8AAEB-7F54-443A-9AE4-10239B7B5313}" uniqueName="94" name="PARAMETER.CHEMISTRY.LAGA_BO" queryTableFieldId="94" dataDxfId="183"/>
    <tableColumn id="95" xr3:uid="{40FC5D6C-62C6-452D-85D0-BF8E2B0CA64D}" uniqueName="95" name="PARAMETER.CHEMISTRY.LAGA_RC" queryTableFieldId="95" dataDxfId="182"/>
    <tableColumn id="96" xr3:uid="{5350E1CB-168D-43E2-8174-5307AB2F7FFF}" uniqueName="96" name="PARAMETER.CHEMISTRY.LAGA_RC_ORIENTIERUNGSWERT" queryTableFieldId="96" dataDxfId="181"/>
    <tableColumn id="97" xr3:uid="{A22C6EC8-A7C8-42A1-A4A5-49F13CDF77E8}" uniqueName="97" name="PARAMETER.CHEMISTRY.TL_GESTEIN" queryTableFieldId="97" dataDxfId="180"/>
    <tableColumn id="98" xr3:uid="{725C7FEA-C159-432A-BBD3-F6031988605E}" uniqueName="98" name="PARAMETER.CHEMISTRY.DEPV" queryTableFieldId="98" dataDxfId="179"/>
    <tableColumn id="99" xr3:uid="{C4872AA8-2C00-433A-97CE-CA0243253F13}" uniqueName="99" name="PARAMETER.CHEMISTRY.ENTSCHEIDUNGSHILFE" queryTableFieldId="99" dataDxfId="178"/>
    <tableColumn id="100" xr3:uid="{4A15FF20-0E7F-4AFB-92FE-AE384507F846}" uniqueName="100" name="PARAMETER.CHEMISTRY.REKU" queryTableFieldId="100" dataDxfId="177"/>
    <tableColumn id="101" xr3:uid="{6DE305E5-8909-4015-B780-8B5EC1734EF0}" uniqueName="101" name="PARAMETER.CHEMISTRY.RUVA" queryTableFieldId="101" dataDxfId="176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75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74"/>
    <tableColumn id="118" xr3:uid="{3BFAA40F-A0BC-48BB-A998-3C0F59055FDF}" uniqueName="118" name="SAMPLE.ABFALLSCHLUESSEL_GEMISCH" queryTableFieldId="118" dataDxfId="17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2" tableType="queryTable" totalsRowShown="0">
  <autoFilter ref="A1:BC32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72"/>
    <tableColumn id="26" xr3:uid="{FC97436C-64A0-41C8-B4BE-9C2242984A2A}" uniqueName="26" name="SAMPLE.ABFALLSCHLUESSEL_GEMISCH" queryTableFieldId="26" dataDxfId="171"/>
    <tableColumn id="27" xr3:uid="{FEC52FA2-705E-42CB-80EC-4928D5325B71}" uniqueName="27" name="PARAMETER.CHEMISTRY.ID" queryTableFieldId="27" dataDxfId="170"/>
    <tableColumn id="28" xr3:uid="{27A4E004-8EAD-421D-9AA3-CF721B6D9A83}" uniqueName="28" name="PARAMETER.CHEMISTRY.MUFV" queryTableFieldId="28" dataDxfId="169"/>
    <tableColumn id="29" xr3:uid="{93606AFB-108E-4FE1-895A-71BB6F3DF64F}" uniqueName="29" name="PARAMETER.CHEMISTRY.MUFV_PARAMETER" queryTableFieldId="29" dataDxfId="168"/>
    <tableColumn id="30" xr3:uid="{F78B4E58-D201-4664-9FA5-DFB52507CB65}" uniqueName="30" name="PARAMETER.CHEMISTRY.ASBEST" queryTableFieldId="30" dataDxfId="167"/>
    <tableColumn id="31" xr3:uid="{14D629DF-C709-4790-82B1-CF18C3C6D43E}" uniqueName="31" name="PARAMETER.CHEMISTRY.KMF" queryTableFieldId="31" dataDxfId="166"/>
    <tableColumn id="32" xr3:uid="{0F0061C7-0951-41B7-87CF-A6950CCB314E}" uniqueName="32" name="PARAMETER.CHEMISTRY.PAK" queryTableFieldId="32" dataDxfId="165"/>
    <tableColumn id="33" xr3:uid="{2F939509-A19C-4906-8FC2-BCF88B19BE05}" uniqueName="33" name="PARAMETER.CHEMISTRY.PCB" queryTableFieldId="33" dataDxfId="164"/>
    <tableColumn id="34" xr3:uid="{03BF367E-3FCF-4ECC-A100-B8012E65F100}" uniqueName="34" name="PARAMETER.CHEMISTRY.BTEX" queryTableFieldId="34" dataDxfId="163"/>
    <tableColumn id="35" xr3:uid="{BA3BECE2-FE5C-47CC-970C-F106E733A380}" uniqueName="35" name="PARAMETER.CHEMISTRY.EOX" queryTableFieldId="35" dataDxfId="162"/>
    <tableColumn id="36" xr3:uid="{629BC31F-3BD7-41C8-AEAB-17B0A80F2C92}" uniqueName="36" name="PARAMETER.CHEMISTRY.PHENOLE" queryTableFieldId="36" dataDxfId="161"/>
    <tableColumn id="37" xr3:uid="{68813B17-BB65-4926-BE6A-4716BE7DB98C}" uniqueName="37" name="PARAMETER.CHEMISTRY.ICP_SCREENING" queryTableFieldId="37" dataDxfId="160"/>
    <tableColumn id="38" xr3:uid="{EE16B3EF-DECD-42F8-890C-2C830D731663}" uniqueName="38" name="PARAMETER.CHEMISTRY.MKW_C10_C22" queryTableFieldId="38" dataDxfId="159"/>
    <tableColumn id="39" xr3:uid="{5ABF636F-5B8F-4034-8610-2DCB1D4E5DAB}" uniqueName="39" name="PARAMETER.CHEMISTRY.MKW_C10_C40" queryTableFieldId="39" dataDxfId="158"/>
    <tableColumn id="40" xr3:uid="{8B7F21F1-6D87-4C4E-843F-DEF943284D33}" uniqueName="40" name="PARAMETER.CHEMISTRY.SULFAT" queryTableFieldId="40" dataDxfId="157"/>
    <tableColumn id="41" xr3:uid="{4998777B-9E4E-4BC9-B317-43F694B0F669}" uniqueName="41" name="PARAMETER.CHEMISTRY.ALTHOLZ_VERORDNUNG" queryTableFieldId="41" dataDxfId="156"/>
    <tableColumn id="42" xr3:uid="{2FF936F5-EAC8-48B4-9AA7-737B3728B063}" uniqueName="42" name="PARAMETER.CHEMISTRY.FCKW" queryTableFieldId="42" dataDxfId="155"/>
    <tableColumn id="43" xr3:uid="{FDFBEC0C-E165-43F8-9120-B73BD468C297}" uniqueName="43" name="PARAMETER.CHEMISTRY.HBCD" queryTableFieldId="43" dataDxfId="154"/>
    <tableColumn id="44" xr3:uid="{43420AA0-A5F4-4F3B-8341-DC45675A9502}" uniqueName="44" name="PARAMETER.CHEMISTRY.LAGA_BO" queryTableFieldId="44" dataDxfId="153"/>
    <tableColumn id="45" xr3:uid="{58F1740F-4C9F-431F-9219-439DD02CECC4}" uniqueName="45" name="PARAMETER.CHEMISTRY.LAGA_RC" queryTableFieldId="45" dataDxfId="152"/>
    <tableColumn id="46" xr3:uid="{60A31DD1-B933-49AA-B154-8C44FA3D3F2F}" uniqueName="46" name="PARAMETER.CHEMISTRY.LAGA_RC_ORIENTIERUNGSWERT" queryTableFieldId="46" dataDxfId="151"/>
    <tableColumn id="47" xr3:uid="{5D44EE28-B9E3-48A0-A2BA-B4E23CE1C2F1}" uniqueName="47" name="PARAMETER.CHEMISTRY.TL_GESTEIN" queryTableFieldId="47" dataDxfId="150"/>
    <tableColumn id="48" xr3:uid="{1639B7A6-5F78-42FC-A430-E662E0FF3BEE}" uniqueName="48" name="PARAMETER.CHEMISTRY.DEPV" queryTableFieldId="48" dataDxfId="149"/>
    <tableColumn id="49" xr3:uid="{6B10F78D-E8F9-41E6-B732-58683EAA26B4}" uniqueName="49" name="PARAMETER.CHEMISTRY.ENTSCHEIDUNGSHILFE" queryTableFieldId="49" dataDxfId="148"/>
    <tableColumn id="50" xr3:uid="{8E2DB51E-5F76-470A-A87D-FB1FE1BEEC83}" uniqueName="50" name="PARAMETER.CHEMISTRY.REKU" queryTableFieldId="50" dataDxfId="147"/>
    <tableColumn id="51" xr3:uid="{C4DE7668-10FF-47BD-8618-85556FE90926}" uniqueName="51" name="PARAMETER.CHEMISTRY.RUVA" queryTableFieldId="51" dataDxfId="146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14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8" tableType="queryTable" totalsRowShown="0">
  <autoFilter ref="A1:BB8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8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144"/>
    <tableColumn id="27" xr3:uid="{902891BF-4C44-4429-AE57-3AAD8935F399}" uniqueName="27" name="PARAMETER.CHEMISTRY.MUFV" queryTableFieldId="27" dataDxfId="143"/>
    <tableColumn id="28" xr3:uid="{0163579B-8675-4915-B82E-5DDFFC21F068}" uniqueName="28" name="PARAMETER.CHEMISTRY.MUFV_PARAMETER" queryTableFieldId="28" dataDxfId="142"/>
    <tableColumn id="29" xr3:uid="{3E687AF0-BFDA-4066-8D85-AC750FB27FDA}" uniqueName="29" name="PARAMETER.CHEMISTRY.ASBEST" queryTableFieldId="29" dataDxfId="141"/>
    <tableColumn id="30" xr3:uid="{71C9984E-D894-44FC-9976-9D93D2D21604}" uniqueName="30" name="PARAMETER.CHEMISTRY.KMF" queryTableFieldId="30" dataDxfId="140"/>
    <tableColumn id="31" xr3:uid="{8B4C8DA6-6572-4699-A05F-09F5E4C19362}" uniqueName="31" name="PARAMETER.CHEMISTRY.PAK" queryTableFieldId="31" dataDxfId="139"/>
    <tableColumn id="32" xr3:uid="{B9B85D41-AFCE-4533-B5E6-24125385408D}" uniqueName="32" name="PARAMETER.CHEMISTRY.PCB" queryTableFieldId="32" dataDxfId="138"/>
    <tableColumn id="33" xr3:uid="{F4507179-85F8-426A-A8E6-400631C082EF}" uniqueName="33" name="PARAMETER.CHEMISTRY.BTEX" queryTableFieldId="33" dataDxfId="137"/>
    <tableColumn id="34" xr3:uid="{F3FA9695-3EFB-421B-9F14-E940B7BAEE97}" uniqueName="34" name="PARAMETER.CHEMISTRY.EOX" queryTableFieldId="34" dataDxfId="136"/>
    <tableColumn id="35" xr3:uid="{CA6C8245-C111-46C2-9973-26638FB0340B}" uniqueName="35" name="PARAMETER.CHEMISTRY.PHENOLE" queryTableFieldId="35" dataDxfId="135"/>
    <tableColumn id="36" xr3:uid="{55CE9F12-B661-4590-8250-B3BFBF790071}" uniqueName="36" name="PARAMETER.CHEMISTRY.ICP_SCREENING" queryTableFieldId="36" dataDxfId="134"/>
    <tableColumn id="37" xr3:uid="{D164A852-28EB-4196-B9BD-1F98D08D34C5}" uniqueName="37" name="PARAMETER.CHEMISTRY.MKW_C10_C22" queryTableFieldId="37" dataDxfId="133"/>
    <tableColumn id="38" xr3:uid="{297CC18C-733C-440E-806A-C6A285362C3F}" uniqueName="38" name="PARAMETER.CHEMISTRY.MKW_C10_C40" queryTableFieldId="38" dataDxfId="132"/>
    <tableColumn id="39" xr3:uid="{080E079B-0396-48D3-8E4D-F432AA3CE2B6}" uniqueName="39" name="PARAMETER.CHEMISTRY.SULFAT" queryTableFieldId="39" dataDxfId="131"/>
    <tableColumn id="40" xr3:uid="{0F406AE1-339B-449F-B1B8-F8BDD57E1A1E}" uniqueName="40" name="PARAMETER.CHEMISTRY.ALTHOLZ_VERORDNUNG" queryTableFieldId="40" dataDxfId="130"/>
    <tableColumn id="41" xr3:uid="{4F984E01-9D95-4FF1-A5E7-7AFCE5900571}" uniqueName="41" name="PARAMETER.CHEMISTRY.FCKW" queryTableFieldId="41" dataDxfId="129"/>
    <tableColumn id="42" xr3:uid="{CD504F65-4317-4929-A9B0-3E95534C4D14}" uniqueName="42" name="PARAMETER.CHEMISTRY.HBCD" queryTableFieldId="42" dataDxfId="128"/>
    <tableColumn id="43" xr3:uid="{EBC9A661-FC40-4D4E-9852-FCCDDB64CEFE}" uniqueName="43" name="PARAMETER.CHEMISTRY.LAGA_BO" queryTableFieldId="43" dataDxfId="127"/>
    <tableColumn id="44" xr3:uid="{87F8EBEA-4032-4611-B364-574506B13F1D}" uniqueName="44" name="PARAMETER.CHEMISTRY.LAGA_RC" queryTableFieldId="44" dataDxfId="126"/>
    <tableColumn id="45" xr3:uid="{D1FA07D6-1F78-4552-AAC1-A43F8A241C15}" uniqueName="45" name="PARAMETER.CHEMISTRY.LAGA_RC_ORIENTIERUNGSWERT" queryTableFieldId="45" dataDxfId="125"/>
    <tableColumn id="46" xr3:uid="{EE9E9F84-F22A-4D36-9E69-73379F14B8AC}" uniqueName="46" name="PARAMETER.CHEMISTRY.TL_GESTEIN" queryTableFieldId="46" dataDxfId="124"/>
    <tableColumn id="47" xr3:uid="{61C447EC-A975-407A-AC35-08B9EBA86685}" uniqueName="47" name="PARAMETER.CHEMISTRY.DEPV" queryTableFieldId="47" dataDxfId="123"/>
    <tableColumn id="48" xr3:uid="{C658E730-A7C7-4CE8-ABF0-9884889D6E2C}" uniqueName="48" name="PARAMETER.CHEMISTRY.ENTSCHEIDUNGSHILFE" queryTableFieldId="48" dataDxfId="122"/>
    <tableColumn id="49" xr3:uid="{0E2F03C5-E7E3-4E58-95F2-1B5CCF153376}" uniqueName="49" name="PARAMETER.CHEMISTRY.REKU" queryTableFieldId="49" dataDxfId="121"/>
    <tableColumn id="50" xr3:uid="{D490B33E-7ED1-4745-AFE3-BC2A63A7AA99}" uniqueName="50" name="PARAMETER.CHEMISTRY.RUVA" queryTableFieldId="50" dataDxfId="120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1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52" tableType="queryTable" totalsRowShown="0">
  <autoFilter ref="A1:DA52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7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118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"/>
    <tableColumn id="71" xr3:uid="{B2B0DC0A-4F06-4037-BF53-4869770EDC23}" uniqueName="71" name="PARAMETER.LP.EV2" queryTableFieldId="71" dataDxfId="5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4"/>
    <tableColumn id="77" xr3:uid="{BE683E9B-8FDA-40E0-9D5F-6DE1618EE920}" uniqueName="77" name="PARAMETER.CHEMISTRY.ID" queryTableFieldId="77" dataDxfId="117"/>
    <tableColumn id="78" xr3:uid="{49EFDBAC-19CC-4661-B008-77A9DBA07868}" uniqueName="78" name="PARAMETER.CHEMISTRY.MUFV" queryTableFieldId="78" dataDxfId="116"/>
    <tableColumn id="79" xr3:uid="{0715B054-3D90-4ECF-B353-252F004A4F5B}" uniqueName="79" name="PARAMETER.CHEMISTRY.MUFV_PARAMETER" queryTableFieldId="79" dataDxfId="115"/>
    <tableColumn id="80" xr3:uid="{36C55A8A-64FA-4C3C-813E-1FD0EBF52AA9}" uniqueName="80" name="PARAMETER.CHEMISTRY.ASBEST" queryTableFieldId="80" dataDxfId="114"/>
    <tableColumn id="81" xr3:uid="{62A408EB-C7AA-45EB-8EF4-A2E1ECC4C3CC}" uniqueName="81" name="PARAMETER.CHEMISTRY.KMF" queryTableFieldId="81" dataDxfId="113"/>
    <tableColumn id="82" xr3:uid="{62ED9188-F645-41A3-88F0-129B28CEF72F}" uniqueName="82" name="PARAMETER.CHEMISTRY.PAK" queryTableFieldId="82" dataDxfId="112"/>
    <tableColumn id="83" xr3:uid="{19B27EF8-A549-4C1F-9B42-9D430FCAFDFD}" uniqueName="83" name="PARAMETER.CHEMISTRY.PCB" queryTableFieldId="83" dataDxfId="111"/>
    <tableColumn id="84" xr3:uid="{408F9534-9EE6-4547-B5B1-2FBF85B7945F}" uniqueName="84" name="PARAMETER.CHEMISTRY.BTEX" queryTableFieldId="84" dataDxfId="110"/>
    <tableColumn id="85" xr3:uid="{F57E53A5-8FAA-486C-B91D-D459D982FF1A}" uniqueName="85" name="PARAMETER.CHEMISTRY.EOX" queryTableFieldId="85" dataDxfId="109"/>
    <tableColumn id="86" xr3:uid="{D5193380-2EA0-4671-B593-292D080CD9AF}" uniqueName="86" name="PARAMETER.CHEMISTRY.PHENOLE" queryTableFieldId="86" dataDxfId="108"/>
    <tableColumn id="87" xr3:uid="{70FBACBD-54B9-4FF4-98E6-304083C2881B}" uniqueName="87" name="PARAMETER.CHEMISTRY.ICP_SCREENING" queryTableFieldId="87" dataDxfId="107"/>
    <tableColumn id="88" xr3:uid="{8DC2F49B-FB91-43C4-B144-9D71FD8DE9DA}" uniqueName="88" name="PARAMETER.CHEMISTRY.MKW_C10_C22" queryTableFieldId="88" dataDxfId="106"/>
    <tableColumn id="89" xr3:uid="{8C619B32-F2ED-4154-A971-E54C0533BE46}" uniqueName="89" name="PARAMETER.CHEMISTRY.MKW_C10_C40" queryTableFieldId="89" dataDxfId="105"/>
    <tableColumn id="90" xr3:uid="{CBEF3DD2-C9EF-49A2-84C8-2AED4407ED4B}" uniqueName="90" name="PARAMETER.CHEMISTRY.SULFAT" queryTableFieldId="90" dataDxfId="104"/>
    <tableColumn id="91" xr3:uid="{FEA55896-E766-49D4-90F2-914EEDCB0AB2}" uniqueName="91" name="PARAMETER.CHEMISTRY.ALTHOLZ_VERORDNUNG" queryTableFieldId="91" dataDxfId="103"/>
    <tableColumn id="92" xr3:uid="{E7F2BD8B-E27A-4B4F-8A49-93F8BD7D18A0}" uniqueName="92" name="PARAMETER.CHEMISTRY.FCKW" queryTableFieldId="92" dataDxfId="102"/>
    <tableColumn id="93" xr3:uid="{816AEC63-0DEE-4627-8FC7-0E38BBD3281A}" uniqueName="93" name="PARAMETER.CHEMISTRY.HBCD" queryTableFieldId="93" dataDxfId="101"/>
    <tableColumn id="94" xr3:uid="{5D8D0448-FD28-4E36-B3BC-27D314DF815B}" uniqueName="94" name="PARAMETER.CHEMISTRY.LAGA_BO" queryTableFieldId="94" dataDxfId="100"/>
    <tableColumn id="95" xr3:uid="{B9F3D638-C332-49F7-8927-86D91BAC52D8}" uniqueName="95" name="PARAMETER.CHEMISTRY.LAGA_RC" queryTableFieldId="95" dataDxfId="99"/>
    <tableColumn id="96" xr3:uid="{732D813B-F681-4A3D-9F90-E49CDE81F912}" uniqueName="96" name="PARAMETER.CHEMISTRY.LAGA_RC_ORIENTIERUNGSWERT" queryTableFieldId="96" dataDxfId="98"/>
    <tableColumn id="97" xr3:uid="{49B9CC8A-0EFC-4D0B-A20F-E8A8AE5A5B99}" uniqueName="97" name="PARAMETER.CHEMISTRY.TL_GESTEIN" queryTableFieldId="97" dataDxfId="97"/>
    <tableColumn id="98" xr3:uid="{16CD09D6-B40B-4446-A277-4972A7E14642}" uniqueName="98" name="PARAMETER.CHEMISTRY.DEPV" queryTableFieldId="98" dataDxfId="96"/>
    <tableColumn id="99" xr3:uid="{26DD249C-F520-4939-A0C4-C280C03D0BAE}" uniqueName="99" name="PARAMETER.CHEMISTRY.ENTSCHEIDUNGSHILFE" queryTableFieldId="99" dataDxfId="95"/>
    <tableColumn id="100" xr3:uid="{43436799-932D-409B-93DB-A33E627D925B}" uniqueName="100" name="PARAMETER.CHEMISTRY.REKU" queryTableFieldId="100" dataDxfId="94"/>
    <tableColumn id="101" xr3:uid="{4D536224-BE38-42C2-B331-302398CC0060}" uniqueName="101" name="PARAMETER.CHEMISTRY.RUVA" queryTableFieldId="101" dataDxfId="93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9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9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9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89">
      <calculatedColumnFormula>"LP"&amp;ROW()-1</calculatedColumnFormula>
    </tableColumn>
    <tableColumn id="2" xr3:uid="{51F153C6-5FF1-44FD-B39F-464F5777D26F}" name="NUMMER" dataDxfId="88">
      <calculatedColumnFormula>ROW()-1</calculatedColumnFormula>
    </tableColumn>
    <tableColumn id="3" xr3:uid="{D635D0C6-EC46-4499-87D8-E68BA2217AC3}" name="WERT_1" dataDxfId="87"/>
    <tableColumn id="4" xr3:uid="{EB4DDFA1-C89E-49B6-A6D9-3E4EE912B328}" name="WERT_2" dataDxfId="86"/>
    <tableColumn id="5" xr3:uid="{675180B4-A186-4E41-9A3F-809597A2D137}" name="WERT_3" dataDxfId="85"/>
    <tableColumn id="6" xr3:uid="{1BCD8931-601C-4036-97BE-6890E0BB8E1A}" name="MITTELWERT" dataDxfId="84">
      <calculatedColumnFormula>IFERROR(AVERAGE(Lp.Table[[#This Row],[WERT_1]:[WERT_3]]),"")</calculatedColumnFormula>
    </tableColumn>
    <tableColumn id="7" xr3:uid="{E52EA34C-9206-4F8E-ADA8-4882EB8536D2}" name="EV" dataDxfId="83">
      <calculatedColumnFormula>IFERROR(ROUND(22.5/Lp.Table[[#This Row],[MITTELWERT]],1),"")</calculatedColumnFormula>
    </tableColumn>
    <tableColumn id="8" xr3:uid="{F82604BB-DC28-42BD-A51D-F8A987DCA29B}" name="EV85" dataDxfId="82">
      <calculatedColumnFormula>IFERROR(ROUND(Lp.Table[[#This Row],[EV]]*0.85,0),"")</calculatedColumnFormula>
    </tableColumn>
    <tableColumn id="9" xr3:uid="{DAF46846-3846-48E2-BAD5-98185ED0BC6A}" name="EV2" dataDxfId="81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80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79">
      <calculatedColumnFormula>"EXPLORATION"</calculatedColumnFormula>
    </tableColumn>
    <tableColumn id="2" xr3:uid="{5E32C2F2-99B1-4F86-B125-5BC77663FE3F}" name="NUMMER"/>
    <tableColumn id="4" xr3:uid="{4963561D-ADA7-4207-B968-F5A9A09EF179}" name="DATUM" dataDxfId="78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7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 dataDxfId="76"/>
    <tableColumn id="15" xr3:uid="{005F580A-41C6-4E6E-B207-2405CF08B91D}" name="BELASTUNGSKLASSE_TAFEL" dataDxfId="75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52" totalsRowShown="0" headerRowDxfId="74" dataDxfId="72" headerRowBorderDxfId="73" totalsRowBorderDxfId="71">
  <autoFilter ref="A1:AE52" xr:uid="{686754EA-51DA-43DE-88B3-FBD64291D8EA}"/>
  <tableColumns count="31">
    <tableColumn id="1" xr3:uid="{91C060AF-C243-44E1-B59F-75CF712912AD}" name="ID" dataDxfId="70">
      <calculatedColumnFormula>"SE"&amp;ROW()-1</calculatedColumnFormula>
    </tableColumn>
    <tableColumn id="2" xr3:uid="{C1AB7AD2-4809-47B7-8FC9-45DB5AD896D3}" name="PROBE.ID" dataDxfId="69"/>
    <tableColumn id="3" xr3:uid="{15945C43-2B60-4D8F-ACAB-9ACD21399FCF}" name="CHEMISTRY.ID" dataDxfId="68"/>
    <tableColumn id="6" xr3:uid="{2E2003D6-DC6D-427B-AA28-5FF0F0AAC9CA}" name="RUK.ID" dataDxfId="67"/>
    <tableColumn id="14" xr3:uid="{A87AED5C-74B9-447D-A918-7858B73D3BAD}" name="LP.ID" dataDxfId="66"/>
    <tableColumn id="35" xr3:uid="{9DC8F817-DAF0-440E-918E-621E95ABE2EC}" name="TYPE">
      <calculatedColumnFormula>"LAYER"</calculatedColumnFormula>
    </tableColumn>
    <tableColumn id="4" xr3:uid="{818129A5-0350-4DD1-8519-3FB375782718}" name="NUMMER" dataDxfId="65"/>
    <tableColumn id="5" xr3:uid="{B8D76753-9945-45ED-8996-E2B7195D17C7}" name="AUFSCHLUSS" dataDxfId="64"/>
    <tableColumn id="7" xr3:uid="{C8B25736-B173-4636-8273-A63E6CE9DE59}" name="ART" dataDxfId="63"/>
    <tableColumn id="8" xr3:uid="{5B928228-798C-4090-AE3C-FC5384C6F7B4}" name="KOERNUNG" dataDxfId="62"/>
    <tableColumn id="9" xr3:uid="{9B7DEAA8-7982-476D-A4B8-64EA894AECE5}" name="BODENKLASSE" dataDxfId="61"/>
    <tableColumn id="10" xr3:uid="{C061F8C2-A081-45C0-93AD-15541AD44FBC}" name="DICKE" dataDxfId="60"/>
    <tableColumn id="11" xr3:uid="{82DF48D2-7631-4282-B880-1113EE32B247}" name="TIEFE_START" dataDxfId="59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58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47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46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45"/>
    <tableColumn id="30" xr3:uid="{932C683F-5FBC-4118-A19E-789EE0DB27EF}" name="DRUCKFESTIGKEIT" dataDxfId="44"/>
    <tableColumn id="31" xr3:uid="{378F218B-DDAE-42CB-B447-8A70E953F1CF}" name="FROSTEMPFINDLICHKEITSKLASSE" dataDxfId="43"/>
    <tableColumn id="33" xr3:uid="{B3408F05-F99B-459D-B135-5652B7DCF447}" name="VERDICHTUNGSFAEHIGKEIT" dataDxfId="42"/>
    <tableColumn id="34" xr3:uid="{AC3E2064-5120-45EE-BC83-7C422B63A83A}" name="HOMOGENBEREICH" dataDxfId="4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40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3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37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36">
      <calculatedColumnFormula>"HAUFWERK"</calculatedColumnFormula>
    </tableColumn>
    <tableColumn id="6" xr3:uid="{1586FA36-B4DE-4684-9D6E-C35C26DEC2A1}" name="ART"/>
    <tableColumn id="20" xr3:uid="{E39EAB2A-0B3D-4A23-B43E-208E3AAE3017}" name="KOERNUNG" dataDxfId="3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4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32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31">
      <calculatedColumnFormula>"BUILDING"</calculatedColumnFormula>
    </tableColumn>
    <tableColumn id="2" xr3:uid="{3EEAA087-E8CD-44B3-8DF7-FA0EE5A08610}" name="NUMMER"/>
    <tableColumn id="3" xr3:uid="{A368117F-57A6-414D-A93E-3A6BD44DE902}" name="DATUM" dataDxfId="30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29" headerRowBorderDxfId="28" tableBorderDxfId="27">
  <autoFilter ref="A1:P32" xr:uid="{3730A37C-629E-4550-A01C-455CDD4A615A}"/>
  <tableColumns count="16">
    <tableColumn id="16" xr3:uid="{54D7B85E-0AC3-4C06-8F98-2D052592AE14}" name="ID" dataDxfId="26">
      <calculatedColumnFormula>"SB"&amp;ROW()-1</calculatedColumnFormula>
    </tableColumn>
    <tableColumn id="1" xr3:uid="{B6CFCABB-7B4C-4788-B0D9-F645AF05737F}" name="PROBE.ID" dataDxfId="25"/>
    <tableColumn id="2" xr3:uid="{FA6E3FC5-57B0-4801-A809-FBC07D2EA348}" name="CHEMISTRY.ID" dataDxfId="24"/>
    <tableColumn id="3" xr3:uid="{E0088270-41AD-4E9D-9395-8EEAD6B46818}" name="TYPE" dataDxfId="23">
      <calculatedColumnFormula>"LAYER"</calculatedColumnFormula>
    </tableColumn>
    <tableColumn id="4" xr3:uid="{E42478A1-49FD-48AB-BAA7-1896B69635A5}" name="NUMMER" dataDxfId="22"/>
    <tableColumn id="5" xr3:uid="{63C7892F-F854-491A-96AB-FE7C93927D92}" name="AUFSCHLUSS" dataDxfId="21">
      <calculatedColumnFormula>"GEBAEUDE"</calculatedColumnFormula>
    </tableColumn>
    <tableColumn id="6" xr3:uid="{AD71487E-188D-421D-ABC6-648B4C312B1E}" name="MATERIAL" dataDxfId="20"/>
    <tableColumn id="7" xr3:uid="{87AA8CA9-F85E-4C63-9282-8F783ACCAB3D}" name="FARBE" dataDxfId="19"/>
    <tableColumn id="8" xr3:uid="{7806AECF-E2BB-4753-BA86-0A4EC06B9DD6}" name="DICKE" dataDxfId="18"/>
    <tableColumn id="9" xr3:uid="{0BBF5BF4-1261-4A80-AE47-44EA076F8B64}" name="TIEFE_START" dataDxfId="17">
      <calculatedColumnFormula>Gebaeude.Sample.Table[[#This Row],[TIEFE_ENDE]]-Gebaeude.Sample.Table[[#This Row],[DICKE]]</calculatedColumnFormula>
    </tableColumn>
    <tableColumn id="10" xr3:uid="{5CBF7A6E-AC07-4534-A77E-5433494D3ACF}" name="TIEFE_ENDE" dataDxfId="1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5"/>
    <tableColumn id="12" xr3:uid="{8786C879-9DF0-4DCE-8456-F5C438480E7D}" name="MATERIAL_VERGLEICH" dataDxfId="14"/>
    <tableColumn id="13" xr3:uid="{DF245829-1BB6-4FD3-A91C-F045A5969E9E}" name="SCHADSTOFFVERDACHT" dataDxfId="13"/>
    <tableColumn id="14" xr3:uid="{64FB9452-3366-4D6B-87ED-49F442A6A4B5}" name="ABFALLSCHLUESSEL_MATERIAL" dataDxfId="12"/>
    <tableColumn id="15" xr3:uid="{BDE638E0-0759-42EA-AC6A-42F7513E4590}" name="ABFALLSCHLUESSEL_GEMIS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90"/>
  <sheetViews>
    <sheetView topLeftCell="H22" workbookViewId="0">
      <selection activeCell="J38" sqref="J38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21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2.28515625" bestFit="1" customWidth="1"/>
    <col min="83" max="83" width="29.85546875" bestFit="1" customWidth="1"/>
    <col min="84" max="84" width="29.42578125" bestFit="1" customWidth="1"/>
    <col min="85" max="85" width="29.28515625" bestFit="1" customWidth="1"/>
    <col min="86" max="86" width="30.140625" bestFit="1" customWidth="1"/>
    <col min="87" max="87" width="29.42578125" bestFit="1" customWidth="1"/>
    <col min="88" max="88" width="34.140625" bestFit="1" customWidth="1"/>
    <col min="89" max="89" width="40.140625" bestFit="1" customWidth="1"/>
    <col min="90" max="91" width="39.42578125" bestFit="1" customWidth="1"/>
    <col min="92" max="92" width="32.42578125" bestFit="1" customWidth="1"/>
    <col min="93" max="93" width="48" bestFit="1" customWidth="1"/>
    <col min="94" max="94" width="31.140625" bestFit="1" customWidth="1"/>
    <col min="95" max="95" width="30.7109375" bestFit="1" customWidth="1"/>
    <col min="96" max="96" width="34.42578125" bestFit="1" customWidth="1"/>
    <col min="97" max="97" width="34.140625" bestFit="1" customWidth="1"/>
    <col min="98" max="98" width="55.42578125" bestFit="1" customWidth="1"/>
    <col min="99" max="99" width="36.28515625" bestFit="1" customWidth="1"/>
    <col min="100" max="100" width="30.5703125" bestFit="1" customWidth="1"/>
    <col min="101" max="101" width="46" bestFit="1" customWidth="1"/>
    <col min="102" max="102" width="30.5703125" bestFit="1" customWidth="1"/>
    <col min="103" max="103" width="31" bestFit="1" customWidth="1"/>
    <col min="104" max="104" width="43.140625" bestFit="1" customWidth="1"/>
    <col min="105" max="105" width="28.7109375" bestFit="1" customWidth="1"/>
    <col min="106" max="106" width="20.42578125" bestFit="1" customWidth="1"/>
    <col min="107" max="107" width="18.42578125" bestFit="1" customWidth="1"/>
    <col min="108" max="108" width="17" bestFit="1" customWidth="1"/>
    <col min="109" max="109" width="27.7109375" bestFit="1" customWidth="1"/>
    <col min="110" max="110" width="24.140625" bestFit="1" customWidth="1"/>
    <col min="111" max="111" width="26" bestFit="1" customWidth="1"/>
    <col min="112" max="112" width="19.42578125" bestFit="1" customWidth="1"/>
    <col min="113" max="114" width="15.42578125" bestFit="1" customWidth="1"/>
    <col min="115" max="116" width="20.140625" bestFit="1" customWidth="1"/>
    <col min="117" max="117" width="21.42578125" bestFit="1" customWidth="1"/>
    <col min="118" max="118" width="31.140625" bestFit="1" customWidth="1"/>
    <col min="119" max="119" width="32.28515625" bestFit="1" customWidth="1"/>
    <col min="120" max="120" width="38.5703125" bestFit="1" customWidth="1"/>
    <col min="121" max="121" width="37.85546875" bestFit="1" customWidth="1"/>
    <col min="122" max="122" width="38.140625" customWidth="1"/>
  </cols>
  <sheetData>
    <row r="1" spans="1:121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  <c r="DB1" t="s">
        <v>150</v>
      </c>
      <c r="DC1" t="s">
        <v>151</v>
      </c>
      <c r="DD1" t="s">
        <v>20</v>
      </c>
      <c r="DE1" t="s">
        <v>71</v>
      </c>
      <c r="DF1" t="s">
        <v>72</v>
      </c>
      <c r="DG1" t="s">
        <v>73</v>
      </c>
      <c r="DH1" t="s">
        <v>312</v>
      </c>
      <c r="DI1" t="s">
        <v>74</v>
      </c>
      <c r="DJ1" t="s">
        <v>75</v>
      </c>
      <c r="DK1" t="s">
        <v>76</v>
      </c>
      <c r="DL1" t="s">
        <v>149</v>
      </c>
      <c r="DM1" t="s">
        <v>152</v>
      </c>
      <c r="DN1" t="s">
        <v>442</v>
      </c>
      <c r="DO1" t="s">
        <v>153</v>
      </c>
      <c r="DP1" t="s">
        <v>154</v>
      </c>
      <c r="DQ1" t="s">
        <v>309</v>
      </c>
    </row>
    <row r="2" spans="1:121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21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21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21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21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21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21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21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21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21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21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21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21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21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21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E16" t="s">
        <v>227</v>
      </c>
      <c r="CG16" t="s">
        <v>662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P16" t="s">
        <v>662</v>
      </c>
      <c r="CQ16" t="s">
        <v>662</v>
      </c>
      <c r="CR16" t="s">
        <v>288</v>
      </c>
      <c r="CS16" t="s">
        <v>288</v>
      </c>
      <c r="CU16" t="s">
        <v>259</v>
      </c>
      <c r="CV16" t="s">
        <v>734</v>
      </c>
      <c r="CW16" t="s">
        <v>732</v>
      </c>
      <c r="CX16" t="s">
        <v>7</v>
      </c>
      <c r="CY16" t="s">
        <v>662</v>
      </c>
      <c r="DA16" t="s">
        <v>7</v>
      </c>
    </row>
    <row r="17" spans="1:105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227</v>
      </c>
      <c r="CG17" t="s">
        <v>642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412</v>
      </c>
      <c r="CP17" t="s">
        <v>642</v>
      </c>
      <c r="CQ17" t="s">
        <v>642</v>
      </c>
      <c r="CR17" t="s">
        <v>241</v>
      </c>
      <c r="CS17" t="s">
        <v>241</v>
      </c>
      <c r="CT17" t="s">
        <v>7</v>
      </c>
      <c r="CU17" t="s">
        <v>259</v>
      </c>
      <c r="CV17" t="s">
        <v>732</v>
      </c>
      <c r="CW17" t="s">
        <v>226</v>
      </c>
      <c r="CX17" t="s">
        <v>242</v>
      </c>
      <c r="CY17" t="s">
        <v>642</v>
      </c>
    </row>
    <row r="18" spans="1:105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245</v>
      </c>
      <c r="CG18" t="s">
        <v>650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412</v>
      </c>
      <c r="CP18" t="s">
        <v>650</v>
      </c>
      <c r="CQ18" t="s">
        <v>650</v>
      </c>
      <c r="CR18" t="s">
        <v>271</v>
      </c>
      <c r="CS18" t="s">
        <v>271</v>
      </c>
      <c r="CU18" t="s">
        <v>224</v>
      </c>
      <c r="CV18" t="s">
        <v>734</v>
      </c>
      <c r="CW18" t="s">
        <v>733</v>
      </c>
      <c r="CX18" t="s">
        <v>242</v>
      </c>
      <c r="CY18" t="s">
        <v>650</v>
      </c>
    </row>
    <row r="19" spans="1:105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227</v>
      </c>
      <c r="CE19" t="s">
        <v>227</v>
      </c>
      <c r="CG19" t="s">
        <v>644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411</v>
      </c>
      <c r="CP19" t="s">
        <v>644</v>
      </c>
      <c r="CQ19" t="s">
        <v>644</v>
      </c>
      <c r="CR19" t="s">
        <v>258</v>
      </c>
      <c r="CS19" t="s">
        <v>258</v>
      </c>
      <c r="CT19" t="s">
        <v>242</v>
      </c>
      <c r="CU19" t="s">
        <v>243</v>
      </c>
      <c r="CV19" t="s">
        <v>733</v>
      </c>
      <c r="CX19" t="s">
        <v>7</v>
      </c>
      <c r="CY19" t="s">
        <v>644</v>
      </c>
    </row>
    <row r="20" spans="1:105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245</v>
      </c>
      <c r="CE20" t="s">
        <v>227</v>
      </c>
      <c r="CF20" t="s">
        <v>486</v>
      </c>
      <c r="CG20" t="s">
        <v>654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411</v>
      </c>
      <c r="CP20" t="s">
        <v>654</v>
      </c>
      <c r="CQ20" t="s">
        <v>654</v>
      </c>
      <c r="CR20" t="s">
        <v>281</v>
      </c>
      <c r="CS20" t="s">
        <v>281</v>
      </c>
      <c r="CT20" t="s">
        <v>242</v>
      </c>
      <c r="CU20" t="s">
        <v>243</v>
      </c>
      <c r="CV20" t="s">
        <v>735</v>
      </c>
      <c r="CW20" t="s">
        <v>732</v>
      </c>
      <c r="CX20" t="s">
        <v>242</v>
      </c>
      <c r="CY20" t="s">
        <v>654</v>
      </c>
      <c r="DA20" t="s">
        <v>242</v>
      </c>
    </row>
    <row r="21" spans="1:105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G21" t="s">
        <v>664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P21" t="s">
        <v>664</v>
      </c>
      <c r="CQ21" t="s">
        <v>664</v>
      </c>
      <c r="CR21" t="s">
        <v>281</v>
      </c>
      <c r="CS21" t="s">
        <v>281</v>
      </c>
      <c r="CT21" t="s">
        <v>7</v>
      </c>
      <c r="CU21" t="s">
        <v>272</v>
      </c>
      <c r="CV21" t="s">
        <v>733</v>
      </c>
      <c r="CW21" t="s">
        <v>733</v>
      </c>
      <c r="CY21" t="s">
        <v>664</v>
      </c>
    </row>
    <row r="22" spans="1:105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5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245</v>
      </c>
      <c r="CG23" t="s">
        <v>470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411</v>
      </c>
      <c r="CP23" t="s">
        <v>470</v>
      </c>
      <c r="CQ23" t="s">
        <v>470</v>
      </c>
      <c r="CR23" t="s">
        <v>223</v>
      </c>
      <c r="CS23" t="s">
        <v>223</v>
      </c>
      <c r="CT23" t="s">
        <v>242</v>
      </c>
      <c r="CU23" t="s">
        <v>272</v>
      </c>
      <c r="CV23" t="s">
        <v>225</v>
      </c>
      <c r="CW23" t="s">
        <v>732</v>
      </c>
      <c r="CX23" t="s">
        <v>7</v>
      </c>
      <c r="CY23" t="s">
        <v>470</v>
      </c>
      <c r="DA23" t="s">
        <v>242</v>
      </c>
    </row>
    <row r="24" spans="1:105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5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5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5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245</v>
      </c>
      <c r="CG27" t="s">
        <v>470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411</v>
      </c>
      <c r="CP27" t="s">
        <v>470</v>
      </c>
      <c r="CQ27" t="s">
        <v>470</v>
      </c>
      <c r="CR27" t="s">
        <v>223</v>
      </c>
      <c r="CS27" t="s">
        <v>223</v>
      </c>
      <c r="CT27" t="s">
        <v>242</v>
      </c>
      <c r="CU27" t="s">
        <v>272</v>
      </c>
      <c r="CV27" t="s">
        <v>225</v>
      </c>
      <c r="CW27" t="s">
        <v>732</v>
      </c>
      <c r="CX27" t="s">
        <v>7</v>
      </c>
      <c r="CY27" t="s">
        <v>470</v>
      </c>
      <c r="DA27" t="s">
        <v>242</v>
      </c>
    </row>
    <row r="28" spans="1:105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227</v>
      </c>
      <c r="CG28" t="s">
        <v>642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412</v>
      </c>
      <c r="CP28" t="s">
        <v>642</v>
      </c>
      <c r="CQ28" t="s">
        <v>642</v>
      </c>
      <c r="CR28" t="s">
        <v>241</v>
      </c>
      <c r="CS28" t="s">
        <v>241</v>
      </c>
      <c r="CT28" t="s">
        <v>7</v>
      </c>
      <c r="CU28" t="s">
        <v>259</v>
      </c>
      <c r="CV28" t="s">
        <v>732</v>
      </c>
      <c r="CW28" t="s">
        <v>226</v>
      </c>
      <c r="CX28" t="s">
        <v>242</v>
      </c>
      <c r="CY28" t="s">
        <v>642</v>
      </c>
    </row>
    <row r="29" spans="1:105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5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227</v>
      </c>
      <c r="CE30" t="s">
        <v>227</v>
      </c>
      <c r="CG30" t="s">
        <v>644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411</v>
      </c>
      <c r="CP30" t="s">
        <v>644</v>
      </c>
      <c r="CQ30" t="s">
        <v>644</v>
      </c>
      <c r="CR30" t="s">
        <v>258</v>
      </c>
      <c r="CS30" t="s">
        <v>258</v>
      </c>
      <c r="CT30" t="s">
        <v>242</v>
      </c>
      <c r="CU30" t="s">
        <v>243</v>
      </c>
      <c r="CV30" t="s">
        <v>733</v>
      </c>
      <c r="CX30" t="s">
        <v>7</v>
      </c>
      <c r="CY30" t="s">
        <v>644</v>
      </c>
    </row>
    <row r="31" spans="1:105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5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245</v>
      </c>
      <c r="CG32" t="s">
        <v>650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412</v>
      </c>
      <c r="CP32" t="s">
        <v>650</v>
      </c>
      <c r="CQ32" t="s">
        <v>650</v>
      </c>
      <c r="CR32" t="s">
        <v>271</v>
      </c>
      <c r="CS32" t="s">
        <v>271</v>
      </c>
      <c r="CU32" t="s">
        <v>224</v>
      </c>
      <c r="CV32" t="s">
        <v>734</v>
      </c>
      <c r="CW32" t="s">
        <v>733</v>
      </c>
      <c r="CX32" t="s">
        <v>242</v>
      </c>
      <c r="CY32" t="s">
        <v>650</v>
      </c>
    </row>
    <row r="33" spans="1:105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245</v>
      </c>
      <c r="CG33" t="s">
        <v>470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411</v>
      </c>
      <c r="CP33" t="s">
        <v>470</v>
      </c>
      <c r="CQ33" t="s">
        <v>470</v>
      </c>
      <c r="CR33" t="s">
        <v>223</v>
      </c>
      <c r="CS33" t="s">
        <v>223</v>
      </c>
      <c r="CT33" t="s">
        <v>242</v>
      </c>
      <c r="CU33" t="s">
        <v>272</v>
      </c>
      <c r="CV33" t="s">
        <v>225</v>
      </c>
      <c r="CW33" t="s">
        <v>732</v>
      </c>
      <c r="CX33" t="s">
        <v>7</v>
      </c>
      <c r="CY33" t="s">
        <v>470</v>
      </c>
      <c r="DA33" t="s">
        <v>242</v>
      </c>
    </row>
    <row r="34" spans="1:105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227</v>
      </c>
      <c r="CG34" t="s">
        <v>642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412</v>
      </c>
      <c r="CP34" t="s">
        <v>642</v>
      </c>
      <c r="CQ34" t="s">
        <v>642</v>
      </c>
      <c r="CR34" t="s">
        <v>241</v>
      </c>
      <c r="CS34" t="s">
        <v>241</v>
      </c>
      <c r="CT34" t="s">
        <v>7</v>
      </c>
      <c r="CU34" t="s">
        <v>259</v>
      </c>
      <c r="CV34" t="s">
        <v>732</v>
      </c>
      <c r="CW34" t="s">
        <v>226</v>
      </c>
      <c r="CX34" t="s">
        <v>242</v>
      </c>
      <c r="CY34" t="s">
        <v>642</v>
      </c>
    </row>
    <row r="35" spans="1:105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227</v>
      </c>
      <c r="CG35" t="s">
        <v>642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412</v>
      </c>
      <c r="CP35" t="s">
        <v>642</v>
      </c>
      <c r="CQ35" t="s">
        <v>642</v>
      </c>
      <c r="CR35" t="s">
        <v>241</v>
      </c>
      <c r="CS35" t="s">
        <v>241</v>
      </c>
      <c r="CT35" t="s">
        <v>7</v>
      </c>
      <c r="CU35" t="s">
        <v>259</v>
      </c>
      <c r="CV35" t="s">
        <v>732</v>
      </c>
      <c r="CW35" t="s">
        <v>226</v>
      </c>
      <c r="CX35" t="s">
        <v>242</v>
      </c>
      <c r="CY35" t="s">
        <v>642</v>
      </c>
    </row>
    <row r="36" spans="1:105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227</v>
      </c>
      <c r="CE36" t="s">
        <v>227</v>
      </c>
      <c r="CG36" t="s">
        <v>644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411</v>
      </c>
      <c r="CP36" t="s">
        <v>644</v>
      </c>
      <c r="CQ36" t="s">
        <v>644</v>
      </c>
      <c r="CR36" t="s">
        <v>258</v>
      </c>
      <c r="CS36" t="s">
        <v>258</v>
      </c>
      <c r="CT36" t="s">
        <v>242</v>
      </c>
      <c r="CU36" t="s">
        <v>243</v>
      </c>
      <c r="CV36" t="s">
        <v>733</v>
      </c>
      <c r="CX36" t="s">
        <v>7</v>
      </c>
      <c r="CY36" t="s">
        <v>644</v>
      </c>
    </row>
    <row r="37" spans="1:105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245</v>
      </c>
      <c r="CG37" t="s">
        <v>470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411</v>
      </c>
      <c r="CP37" t="s">
        <v>470</v>
      </c>
      <c r="CQ37" t="s">
        <v>470</v>
      </c>
      <c r="CR37" t="s">
        <v>223</v>
      </c>
      <c r="CS37" t="s">
        <v>223</v>
      </c>
      <c r="CT37" t="s">
        <v>242</v>
      </c>
      <c r="CU37" t="s">
        <v>272</v>
      </c>
      <c r="CV37" t="s">
        <v>225</v>
      </c>
      <c r="CW37" t="s">
        <v>732</v>
      </c>
      <c r="CX37" t="s">
        <v>7</v>
      </c>
      <c r="CY37" t="s">
        <v>470</v>
      </c>
      <c r="DA37" t="s">
        <v>242</v>
      </c>
    </row>
    <row r="38" spans="1:105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5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227</v>
      </c>
      <c r="CG39" t="s">
        <v>642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412</v>
      </c>
      <c r="CP39" t="s">
        <v>642</v>
      </c>
      <c r="CQ39" t="s">
        <v>642</v>
      </c>
      <c r="CR39" t="s">
        <v>241</v>
      </c>
      <c r="CS39" t="s">
        <v>241</v>
      </c>
      <c r="CT39" t="s">
        <v>7</v>
      </c>
      <c r="CU39" t="s">
        <v>259</v>
      </c>
      <c r="CV39" t="s">
        <v>732</v>
      </c>
      <c r="CW39" t="s">
        <v>226</v>
      </c>
      <c r="CX39" t="s">
        <v>242</v>
      </c>
      <c r="CY39" t="s">
        <v>642</v>
      </c>
    </row>
    <row r="40" spans="1:105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227</v>
      </c>
      <c r="CG40" t="s">
        <v>642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412</v>
      </c>
      <c r="CP40" t="s">
        <v>642</v>
      </c>
      <c r="CQ40" t="s">
        <v>642</v>
      </c>
      <c r="CR40" t="s">
        <v>241</v>
      </c>
      <c r="CS40" t="s">
        <v>241</v>
      </c>
      <c r="CT40" t="s">
        <v>7</v>
      </c>
      <c r="CU40" t="s">
        <v>259</v>
      </c>
      <c r="CV40" t="s">
        <v>732</v>
      </c>
      <c r="CW40" t="s">
        <v>226</v>
      </c>
      <c r="CX40" t="s">
        <v>242</v>
      </c>
      <c r="CY40" t="s">
        <v>642</v>
      </c>
    </row>
    <row r="41" spans="1:105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245</v>
      </c>
      <c r="CG41" t="s">
        <v>470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411</v>
      </c>
      <c r="CP41" t="s">
        <v>470</v>
      </c>
      <c r="CQ41" t="s">
        <v>470</v>
      </c>
      <c r="CR41" t="s">
        <v>223</v>
      </c>
      <c r="CS41" t="s">
        <v>223</v>
      </c>
      <c r="CT41" t="s">
        <v>242</v>
      </c>
      <c r="CU41" t="s">
        <v>272</v>
      </c>
      <c r="CV41" t="s">
        <v>225</v>
      </c>
      <c r="CW41" t="s">
        <v>732</v>
      </c>
      <c r="CX41" t="s">
        <v>7</v>
      </c>
      <c r="CY41" t="s">
        <v>470</v>
      </c>
      <c r="DA41" t="s">
        <v>242</v>
      </c>
    </row>
    <row r="42" spans="1:105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227</v>
      </c>
      <c r="CG42" t="s">
        <v>642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412</v>
      </c>
      <c r="CP42" t="s">
        <v>642</v>
      </c>
      <c r="CQ42" t="s">
        <v>642</v>
      </c>
      <c r="CR42" t="s">
        <v>241</v>
      </c>
      <c r="CS42" t="s">
        <v>241</v>
      </c>
      <c r="CT42" t="s">
        <v>7</v>
      </c>
      <c r="CU42" t="s">
        <v>259</v>
      </c>
      <c r="CV42" t="s">
        <v>732</v>
      </c>
      <c r="CW42" t="s">
        <v>226</v>
      </c>
      <c r="CX42" t="s">
        <v>242</v>
      </c>
      <c r="CY42" t="s">
        <v>642</v>
      </c>
    </row>
    <row r="43" spans="1:105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227</v>
      </c>
      <c r="CE43" t="s">
        <v>227</v>
      </c>
      <c r="CG43" t="s">
        <v>644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411</v>
      </c>
      <c r="CP43" t="s">
        <v>644</v>
      </c>
      <c r="CQ43" t="s">
        <v>644</v>
      </c>
      <c r="CR43" t="s">
        <v>258</v>
      </c>
      <c r="CS43" t="s">
        <v>258</v>
      </c>
      <c r="CT43" t="s">
        <v>242</v>
      </c>
      <c r="CU43" t="s">
        <v>243</v>
      </c>
      <c r="CV43" t="s">
        <v>733</v>
      </c>
      <c r="CX43" t="s">
        <v>7</v>
      </c>
      <c r="CY43" t="s">
        <v>644</v>
      </c>
    </row>
    <row r="44" spans="1:105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245</v>
      </c>
      <c r="CG44" t="s">
        <v>650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412</v>
      </c>
      <c r="CP44" t="s">
        <v>650</v>
      </c>
      <c r="CQ44" t="s">
        <v>650</v>
      </c>
      <c r="CR44" t="s">
        <v>271</v>
      </c>
      <c r="CS44" t="s">
        <v>271</v>
      </c>
      <c r="CU44" t="s">
        <v>224</v>
      </c>
      <c r="CV44" t="s">
        <v>734</v>
      </c>
      <c r="CW44" t="s">
        <v>733</v>
      </c>
      <c r="CX44" t="s">
        <v>242</v>
      </c>
      <c r="CY44" t="s">
        <v>650</v>
      </c>
    </row>
    <row r="45" spans="1:105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G45" t="s">
        <v>664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P45" t="s">
        <v>664</v>
      </c>
      <c r="CQ45" t="s">
        <v>664</v>
      </c>
      <c r="CR45" t="s">
        <v>281</v>
      </c>
      <c r="CS45" t="s">
        <v>281</v>
      </c>
      <c r="CT45" t="s">
        <v>7</v>
      </c>
      <c r="CU45" t="s">
        <v>272</v>
      </c>
      <c r="CV45" t="s">
        <v>733</v>
      </c>
      <c r="CW45" t="s">
        <v>733</v>
      </c>
      <c r="CY45" t="s">
        <v>664</v>
      </c>
    </row>
    <row r="46" spans="1:105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5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245</v>
      </c>
      <c r="CG47" t="s">
        <v>470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411</v>
      </c>
      <c r="CP47" t="s">
        <v>470</v>
      </c>
      <c r="CQ47" t="s">
        <v>470</v>
      </c>
      <c r="CR47" t="s">
        <v>223</v>
      </c>
      <c r="CS47" t="s">
        <v>223</v>
      </c>
      <c r="CT47" t="s">
        <v>242</v>
      </c>
      <c r="CU47" t="s">
        <v>272</v>
      </c>
      <c r="CV47" t="s">
        <v>225</v>
      </c>
      <c r="CW47" t="s">
        <v>732</v>
      </c>
      <c r="CX47" t="s">
        <v>7</v>
      </c>
      <c r="CY47" t="s">
        <v>470</v>
      </c>
      <c r="DA47" t="s">
        <v>242</v>
      </c>
    </row>
    <row r="48" spans="1:105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227</v>
      </c>
      <c r="CG48" t="s">
        <v>642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412</v>
      </c>
      <c r="CP48" t="s">
        <v>642</v>
      </c>
      <c r="CQ48" t="s">
        <v>642</v>
      </c>
      <c r="CR48" t="s">
        <v>241</v>
      </c>
      <c r="CS48" t="s">
        <v>241</v>
      </c>
      <c r="CT48" t="s">
        <v>7</v>
      </c>
      <c r="CU48" t="s">
        <v>259</v>
      </c>
      <c r="CV48" t="s">
        <v>732</v>
      </c>
      <c r="CW48" t="s">
        <v>226</v>
      </c>
      <c r="CX48" t="s">
        <v>242</v>
      </c>
      <c r="CY48" t="s">
        <v>642</v>
      </c>
    </row>
    <row r="49" spans="1:120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20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245</v>
      </c>
      <c r="CE50" t="s">
        <v>227</v>
      </c>
      <c r="CF50" t="s">
        <v>486</v>
      </c>
      <c r="CG50" t="s">
        <v>654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411</v>
      </c>
      <c r="CP50" t="s">
        <v>654</v>
      </c>
      <c r="CQ50" t="s">
        <v>654</v>
      </c>
      <c r="CR50" t="s">
        <v>281</v>
      </c>
      <c r="CS50" t="s">
        <v>281</v>
      </c>
      <c r="CT50" t="s">
        <v>242</v>
      </c>
      <c r="CU50" t="s">
        <v>243</v>
      </c>
      <c r="CV50" t="s">
        <v>735</v>
      </c>
      <c r="CW50" t="s">
        <v>732</v>
      </c>
      <c r="CX50" t="s">
        <v>242</v>
      </c>
      <c r="CY50" t="s">
        <v>654</v>
      </c>
      <c r="DA50" t="s">
        <v>242</v>
      </c>
    </row>
    <row r="51" spans="1:120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E51" t="s">
        <v>227</v>
      </c>
      <c r="CG51" t="s">
        <v>662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P51" t="s">
        <v>662</v>
      </c>
      <c r="CQ51" t="s">
        <v>662</v>
      </c>
      <c r="CR51" t="s">
        <v>288</v>
      </c>
      <c r="CS51" t="s">
        <v>288</v>
      </c>
      <c r="CU51" t="s">
        <v>259</v>
      </c>
      <c r="CV51" t="s">
        <v>734</v>
      </c>
      <c r="CW51" t="s">
        <v>732</v>
      </c>
      <c r="CX51" t="s">
        <v>7</v>
      </c>
      <c r="CY51" t="s">
        <v>662</v>
      </c>
      <c r="DA51" t="s">
        <v>7</v>
      </c>
    </row>
    <row r="52" spans="1:120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X52"/>
      <c r="BZ52" s="3"/>
      <c r="CA52" t="s">
        <v>534</v>
      </c>
      <c r="CB52" t="s">
        <v>6</v>
      </c>
      <c r="CC52" t="s">
        <v>116</v>
      </c>
      <c r="CD52" t="s">
        <v>245</v>
      </c>
      <c r="CE52" t="s">
        <v>227</v>
      </c>
      <c r="CF52" t="s">
        <v>486</v>
      </c>
      <c r="CG52" t="s">
        <v>654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411</v>
      </c>
      <c r="CP52" t="s">
        <v>654</v>
      </c>
      <c r="CQ52" t="s">
        <v>654</v>
      </c>
      <c r="CR52" t="s">
        <v>281</v>
      </c>
      <c r="CS52" t="s">
        <v>281</v>
      </c>
      <c r="CT52" t="s">
        <v>242</v>
      </c>
      <c r="CU52" t="s">
        <v>243</v>
      </c>
      <c r="CV52" t="s">
        <v>735</v>
      </c>
      <c r="CW52" t="s">
        <v>732</v>
      </c>
      <c r="CX52" t="s">
        <v>242</v>
      </c>
      <c r="CY52" t="s">
        <v>654</v>
      </c>
      <c r="DA52" t="s">
        <v>242</v>
      </c>
    </row>
    <row r="53" spans="1:120" x14ac:dyDescent="0.25">
      <c r="A53" t="s">
        <v>1</v>
      </c>
      <c r="B53" t="s">
        <v>477</v>
      </c>
      <c r="C53">
        <v>1</v>
      </c>
      <c r="D53" s="33">
        <v>44425</v>
      </c>
      <c r="E53" t="s">
        <v>353</v>
      </c>
      <c r="F53" t="s">
        <v>343</v>
      </c>
      <c r="G53" t="s">
        <v>354</v>
      </c>
      <c r="H53" t="s">
        <v>346</v>
      </c>
      <c r="I53" t="s">
        <v>347</v>
      </c>
      <c r="AH53" t="s">
        <v>679</v>
      </c>
      <c r="AI53" t="s">
        <v>1</v>
      </c>
      <c r="AJ53" t="s">
        <v>527</v>
      </c>
      <c r="AM53" t="s">
        <v>483</v>
      </c>
      <c r="AN53">
        <v>3</v>
      </c>
      <c r="AO53" t="s">
        <v>320</v>
      </c>
      <c r="AQ53" t="s">
        <v>569</v>
      </c>
      <c r="AX53" t="s">
        <v>575</v>
      </c>
      <c r="AY53" t="s">
        <v>255</v>
      </c>
      <c r="BE53" t="s">
        <v>235</v>
      </c>
      <c r="BF53" t="s">
        <v>459</v>
      </c>
      <c r="BG53" t="s">
        <v>311</v>
      </c>
      <c r="BR53"/>
      <c r="BS53"/>
      <c r="BT53" s="5"/>
      <c r="BU53" s="5"/>
      <c r="BX53"/>
      <c r="BZ53" s="3"/>
      <c r="CA53" t="s">
        <v>527</v>
      </c>
      <c r="CB53" t="s">
        <v>415</v>
      </c>
      <c r="CD53" t="s">
        <v>227</v>
      </c>
      <c r="CG53" t="s">
        <v>642</v>
      </c>
      <c r="CH53" t="s">
        <v>642</v>
      </c>
      <c r="CI53" t="s">
        <v>642</v>
      </c>
      <c r="CJ53" t="s">
        <v>642</v>
      </c>
      <c r="CK53" t="s">
        <v>642</v>
      </c>
      <c r="CL53" t="s">
        <v>642</v>
      </c>
      <c r="CM53" t="s">
        <v>642</v>
      </c>
      <c r="CN53" t="s">
        <v>642</v>
      </c>
      <c r="CO53" t="s">
        <v>412</v>
      </c>
      <c r="CP53" t="s">
        <v>642</v>
      </c>
      <c r="CQ53" t="s">
        <v>642</v>
      </c>
      <c r="CR53" t="s">
        <v>241</v>
      </c>
      <c r="CS53" t="s">
        <v>241</v>
      </c>
      <c r="CT53" t="s">
        <v>7</v>
      </c>
      <c r="CU53" t="s">
        <v>259</v>
      </c>
      <c r="CV53" t="s">
        <v>732</v>
      </c>
      <c r="CW53" t="s">
        <v>226</v>
      </c>
      <c r="CX53" t="s">
        <v>242</v>
      </c>
      <c r="CY53" t="s">
        <v>642</v>
      </c>
      <c r="DB53">
        <v>500</v>
      </c>
      <c r="DC53">
        <v>9</v>
      </c>
    </row>
    <row r="54" spans="1:120" x14ac:dyDescent="0.25">
      <c r="A54" t="s">
        <v>1</v>
      </c>
      <c r="B54" t="s">
        <v>477</v>
      </c>
      <c r="C54">
        <v>1</v>
      </c>
      <c r="D54" s="33">
        <v>44425</v>
      </c>
      <c r="E54" t="s">
        <v>353</v>
      </c>
      <c r="F54" t="s">
        <v>343</v>
      </c>
      <c r="G54" t="s">
        <v>354</v>
      </c>
      <c r="H54" t="s">
        <v>346</v>
      </c>
      <c r="I54" t="s">
        <v>347</v>
      </c>
      <c r="AH54" t="s">
        <v>469</v>
      </c>
      <c r="AI54" t="s">
        <v>1</v>
      </c>
      <c r="AJ54" t="s">
        <v>529</v>
      </c>
      <c r="AM54" t="s">
        <v>483</v>
      </c>
      <c r="AN54">
        <v>2</v>
      </c>
      <c r="AO54" t="s">
        <v>320</v>
      </c>
      <c r="AP54" t="s">
        <v>452</v>
      </c>
      <c r="AQ54" t="s">
        <v>456</v>
      </c>
      <c r="AR54" t="s">
        <v>458</v>
      </c>
      <c r="AV54" t="s">
        <v>222</v>
      </c>
      <c r="AX54" t="s">
        <v>451</v>
      </c>
      <c r="AY54" t="s">
        <v>268</v>
      </c>
      <c r="BE54" t="s">
        <v>217</v>
      </c>
      <c r="BF54" t="s">
        <v>452</v>
      </c>
      <c r="BG54" t="s">
        <v>457</v>
      </c>
      <c r="BR54"/>
      <c r="BS54"/>
      <c r="BT54" s="5"/>
      <c r="BU54" s="5"/>
      <c r="BX54"/>
      <c r="BZ54" s="3"/>
      <c r="CA54" t="s">
        <v>529</v>
      </c>
      <c r="CB54" t="s">
        <v>440</v>
      </c>
      <c r="CD54" t="s">
        <v>227</v>
      </c>
      <c r="CE54" t="s">
        <v>227</v>
      </c>
      <c r="CG54" t="s">
        <v>644</v>
      </c>
      <c r="CH54" t="s">
        <v>644</v>
      </c>
      <c r="CI54" t="s">
        <v>644</v>
      </c>
      <c r="CJ54" t="s">
        <v>644</v>
      </c>
      <c r="CK54" t="s">
        <v>644</v>
      </c>
      <c r="CL54" t="s">
        <v>644</v>
      </c>
      <c r="CM54" t="s">
        <v>644</v>
      </c>
      <c r="CN54" t="s">
        <v>644</v>
      </c>
      <c r="CO54" t="s">
        <v>411</v>
      </c>
      <c r="CP54" t="s">
        <v>644</v>
      </c>
      <c r="CQ54" t="s">
        <v>644</v>
      </c>
      <c r="CR54" t="s">
        <v>258</v>
      </c>
      <c r="CS54" t="s">
        <v>258</v>
      </c>
      <c r="CT54" t="s">
        <v>242</v>
      </c>
      <c r="CU54" t="s">
        <v>243</v>
      </c>
      <c r="CV54" t="s">
        <v>733</v>
      </c>
      <c r="CX54" t="s">
        <v>7</v>
      </c>
      <c r="CY54" t="s">
        <v>644</v>
      </c>
      <c r="DB54">
        <v>250</v>
      </c>
      <c r="DC54">
        <v>7</v>
      </c>
    </row>
    <row r="55" spans="1:120" x14ac:dyDescent="0.25">
      <c r="A55" t="s">
        <v>1</v>
      </c>
      <c r="B55" t="s">
        <v>477</v>
      </c>
      <c r="C55">
        <v>1</v>
      </c>
      <c r="D55" s="33">
        <v>44425</v>
      </c>
      <c r="E55" t="s">
        <v>353</v>
      </c>
      <c r="F55" t="s">
        <v>343</v>
      </c>
      <c r="G55" t="s">
        <v>354</v>
      </c>
      <c r="H55" t="s">
        <v>346</v>
      </c>
      <c r="I55" t="s">
        <v>347</v>
      </c>
      <c r="AH55" t="s">
        <v>449</v>
      </c>
      <c r="AI55" t="s">
        <v>1</v>
      </c>
      <c r="AJ55" t="s">
        <v>3</v>
      </c>
      <c r="AM55" t="s">
        <v>483</v>
      </c>
      <c r="AN55">
        <v>1</v>
      </c>
      <c r="AO55" t="s">
        <v>320</v>
      </c>
      <c r="AP55" t="s">
        <v>352</v>
      </c>
      <c r="AQ55" t="s">
        <v>351</v>
      </c>
      <c r="AX55" t="s">
        <v>356</v>
      </c>
      <c r="AY55" t="s">
        <v>237</v>
      </c>
      <c r="BD55" t="s">
        <v>357</v>
      </c>
      <c r="BE55" t="s">
        <v>235</v>
      </c>
      <c r="BF55" t="s">
        <v>355</v>
      </c>
      <c r="BG55" t="s">
        <v>311</v>
      </c>
      <c r="BR55"/>
      <c r="BS55"/>
      <c r="BT55" s="5"/>
      <c r="BU55" s="5"/>
      <c r="BX55"/>
      <c r="BZ55" s="3"/>
      <c r="CA55" t="s">
        <v>3</v>
      </c>
      <c r="CB55" t="s">
        <v>240</v>
      </c>
      <c r="CD55" t="s">
        <v>245</v>
      </c>
      <c r="CG55" t="s">
        <v>470</v>
      </c>
      <c r="CH55" t="s">
        <v>470</v>
      </c>
      <c r="CI55" t="s">
        <v>470</v>
      </c>
      <c r="CJ55" t="s">
        <v>470</v>
      </c>
      <c r="CK55" t="s">
        <v>470</v>
      </c>
      <c r="CL55" t="s">
        <v>470</v>
      </c>
      <c r="CM55" t="s">
        <v>470</v>
      </c>
      <c r="CN55" t="s">
        <v>470</v>
      </c>
      <c r="CO55" t="s">
        <v>411</v>
      </c>
      <c r="CP55" t="s">
        <v>470</v>
      </c>
      <c r="CQ55" t="s">
        <v>470</v>
      </c>
      <c r="CR55" t="s">
        <v>223</v>
      </c>
      <c r="CS55" t="s">
        <v>223</v>
      </c>
      <c r="CT55" t="s">
        <v>242</v>
      </c>
      <c r="CU55" t="s">
        <v>272</v>
      </c>
      <c r="CV55" t="s">
        <v>225</v>
      </c>
      <c r="CW55" t="s">
        <v>732</v>
      </c>
      <c r="CX55" t="s">
        <v>7</v>
      </c>
      <c r="CY55" t="s">
        <v>470</v>
      </c>
      <c r="DA55" t="s">
        <v>242</v>
      </c>
      <c r="DB55">
        <v>250</v>
      </c>
      <c r="DC55">
        <v>7</v>
      </c>
    </row>
    <row r="56" spans="1:120" x14ac:dyDescent="0.25">
      <c r="A56" t="s">
        <v>566</v>
      </c>
      <c r="B56" t="s">
        <v>477</v>
      </c>
      <c r="C56">
        <v>2</v>
      </c>
      <c r="D56" s="33">
        <v>44426</v>
      </c>
      <c r="E56" t="s">
        <v>353</v>
      </c>
      <c r="F56" t="s">
        <v>343</v>
      </c>
      <c r="G56" t="s">
        <v>354</v>
      </c>
      <c r="H56" t="s">
        <v>455</v>
      </c>
      <c r="I56" t="s">
        <v>347</v>
      </c>
      <c r="AH56" t="s">
        <v>680</v>
      </c>
      <c r="AI56" t="s">
        <v>566</v>
      </c>
      <c r="AJ56" t="s">
        <v>532</v>
      </c>
      <c r="AM56" t="s">
        <v>483</v>
      </c>
      <c r="AN56">
        <v>1</v>
      </c>
      <c r="AO56" t="s">
        <v>320</v>
      </c>
      <c r="AQ56" t="s">
        <v>570</v>
      </c>
      <c r="AX56" t="s">
        <v>554</v>
      </c>
      <c r="AY56" t="s">
        <v>219</v>
      </c>
      <c r="BE56" t="s">
        <v>266</v>
      </c>
      <c r="BF56" t="s">
        <v>310</v>
      </c>
      <c r="BG56" t="s">
        <v>457</v>
      </c>
      <c r="BR56"/>
      <c r="BS56"/>
      <c r="BT56" s="5"/>
      <c r="BU56" s="5"/>
      <c r="BX56"/>
      <c r="BZ56" s="3"/>
      <c r="CA56" t="s">
        <v>532</v>
      </c>
      <c r="CB56" t="s">
        <v>6</v>
      </c>
      <c r="CC56" t="s">
        <v>178</v>
      </c>
      <c r="CD56" t="s">
        <v>245</v>
      </c>
      <c r="CG56" t="s">
        <v>650</v>
      </c>
      <c r="CH56" t="s">
        <v>650</v>
      </c>
      <c r="CI56" t="s">
        <v>650</v>
      </c>
      <c r="CJ56" t="s">
        <v>650</v>
      </c>
      <c r="CK56" t="s">
        <v>650</v>
      </c>
      <c r="CL56" t="s">
        <v>650</v>
      </c>
      <c r="CM56" t="s">
        <v>650</v>
      </c>
      <c r="CN56" t="s">
        <v>650</v>
      </c>
      <c r="CO56" t="s">
        <v>412</v>
      </c>
      <c r="CP56" t="s">
        <v>650</v>
      </c>
      <c r="CQ56" t="s">
        <v>650</v>
      </c>
      <c r="CR56" t="s">
        <v>271</v>
      </c>
      <c r="CS56" t="s">
        <v>271</v>
      </c>
      <c r="CU56" t="s">
        <v>224</v>
      </c>
      <c r="CV56" t="s">
        <v>734</v>
      </c>
      <c r="CW56" t="s">
        <v>733</v>
      </c>
      <c r="CX56" t="s">
        <v>242</v>
      </c>
      <c r="CY56" t="s">
        <v>650</v>
      </c>
      <c r="DB56">
        <v>600</v>
      </c>
      <c r="DC56">
        <v>10</v>
      </c>
    </row>
    <row r="57" spans="1:120" x14ac:dyDescent="0.25">
      <c r="A57" t="s">
        <v>567</v>
      </c>
      <c r="B57" t="s">
        <v>477</v>
      </c>
      <c r="C57">
        <v>3</v>
      </c>
      <c r="D57" s="33">
        <v>44427</v>
      </c>
      <c r="E57" t="s">
        <v>353</v>
      </c>
      <c r="F57" t="s">
        <v>343</v>
      </c>
      <c r="G57" t="s">
        <v>354</v>
      </c>
      <c r="H57" t="s">
        <v>489</v>
      </c>
      <c r="I57" t="s">
        <v>347</v>
      </c>
      <c r="AH57" t="s">
        <v>681</v>
      </c>
      <c r="AI57" t="s">
        <v>567</v>
      </c>
      <c r="AM57" t="s">
        <v>483</v>
      </c>
      <c r="AN57">
        <v>2</v>
      </c>
      <c r="AO57" t="s">
        <v>320</v>
      </c>
      <c r="AP57" t="s">
        <v>536</v>
      </c>
      <c r="AQ57" t="s">
        <v>572</v>
      </c>
      <c r="AX57" t="s">
        <v>577</v>
      </c>
      <c r="AY57" t="s">
        <v>268</v>
      </c>
      <c r="BE57" t="s">
        <v>266</v>
      </c>
      <c r="BF57" t="s">
        <v>573</v>
      </c>
      <c r="BG57" t="s">
        <v>457</v>
      </c>
      <c r="BR57"/>
      <c r="BS57"/>
      <c r="BT57" s="5"/>
      <c r="BU57" s="5"/>
      <c r="BX57"/>
      <c r="BZ57" s="3"/>
      <c r="DB57">
        <v>800</v>
      </c>
      <c r="DC57">
        <v>12</v>
      </c>
    </row>
    <row r="58" spans="1:120" x14ac:dyDescent="0.25">
      <c r="A58" t="s">
        <v>567</v>
      </c>
      <c r="B58" t="s">
        <v>477</v>
      </c>
      <c r="C58">
        <v>3</v>
      </c>
      <c r="D58" s="33">
        <v>44427</v>
      </c>
      <c r="E58" t="s">
        <v>353</v>
      </c>
      <c r="F58" t="s">
        <v>343</v>
      </c>
      <c r="G58" t="s">
        <v>354</v>
      </c>
      <c r="H58" t="s">
        <v>489</v>
      </c>
      <c r="I58" t="s">
        <v>347</v>
      </c>
      <c r="AH58" t="s">
        <v>682</v>
      </c>
      <c r="AI58" t="s">
        <v>567</v>
      </c>
      <c r="AJ58" t="s">
        <v>537</v>
      </c>
      <c r="AM58" t="s">
        <v>483</v>
      </c>
      <c r="AN58">
        <v>1</v>
      </c>
      <c r="AO58" t="s">
        <v>320</v>
      </c>
      <c r="AP58" t="s">
        <v>530</v>
      </c>
      <c r="AQ58" t="s">
        <v>571</v>
      </c>
      <c r="AV58" t="s">
        <v>193</v>
      </c>
      <c r="AX58" t="s">
        <v>576</v>
      </c>
      <c r="AY58" t="s">
        <v>255</v>
      </c>
      <c r="BE58" t="s">
        <v>278</v>
      </c>
      <c r="BF58" t="s">
        <v>530</v>
      </c>
      <c r="BG58" t="s">
        <v>311</v>
      </c>
      <c r="BR58"/>
      <c r="BS58"/>
      <c r="BT58" s="5"/>
      <c r="BU58" s="5"/>
      <c r="BX58"/>
      <c r="BZ58" s="3"/>
      <c r="CA58" t="s">
        <v>537</v>
      </c>
      <c r="CB58" t="s">
        <v>415</v>
      </c>
      <c r="CG58" t="s">
        <v>664</v>
      </c>
      <c r="CH58" t="s">
        <v>664</v>
      </c>
      <c r="CI58" t="s">
        <v>664</v>
      </c>
      <c r="CJ58" t="s">
        <v>664</v>
      </c>
      <c r="CK58" t="s">
        <v>664</v>
      </c>
      <c r="CL58" t="s">
        <v>664</v>
      </c>
      <c r="CM58" t="s">
        <v>664</v>
      </c>
      <c r="CN58" t="s">
        <v>664</v>
      </c>
      <c r="CP58" t="s">
        <v>664</v>
      </c>
      <c r="CQ58" t="s">
        <v>664</v>
      </c>
      <c r="CR58" t="s">
        <v>281</v>
      </c>
      <c r="CS58" t="s">
        <v>281</v>
      </c>
      <c r="CT58" t="s">
        <v>7</v>
      </c>
      <c r="CU58" t="s">
        <v>272</v>
      </c>
      <c r="CV58" t="s">
        <v>733</v>
      </c>
      <c r="CW58" t="s">
        <v>733</v>
      </c>
      <c r="CY58" t="s">
        <v>664</v>
      </c>
      <c r="DB58">
        <v>751</v>
      </c>
      <c r="DC58">
        <v>12</v>
      </c>
    </row>
    <row r="59" spans="1:120" x14ac:dyDescent="0.25">
      <c r="A59" t="s">
        <v>568</v>
      </c>
      <c r="B59" t="s">
        <v>477</v>
      </c>
      <c r="C59">
        <v>4</v>
      </c>
      <c r="D59" s="33">
        <v>44428</v>
      </c>
      <c r="E59" t="s">
        <v>353</v>
      </c>
      <c r="F59" t="s">
        <v>343</v>
      </c>
      <c r="G59" t="s">
        <v>354</v>
      </c>
      <c r="H59" t="s">
        <v>494</v>
      </c>
      <c r="I59" t="s">
        <v>347</v>
      </c>
      <c r="AH59" t="s">
        <v>683</v>
      </c>
      <c r="AI59" t="s">
        <v>568</v>
      </c>
      <c r="AJ59" t="s">
        <v>534</v>
      </c>
      <c r="AM59" t="s">
        <v>483</v>
      </c>
      <c r="AN59">
        <v>1</v>
      </c>
      <c r="AO59" t="s">
        <v>320</v>
      </c>
      <c r="AP59" t="s">
        <v>265</v>
      </c>
      <c r="AQ59" t="s">
        <v>574</v>
      </c>
      <c r="AV59" t="s">
        <v>222</v>
      </c>
      <c r="AX59" t="s">
        <v>555</v>
      </c>
      <c r="AY59" t="s">
        <v>219</v>
      </c>
      <c r="BE59" t="s">
        <v>253</v>
      </c>
      <c r="BF59" t="s">
        <v>573</v>
      </c>
      <c r="BG59" t="s">
        <v>311</v>
      </c>
      <c r="BR59"/>
      <c r="BS59"/>
      <c r="BT59" s="5"/>
      <c r="BU59" s="5"/>
      <c r="BX59"/>
      <c r="BZ59" s="3"/>
      <c r="CA59" t="s">
        <v>534</v>
      </c>
      <c r="CB59" t="s">
        <v>6</v>
      </c>
      <c r="CC59" t="s">
        <v>116</v>
      </c>
      <c r="CD59" t="s">
        <v>245</v>
      </c>
      <c r="CE59" t="s">
        <v>227</v>
      </c>
      <c r="CF59" t="s">
        <v>486</v>
      </c>
      <c r="CG59" t="s">
        <v>654</v>
      </c>
      <c r="CH59" t="s">
        <v>654</v>
      </c>
      <c r="CI59" t="s">
        <v>654</v>
      </c>
      <c r="CJ59" t="s">
        <v>654</v>
      </c>
      <c r="CK59" t="s">
        <v>654</v>
      </c>
      <c r="CL59" t="s">
        <v>654</v>
      </c>
      <c r="CM59" t="s">
        <v>654</v>
      </c>
      <c r="CN59" t="s">
        <v>654</v>
      </c>
      <c r="CO59" t="s">
        <v>411</v>
      </c>
      <c r="CP59" t="s">
        <v>654</v>
      </c>
      <c r="CQ59" t="s">
        <v>654</v>
      </c>
      <c r="CR59" t="s">
        <v>281</v>
      </c>
      <c r="CS59" t="s">
        <v>281</v>
      </c>
      <c r="CT59" t="s">
        <v>242</v>
      </c>
      <c r="CU59" t="s">
        <v>243</v>
      </c>
      <c r="CV59" t="s">
        <v>735</v>
      </c>
      <c r="CW59" t="s">
        <v>732</v>
      </c>
      <c r="CX59" t="s">
        <v>242</v>
      </c>
      <c r="CY59" t="s">
        <v>654</v>
      </c>
      <c r="DA59" t="s">
        <v>242</v>
      </c>
      <c r="DB59">
        <v>21</v>
      </c>
      <c r="DC59">
        <v>2</v>
      </c>
    </row>
    <row r="60" spans="1:120" x14ac:dyDescent="0.25">
      <c r="A60" t="s">
        <v>454</v>
      </c>
      <c r="B60" t="s">
        <v>481</v>
      </c>
      <c r="C60">
        <v>0</v>
      </c>
      <c r="AH60" t="s">
        <v>484</v>
      </c>
      <c r="AI60" t="s">
        <v>454</v>
      </c>
      <c r="AM60" t="s">
        <v>478</v>
      </c>
      <c r="AN60">
        <v>1</v>
      </c>
      <c r="AO60" t="s">
        <v>306</v>
      </c>
      <c r="AT60">
        <v>0</v>
      </c>
      <c r="AU60">
        <v>0</v>
      </c>
      <c r="BR60"/>
      <c r="BS60"/>
      <c r="BT60" s="5"/>
      <c r="BU60" s="5"/>
      <c r="BX60"/>
      <c r="BZ60" s="3"/>
    </row>
    <row r="61" spans="1:120" x14ac:dyDescent="0.25">
      <c r="A61" t="s">
        <v>2</v>
      </c>
      <c r="B61" t="s">
        <v>481</v>
      </c>
      <c r="C61">
        <v>1</v>
      </c>
      <c r="D61" s="33">
        <v>44165</v>
      </c>
      <c r="AH61" t="s">
        <v>640</v>
      </c>
      <c r="AI61" t="s">
        <v>2</v>
      </c>
      <c r="AJ61" t="s">
        <v>3</v>
      </c>
      <c r="AM61" t="s">
        <v>478</v>
      </c>
      <c r="AN61">
        <v>2</v>
      </c>
      <c r="AO61" t="s">
        <v>306</v>
      </c>
      <c r="AT61">
        <v>8</v>
      </c>
      <c r="AU61">
        <v>8</v>
      </c>
      <c r="AX61" t="s">
        <v>555</v>
      </c>
      <c r="BR61"/>
      <c r="BS61"/>
      <c r="BT61" s="5"/>
      <c r="BU61" s="5"/>
      <c r="BX61"/>
      <c r="BZ61" s="3"/>
      <c r="CA61" t="s">
        <v>3</v>
      </c>
      <c r="CB61" t="s">
        <v>240</v>
      </c>
      <c r="CD61" t="s">
        <v>245</v>
      </c>
      <c r="CG61" t="s">
        <v>470</v>
      </c>
      <c r="CH61" t="s">
        <v>470</v>
      </c>
      <c r="CI61" t="s">
        <v>470</v>
      </c>
      <c r="CJ61" t="s">
        <v>470</v>
      </c>
      <c r="CK61" t="s">
        <v>470</v>
      </c>
      <c r="CL61" t="s">
        <v>470</v>
      </c>
      <c r="CM61" t="s">
        <v>470</v>
      </c>
      <c r="CN61" t="s">
        <v>470</v>
      </c>
      <c r="CO61" t="s">
        <v>411</v>
      </c>
      <c r="CP61" t="s">
        <v>470</v>
      </c>
      <c r="CQ61" t="s">
        <v>470</v>
      </c>
      <c r="CR61" t="s">
        <v>223</v>
      </c>
      <c r="CS61" t="s">
        <v>223</v>
      </c>
      <c r="CT61" t="s">
        <v>242</v>
      </c>
      <c r="CU61" t="s">
        <v>272</v>
      </c>
      <c r="CV61" t="s">
        <v>225</v>
      </c>
      <c r="CW61" t="s">
        <v>732</v>
      </c>
      <c r="CX61" t="s">
        <v>7</v>
      </c>
      <c r="CY61" t="s">
        <v>470</v>
      </c>
      <c r="DA61" t="s">
        <v>242</v>
      </c>
      <c r="DD61" t="s">
        <v>360</v>
      </c>
      <c r="DE61" t="s">
        <v>302</v>
      </c>
      <c r="DG61" t="s">
        <v>361</v>
      </c>
      <c r="DH61" t="s">
        <v>360</v>
      </c>
      <c r="DI61" t="s">
        <v>362</v>
      </c>
      <c r="DK61" t="s">
        <v>453</v>
      </c>
      <c r="DL61" t="s">
        <v>601</v>
      </c>
      <c r="DM61" t="s">
        <v>193</v>
      </c>
    </row>
    <row r="62" spans="1:120" x14ac:dyDescent="0.25">
      <c r="A62" t="s">
        <v>2</v>
      </c>
      <c r="B62" t="s">
        <v>481</v>
      </c>
      <c r="C62">
        <v>1</v>
      </c>
      <c r="D62" s="33">
        <v>44165</v>
      </c>
      <c r="AH62" t="s">
        <v>485</v>
      </c>
      <c r="AI62" t="s">
        <v>2</v>
      </c>
      <c r="AJ62" t="s">
        <v>3</v>
      </c>
      <c r="AM62" t="s">
        <v>478</v>
      </c>
      <c r="AN62">
        <v>1</v>
      </c>
      <c r="AO62" t="s">
        <v>306</v>
      </c>
      <c r="AS62">
        <v>8</v>
      </c>
      <c r="AT62">
        <v>0</v>
      </c>
      <c r="AU62">
        <v>8</v>
      </c>
      <c r="AX62" t="s">
        <v>577</v>
      </c>
      <c r="BR62"/>
      <c r="BS62"/>
      <c r="BT62" s="5"/>
      <c r="BU62" s="5"/>
      <c r="BX62"/>
      <c r="BZ62" s="3"/>
      <c r="CA62" t="s">
        <v>3</v>
      </c>
      <c r="CB62" t="s">
        <v>240</v>
      </c>
      <c r="CD62" t="s">
        <v>245</v>
      </c>
      <c r="CG62" t="s">
        <v>470</v>
      </c>
      <c r="CH62" t="s">
        <v>470</v>
      </c>
      <c r="CI62" t="s">
        <v>470</v>
      </c>
      <c r="CJ62" t="s">
        <v>470</v>
      </c>
      <c r="CK62" t="s">
        <v>470</v>
      </c>
      <c r="CL62" t="s">
        <v>470</v>
      </c>
      <c r="CM62" t="s">
        <v>470</v>
      </c>
      <c r="CN62" t="s">
        <v>470</v>
      </c>
      <c r="CO62" t="s">
        <v>411</v>
      </c>
      <c r="CP62" t="s">
        <v>470</v>
      </c>
      <c r="CQ62" t="s">
        <v>470</v>
      </c>
      <c r="CR62" t="s">
        <v>223</v>
      </c>
      <c r="CS62" t="s">
        <v>223</v>
      </c>
      <c r="CT62" t="s">
        <v>242</v>
      </c>
      <c r="CU62" t="s">
        <v>272</v>
      </c>
      <c r="CV62" t="s">
        <v>225</v>
      </c>
      <c r="CW62" t="s">
        <v>732</v>
      </c>
      <c r="CX62" t="s">
        <v>7</v>
      </c>
      <c r="CY62" t="s">
        <v>470</v>
      </c>
      <c r="DA62" t="s">
        <v>242</v>
      </c>
      <c r="DD62" t="s">
        <v>360</v>
      </c>
      <c r="DE62" t="s">
        <v>302</v>
      </c>
      <c r="DG62" t="s">
        <v>361</v>
      </c>
      <c r="DH62" t="s">
        <v>360</v>
      </c>
      <c r="DI62" t="s">
        <v>362</v>
      </c>
      <c r="DK62" t="s">
        <v>453</v>
      </c>
      <c r="DL62" t="s">
        <v>600</v>
      </c>
      <c r="DM62" t="s">
        <v>222</v>
      </c>
      <c r="DO62" t="s">
        <v>628</v>
      </c>
      <c r="DP62" t="s">
        <v>629</v>
      </c>
    </row>
    <row r="63" spans="1:120" x14ac:dyDescent="0.25">
      <c r="A63" t="s">
        <v>578</v>
      </c>
      <c r="B63" t="s">
        <v>481</v>
      </c>
      <c r="C63">
        <v>2</v>
      </c>
      <c r="D63" s="33">
        <v>44165</v>
      </c>
      <c r="AH63" t="s">
        <v>641</v>
      </c>
      <c r="AI63" t="s">
        <v>578</v>
      </c>
      <c r="AJ63" t="s">
        <v>527</v>
      </c>
      <c r="AM63" t="s">
        <v>478</v>
      </c>
      <c r="AN63">
        <v>1</v>
      </c>
      <c r="AO63" t="s">
        <v>306</v>
      </c>
      <c r="AS63">
        <v>0.5</v>
      </c>
      <c r="AT63">
        <v>0</v>
      </c>
      <c r="AU63">
        <v>0.5</v>
      </c>
      <c r="AX63" t="s">
        <v>603</v>
      </c>
      <c r="BR63"/>
      <c r="BS63"/>
      <c r="BT63" s="5"/>
      <c r="BU63" s="5"/>
      <c r="BX63"/>
      <c r="BZ63" s="3"/>
      <c r="CA63" t="s">
        <v>527</v>
      </c>
      <c r="CB63" t="s">
        <v>415</v>
      </c>
      <c r="CD63" t="s">
        <v>227</v>
      </c>
      <c r="CG63" t="s">
        <v>642</v>
      </c>
      <c r="CH63" t="s">
        <v>642</v>
      </c>
      <c r="CI63" t="s">
        <v>642</v>
      </c>
      <c r="CJ63" t="s">
        <v>642</v>
      </c>
      <c r="CK63" t="s">
        <v>642</v>
      </c>
      <c r="CL63" t="s">
        <v>642</v>
      </c>
      <c r="CM63" t="s">
        <v>642</v>
      </c>
      <c r="CN63" t="s">
        <v>642</v>
      </c>
      <c r="CO63" t="s">
        <v>412</v>
      </c>
      <c r="CP63" t="s">
        <v>642</v>
      </c>
      <c r="CQ63" t="s">
        <v>642</v>
      </c>
      <c r="CR63" t="s">
        <v>241</v>
      </c>
      <c r="CS63" t="s">
        <v>241</v>
      </c>
      <c r="CT63" t="s">
        <v>7</v>
      </c>
      <c r="CU63" t="s">
        <v>259</v>
      </c>
      <c r="CV63" t="s">
        <v>732</v>
      </c>
      <c r="CW63" t="s">
        <v>226</v>
      </c>
      <c r="CX63" t="s">
        <v>242</v>
      </c>
      <c r="CY63" t="s">
        <v>642</v>
      </c>
      <c r="DD63" t="s">
        <v>360</v>
      </c>
      <c r="DE63" t="s">
        <v>302</v>
      </c>
      <c r="DG63" t="s">
        <v>361</v>
      </c>
      <c r="DH63" t="s">
        <v>360</v>
      </c>
      <c r="DI63" t="s">
        <v>362</v>
      </c>
      <c r="DK63" t="s">
        <v>587</v>
      </c>
      <c r="DL63" t="s">
        <v>602</v>
      </c>
      <c r="DM63" t="s">
        <v>222</v>
      </c>
      <c r="DO63" t="s">
        <v>85</v>
      </c>
      <c r="DP63" t="s">
        <v>369</v>
      </c>
    </row>
    <row r="64" spans="1:120" x14ac:dyDescent="0.25">
      <c r="A64" t="s">
        <v>578</v>
      </c>
      <c r="B64" t="s">
        <v>481</v>
      </c>
      <c r="C64">
        <v>2</v>
      </c>
      <c r="D64" s="33">
        <v>44165</v>
      </c>
      <c r="AH64" t="s">
        <v>643</v>
      </c>
      <c r="AI64" t="s">
        <v>578</v>
      </c>
      <c r="AJ64" t="s">
        <v>529</v>
      </c>
      <c r="AM64" t="s">
        <v>478</v>
      </c>
      <c r="AN64">
        <v>2</v>
      </c>
      <c r="AO64" t="s">
        <v>306</v>
      </c>
      <c r="AS64">
        <v>0.5</v>
      </c>
      <c r="AT64">
        <v>0.5</v>
      </c>
      <c r="AU64">
        <v>1</v>
      </c>
      <c r="AX64" t="s">
        <v>555</v>
      </c>
      <c r="BR64"/>
      <c r="BS64"/>
      <c r="BT64" s="5"/>
      <c r="BU64" s="5"/>
      <c r="BX64"/>
      <c r="BZ64" s="3"/>
      <c r="CA64" t="s">
        <v>529</v>
      </c>
      <c r="CB64" t="s">
        <v>440</v>
      </c>
      <c r="CD64" t="s">
        <v>227</v>
      </c>
      <c r="CE64" t="s">
        <v>227</v>
      </c>
      <c r="CG64" t="s">
        <v>644</v>
      </c>
      <c r="CH64" t="s">
        <v>644</v>
      </c>
      <c r="CI64" t="s">
        <v>644</v>
      </c>
      <c r="CJ64" t="s">
        <v>644</v>
      </c>
      <c r="CK64" t="s">
        <v>644</v>
      </c>
      <c r="CL64" t="s">
        <v>644</v>
      </c>
      <c r="CM64" t="s">
        <v>644</v>
      </c>
      <c r="CN64" t="s">
        <v>644</v>
      </c>
      <c r="CO64" t="s">
        <v>411</v>
      </c>
      <c r="CP64" t="s">
        <v>644</v>
      </c>
      <c r="CQ64" t="s">
        <v>644</v>
      </c>
      <c r="CR64" t="s">
        <v>258</v>
      </c>
      <c r="CS64" t="s">
        <v>258</v>
      </c>
      <c r="CT64" t="s">
        <v>242</v>
      </c>
      <c r="CU64" t="s">
        <v>243</v>
      </c>
      <c r="CV64" t="s">
        <v>733</v>
      </c>
      <c r="CX64" t="s">
        <v>7</v>
      </c>
      <c r="CY64" t="s">
        <v>644</v>
      </c>
      <c r="DD64" t="s">
        <v>360</v>
      </c>
      <c r="DE64" t="s">
        <v>302</v>
      </c>
      <c r="DG64" t="s">
        <v>361</v>
      </c>
      <c r="DH64" t="s">
        <v>360</v>
      </c>
      <c r="DI64" t="s">
        <v>362</v>
      </c>
      <c r="DK64" t="s">
        <v>587</v>
      </c>
      <c r="DL64" t="s">
        <v>601</v>
      </c>
      <c r="DM64" t="s">
        <v>222</v>
      </c>
      <c r="DO64" t="s">
        <v>630</v>
      </c>
      <c r="DP64" t="s">
        <v>369</v>
      </c>
    </row>
    <row r="65" spans="1:120" x14ac:dyDescent="0.25">
      <c r="A65" t="s">
        <v>578</v>
      </c>
      <c r="B65" t="s">
        <v>481</v>
      </c>
      <c r="C65">
        <v>2</v>
      </c>
      <c r="D65" s="33">
        <v>44165</v>
      </c>
      <c r="AH65" t="s">
        <v>645</v>
      </c>
      <c r="AI65" t="s">
        <v>578</v>
      </c>
      <c r="AM65" t="s">
        <v>478</v>
      </c>
      <c r="AN65">
        <v>4</v>
      </c>
      <c r="AO65" t="s">
        <v>306</v>
      </c>
      <c r="AS65">
        <v>0.2</v>
      </c>
      <c r="AT65">
        <v>5</v>
      </c>
      <c r="AU65">
        <v>5.2</v>
      </c>
      <c r="AX65" t="s">
        <v>555</v>
      </c>
      <c r="BR65"/>
      <c r="BS65"/>
      <c r="BT65" s="5"/>
      <c r="BU65" s="5"/>
      <c r="BX65"/>
      <c r="BZ65" s="3"/>
      <c r="DD65" t="s">
        <v>360</v>
      </c>
      <c r="DE65" t="s">
        <v>302</v>
      </c>
      <c r="DG65" t="s">
        <v>361</v>
      </c>
      <c r="DH65" t="s">
        <v>360</v>
      </c>
      <c r="DI65" t="s">
        <v>362</v>
      </c>
      <c r="DK65" t="s">
        <v>587</v>
      </c>
      <c r="DL65" t="s">
        <v>605</v>
      </c>
      <c r="DM65" t="s">
        <v>222</v>
      </c>
      <c r="DN65" t="s">
        <v>632</v>
      </c>
      <c r="DP65" t="s">
        <v>369</v>
      </c>
    </row>
    <row r="66" spans="1:120" x14ac:dyDescent="0.25">
      <c r="A66" t="s">
        <v>578</v>
      </c>
      <c r="B66" t="s">
        <v>481</v>
      </c>
      <c r="C66">
        <v>2</v>
      </c>
      <c r="D66" s="33">
        <v>44165</v>
      </c>
      <c r="AH66" t="s">
        <v>646</v>
      </c>
      <c r="AI66" t="s">
        <v>578</v>
      </c>
      <c r="AM66" t="s">
        <v>478</v>
      </c>
      <c r="AN66">
        <v>3</v>
      </c>
      <c r="AO66" t="s">
        <v>306</v>
      </c>
      <c r="AS66">
        <v>4</v>
      </c>
      <c r="AT66">
        <v>1</v>
      </c>
      <c r="AU66">
        <v>5</v>
      </c>
      <c r="AX66" t="s">
        <v>451</v>
      </c>
      <c r="BR66"/>
      <c r="BS66"/>
      <c r="BT66" s="5"/>
      <c r="BU66" s="5"/>
      <c r="BX66"/>
      <c r="BZ66" s="3"/>
      <c r="DD66" t="s">
        <v>360</v>
      </c>
      <c r="DE66" t="s">
        <v>302</v>
      </c>
      <c r="DG66" t="s">
        <v>361</v>
      </c>
      <c r="DH66" t="s">
        <v>360</v>
      </c>
      <c r="DI66" t="s">
        <v>362</v>
      </c>
      <c r="DK66" t="s">
        <v>587</v>
      </c>
      <c r="DL66" t="s">
        <v>604</v>
      </c>
      <c r="DM66" t="s">
        <v>222</v>
      </c>
      <c r="DP66" t="s">
        <v>631</v>
      </c>
    </row>
    <row r="67" spans="1:120" x14ac:dyDescent="0.25">
      <c r="A67" t="s">
        <v>578</v>
      </c>
      <c r="B67" t="s">
        <v>481</v>
      </c>
      <c r="C67">
        <v>2</v>
      </c>
      <c r="D67" s="33">
        <v>44165</v>
      </c>
      <c r="AH67" t="s">
        <v>647</v>
      </c>
      <c r="AI67" t="s">
        <v>578</v>
      </c>
      <c r="AM67" t="s">
        <v>478</v>
      </c>
      <c r="AN67">
        <v>6</v>
      </c>
      <c r="AO67" t="s">
        <v>306</v>
      </c>
      <c r="AT67">
        <v>5.8</v>
      </c>
      <c r="AU67">
        <v>5.8</v>
      </c>
      <c r="AX67" t="s">
        <v>575</v>
      </c>
      <c r="BR67"/>
      <c r="BS67"/>
      <c r="BT67" s="5"/>
      <c r="BU67" s="5"/>
      <c r="BX67"/>
      <c r="BZ67" s="3"/>
      <c r="DD67" t="s">
        <v>360</v>
      </c>
      <c r="DE67" t="s">
        <v>302</v>
      </c>
      <c r="DG67" t="s">
        <v>361</v>
      </c>
      <c r="DH67" t="s">
        <v>360</v>
      </c>
      <c r="DI67" t="s">
        <v>362</v>
      </c>
      <c r="DK67" t="s">
        <v>587</v>
      </c>
      <c r="DL67" t="s">
        <v>607</v>
      </c>
    </row>
    <row r="68" spans="1:120" x14ac:dyDescent="0.25">
      <c r="A68" t="s">
        <v>578</v>
      </c>
      <c r="B68" t="s">
        <v>481</v>
      </c>
      <c r="C68">
        <v>2</v>
      </c>
      <c r="D68" s="33">
        <v>44165</v>
      </c>
      <c r="AH68" t="s">
        <v>648</v>
      </c>
      <c r="AI68" t="s">
        <v>578</v>
      </c>
      <c r="AM68" t="s">
        <v>478</v>
      </c>
      <c r="AN68">
        <v>5</v>
      </c>
      <c r="AO68" t="s">
        <v>306</v>
      </c>
      <c r="AS68">
        <v>0.6</v>
      </c>
      <c r="AT68">
        <v>5.2</v>
      </c>
      <c r="AU68">
        <v>5.8</v>
      </c>
      <c r="BR68"/>
      <c r="BS68"/>
      <c r="BT68" s="5"/>
      <c r="BU68" s="5"/>
      <c r="BX68"/>
      <c r="BZ68" s="3"/>
      <c r="DD68" t="s">
        <v>360</v>
      </c>
      <c r="DE68" t="s">
        <v>302</v>
      </c>
      <c r="DG68" t="s">
        <v>361</v>
      </c>
      <c r="DH68" t="s">
        <v>360</v>
      </c>
      <c r="DI68" t="s">
        <v>362</v>
      </c>
      <c r="DK68" t="s">
        <v>587</v>
      </c>
      <c r="DL68" t="s">
        <v>606</v>
      </c>
    </row>
    <row r="69" spans="1:120" x14ac:dyDescent="0.25">
      <c r="A69" t="s">
        <v>579</v>
      </c>
      <c r="B69" t="s">
        <v>481</v>
      </c>
      <c r="C69">
        <v>3</v>
      </c>
      <c r="D69" s="33">
        <v>44165</v>
      </c>
      <c r="AH69" t="s">
        <v>649</v>
      </c>
      <c r="AI69" t="s">
        <v>579</v>
      </c>
      <c r="AJ69" t="s">
        <v>532</v>
      </c>
      <c r="AM69" t="s">
        <v>478</v>
      </c>
      <c r="AN69">
        <v>3</v>
      </c>
      <c r="AO69" t="s">
        <v>306</v>
      </c>
      <c r="AT69">
        <v>8</v>
      </c>
      <c r="AU69">
        <v>8</v>
      </c>
      <c r="AX69" t="s">
        <v>575</v>
      </c>
      <c r="BR69"/>
      <c r="BS69"/>
      <c r="BT69" s="5"/>
      <c r="BU69" s="5"/>
      <c r="BX69"/>
      <c r="BZ69" s="3"/>
      <c r="CA69" t="s">
        <v>532</v>
      </c>
      <c r="CB69" t="s">
        <v>6</v>
      </c>
      <c r="CC69" t="s">
        <v>178</v>
      </c>
      <c r="CD69" t="s">
        <v>245</v>
      </c>
      <c r="CG69" t="s">
        <v>650</v>
      </c>
      <c r="CH69" t="s">
        <v>650</v>
      </c>
      <c r="CI69" t="s">
        <v>650</v>
      </c>
      <c r="CJ69" t="s">
        <v>650</v>
      </c>
      <c r="CK69" t="s">
        <v>650</v>
      </c>
      <c r="CL69" t="s">
        <v>650</v>
      </c>
      <c r="CM69" t="s">
        <v>650</v>
      </c>
      <c r="CN69" t="s">
        <v>650</v>
      </c>
      <c r="CO69" t="s">
        <v>412</v>
      </c>
      <c r="CP69" t="s">
        <v>650</v>
      </c>
      <c r="CQ69" t="s">
        <v>650</v>
      </c>
      <c r="CR69" t="s">
        <v>271</v>
      </c>
      <c r="CS69" t="s">
        <v>271</v>
      </c>
      <c r="CU69" t="s">
        <v>224</v>
      </c>
      <c r="CV69" t="s">
        <v>734</v>
      </c>
      <c r="CW69" t="s">
        <v>733</v>
      </c>
      <c r="CX69" t="s">
        <v>242</v>
      </c>
      <c r="CY69" t="s">
        <v>650</v>
      </c>
      <c r="DD69" t="s">
        <v>588</v>
      </c>
      <c r="DE69" t="s">
        <v>363</v>
      </c>
      <c r="DG69" t="s">
        <v>361</v>
      </c>
      <c r="DH69" t="s">
        <v>360</v>
      </c>
      <c r="DI69" t="s">
        <v>362</v>
      </c>
      <c r="DK69" t="s">
        <v>589</v>
      </c>
      <c r="DL69" t="s">
        <v>452</v>
      </c>
    </row>
    <row r="70" spans="1:120" x14ac:dyDescent="0.25">
      <c r="A70" t="s">
        <v>579</v>
      </c>
      <c r="B70" t="s">
        <v>481</v>
      </c>
      <c r="C70">
        <v>3</v>
      </c>
      <c r="D70" s="33">
        <v>44165</v>
      </c>
      <c r="AH70" t="s">
        <v>651</v>
      </c>
      <c r="AI70" t="s">
        <v>579</v>
      </c>
      <c r="AJ70" t="s">
        <v>532</v>
      </c>
      <c r="AM70" t="s">
        <v>478</v>
      </c>
      <c r="AN70">
        <v>2</v>
      </c>
      <c r="AO70" t="s">
        <v>306</v>
      </c>
      <c r="AS70">
        <v>5</v>
      </c>
      <c r="AT70">
        <v>3</v>
      </c>
      <c r="AU70">
        <v>8</v>
      </c>
      <c r="AX70" t="s">
        <v>451</v>
      </c>
      <c r="BR70"/>
      <c r="BS70"/>
      <c r="BT70" s="5"/>
      <c r="BU70" s="5"/>
      <c r="BX70"/>
      <c r="BZ70" s="3"/>
      <c r="CA70" t="s">
        <v>532</v>
      </c>
      <c r="CB70" t="s">
        <v>6</v>
      </c>
      <c r="CC70" t="s">
        <v>178</v>
      </c>
      <c r="CD70" t="s">
        <v>245</v>
      </c>
      <c r="CG70" t="s">
        <v>650</v>
      </c>
      <c r="CH70" t="s">
        <v>650</v>
      </c>
      <c r="CI70" t="s">
        <v>650</v>
      </c>
      <c r="CJ70" t="s">
        <v>650</v>
      </c>
      <c r="CK70" t="s">
        <v>650</v>
      </c>
      <c r="CL70" t="s">
        <v>650</v>
      </c>
      <c r="CM70" t="s">
        <v>650</v>
      </c>
      <c r="CN70" t="s">
        <v>650</v>
      </c>
      <c r="CO70" t="s">
        <v>412</v>
      </c>
      <c r="CP70" t="s">
        <v>650</v>
      </c>
      <c r="CQ70" t="s">
        <v>650</v>
      </c>
      <c r="CR70" t="s">
        <v>271</v>
      </c>
      <c r="CS70" t="s">
        <v>271</v>
      </c>
      <c r="CU70" t="s">
        <v>224</v>
      </c>
      <c r="CV70" t="s">
        <v>734</v>
      </c>
      <c r="CW70" t="s">
        <v>733</v>
      </c>
      <c r="CX70" t="s">
        <v>242</v>
      </c>
      <c r="CY70" t="s">
        <v>650</v>
      </c>
      <c r="DD70" t="s">
        <v>588</v>
      </c>
      <c r="DE70" t="s">
        <v>363</v>
      </c>
      <c r="DG70" t="s">
        <v>361</v>
      </c>
      <c r="DH70" t="s">
        <v>360</v>
      </c>
      <c r="DI70" t="s">
        <v>362</v>
      </c>
      <c r="DK70" t="s">
        <v>589</v>
      </c>
      <c r="DL70" t="s">
        <v>609</v>
      </c>
      <c r="DM70" t="s">
        <v>222</v>
      </c>
      <c r="DO70" t="s">
        <v>178</v>
      </c>
      <c r="DP70" t="s">
        <v>370</v>
      </c>
    </row>
    <row r="71" spans="1:120" x14ac:dyDescent="0.25">
      <c r="A71" t="s">
        <v>579</v>
      </c>
      <c r="B71" t="s">
        <v>481</v>
      </c>
      <c r="C71">
        <v>3</v>
      </c>
      <c r="D71" s="33">
        <v>44165</v>
      </c>
      <c r="AH71" t="s">
        <v>652</v>
      </c>
      <c r="AI71" t="s">
        <v>579</v>
      </c>
      <c r="AJ71" t="s">
        <v>529</v>
      </c>
      <c r="AM71" t="s">
        <v>478</v>
      </c>
      <c r="AN71">
        <v>1</v>
      </c>
      <c r="AO71" t="s">
        <v>306</v>
      </c>
      <c r="AS71">
        <v>3</v>
      </c>
      <c r="AT71">
        <v>0</v>
      </c>
      <c r="AU71">
        <v>3</v>
      </c>
      <c r="AX71" t="s">
        <v>356</v>
      </c>
      <c r="BR71"/>
      <c r="BS71"/>
      <c r="BT71" s="5"/>
      <c r="BU71" s="5"/>
      <c r="BX71"/>
      <c r="BZ71" s="3"/>
      <c r="CA71" t="s">
        <v>529</v>
      </c>
      <c r="CB71" t="s">
        <v>440</v>
      </c>
      <c r="CD71" t="s">
        <v>227</v>
      </c>
      <c r="CE71" t="s">
        <v>227</v>
      </c>
      <c r="CG71" t="s">
        <v>644</v>
      </c>
      <c r="CH71" t="s">
        <v>644</v>
      </c>
      <c r="CI71" t="s">
        <v>644</v>
      </c>
      <c r="CJ71" t="s">
        <v>644</v>
      </c>
      <c r="CK71" t="s">
        <v>644</v>
      </c>
      <c r="CL71" t="s">
        <v>644</v>
      </c>
      <c r="CM71" t="s">
        <v>644</v>
      </c>
      <c r="CN71" t="s">
        <v>644</v>
      </c>
      <c r="CO71" t="s">
        <v>411</v>
      </c>
      <c r="CP71" t="s">
        <v>644</v>
      </c>
      <c r="CQ71" t="s">
        <v>644</v>
      </c>
      <c r="CR71" t="s">
        <v>258</v>
      </c>
      <c r="CS71" t="s">
        <v>258</v>
      </c>
      <c r="CT71" t="s">
        <v>242</v>
      </c>
      <c r="CU71" t="s">
        <v>243</v>
      </c>
      <c r="CV71" t="s">
        <v>733</v>
      </c>
      <c r="CX71" t="s">
        <v>7</v>
      </c>
      <c r="CY71" t="s">
        <v>644</v>
      </c>
      <c r="DD71" t="s">
        <v>588</v>
      </c>
      <c r="DE71" t="s">
        <v>363</v>
      </c>
      <c r="DG71" t="s">
        <v>361</v>
      </c>
      <c r="DH71" t="s">
        <v>360</v>
      </c>
      <c r="DI71" t="s">
        <v>362</v>
      </c>
      <c r="DK71" t="s">
        <v>589</v>
      </c>
      <c r="DL71" t="s">
        <v>608</v>
      </c>
      <c r="DM71" t="s">
        <v>222</v>
      </c>
    </row>
    <row r="72" spans="1:120" x14ac:dyDescent="0.25">
      <c r="A72" t="s">
        <v>580</v>
      </c>
      <c r="B72" t="s">
        <v>481</v>
      </c>
      <c r="C72">
        <v>4</v>
      </c>
      <c r="D72" s="33">
        <v>44165</v>
      </c>
      <c r="AH72" t="s">
        <v>653</v>
      </c>
      <c r="AI72" t="s">
        <v>580</v>
      </c>
      <c r="AJ72" t="s">
        <v>534</v>
      </c>
      <c r="AM72" t="s">
        <v>478</v>
      </c>
      <c r="AN72">
        <v>1</v>
      </c>
      <c r="AO72" t="s">
        <v>306</v>
      </c>
      <c r="AT72">
        <v>0</v>
      </c>
      <c r="AU72">
        <v>0</v>
      </c>
      <c r="AX72" t="s">
        <v>575</v>
      </c>
      <c r="BR72"/>
      <c r="BS72"/>
      <c r="BT72" s="5"/>
      <c r="BU72" s="5"/>
      <c r="BX72"/>
      <c r="BZ72" s="3"/>
      <c r="CA72" t="s">
        <v>534</v>
      </c>
      <c r="CB72" t="s">
        <v>6</v>
      </c>
      <c r="CC72" t="s">
        <v>116</v>
      </c>
      <c r="CD72" t="s">
        <v>245</v>
      </c>
      <c r="CE72" t="s">
        <v>227</v>
      </c>
      <c r="CF72" t="s">
        <v>486</v>
      </c>
      <c r="CG72" t="s">
        <v>654</v>
      </c>
      <c r="CH72" t="s">
        <v>654</v>
      </c>
      <c r="CI72" t="s">
        <v>654</v>
      </c>
      <c r="CJ72" t="s">
        <v>654</v>
      </c>
      <c r="CK72" t="s">
        <v>654</v>
      </c>
      <c r="CL72" t="s">
        <v>654</v>
      </c>
      <c r="CM72" t="s">
        <v>654</v>
      </c>
      <c r="CN72" t="s">
        <v>654</v>
      </c>
      <c r="CO72" t="s">
        <v>411</v>
      </c>
      <c r="CP72" t="s">
        <v>654</v>
      </c>
      <c r="CQ72" t="s">
        <v>654</v>
      </c>
      <c r="CR72" t="s">
        <v>281</v>
      </c>
      <c r="CS72" t="s">
        <v>281</v>
      </c>
      <c r="CT72" t="s">
        <v>242</v>
      </c>
      <c r="CU72" t="s">
        <v>243</v>
      </c>
      <c r="CV72" t="s">
        <v>735</v>
      </c>
      <c r="CW72" t="s">
        <v>732</v>
      </c>
      <c r="CX72" t="s">
        <v>242</v>
      </c>
      <c r="CY72" t="s">
        <v>654</v>
      </c>
      <c r="DA72" t="s">
        <v>242</v>
      </c>
      <c r="DD72" t="s">
        <v>588</v>
      </c>
      <c r="DE72" t="s">
        <v>364</v>
      </c>
      <c r="DG72" t="s">
        <v>361</v>
      </c>
      <c r="DH72" t="s">
        <v>360</v>
      </c>
      <c r="DI72" t="s">
        <v>362</v>
      </c>
      <c r="DK72" t="s">
        <v>589</v>
      </c>
      <c r="DL72" t="s">
        <v>610</v>
      </c>
      <c r="DM72" t="s">
        <v>222</v>
      </c>
      <c r="DO72" t="s">
        <v>116</v>
      </c>
      <c r="DP72" t="s">
        <v>371</v>
      </c>
    </row>
    <row r="73" spans="1:120" x14ac:dyDescent="0.25">
      <c r="A73" t="s">
        <v>581</v>
      </c>
      <c r="B73" t="s">
        <v>481</v>
      </c>
      <c r="C73">
        <v>5</v>
      </c>
      <c r="D73" s="33">
        <v>44165</v>
      </c>
      <c r="AH73" t="s">
        <v>655</v>
      </c>
      <c r="AI73" t="s">
        <v>581</v>
      </c>
      <c r="AM73" t="s">
        <v>478</v>
      </c>
      <c r="AN73">
        <v>1</v>
      </c>
      <c r="AO73" t="s">
        <v>306</v>
      </c>
      <c r="AS73">
        <v>4</v>
      </c>
      <c r="AT73">
        <v>0</v>
      </c>
      <c r="AU73">
        <v>4</v>
      </c>
      <c r="AX73" t="s">
        <v>577</v>
      </c>
      <c r="BR73"/>
      <c r="BS73"/>
      <c r="BT73" s="5"/>
      <c r="BU73" s="5"/>
      <c r="BX73"/>
      <c r="BZ73" s="3"/>
      <c r="DD73" t="s">
        <v>590</v>
      </c>
      <c r="DE73" t="s">
        <v>363</v>
      </c>
      <c r="DG73" t="s">
        <v>361</v>
      </c>
      <c r="DI73" t="s">
        <v>362</v>
      </c>
      <c r="DK73" t="s">
        <v>589</v>
      </c>
      <c r="DL73" t="s">
        <v>609</v>
      </c>
      <c r="DM73" t="s">
        <v>222</v>
      </c>
    </row>
    <row r="74" spans="1:120" x14ac:dyDescent="0.25">
      <c r="A74" t="s">
        <v>582</v>
      </c>
      <c r="B74" t="s">
        <v>481</v>
      </c>
      <c r="C74">
        <v>6</v>
      </c>
      <c r="D74" s="33">
        <v>44165</v>
      </c>
      <c r="AH74" t="s">
        <v>656</v>
      </c>
      <c r="AI74" t="s">
        <v>582</v>
      </c>
      <c r="AM74" t="s">
        <v>478</v>
      </c>
      <c r="AN74">
        <v>4</v>
      </c>
      <c r="AO74" t="s">
        <v>306</v>
      </c>
      <c r="AS74">
        <v>0.5</v>
      </c>
      <c r="AT74">
        <v>2.5</v>
      </c>
      <c r="AU74">
        <v>3</v>
      </c>
      <c r="AX74" t="s">
        <v>554</v>
      </c>
      <c r="BR74"/>
      <c r="BS74"/>
      <c r="BT74" s="5"/>
      <c r="BU74" s="5"/>
      <c r="BX74"/>
      <c r="BZ74" s="3"/>
      <c r="DD74" t="s">
        <v>365</v>
      </c>
      <c r="DE74" t="s">
        <v>302</v>
      </c>
      <c r="DF74" t="s">
        <v>591</v>
      </c>
      <c r="DG74" t="s">
        <v>361</v>
      </c>
      <c r="DI74" t="s">
        <v>366</v>
      </c>
      <c r="DJ74">
        <v>220</v>
      </c>
      <c r="DK74" t="s">
        <v>592</v>
      </c>
      <c r="DL74" t="s">
        <v>615</v>
      </c>
      <c r="DM74" t="s">
        <v>222</v>
      </c>
      <c r="DP74" t="s">
        <v>372</v>
      </c>
    </row>
    <row r="75" spans="1:120" x14ac:dyDescent="0.25">
      <c r="A75" t="s">
        <v>582</v>
      </c>
      <c r="B75" t="s">
        <v>481</v>
      </c>
      <c r="C75">
        <v>6</v>
      </c>
      <c r="D75" s="33">
        <v>44165</v>
      </c>
      <c r="AH75" t="s">
        <v>657</v>
      </c>
      <c r="AI75" t="s">
        <v>582</v>
      </c>
      <c r="AJ75" t="s">
        <v>596</v>
      </c>
      <c r="AM75" t="s">
        <v>478</v>
      </c>
      <c r="AN75">
        <v>5</v>
      </c>
      <c r="AO75" t="s">
        <v>306</v>
      </c>
      <c r="AS75">
        <v>4</v>
      </c>
      <c r="AT75">
        <v>3</v>
      </c>
      <c r="AU75">
        <v>7</v>
      </c>
      <c r="AX75" t="s">
        <v>577</v>
      </c>
      <c r="BR75"/>
      <c r="BS75"/>
      <c r="BT75" s="5"/>
      <c r="BU75" s="5"/>
      <c r="BX75"/>
      <c r="BZ75" s="3"/>
      <c r="CA75" t="s">
        <v>596</v>
      </c>
      <c r="CB75" t="s">
        <v>240</v>
      </c>
      <c r="CG75" t="s">
        <v>658</v>
      </c>
      <c r="CH75" t="s">
        <v>658</v>
      </c>
      <c r="CI75" t="s">
        <v>658</v>
      </c>
      <c r="CJ75" t="s">
        <v>658</v>
      </c>
      <c r="CK75" t="s">
        <v>658</v>
      </c>
      <c r="CL75" t="s">
        <v>658</v>
      </c>
      <c r="CM75" t="s">
        <v>658</v>
      </c>
      <c r="CN75" t="s">
        <v>658</v>
      </c>
      <c r="CO75" t="s">
        <v>412</v>
      </c>
      <c r="CP75" t="s">
        <v>658</v>
      </c>
      <c r="CQ75" t="s">
        <v>658</v>
      </c>
      <c r="CR75" t="s">
        <v>271</v>
      </c>
      <c r="CS75" t="s">
        <v>271</v>
      </c>
      <c r="CV75" t="s">
        <v>732</v>
      </c>
      <c r="CW75" t="s">
        <v>226</v>
      </c>
      <c r="CY75" t="s">
        <v>658</v>
      </c>
      <c r="DD75" t="s">
        <v>365</v>
      </c>
      <c r="DE75" t="s">
        <v>302</v>
      </c>
      <c r="DF75" t="s">
        <v>591</v>
      </c>
      <c r="DG75" t="s">
        <v>361</v>
      </c>
      <c r="DI75" t="s">
        <v>366</v>
      </c>
      <c r="DJ75">
        <v>220</v>
      </c>
      <c r="DK75" t="s">
        <v>592</v>
      </c>
      <c r="DL75" t="s">
        <v>616</v>
      </c>
      <c r="DM75" t="s">
        <v>222</v>
      </c>
      <c r="DO75" t="s">
        <v>635</v>
      </c>
      <c r="DP75" t="s">
        <v>372</v>
      </c>
    </row>
    <row r="76" spans="1:120" x14ac:dyDescent="0.25">
      <c r="A76" t="s">
        <v>582</v>
      </c>
      <c r="B76" t="s">
        <v>481</v>
      </c>
      <c r="C76">
        <v>6</v>
      </c>
      <c r="D76" s="33">
        <v>44165</v>
      </c>
      <c r="AH76" t="s">
        <v>659</v>
      </c>
      <c r="AI76" t="s">
        <v>582</v>
      </c>
      <c r="AM76" t="s">
        <v>478</v>
      </c>
      <c r="AN76">
        <v>6</v>
      </c>
      <c r="AO76" t="s">
        <v>306</v>
      </c>
      <c r="AS76">
        <v>3</v>
      </c>
      <c r="AT76">
        <v>7</v>
      </c>
      <c r="AU76">
        <v>10</v>
      </c>
      <c r="AX76" t="s">
        <v>575</v>
      </c>
      <c r="BR76"/>
      <c r="BS76"/>
      <c r="BT76" s="5"/>
      <c r="BU76" s="5"/>
      <c r="BX76"/>
      <c r="BZ76" s="3"/>
      <c r="DD76" t="s">
        <v>365</v>
      </c>
      <c r="DE76" t="s">
        <v>302</v>
      </c>
      <c r="DF76" t="s">
        <v>591</v>
      </c>
      <c r="DG76" t="s">
        <v>361</v>
      </c>
      <c r="DI76" t="s">
        <v>366</v>
      </c>
      <c r="DJ76">
        <v>220</v>
      </c>
      <c r="DK76" t="s">
        <v>592</v>
      </c>
      <c r="DL76" t="s">
        <v>617</v>
      </c>
      <c r="DM76" t="s">
        <v>222</v>
      </c>
    </row>
    <row r="77" spans="1:120" x14ac:dyDescent="0.25">
      <c r="A77" t="s">
        <v>582</v>
      </c>
      <c r="B77" t="s">
        <v>481</v>
      </c>
      <c r="C77">
        <v>6</v>
      </c>
      <c r="D77" s="33">
        <v>44165</v>
      </c>
      <c r="AH77" t="s">
        <v>660</v>
      </c>
      <c r="AI77" t="s">
        <v>582</v>
      </c>
      <c r="AM77" t="s">
        <v>478</v>
      </c>
      <c r="AN77">
        <v>1</v>
      </c>
      <c r="AO77" t="s">
        <v>306</v>
      </c>
      <c r="AS77">
        <v>0.4</v>
      </c>
      <c r="AT77">
        <v>0</v>
      </c>
      <c r="AU77">
        <v>0.4</v>
      </c>
      <c r="AX77" t="s">
        <v>612</v>
      </c>
      <c r="BR77"/>
      <c r="BS77"/>
      <c r="BT77" s="5"/>
      <c r="BU77" s="5"/>
      <c r="BX77"/>
      <c r="BZ77" s="3"/>
      <c r="DD77" t="s">
        <v>365</v>
      </c>
      <c r="DE77" t="s">
        <v>302</v>
      </c>
      <c r="DF77" t="s">
        <v>591</v>
      </c>
      <c r="DG77" t="s">
        <v>361</v>
      </c>
      <c r="DI77" t="s">
        <v>366</v>
      </c>
      <c r="DJ77">
        <v>220</v>
      </c>
      <c r="DK77" t="s">
        <v>592</v>
      </c>
      <c r="DL77" t="s">
        <v>611</v>
      </c>
      <c r="DM77" t="s">
        <v>222</v>
      </c>
      <c r="DP77" t="s">
        <v>372</v>
      </c>
    </row>
    <row r="78" spans="1:120" x14ac:dyDescent="0.25">
      <c r="A78" t="s">
        <v>582</v>
      </c>
      <c r="B78" t="s">
        <v>481</v>
      </c>
      <c r="C78">
        <v>6</v>
      </c>
      <c r="D78" s="33">
        <v>44165</v>
      </c>
      <c r="AH78" t="s">
        <v>661</v>
      </c>
      <c r="AI78" t="s">
        <v>582</v>
      </c>
      <c r="AJ78" t="s">
        <v>535</v>
      </c>
      <c r="AM78" t="s">
        <v>478</v>
      </c>
      <c r="AN78">
        <v>2</v>
      </c>
      <c r="AO78" t="s">
        <v>306</v>
      </c>
      <c r="AS78">
        <v>0.1</v>
      </c>
      <c r="AT78">
        <v>0.4</v>
      </c>
      <c r="AU78">
        <v>0.5</v>
      </c>
      <c r="AX78" t="s">
        <v>575</v>
      </c>
      <c r="BR78"/>
      <c r="BS78"/>
      <c r="BT78" s="5"/>
      <c r="BU78" s="5"/>
      <c r="BX78"/>
      <c r="BZ78" s="3"/>
      <c r="CA78" t="s">
        <v>535</v>
      </c>
      <c r="CB78" t="s">
        <v>6</v>
      </c>
      <c r="CE78" t="s">
        <v>227</v>
      </c>
      <c r="CG78" t="s">
        <v>662</v>
      </c>
      <c r="CH78" t="s">
        <v>662</v>
      </c>
      <c r="CI78" t="s">
        <v>662</v>
      </c>
      <c r="CJ78" t="s">
        <v>662</v>
      </c>
      <c r="CK78" t="s">
        <v>662</v>
      </c>
      <c r="CL78" t="s">
        <v>662</v>
      </c>
      <c r="CM78" t="s">
        <v>662</v>
      </c>
      <c r="CN78" t="s">
        <v>662</v>
      </c>
      <c r="CP78" t="s">
        <v>662</v>
      </c>
      <c r="CQ78" t="s">
        <v>662</v>
      </c>
      <c r="CR78" t="s">
        <v>288</v>
      </c>
      <c r="CS78" t="s">
        <v>288</v>
      </c>
      <c r="CU78" t="s">
        <v>259</v>
      </c>
      <c r="CV78" t="s">
        <v>734</v>
      </c>
      <c r="CW78" t="s">
        <v>732</v>
      </c>
      <c r="CX78" t="s">
        <v>7</v>
      </c>
      <c r="CY78" t="s">
        <v>662</v>
      </c>
      <c r="DA78" t="s">
        <v>7</v>
      </c>
      <c r="DD78" t="s">
        <v>365</v>
      </c>
      <c r="DE78" t="s">
        <v>302</v>
      </c>
      <c r="DF78" t="s">
        <v>591</v>
      </c>
      <c r="DG78" t="s">
        <v>361</v>
      </c>
      <c r="DI78" t="s">
        <v>366</v>
      </c>
      <c r="DJ78">
        <v>220</v>
      </c>
      <c r="DK78" t="s">
        <v>592</v>
      </c>
      <c r="DL78" t="s">
        <v>613</v>
      </c>
      <c r="DM78" t="s">
        <v>222</v>
      </c>
      <c r="DN78" t="s">
        <v>633</v>
      </c>
      <c r="DO78" t="s">
        <v>634</v>
      </c>
      <c r="DP78" t="s">
        <v>372</v>
      </c>
    </row>
    <row r="79" spans="1:120" x14ac:dyDescent="0.25">
      <c r="A79" t="s">
        <v>582</v>
      </c>
      <c r="B79" t="s">
        <v>481</v>
      </c>
      <c r="C79">
        <v>6</v>
      </c>
      <c r="D79" s="33">
        <v>44165</v>
      </c>
      <c r="AH79" t="s">
        <v>663</v>
      </c>
      <c r="AI79" t="s">
        <v>582</v>
      </c>
      <c r="AJ79" t="s">
        <v>537</v>
      </c>
      <c r="AM79" t="s">
        <v>478</v>
      </c>
      <c r="AN79">
        <v>3</v>
      </c>
      <c r="AO79" t="s">
        <v>306</v>
      </c>
      <c r="AS79">
        <v>2</v>
      </c>
      <c r="AT79">
        <v>0.5</v>
      </c>
      <c r="AU79">
        <v>2.5</v>
      </c>
      <c r="AX79" t="s">
        <v>555</v>
      </c>
      <c r="BR79"/>
      <c r="BS79"/>
      <c r="BT79" s="5"/>
      <c r="BU79" s="5"/>
      <c r="BX79"/>
      <c r="BZ79" s="3"/>
      <c r="CA79" t="s">
        <v>537</v>
      </c>
      <c r="CB79" t="s">
        <v>415</v>
      </c>
      <c r="CG79" t="s">
        <v>664</v>
      </c>
      <c r="CH79" t="s">
        <v>664</v>
      </c>
      <c r="CI79" t="s">
        <v>664</v>
      </c>
      <c r="CJ79" t="s">
        <v>664</v>
      </c>
      <c r="CK79" t="s">
        <v>664</v>
      </c>
      <c r="CL79" t="s">
        <v>664</v>
      </c>
      <c r="CM79" t="s">
        <v>664</v>
      </c>
      <c r="CN79" t="s">
        <v>664</v>
      </c>
      <c r="CP79" t="s">
        <v>664</v>
      </c>
      <c r="CQ79" t="s">
        <v>664</v>
      </c>
      <c r="CR79" t="s">
        <v>281</v>
      </c>
      <c r="CS79" t="s">
        <v>281</v>
      </c>
      <c r="CT79" t="s">
        <v>7</v>
      </c>
      <c r="CU79" t="s">
        <v>272</v>
      </c>
      <c r="CV79" t="s">
        <v>733</v>
      </c>
      <c r="CW79" t="s">
        <v>733</v>
      </c>
      <c r="CY79" t="s">
        <v>664</v>
      </c>
      <c r="DD79" t="s">
        <v>365</v>
      </c>
      <c r="DE79" t="s">
        <v>302</v>
      </c>
      <c r="DF79" t="s">
        <v>591</v>
      </c>
      <c r="DG79" t="s">
        <v>361</v>
      </c>
      <c r="DI79" t="s">
        <v>366</v>
      </c>
      <c r="DJ79">
        <v>220</v>
      </c>
      <c r="DK79" t="s">
        <v>592</v>
      </c>
      <c r="DL79" t="s">
        <v>614</v>
      </c>
      <c r="DM79" t="s">
        <v>222</v>
      </c>
      <c r="DP79" t="s">
        <v>369</v>
      </c>
    </row>
    <row r="80" spans="1:120" x14ac:dyDescent="0.25">
      <c r="A80" t="s">
        <v>583</v>
      </c>
      <c r="B80" t="s">
        <v>481</v>
      </c>
      <c r="C80">
        <v>7</v>
      </c>
      <c r="D80" s="33">
        <v>44165</v>
      </c>
      <c r="AH80" t="s">
        <v>665</v>
      </c>
      <c r="AI80" t="s">
        <v>583</v>
      </c>
      <c r="AJ80" t="s">
        <v>597</v>
      </c>
      <c r="AM80" t="s">
        <v>478</v>
      </c>
      <c r="AN80">
        <v>1</v>
      </c>
      <c r="AO80" t="s">
        <v>306</v>
      </c>
      <c r="AS80">
        <v>1.5</v>
      </c>
      <c r="AT80">
        <v>0</v>
      </c>
      <c r="AU80">
        <v>1.5</v>
      </c>
      <c r="AX80" t="s">
        <v>577</v>
      </c>
      <c r="BR80"/>
      <c r="BS80"/>
      <c r="BT80" s="5"/>
      <c r="BU80" s="5"/>
      <c r="BX80"/>
      <c r="BZ80" s="3"/>
      <c r="CA80" t="s">
        <v>597</v>
      </c>
      <c r="CB80" t="s">
        <v>6</v>
      </c>
      <c r="CC80" t="s">
        <v>178</v>
      </c>
      <c r="CE80" t="s">
        <v>227</v>
      </c>
      <c r="CG80" t="s">
        <v>666</v>
      </c>
      <c r="CH80" t="s">
        <v>666</v>
      </c>
      <c r="CI80" t="s">
        <v>666</v>
      </c>
      <c r="CJ80" t="s">
        <v>666</v>
      </c>
      <c r="CK80" t="s">
        <v>666</v>
      </c>
      <c r="CL80" t="s">
        <v>666</v>
      </c>
      <c r="CM80" t="s">
        <v>666</v>
      </c>
      <c r="CN80" t="s">
        <v>666</v>
      </c>
      <c r="CO80" t="s">
        <v>411</v>
      </c>
      <c r="CP80" t="s">
        <v>666</v>
      </c>
      <c r="CQ80" t="s">
        <v>666</v>
      </c>
      <c r="CR80" t="s">
        <v>258</v>
      </c>
      <c r="CS80" t="s">
        <v>258</v>
      </c>
      <c r="CT80" t="s">
        <v>242</v>
      </c>
      <c r="CU80" t="s">
        <v>224</v>
      </c>
      <c r="CV80" t="s">
        <v>225</v>
      </c>
      <c r="CW80" t="s">
        <v>732</v>
      </c>
      <c r="CX80" t="s">
        <v>242</v>
      </c>
      <c r="CY80" t="s">
        <v>666</v>
      </c>
      <c r="DA80" t="s">
        <v>242</v>
      </c>
      <c r="DD80" t="s">
        <v>367</v>
      </c>
      <c r="DE80" t="s">
        <v>302</v>
      </c>
      <c r="DG80" t="s">
        <v>361</v>
      </c>
      <c r="DI80" t="s">
        <v>366</v>
      </c>
      <c r="DJ80">
        <v>220</v>
      </c>
      <c r="DK80" t="s">
        <v>453</v>
      </c>
      <c r="DL80" t="s">
        <v>618</v>
      </c>
      <c r="DM80" t="s">
        <v>222</v>
      </c>
      <c r="DO80" t="s">
        <v>178</v>
      </c>
      <c r="DP80" t="s">
        <v>370</v>
      </c>
    </row>
    <row r="81" spans="1:121" x14ac:dyDescent="0.25">
      <c r="A81" t="s">
        <v>584</v>
      </c>
      <c r="B81" t="s">
        <v>481</v>
      </c>
      <c r="C81">
        <v>8</v>
      </c>
      <c r="D81" s="33">
        <v>44165</v>
      </c>
      <c r="AH81" t="s">
        <v>667</v>
      </c>
      <c r="AI81" t="s">
        <v>584</v>
      </c>
      <c r="AJ81" t="s">
        <v>598</v>
      </c>
      <c r="AM81" t="s">
        <v>478</v>
      </c>
      <c r="AN81">
        <v>2</v>
      </c>
      <c r="AO81" t="s">
        <v>306</v>
      </c>
      <c r="AS81">
        <v>0.5</v>
      </c>
      <c r="AT81">
        <v>0.5</v>
      </c>
      <c r="AU81">
        <v>1</v>
      </c>
      <c r="AX81" t="s">
        <v>620</v>
      </c>
      <c r="BR81"/>
      <c r="BS81"/>
      <c r="BT81" s="5"/>
      <c r="BU81" s="5"/>
      <c r="BX81"/>
      <c r="BZ81" s="3"/>
      <c r="CA81" t="s">
        <v>598</v>
      </c>
      <c r="CB81" t="s">
        <v>240</v>
      </c>
      <c r="CD81" t="s">
        <v>227</v>
      </c>
      <c r="CE81" t="s">
        <v>245</v>
      </c>
      <c r="CG81" t="s">
        <v>668</v>
      </c>
      <c r="CH81" t="s">
        <v>668</v>
      </c>
      <c r="CI81" t="s">
        <v>668</v>
      </c>
      <c r="CJ81" t="s">
        <v>668</v>
      </c>
      <c r="CK81" t="s">
        <v>668</v>
      </c>
      <c r="CL81" t="s">
        <v>668</v>
      </c>
      <c r="CM81" t="s">
        <v>668</v>
      </c>
      <c r="CN81" t="s">
        <v>668</v>
      </c>
      <c r="CO81" t="s">
        <v>412</v>
      </c>
      <c r="CP81" t="s">
        <v>668</v>
      </c>
      <c r="CQ81" t="s">
        <v>668</v>
      </c>
      <c r="CR81" t="s">
        <v>241</v>
      </c>
      <c r="CS81" t="s">
        <v>241</v>
      </c>
      <c r="CU81" t="s">
        <v>243</v>
      </c>
      <c r="CW81" t="s">
        <v>733</v>
      </c>
      <c r="CX81" t="s">
        <v>7</v>
      </c>
      <c r="CY81" t="s">
        <v>668</v>
      </c>
      <c r="DD81" t="s">
        <v>365</v>
      </c>
      <c r="DE81" t="s">
        <v>364</v>
      </c>
      <c r="DF81" t="s">
        <v>591</v>
      </c>
      <c r="DG81" t="s">
        <v>361</v>
      </c>
      <c r="DI81" t="s">
        <v>366</v>
      </c>
      <c r="DJ81">
        <v>218</v>
      </c>
      <c r="DK81" t="s">
        <v>593</v>
      </c>
      <c r="DL81" t="s">
        <v>613</v>
      </c>
      <c r="DM81" t="s">
        <v>222</v>
      </c>
      <c r="DO81" t="s">
        <v>636</v>
      </c>
      <c r="DP81" t="s">
        <v>372</v>
      </c>
    </row>
    <row r="82" spans="1:121" x14ac:dyDescent="0.25">
      <c r="A82" t="s">
        <v>584</v>
      </c>
      <c r="B82" t="s">
        <v>481</v>
      </c>
      <c r="C82">
        <v>8</v>
      </c>
      <c r="D82" s="33">
        <v>44165</v>
      </c>
      <c r="AH82" t="s">
        <v>669</v>
      </c>
      <c r="AI82" t="s">
        <v>584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619</v>
      </c>
      <c r="BR82"/>
      <c r="BS82"/>
      <c r="BT82" s="5"/>
      <c r="BU82" s="5"/>
      <c r="BX82"/>
      <c r="BZ82" s="3"/>
      <c r="DD82" t="s">
        <v>365</v>
      </c>
      <c r="DE82" t="s">
        <v>364</v>
      </c>
      <c r="DF82" t="s">
        <v>591</v>
      </c>
      <c r="DG82" t="s">
        <v>361</v>
      </c>
      <c r="DI82" t="s">
        <v>366</v>
      </c>
      <c r="DJ82">
        <v>218</v>
      </c>
      <c r="DK82" t="s">
        <v>593</v>
      </c>
      <c r="DL82" t="s">
        <v>611</v>
      </c>
      <c r="DM82" t="s">
        <v>222</v>
      </c>
      <c r="DP82" t="s">
        <v>372</v>
      </c>
    </row>
    <row r="83" spans="1:121" x14ac:dyDescent="0.25">
      <c r="A83" t="s">
        <v>585</v>
      </c>
      <c r="B83" t="s">
        <v>481</v>
      </c>
      <c r="C83">
        <v>9</v>
      </c>
      <c r="D83" s="33">
        <v>44165</v>
      </c>
      <c r="AH83" t="s">
        <v>670</v>
      </c>
      <c r="AI83" t="s">
        <v>585</v>
      </c>
      <c r="AM83" t="s">
        <v>478</v>
      </c>
      <c r="AN83">
        <v>3</v>
      </c>
      <c r="AO83" t="s">
        <v>306</v>
      </c>
      <c r="AT83">
        <v>2.2999999999999998</v>
      </c>
      <c r="AU83">
        <v>2.2999999999999998</v>
      </c>
      <c r="AX83" t="s">
        <v>576</v>
      </c>
      <c r="BR83"/>
      <c r="BS83"/>
      <c r="BT83" s="5"/>
      <c r="BU83" s="5"/>
      <c r="BX83"/>
      <c r="BZ83" s="3"/>
      <c r="DD83" t="s">
        <v>368</v>
      </c>
      <c r="DE83" t="s">
        <v>302</v>
      </c>
      <c r="DG83" t="s">
        <v>361</v>
      </c>
      <c r="DI83" t="s">
        <v>366</v>
      </c>
      <c r="DJ83" t="s">
        <v>594</v>
      </c>
      <c r="DK83" t="s">
        <v>593</v>
      </c>
      <c r="DL83" t="s">
        <v>624</v>
      </c>
      <c r="DM83" t="s">
        <v>193</v>
      </c>
    </row>
    <row r="84" spans="1:121" x14ac:dyDescent="0.25">
      <c r="A84" t="s">
        <v>585</v>
      </c>
      <c r="B84" t="s">
        <v>481</v>
      </c>
      <c r="C84">
        <v>9</v>
      </c>
      <c r="D84" s="33">
        <v>44165</v>
      </c>
      <c r="AH84" t="s">
        <v>671</v>
      </c>
      <c r="AI84" t="s">
        <v>585</v>
      </c>
      <c r="AJ84" t="s">
        <v>599</v>
      </c>
      <c r="AM84" t="s">
        <v>478</v>
      </c>
      <c r="AN84">
        <v>2</v>
      </c>
      <c r="AO84" t="s">
        <v>306</v>
      </c>
      <c r="AS84">
        <v>1.8</v>
      </c>
      <c r="AT84">
        <v>0.49999999999999978</v>
      </c>
      <c r="AU84">
        <v>2.2999999999999998</v>
      </c>
      <c r="AX84" t="s">
        <v>623</v>
      </c>
      <c r="BR84"/>
      <c r="BS84"/>
      <c r="BT84" s="5"/>
      <c r="BU84" s="5"/>
      <c r="BX84"/>
      <c r="BZ84" s="3"/>
      <c r="CA84" t="s">
        <v>599</v>
      </c>
      <c r="CB84" t="s">
        <v>6</v>
      </c>
      <c r="CG84" t="s">
        <v>672</v>
      </c>
      <c r="CH84" t="s">
        <v>672</v>
      </c>
      <c r="CI84" t="s">
        <v>672</v>
      </c>
      <c r="CJ84" t="s">
        <v>672</v>
      </c>
      <c r="CK84" t="s">
        <v>672</v>
      </c>
      <c r="CL84" t="s">
        <v>672</v>
      </c>
      <c r="CM84" t="s">
        <v>672</v>
      </c>
      <c r="CN84" t="s">
        <v>672</v>
      </c>
      <c r="CO84" t="s">
        <v>411</v>
      </c>
      <c r="CP84" t="s">
        <v>672</v>
      </c>
      <c r="CQ84" t="s">
        <v>672</v>
      </c>
      <c r="CR84" t="s">
        <v>223</v>
      </c>
      <c r="CS84" t="s">
        <v>223</v>
      </c>
      <c r="CW84" t="s">
        <v>226</v>
      </c>
      <c r="CY84" t="s">
        <v>672</v>
      </c>
      <c r="DD84" t="s">
        <v>368</v>
      </c>
      <c r="DE84" t="s">
        <v>302</v>
      </c>
      <c r="DG84" t="s">
        <v>361</v>
      </c>
      <c r="DI84" t="s">
        <v>366</v>
      </c>
      <c r="DJ84" t="s">
        <v>594</v>
      </c>
      <c r="DK84" t="s">
        <v>593</v>
      </c>
      <c r="DL84" t="s">
        <v>622</v>
      </c>
      <c r="DM84" t="s">
        <v>222</v>
      </c>
      <c r="DO84" t="s">
        <v>638</v>
      </c>
      <c r="DP84" t="s">
        <v>374</v>
      </c>
      <c r="DQ84" t="s">
        <v>374</v>
      </c>
    </row>
    <row r="85" spans="1:121" x14ac:dyDescent="0.25">
      <c r="A85" t="s">
        <v>585</v>
      </c>
      <c r="B85" t="s">
        <v>481</v>
      </c>
      <c r="C85">
        <v>9</v>
      </c>
      <c r="D85" s="33">
        <v>44165</v>
      </c>
      <c r="AH85" t="s">
        <v>673</v>
      </c>
      <c r="AI85" t="s">
        <v>585</v>
      </c>
      <c r="AM85" t="s">
        <v>478</v>
      </c>
      <c r="AN85">
        <v>1</v>
      </c>
      <c r="AO85" t="s">
        <v>306</v>
      </c>
      <c r="AS85">
        <v>0.5</v>
      </c>
      <c r="AT85">
        <v>0</v>
      </c>
      <c r="AU85">
        <v>0.5</v>
      </c>
      <c r="AX85" t="s">
        <v>356</v>
      </c>
      <c r="BR85"/>
      <c r="BS85"/>
      <c r="BT85" s="5"/>
      <c r="BU85" s="5"/>
      <c r="BX85"/>
      <c r="BZ85" s="3"/>
      <c r="DD85" t="s">
        <v>368</v>
      </c>
      <c r="DE85" t="s">
        <v>302</v>
      </c>
      <c r="DG85" t="s">
        <v>361</v>
      </c>
      <c r="DI85" t="s">
        <v>366</v>
      </c>
      <c r="DJ85" t="s">
        <v>594</v>
      </c>
      <c r="DK85" t="s">
        <v>593</v>
      </c>
      <c r="DL85" t="s">
        <v>621</v>
      </c>
      <c r="DM85" t="s">
        <v>222</v>
      </c>
      <c r="DN85" t="s">
        <v>637</v>
      </c>
      <c r="DP85" t="s">
        <v>373</v>
      </c>
      <c r="DQ85" t="s">
        <v>374</v>
      </c>
    </row>
    <row r="86" spans="1:121" x14ac:dyDescent="0.25">
      <c r="A86" t="s">
        <v>586</v>
      </c>
      <c r="B86" t="s">
        <v>481</v>
      </c>
      <c r="C86">
        <v>10</v>
      </c>
      <c r="D86" s="33">
        <v>44165</v>
      </c>
      <c r="AH86" t="s">
        <v>674</v>
      </c>
      <c r="AI86" t="s">
        <v>586</v>
      </c>
      <c r="AJ86" t="s">
        <v>599</v>
      </c>
      <c r="AM86" t="s">
        <v>478</v>
      </c>
      <c r="AN86">
        <v>4</v>
      </c>
      <c r="AO86" t="s">
        <v>306</v>
      </c>
      <c r="AS86">
        <v>0.2</v>
      </c>
      <c r="AT86">
        <v>9.1</v>
      </c>
      <c r="AU86">
        <v>9.2999999999999989</v>
      </c>
      <c r="AX86" t="s">
        <v>555</v>
      </c>
      <c r="BR86"/>
      <c r="BS86"/>
      <c r="BT86" s="5"/>
      <c r="BU86" s="5"/>
      <c r="BX86"/>
      <c r="BZ86" s="3"/>
      <c r="CA86" t="s">
        <v>599</v>
      </c>
      <c r="CB86" t="s">
        <v>6</v>
      </c>
      <c r="CG86" t="s">
        <v>672</v>
      </c>
      <c r="CH86" t="s">
        <v>672</v>
      </c>
      <c r="CI86" t="s">
        <v>672</v>
      </c>
      <c r="CJ86" t="s">
        <v>672</v>
      </c>
      <c r="CK86" t="s">
        <v>672</v>
      </c>
      <c r="CL86" t="s">
        <v>672</v>
      </c>
      <c r="CM86" t="s">
        <v>672</v>
      </c>
      <c r="CN86" t="s">
        <v>672</v>
      </c>
      <c r="CO86" t="s">
        <v>411</v>
      </c>
      <c r="CP86" t="s">
        <v>672</v>
      </c>
      <c r="CQ86" t="s">
        <v>672</v>
      </c>
      <c r="CR86" t="s">
        <v>223</v>
      </c>
      <c r="CS86" t="s">
        <v>223</v>
      </c>
      <c r="CW86" t="s">
        <v>226</v>
      </c>
      <c r="CY86" t="s">
        <v>672</v>
      </c>
      <c r="DD86" t="s">
        <v>365</v>
      </c>
      <c r="DE86" t="s">
        <v>302</v>
      </c>
      <c r="DG86" t="s">
        <v>361</v>
      </c>
      <c r="DI86" t="s">
        <v>366</v>
      </c>
      <c r="DJ86" t="s">
        <v>594</v>
      </c>
      <c r="DK86" t="s">
        <v>595</v>
      </c>
      <c r="DL86" t="s">
        <v>627</v>
      </c>
      <c r="DM86" t="s">
        <v>222</v>
      </c>
      <c r="DO86" t="s">
        <v>85</v>
      </c>
      <c r="DP86" t="s">
        <v>639</v>
      </c>
    </row>
    <row r="87" spans="1:121" x14ac:dyDescent="0.25">
      <c r="A87" t="s">
        <v>586</v>
      </c>
      <c r="B87" t="s">
        <v>481</v>
      </c>
      <c r="C87">
        <v>10</v>
      </c>
      <c r="D87" s="33">
        <v>44165</v>
      </c>
      <c r="AH87" t="s">
        <v>675</v>
      </c>
      <c r="AI87" t="s">
        <v>586</v>
      </c>
      <c r="AM87" t="s">
        <v>478</v>
      </c>
      <c r="AN87">
        <v>5</v>
      </c>
      <c r="AO87" t="s">
        <v>306</v>
      </c>
      <c r="AT87">
        <v>9.2999999999999989</v>
      </c>
      <c r="AU87">
        <v>9.2999999999999989</v>
      </c>
      <c r="AX87" t="s">
        <v>575</v>
      </c>
      <c r="BR87"/>
      <c r="BS87"/>
      <c r="BT87" s="5"/>
      <c r="BU87" s="5"/>
      <c r="BX87"/>
      <c r="BZ87" s="3"/>
      <c r="DD87" t="s">
        <v>365</v>
      </c>
      <c r="DE87" t="s">
        <v>302</v>
      </c>
      <c r="DG87" t="s">
        <v>361</v>
      </c>
      <c r="DI87" t="s">
        <v>366</v>
      </c>
      <c r="DJ87" t="s">
        <v>594</v>
      </c>
      <c r="DK87" t="s">
        <v>595</v>
      </c>
      <c r="DL87" t="s">
        <v>452</v>
      </c>
    </row>
    <row r="88" spans="1:121" x14ac:dyDescent="0.25">
      <c r="A88" t="s">
        <v>586</v>
      </c>
      <c r="B88" t="s">
        <v>481</v>
      </c>
      <c r="C88">
        <v>10</v>
      </c>
      <c r="D88" s="33">
        <v>44165</v>
      </c>
      <c r="AH88" t="s">
        <v>676</v>
      </c>
      <c r="AI88" t="s">
        <v>586</v>
      </c>
      <c r="AJ88" t="s">
        <v>599</v>
      </c>
      <c r="AM88" t="s">
        <v>478</v>
      </c>
      <c r="AN88">
        <v>3</v>
      </c>
      <c r="AO88" t="s">
        <v>306</v>
      </c>
      <c r="AS88">
        <v>8.5</v>
      </c>
      <c r="AT88">
        <v>0.59999999999999964</v>
      </c>
      <c r="AU88">
        <v>9.1</v>
      </c>
      <c r="AX88" t="s">
        <v>575</v>
      </c>
      <c r="BR88"/>
      <c r="BS88"/>
      <c r="BT88" s="5"/>
      <c r="BU88" s="5"/>
      <c r="BX88"/>
      <c r="BZ88" s="3"/>
      <c r="CA88" t="s">
        <v>599</v>
      </c>
      <c r="CB88" t="s">
        <v>6</v>
      </c>
      <c r="CG88" t="s">
        <v>672</v>
      </c>
      <c r="CH88" t="s">
        <v>672</v>
      </c>
      <c r="CI88" t="s">
        <v>672</v>
      </c>
      <c r="CJ88" t="s">
        <v>672</v>
      </c>
      <c r="CK88" t="s">
        <v>672</v>
      </c>
      <c r="CL88" t="s">
        <v>672</v>
      </c>
      <c r="CM88" t="s">
        <v>672</v>
      </c>
      <c r="CN88" t="s">
        <v>672</v>
      </c>
      <c r="CO88" t="s">
        <v>411</v>
      </c>
      <c r="CP88" t="s">
        <v>672</v>
      </c>
      <c r="CQ88" t="s">
        <v>672</v>
      </c>
      <c r="CR88" t="s">
        <v>223</v>
      </c>
      <c r="CS88" t="s">
        <v>223</v>
      </c>
      <c r="CW88" t="s">
        <v>226</v>
      </c>
      <c r="CY88" t="s">
        <v>672</v>
      </c>
      <c r="DD88" t="s">
        <v>365</v>
      </c>
      <c r="DE88" t="s">
        <v>302</v>
      </c>
      <c r="DG88" t="s">
        <v>361</v>
      </c>
      <c r="DI88" t="s">
        <v>366</v>
      </c>
      <c r="DJ88" t="s">
        <v>594</v>
      </c>
      <c r="DK88" t="s">
        <v>595</v>
      </c>
      <c r="DL88" t="s">
        <v>626</v>
      </c>
      <c r="DM88" t="s">
        <v>222</v>
      </c>
    </row>
    <row r="89" spans="1:121" x14ac:dyDescent="0.25">
      <c r="A89" t="s">
        <v>586</v>
      </c>
      <c r="B89" t="s">
        <v>481</v>
      </c>
      <c r="C89">
        <v>10</v>
      </c>
      <c r="D89" s="33">
        <v>44165</v>
      </c>
      <c r="AH89" t="s">
        <v>677</v>
      </c>
      <c r="AI89" t="s">
        <v>586</v>
      </c>
      <c r="AM89" t="s">
        <v>478</v>
      </c>
      <c r="AN89">
        <v>1</v>
      </c>
      <c r="AO89" t="s">
        <v>306</v>
      </c>
      <c r="AS89">
        <v>0.4</v>
      </c>
      <c r="AT89">
        <v>0</v>
      </c>
      <c r="AU89">
        <v>0.4</v>
      </c>
      <c r="AX89" t="s">
        <v>625</v>
      </c>
      <c r="BR89"/>
      <c r="BS89"/>
      <c r="BT89" s="5"/>
      <c r="BU89" s="5"/>
      <c r="BX89"/>
      <c r="BZ89" s="3"/>
      <c r="DD89" t="s">
        <v>365</v>
      </c>
      <c r="DE89" t="s">
        <v>302</v>
      </c>
      <c r="DG89" t="s">
        <v>361</v>
      </c>
      <c r="DI89" t="s">
        <v>366</v>
      </c>
      <c r="DJ89" t="s">
        <v>594</v>
      </c>
      <c r="DK89" t="s">
        <v>595</v>
      </c>
      <c r="DL89" t="s">
        <v>621</v>
      </c>
      <c r="DM89" t="s">
        <v>222</v>
      </c>
      <c r="DP89" t="s">
        <v>373</v>
      </c>
      <c r="DQ89" t="s">
        <v>374</v>
      </c>
    </row>
    <row r="90" spans="1:121" x14ac:dyDescent="0.25">
      <c r="A90" t="s">
        <v>586</v>
      </c>
      <c r="B90" t="s">
        <v>481</v>
      </c>
      <c r="C90">
        <v>10</v>
      </c>
      <c r="D90" s="33">
        <v>44165</v>
      </c>
      <c r="AH90" t="s">
        <v>678</v>
      </c>
      <c r="AI90" t="s">
        <v>586</v>
      </c>
      <c r="AJ90" t="s">
        <v>599</v>
      </c>
      <c r="AM90" t="s">
        <v>478</v>
      </c>
      <c r="AN90">
        <v>2</v>
      </c>
      <c r="AO90" t="s">
        <v>306</v>
      </c>
      <c r="AS90">
        <v>0.2</v>
      </c>
      <c r="AT90">
        <v>0.40000000000000008</v>
      </c>
      <c r="AU90">
        <v>0.60000000000000009</v>
      </c>
      <c r="AX90" t="s">
        <v>575</v>
      </c>
      <c r="BR90"/>
      <c r="BS90"/>
      <c r="BT90" s="5"/>
      <c r="BU90" s="5"/>
      <c r="BX90"/>
      <c r="BZ90" s="3"/>
      <c r="CA90" t="s">
        <v>599</v>
      </c>
      <c r="CB90" t="s">
        <v>6</v>
      </c>
      <c r="CG90" t="s">
        <v>672</v>
      </c>
      <c r="CH90" t="s">
        <v>672</v>
      </c>
      <c r="CI90" t="s">
        <v>672</v>
      </c>
      <c r="CJ90" t="s">
        <v>672</v>
      </c>
      <c r="CK90" t="s">
        <v>672</v>
      </c>
      <c r="CL90" t="s">
        <v>672</v>
      </c>
      <c r="CM90" t="s">
        <v>672</v>
      </c>
      <c r="CN90" t="s">
        <v>672</v>
      </c>
      <c r="CO90" t="s">
        <v>411</v>
      </c>
      <c r="CP90" t="s">
        <v>672</v>
      </c>
      <c r="CQ90" t="s">
        <v>672</v>
      </c>
      <c r="CR90" t="s">
        <v>223</v>
      </c>
      <c r="CS90" t="s">
        <v>223</v>
      </c>
      <c r="CW90" t="s">
        <v>226</v>
      </c>
      <c r="CY90" t="s">
        <v>672</v>
      </c>
      <c r="DD90" t="s">
        <v>365</v>
      </c>
      <c r="DE90" t="s">
        <v>302</v>
      </c>
      <c r="DG90" t="s">
        <v>361</v>
      </c>
      <c r="DI90" t="s">
        <v>366</v>
      </c>
      <c r="DJ90" t="s">
        <v>594</v>
      </c>
      <c r="DK90" t="s">
        <v>595</v>
      </c>
      <c r="DL90" t="s">
        <v>613</v>
      </c>
      <c r="DM90" t="s">
        <v>222</v>
      </c>
      <c r="DO90" t="s">
        <v>636</v>
      </c>
      <c r="DP90" t="s">
        <v>372</v>
      </c>
      <c r="DQ90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2"/>
  <sheetViews>
    <sheetView zoomScaleNormal="100" workbookViewId="0">
      <selection activeCell="D1" sqref="D1:D1048576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" bestFit="1" customWidth="1"/>
    <col min="6" max="6" width="27.7109375" bestFit="1" customWidth="1"/>
    <col min="7" max="7" width="24.140625" bestFit="1" customWidth="1"/>
    <col min="8" max="8" width="26" bestFit="1" customWidth="1"/>
    <col min="9" max="9" width="19.42578125" bestFit="1" customWidth="1"/>
    <col min="10" max="11" width="15.42578125" bestFit="1" customWidth="1"/>
    <col min="12" max="12" width="20.140625" bestFit="1" customWidth="1"/>
    <col min="13" max="13" width="12.85546875" bestFit="1" customWidth="1"/>
    <col min="14" max="14" width="19.42578125" bestFit="1" customWidth="1"/>
    <col min="15" max="15" width="23.85546875" bestFit="1" customWidth="1"/>
    <col min="16" max="16" width="15.28515625" bestFit="1" customWidth="1"/>
    <col min="17" max="17" width="19.85546875" bestFit="1" customWidth="1"/>
    <col min="18" max="18" width="22.5703125" bestFit="1" customWidth="1"/>
    <col min="19" max="19" width="20.140625" bestFit="1" customWidth="1"/>
    <col min="20" max="20" width="21" bestFit="1" customWidth="1"/>
    <col min="21" max="21" width="16.140625" bestFit="1" customWidth="1"/>
    <col min="22" max="22" width="22.140625" bestFit="1" customWidth="1"/>
    <col min="23" max="24" width="21.42578125" bestFit="1" customWidth="1"/>
    <col min="25" max="25" width="31.140625" bestFit="1" customWidth="1"/>
    <col min="26" max="26" width="32.28515625" bestFit="1" customWidth="1"/>
    <col min="27" max="27" width="38.5703125" bestFit="1" customWidth="1"/>
    <col min="28" max="28" width="37.85546875" bestFit="1" customWidth="1"/>
    <col min="29" max="29" width="27.5703125" bestFit="1" customWidth="1"/>
    <col min="30" max="30" width="31.42578125" bestFit="1" customWidth="1"/>
    <col min="31" max="31" width="43.5703125" bestFit="1" customWidth="1"/>
    <col min="32" max="32" width="32.28515625" bestFit="1" customWidth="1"/>
    <col min="33" max="33" width="29.85546875" bestFit="1" customWidth="1"/>
    <col min="34" max="34" width="29.42578125" bestFit="1" customWidth="1"/>
    <col min="35" max="35" width="29.28515625" bestFit="1" customWidth="1"/>
    <col min="36" max="36" width="30.140625" bestFit="1" customWidth="1"/>
    <col min="37" max="37" width="29.42578125" bestFit="1" customWidth="1"/>
    <col min="38" max="38" width="34.140625" bestFit="1" customWidth="1"/>
    <col min="39" max="39" width="40.140625" bestFit="1" customWidth="1"/>
    <col min="40" max="41" width="39.42578125" bestFit="1" customWidth="1"/>
    <col min="42" max="42" width="32.42578125" bestFit="1" customWidth="1"/>
    <col min="43" max="43" width="48" bestFit="1" customWidth="1"/>
    <col min="44" max="44" width="31.140625" bestFit="1" customWidth="1"/>
    <col min="45" max="45" width="30.7109375" bestFit="1" customWidth="1"/>
    <col min="46" max="46" width="34.42578125" bestFit="1" customWidth="1"/>
    <col min="47" max="47" width="34.140625" bestFit="1" customWidth="1"/>
    <col min="48" max="48" width="55.42578125" bestFit="1" customWidth="1"/>
    <col min="49" max="49" width="36.28515625" bestFit="1" customWidth="1"/>
    <col min="50" max="50" width="30.5703125" bestFit="1" customWidth="1"/>
    <col min="51" max="51" width="46" bestFit="1" customWidth="1"/>
    <col min="52" max="52" width="30.5703125" bestFit="1" customWidth="1"/>
    <col min="53" max="53" width="31" bestFit="1" customWidth="1"/>
    <col min="54" max="54" width="43.140625" bestFit="1" customWidth="1"/>
    <col min="55" max="55" width="28.7109375" bestFit="1" customWidth="1"/>
    <col min="56" max="56" width="28.85546875" customWidth="1"/>
  </cols>
  <sheetData>
    <row r="1" spans="1:55" x14ac:dyDescent="0.25">
      <c r="A1" t="s">
        <v>15</v>
      </c>
      <c r="B1" t="s">
        <v>479</v>
      </c>
      <c r="C1" t="s">
        <v>16</v>
      </c>
      <c r="D1" s="33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160</v>
      </c>
      <c r="AX1" t="s">
        <v>161</v>
      </c>
      <c r="AY1" t="s">
        <v>162</v>
      </c>
      <c r="AZ1" t="s">
        <v>163</v>
      </c>
      <c r="BA1" t="s">
        <v>359</v>
      </c>
      <c r="BB1" t="s">
        <v>473</v>
      </c>
      <c r="BC1" t="s">
        <v>157</v>
      </c>
    </row>
    <row r="2" spans="1:55" x14ac:dyDescent="0.25">
      <c r="A2" t="s">
        <v>454</v>
      </c>
      <c r="B2" t="s">
        <v>481</v>
      </c>
      <c r="C2">
        <v>0</v>
      </c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</row>
    <row r="3" spans="1:55" x14ac:dyDescent="0.25">
      <c r="A3" t="s">
        <v>2</v>
      </c>
      <c r="B3" t="s">
        <v>481</v>
      </c>
      <c r="C3">
        <v>1</v>
      </c>
      <c r="D3" s="33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C3" t="s">
        <v>3</v>
      </c>
      <c r="AD3" t="s">
        <v>240</v>
      </c>
      <c r="AF3" t="s">
        <v>245</v>
      </c>
      <c r="AI3" t="s">
        <v>470</v>
      </c>
      <c r="AJ3" t="s">
        <v>470</v>
      </c>
      <c r="AK3" t="s">
        <v>470</v>
      </c>
      <c r="AL3" t="s">
        <v>470</v>
      </c>
      <c r="AM3" t="s">
        <v>470</v>
      </c>
      <c r="AN3" t="s">
        <v>470</v>
      </c>
      <c r="AO3" t="s">
        <v>470</v>
      </c>
      <c r="AP3" t="s">
        <v>470</v>
      </c>
      <c r="AQ3" t="s">
        <v>411</v>
      </c>
      <c r="AR3" t="s">
        <v>470</v>
      </c>
      <c r="AS3" t="s">
        <v>470</v>
      </c>
      <c r="AT3" t="s">
        <v>223</v>
      </c>
      <c r="AU3" t="s">
        <v>223</v>
      </c>
      <c r="AV3" t="s">
        <v>242</v>
      </c>
      <c r="AW3" t="s">
        <v>272</v>
      </c>
      <c r="AX3" t="s">
        <v>225</v>
      </c>
      <c r="AY3" t="s">
        <v>732</v>
      </c>
      <c r="AZ3" t="s">
        <v>7</v>
      </c>
      <c r="BA3" t="s">
        <v>470</v>
      </c>
      <c r="BC3" t="s">
        <v>242</v>
      </c>
    </row>
    <row r="4" spans="1:55" x14ac:dyDescent="0.25">
      <c r="A4" t="s">
        <v>2</v>
      </c>
      <c r="B4" t="s">
        <v>481</v>
      </c>
      <c r="C4">
        <v>1</v>
      </c>
      <c r="D4" s="33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t="s">
        <v>629</v>
      </c>
      <c r="AC4" t="s">
        <v>3</v>
      </c>
      <c r="AD4" t="s">
        <v>240</v>
      </c>
      <c r="AF4" t="s">
        <v>245</v>
      </c>
      <c r="AI4" t="s">
        <v>470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470</v>
      </c>
      <c r="AQ4" t="s">
        <v>411</v>
      </c>
      <c r="AR4" t="s">
        <v>470</v>
      </c>
      <c r="AS4" t="s">
        <v>470</v>
      </c>
      <c r="AT4" t="s">
        <v>223</v>
      </c>
      <c r="AU4" t="s">
        <v>223</v>
      </c>
      <c r="AV4" t="s">
        <v>242</v>
      </c>
      <c r="AW4" t="s">
        <v>272</v>
      </c>
      <c r="AX4" t="s">
        <v>225</v>
      </c>
      <c r="AY4" t="s">
        <v>732</v>
      </c>
      <c r="AZ4" t="s">
        <v>7</v>
      </c>
      <c r="BA4" t="s">
        <v>470</v>
      </c>
      <c r="BC4" t="s">
        <v>242</v>
      </c>
    </row>
    <row r="5" spans="1:55" x14ac:dyDescent="0.25">
      <c r="A5" t="s">
        <v>578</v>
      </c>
      <c r="B5" t="s">
        <v>481</v>
      </c>
      <c r="C5">
        <v>2</v>
      </c>
      <c r="D5" s="33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t="s">
        <v>369</v>
      </c>
      <c r="AC5" t="s">
        <v>527</v>
      </c>
      <c r="AD5" t="s">
        <v>415</v>
      </c>
      <c r="AF5" t="s">
        <v>227</v>
      </c>
      <c r="AI5" t="s">
        <v>642</v>
      </c>
      <c r="AJ5" t="s">
        <v>642</v>
      </c>
      <c r="AK5" t="s">
        <v>642</v>
      </c>
      <c r="AL5" t="s">
        <v>642</v>
      </c>
      <c r="AM5" t="s">
        <v>642</v>
      </c>
      <c r="AN5" t="s">
        <v>642</v>
      </c>
      <c r="AO5" t="s">
        <v>642</v>
      </c>
      <c r="AP5" t="s">
        <v>642</v>
      </c>
      <c r="AQ5" t="s">
        <v>412</v>
      </c>
      <c r="AR5" t="s">
        <v>642</v>
      </c>
      <c r="AS5" t="s">
        <v>642</v>
      </c>
      <c r="AT5" t="s">
        <v>241</v>
      </c>
      <c r="AU5" t="s">
        <v>241</v>
      </c>
      <c r="AV5" t="s">
        <v>7</v>
      </c>
      <c r="AW5" t="s">
        <v>259</v>
      </c>
      <c r="AX5" t="s">
        <v>732</v>
      </c>
      <c r="AY5" t="s">
        <v>226</v>
      </c>
      <c r="AZ5" t="s">
        <v>242</v>
      </c>
      <c r="BA5" t="s">
        <v>642</v>
      </c>
    </row>
    <row r="6" spans="1:55" x14ac:dyDescent="0.25">
      <c r="A6" t="s">
        <v>578</v>
      </c>
      <c r="B6" t="s">
        <v>481</v>
      </c>
      <c r="C6">
        <v>2</v>
      </c>
      <c r="D6" s="33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t="s">
        <v>369</v>
      </c>
      <c r="AC6" t="s">
        <v>529</v>
      </c>
      <c r="AD6" t="s">
        <v>440</v>
      </c>
      <c r="AF6" t="s">
        <v>227</v>
      </c>
      <c r="AG6" t="s">
        <v>227</v>
      </c>
      <c r="AI6" t="s">
        <v>644</v>
      </c>
      <c r="AJ6" t="s">
        <v>644</v>
      </c>
      <c r="AK6" t="s">
        <v>644</v>
      </c>
      <c r="AL6" t="s">
        <v>644</v>
      </c>
      <c r="AM6" t="s">
        <v>644</v>
      </c>
      <c r="AN6" t="s">
        <v>644</v>
      </c>
      <c r="AO6" t="s">
        <v>644</v>
      </c>
      <c r="AP6" t="s">
        <v>644</v>
      </c>
      <c r="AQ6" t="s">
        <v>411</v>
      </c>
      <c r="AR6" t="s">
        <v>644</v>
      </c>
      <c r="AS6" t="s">
        <v>644</v>
      </c>
      <c r="AT6" t="s">
        <v>258</v>
      </c>
      <c r="AU6" t="s">
        <v>258</v>
      </c>
      <c r="AV6" t="s">
        <v>242</v>
      </c>
      <c r="AW6" t="s">
        <v>243</v>
      </c>
      <c r="AX6" t="s">
        <v>733</v>
      </c>
      <c r="AZ6" t="s">
        <v>7</v>
      </c>
      <c r="BA6" t="s">
        <v>644</v>
      </c>
    </row>
    <row r="7" spans="1:55" x14ac:dyDescent="0.25">
      <c r="A7" t="s">
        <v>578</v>
      </c>
      <c r="B7" t="s">
        <v>481</v>
      </c>
      <c r="C7">
        <v>2</v>
      </c>
      <c r="D7" s="33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t="s">
        <v>369</v>
      </c>
    </row>
    <row r="8" spans="1:55" x14ac:dyDescent="0.25">
      <c r="A8" t="s">
        <v>578</v>
      </c>
      <c r="B8" t="s">
        <v>481</v>
      </c>
      <c r="C8">
        <v>2</v>
      </c>
      <c r="D8" s="33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t="s">
        <v>631</v>
      </c>
    </row>
    <row r="9" spans="1:55" x14ac:dyDescent="0.25">
      <c r="A9" t="s">
        <v>578</v>
      </c>
      <c r="B9" t="s">
        <v>481</v>
      </c>
      <c r="C9">
        <v>2</v>
      </c>
      <c r="D9" s="33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</row>
    <row r="10" spans="1:55" x14ac:dyDescent="0.25">
      <c r="A10" t="s">
        <v>578</v>
      </c>
      <c r="B10" t="s">
        <v>481</v>
      </c>
      <c r="C10">
        <v>2</v>
      </c>
      <c r="D10" s="33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</row>
    <row r="11" spans="1:55" x14ac:dyDescent="0.25">
      <c r="A11" t="s">
        <v>579</v>
      </c>
      <c r="B11" t="s">
        <v>481</v>
      </c>
      <c r="C11">
        <v>3</v>
      </c>
      <c r="D11" s="33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C11" t="s">
        <v>532</v>
      </c>
      <c r="AD11" t="s">
        <v>6</v>
      </c>
      <c r="AE11" t="s">
        <v>178</v>
      </c>
      <c r="AF11" t="s">
        <v>245</v>
      </c>
      <c r="AI11" t="s">
        <v>650</v>
      </c>
      <c r="AJ11" t="s">
        <v>650</v>
      </c>
      <c r="AK11" t="s">
        <v>650</v>
      </c>
      <c r="AL11" t="s">
        <v>650</v>
      </c>
      <c r="AM11" t="s">
        <v>650</v>
      </c>
      <c r="AN11" t="s">
        <v>650</v>
      </c>
      <c r="AO11" t="s">
        <v>650</v>
      </c>
      <c r="AP11" t="s">
        <v>650</v>
      </c>
      <c r="AQ11" t="s">
        <v>412</v>
      </c>
      <c r="AR11" t="s">
        <v>650</v>
      </c>
      <c r="AS11" t="s">
        <v>650</v>
      </c>
      <c r="AT11" t="s">
        <v>271</v>
      </c>
      <c r="AU11" t="s">
        <v>271</v>
      </c>
      <c r="AW11" t="s">
        <v>224</v>
      </c>
      <c r="AX11" t="s">
        <v>734</v>
      </c>
      <c r="AY11" t="s">
        <v>733</v>
      </c>
      <c r="AZ11" t="s">
        <v>242</v>
      </c>
      <c r="BA11" t="s">
        <v>650</v>
      </c>
    </row>
    <row r="12" spans="1:55" x14ac:dyDescent="0.25">
      <c r="A12" t="s">
        <v>579</v>
      </c>
      <c r="B12" t="s">
        <v>481</v>
      </c>
      <c r="C12">
        <v>3</v>
      </c>
      <c r="D12" s="33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t="s">
        <v>370</v>
      </c>
      <c r="AC12" t="s">
        <v>532</v>
      </c>
      <c r="AD12" t="s">
        <v>6</v>
      </c>
      <c r="AE12" t="s">
        <v>178</v>
      </c>
      <c r="AF12" t="s">
        <v>245</v>
      </c>
      <c r="AI12" t="s">
        <v>650</v>
      </c>
      <c r="AJ12" t="s">
        <v>650</v>
      </c>
      <c r="AK12" t="s">
        <v>650</v>
      </c>
      <c r="AL12" t="s">
        <v>650</v>
      </c>
      <c r="AM12" t="s">
        <v>650</v>
      </c>
      <c r="AN12" t="s">
        <v>650</v>
      </c>
      <c r="AO12" t="s">
        <v>650</v>
      </c>
      <c r="AP12" t="s">
        <v>650</v>
      </c>
      <c r="AQ12" t="s">
        <v>412</v>
      </c>
      <c r="AR12" t="s">
        <v>650</v>
      </c>
      <c r="AS12" t="s">
        <v>650</v>
      </c>
      <c r="AT12" t="s">
        <v>271</v>
      </c>
      <c r="AU12" t="s">
        <v>271</v>
      </c>
      <c r="AW12" t="s">
        <v>224</v>
      </c>
      <c r="AX12" t="s">
        <v>734</v>
      </c>
      <c r="AY12" t="s">
        <v>733</v>
      </c>
      <c r="AZ12" t="s">
        <v>242</v>
      </c>
      <c r="BA12" t="s">
        <v>650</v>
      </c>
    </row>
    <row r="13" spans="1:55" x14ac:dyDescent="0.25">
      <c r="A13" t="s">
        <v>579</v>
      </c>
      <c r="B13" t="s">
        <v>481</v>
      </c>
      <c r="C13">
        <v>3</v>
      </c>
      <c r="D13" s="33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C13" t="s">
        <v>529</v>
      </c>
      <c r="AD13" t="s">
        <v>440</v>
      </c>
      <c r="AF13" t="s">
        <v>227</v>
      </c>
      <c r="AG13" t="s">
        <v>227</v>
      </c>
      <c r="AI13" t="s">
        <v>644</v>
      </c>
      <c r="AJ13" t="s">
        <v>644</v>
      </c>
      <c r="AK13" t="s">
        <v>644</v>
      </c>
      <c r="AL13" t="s">
        <v>644</v>
      </c>
      <c r="AM13" t="s">
        <v>644</v>
      </c>
      <c r="AN13" t="s">
        <v>644</v>
      </c>
      <c r="AO13" t="s">
        <v>644</v>
      </c>
      <c r="AP13" t="s">
        <v>644</v>
      </c>
      <c r="AQ13" t="s">
        <v>411</v>
      </c>
      <c r="AR13" t="s">
        <v>644</v>
      </c>
      <c r="AS13" t="s">
        <v>644</v>
      </c>
      <c r="AT13" t="s">
        <v>258</v>
      </c>
      <c r="AU13" t="s">
        <v>258</v>
      </c>
      <c r="AV13" t="s">
        <v>242</v>
      </c>
      <c r="AW13" t="s">
        <v>243</v>
      </c>
      <c r="AX13" t="s">
        <v>733</v>
      </c>
      <c r="AZ13" t="s">
        <v>7</v>
      </c>
      <c r="BA13" t="s">
        <v>644</v>
      </c>
    </row>
    <row r="14" spans="1:55" x14ac:dyDescent="0.25">
      <c r="A14" t="s">
        <v>580</v>
      </c>
      <c r="B14" t="s">
        <v>481</v>
      </c>
      <c r="C14">
        <v>4</v>
      </c>
      <c r="D14" s="33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t="s">
        <v>371</v>
      </c>
      <c r="AC14" t="s">
        <v>534</v>
      </c>
      <c r="AD14" t="s">
        <v>6</v>
      </c>
      <c r="AE14" t="s">
        <v>116</v>
      </c>
      <c r="AF14" t="s">
        <v>245</v>
      </c>
      <c r="AG14" t="s">
        <v>227</v>
      </c>
      <c r="AH14" t="s">
        <v>486</v>
      </c>
      <c r="AI14" t="s">
        <v>654</v>
      </c>
      <c r="AJ14" t="s">
        <v>654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  <c r="AP14" t="s">
        <v>654</v>
      </c>
      <c r="AQ14" t="s">
        <v>411</v>
      </c>
      <c r="AR14" t="s">
        <v>654</v>
      </c>
      <c r="AS14" t="s">
        <v>654</v>
      </c>
      <c r="AT14" t="s">
        <v>281</v>
      </c>
      <c r="AU14" t="s">
        <v>281</v>
      </c>
      <c r="AV14" t="s">
        <v>242</v>
      </c>
      <c r="AW14" t="s">
        <v>243</v>
      </c>
      <c r="AX14" t="s">
        <v>735</v>
      </c>
      <c r="AY14" t="s">
        <v>732</v>
      </c>
      <c r="AZ14" t="s">
        <v>242</v>
      </c>
      <c r="BA14" t="s">
        <v>654</v>
      </c>
      <c r="BC14" t="s">
        <v>242</v>
      </c>
    </row>
    <row r="15" spans="1:55" x14ac:dyDescent="0.25">
      <c r="A15" t="s">
        <v>581</v>
      </c>
      <c r="B15" t="s">
        <v>481</v>
      </c>
      <c r="C15">
        <v>5</v>
      </c>
      <c r="D15" s="33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</row>
    <row r="16" spans="1:55" x14ac:dyDescent="0.25">
      <c r="A16" t="s">
        <v>582</v>
      </c>
      <c r="B16" t="s">
        <v>481</v>
      </c>
      <c r="C16">
        <v>6</v>
      </c>
      <c r="D16" s="33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t="s">
        <v>372</v>
      </c>
    </row>
    <row r="17" spans="1:55" x14ac:dyDescent="0.25">
      <c r="A17" t="s">
        <v>582</v>
      </c>
      <c r="B17" t="s">
        <v>481</v>
      </c>
      <c r="C17">
        <v>6</v>
      </c>
      <c r="D17" s="33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t="s">
        <v>372</v>
      </c>
      <c r="AC17" t="s">
        <v>596</v>
      </c>
      <c r="AD17" t="s">
        <v>240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  <c r="AP17" t="s">
        <v>658</v>
      </c>
      <c r="AQ17" t="s">
        <v>412</v>
      </c>
      <c r="AR17" t="s">
        <v>658</v>
      </c>
      <c r="AS17" t="s">
        <v>658</v>
      </c>
      <c r="AT17" t="s">
        <v>271</v>
      </c>
      <c r="AU17" t="s">
        <v>271</v>
      </c>
      <c r="AX17" t="s">
        <v>732</v>
      </c>
      <c r="AY17" t="s">
        <v>226</v>
      </c>
      <c r="BA17" t="s">
        <v>658</v>
      </c>
    </row>
    <row r="18" spans="1:55" x14ac:dyDescent="0.25">
      <c r="A18" t="s">
        <v>582</v>
      </c>
      <c r="B18" t="s">
        <v>481</v>
      </c>
      <c r="C18">
        <v>6</v>
      </c>
      <c r="D18" s="33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</row>
    <row r="19" spans="1:55" x14ac:dyDescent="0.25">
      <c r="A19" t="s">
        <v>582</v>
      </c>
      <c r="B19" t="s">
        <v>481</v>
      </c>
      <c r="C19">
        <v>6</v>
      </c>
      <c r="D19" s="33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t="s">
        <v>372</v>
      </c>
    </row>
    <row r="20" spans="1:55" x14ac:dyDescent="0.25">
      <c r="A20" t="s">
        <v>582</v>
      </c>
      <c r="B20" t="s">
        <v>481</v>
      </c>
      <c r="C20">
        <v>6</v>
      </c>
      <c r="D20" s="33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t="s">
        <v>372</v>
      </c>
      <c r="AC20" t="s">
        <v>535</v>
      </c>
      <c r="AD20" t="s">
        <v>6</v>
      </c>
      <c r="AG20" t="s">
        <v>227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  <c r="AP20" t="s">
        <v>662</v>
      </c>
      <c r="AR20" t="s">
        <v>662</v>
      </c>
      <c r="AS20" t="s">
        <v>662</v>
      </c>
      <c r="AT20" t="s">
        <v>288</v>
      </c>
      <c r="AU20" t="s">
        <v>288</v>
      </c>
      <c r="AW20" t="s">
        <v>259</v>
      </c>
      <c r="AX20" t="s">
        <v>734</v>
      </c>
      <c r="AY20" t="s">
        <v>732</v>
      </c>
      <c r="AZ20" t="s">
        <v>7</v>
      </c>
      <c r="BA20" t="s">
        <v>662</v>
      </c>
      <c r="BC20" t="s">
        <v>7</v>
      </c>
    </row>
    <row r="21" spans="1:55" x14ac:dyDescent="0.25">
      <c r="A21" t="s">
        <v>582</v>
      </c>
      <c r="B21" t="s">
        <v>481</v>
      </c>
      <c r="C21">
        <v>6</v>
      </c>
      <c r="D21" s="33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t="s">
        <v>369</v>
      </c>
      <c r="AC21" t="s">
        <v>537</v>
      </c>
      <c r="AD21" t="s">
        <v>415</v>
      </c>
      <c r="AI21" t="s">
        <v>664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  <c r="AP21" t="s">
        <v>664</v>
      </c>
      <c r="AR21" t="s">
        <v>664</v>
      </c>
      <c r="AS21" t="s">
        <v>664</v>
      </c>
      <c r="AT21" t="s">
        <v>281</v>
      </c>
      <c r="AU21" t="s">
        <v>281</v>
      </c>
      <c r="AV21" t="s">
        <v>7</v>
      </c>
      <c r="AW21" t="s">
        <v>272</v>
      </c>
      <c r="AX21" t="s">
        <v>733</v>
      </c>
      <c r="AY21" t="s">
        <v>733</v>
      </c>
      <c r="BA21" t="s">
        <v>664</v>
      </c>
    </row>
    <row r="22" spans="1:55" x14ac:dyDescent="0.25">
      <c r="A22" t="s">
        <v>583</v>
      </c>
      <c r="B22" t="s">
        <v>481</v>
      </c>
      <c r="C22">
        <v>7</v>
      </c>
      <c r="D22" s="33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t="s">
        <v>370</v>
      </c>
      <c r="AC22" t="s">
        <v>597</v>
      </c>
      <c r="AD22" t="s">
        <v>6</v>
      </c>
      <c r="AE22" t="s">
        <v>178</v>
      </c>
      <c r="AG22" t="s">
        <v>227</v>
      </c>
      <c r="AI22" t="s">
        <v>666</v>
      </c>
      <c r="AJ22" t="s">
        <v>666</v>
      </c>
      <c r="AK22" t="s">
        <v>666</v>
      </c>
      <c r="AL22" t="s">
        <v>666</v>
      </c>
      <c r="AM22" t="s">
        <v>666</v>
      </c>
      <c r="AN22" t="s">
        <v>666</v>
      </c>
      <c r="AO22" t="s">
        <v>666</v>
      </c>
      <c r="AP22" t="s">
        <v>666</v>
      </c>
      <c r="AQ22" t="s">
        <v>411</v>
      </c>
      <c r="AR22" t="s">
        <v>666</v>
      </c>
      <c r="AS22" t="s">
        <v>666</v>
      </c>
      <c r="AT22" t="s">
        <v>258</v>
      </c>
      <c r="AU22" t="s">
        <v>258</v>
      </c>
      <c r="AV22" t="s">
        <v>242</v>
      </c>
      <c r="AW22" t="s">
        <v>224</v>
      </c>
      <c r="AX22" t="s">
        <v>225</v>
      </c>
      <c r="AY22" t="s">
        <v>732</v>
      </c>
      <c r="AZ22" t="s">
        <v>242</v>
      </c>
      <c r="BA22" t="s">
        <v>666</v>
      </c>
      <c r="BC22" t="s">
        <v>242</v>
      </c>
    </row>
    <row r="23" spans="1:55" x14ac:dyDescent="0.25">
      <c r="A23" t="s">
        <v>584</v>
      </c>
      <c r="B23" t="s">
        <v>481</v>
      </c>
      <c r="C23">
        <v>8</v>
      </c>
      <c r="D23" s="33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t="s">
        <v>372</v>
      </c>
      <c r="AC23" t="s">
        <v>598</v>
      </c>
      <c r="AD23" t="s">
        <v>240</v>
      </c>
      <c r="AF23" t="s">
        <v>227</v>
      </c>
      <c r="AG23" t="s">
        <v>245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  <c r="AP23" t="s">
        <v>668</v>
      </c>
      <c r="AQ23" t="s">
        <v>412</v>
      </c>
      <c r="AR23" t="s">
        <v>668</v>
      </c>
      <c r="AS23" t="s">
        <v>668</v>
      </c>
      <c r="AT23" t="s">
        <v>241</v>
      </c>
      <c r="AU23" t="s">
        <v>241</v>
      </c>
      <c r="AW23" t="s">
        <v>243</v>
      </c>
      <c r="AY23" t="s">
        <v>733</v>
      </c>
      <c r="AZ23" t="s">
        <v>7</v>
      </c>
      <c r="BA23" t="s">
        <v>668</v>
      </c>
    </row>
    <row r="24" spans="1:55" x14ac:dyDescent="0.25">
      <c r="A24" t="s">
        <v>584</v>
      </c>
      <c r="B24" t="s">
        <v>481</v>
      </c>
      <c r="C24">
        <v>8</v>
      </c>
      <c r="D24" s="33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t="s">
        <v>372</v>
      </c>
    </row>
    <row r="25" spans="1:55" x14ac:dyDescent="0.25">
      <c r="A25" t="s">
        <v>585</v>
      </c>
      <c r="B25" t="s">
        <v>481</v>
      </c>
      <c r="C25">
        <v>9</v>
      </c>
      <c r="D25" s="33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</row>
    <row r="26" spans="1:55" x14ac:dyDescent="0.25">
      <c r="A26" t="s">
        <v>585</v>
      </c>
      <c r="B26" t="s">
        <v>481</v>
      </c>
      <c r="C26">
        <v>9</v>
      </c>
      <c r="D26" s="33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t="s">
        <v>374</v>
      </c>
      <c r="AB26" t="s">
        <v>374</v>
      </c>
      <c r="AC26" t="s">
        <v>599</v>
      </c>
      <c r="AD26" t="s">
        <v>6</v>
      </c>
      <c r="AI26" t="s">
        <v>672</v>
      </c>
      <c r="AJ26" t="s">
        <v>672</v>
      </c>
      <c r="AK26" t="s">
        <v>672</v>
      </c>
      <c r="AL26" t="s">
        <v>672</v>
      </c>
      <c r="AM26" t="s">
        <v>672</v>
      </c>
      <c r="AN26" t="s">
        <v>672</v>
      </c>
      <c r="AO26" t="s">
        <v>672</v>
      </c>
      <c r="AP26" t="s">
        <v>672</v>
      </c>
      <c r="AQ26" t="s">
        <v>411</v>
      </c>
      <c r="AR26" t="s">
        <v>672</v>
      </c>
      <c r="AS26" t="s">
        <v>672</v>
      </c>
      <c r="AT26" t="s">
        <v>223</v>
      </c>
      <c r="AU26" t="s">
        <v>223</v>
      </c>
      <c r="AY26" t="s">
        <v>226</v>
      </c>
      <c r="BA26" t="s">
        <v>672</v>
      </c>
    </row>
    <row r="27" spans="1:55" x14ac:dyDescent="0.25">
      <c r="A27" t="s">
        <v>585</v>
      </c>
      <c r="B27" t="s">
        <v>481</v>
      </c>
      <c r="C27">
        <v>9</v>
      </c>
      <c r="D27" s="33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t="s">
        <v>373</v>
      </c>
      <c r="AB27" t="s">
        <v>374</v>
      </c>
    </row>
    <row r="28" spans="1:55" x14ac:dyDescent="0.25">
      <c r="A28" t="s">
        <v>586</v>
      </c>
      <c r="B28" t="s">
        <v>481</v>
      </c>
      <c r="C28">
        <v>10</v>
      </c>
      <c r="D28" s="33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t="s">
        <v>639</v>
      </c>
      <c r="AC28" t="s">
        <v>599</v>
      </c>
      <c r="AD28" t="s">
        <v>6</v>
      </c>
      <c r="AI28" t="s">
        <v>672</v>
      </c>
      <c r="AJ28" t="s">
        <v>672</v>
      </c>
      <c r="AK28" t="s">
        <v>672</v>
      </c>
      <c r="AL28" t="s">
        <v>672</v>
      </c>
      <c r="AM28" t="s">
        <v>672</v>
      </c>
      <c r="AN28" t="s">
        <v>672</v>
      </c>
      <c r="AO28" t="s">
        <v>672</v>
      </c>
      <c r="AP28" t="s">
        <v>672</v>
      </c>
      <c r="AQ28" t="s">
        <v>411</v>
      </c>
      <c r="AR28" t="s">
        <v>672</v>
      </c>
      <c r="AS28" t="s">
        <v>672</v>
      </c>
      <c r="AT28" t="s">
        <v>223</v>
      </c>
      <c r="AU28" t="s">
        <v>223</v>
      </c>
      <c r="AY28" t="s">
        <v>226</v>
      </c>
      <c r="BA28" t="s">
        <v>672</v>
      </c>
    </row>
    <row r="29" spans="1:55" x14ac:dyDescent="0.25">
      <c r="A29" t="s">
        <v>586</v>
      </c>
      <c r="B29" t="s">
        <v>481</v>
      </c>
      <c r="C29">
        <v>10</v>
      </c>
      <c r="D29" s="33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</row>
    <row r="30" spans="1:55" x14ac:dyDescent="0.25">
      <c r="A30" t="s">
        <v>586</v>
      </c>
      <c r="B30" t="s">
        <v>481</v>
      </c>
      <c r="C30">
        <v>10</v>
      </c>
      <c r="D30" s="33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C30" t="s">
        <v>599</v>
      </c>
      <c r="AD30" t="s">
        <v>6</v>
      </c>
      <c r="AI30" t="s">
        <v>672</v>
      </c>
      <c r="AJ30" t="s">
        <v>672</v>
      </c>
      <c r="AK30" t="s">
        <v>672</v>
      </c>
      <c r="AL30" t="s">
        <v>672</v>
      </c>
      <c r="AM30" t="s">
        <v>672</v>
      </c>
      <c r="AN30" t="s">
        <v>672</v>
      </c>
      <c r="AO30" t="s">
        <v>672</v>
      </c>
      <c r="AP30" t="s">
        <v>672</v>
      </c>
      <c r="AQ30" t="s">
        <v>411</v>
      </c>
      <c r="AR30" t="s">
        <v>672</v>
      </c>
      <c r="AS30" t="s">
        <v>672</v>
      </c>
      <c r="AT30" t="s">
        <v>223</v>
      </c>
      <c r="AU30" t="s">
        <v>223</v>
      </c>
      <c r="AY30" t="s">
        <v>226</v>
      </c>
      <c r="BA30" t="s">
        <v>672</v>
      </c>
    </row>
    <row r="31" spans="1:55" x14ac:dyDescent="0.25">
      <c r="A31" t="s">
        <v>586</v>
      </c>
      <c r="B31" t="s">
        <v>481</v>
      </c>
      <c r="C31">
        <v>10</v>
      </c>
      <c r="D31" s="33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t="s">
        <v>373</v>
      </c>
      <c r="AB31" t="s">
        <v>374</v>
      </c>
    </row>
    <row r="32" spans="1:55" x14ac:dyDescent="0.25">
      <c r="A32" t="s">
        <v>586</v>
      </c>
      <c r="B32" t="s">
        <v>481</v>
      </c>
      <c r="C32">
        <v>10</v>
      </c>
      <c r="D32" s="33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t="s">
        <v>372</v>
      </c>
      <c r="AB32" t="s">
        <v>374</v>
      </c>
      <c r="AC32" t="s">
        <v>599</v>
      </c>
      <c r="AD32" t="s">
        <v>6</v>
      </c>
      <c r="AI32" t="s">
        <v>672</v>
      </c>
      <c r="AJ32" t="s">
        <v>672</v>
      </c>
      <c r="AK32" t="s">
        <v>672</v>
      </c>
      <c r="AL32" t="s">
        <v>672</v>
      </c>
      <c r="AM32" t="s">
        <v>672</v>
      </c>
      <c r="AN32" t="s">
        <v>672</v>
      </c>
      <c r="AO32" t="s">
        <v>672</v>
      </c>
      <c r="AP32" t="s">
        <v>672</v>
      </c>
      <c r="AQ32" t="s">
        <v>411</v>
      </c>
      <c r="AR32" t="s">
        <v>672</v>
      </c>
      <c r="AS32" t="s">
        <v>672</v>
      </c>
      <c r="AT32" t="s">
        <v>223</v>
      </c>
      <c r="AU32" t="s">
        <v>223</v>
      </c>
      <c r="AY32" t="s">
        <v>226</v>
      </c>
      <c r="BA32" t="s">
        <v>672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12.85546875" bestFit="1" customWidth="1"/>
    <col min="11" max="11" width="19.42578125" bestFit="1" customWidth="1"/>
    <col min="12" max="12" width="23.85546875" bestFit="1" customWidth="1"/>
    <col min="13" max="13" width="15.28515625" bestFit="1" customWidth="1"/>
    <col min="14" max="14" width="19.85546875" bestFit="1" customWidth="1"/>
    <col min="15" max="15" width="22.5703125" style="12" bestFit="1" customWidth="1"/>
    <col min="16" max="16" width="14.42578125" bestFit="1" customWidth="1"/>
    <col min="17" max="17" width="21.5703125" bestFit="1" customWidth="1"/>
    <col min="18" max="18" width="21" bestFit="1" customWidth="1"/>
    <col min="19" max="19" width="20.42578125" bestFit="1" customWidth="1"/>
    <col min="20" max="20" width="18.42578125" bestFit="1" customWidth="1"/>
    <col min="21" max="21" width="21.7109375" bestFit="1" customWidth="1"/>
    <col min="22" max="22" width="16.5703125" bestFit="1" customWidth="1"/>
    <col min="23" max="23" width="18.5703125" bestFit="1" customWidth="1"/>
    <col min="24" max="24" width="23.85546875" bestFit="1" customWidth="1"/>
    <col min="25" max="25" width="15.5703125" bestFit="1" customWidth="1"/>
    <col min="26" max="26" width="20.85546875" bestFit="1" customWidth="1"/>
    <col min="27" max="27" width="16.42578125" bestFit="1" customWidth="1"/>
    <col min="28" max="28" width="27.5703125" bestFit="1" customWidth="1"/>
    <col min="29" max="29" width="31.42578125" bestFit="1" customWidth="1"/>
    <col min="30" max="30" width="43.5703125" bestFit="1" customWidth="1"/>
    <col min="31" max="31" width="32.28515625" bestFit="1" customWidth="1"/>
    <col min="32" max="32" width="29.85546875" bestFit="1" customWidth="1"/>
    <col min="33" max="33" width="29.42578125" bestFit="1" customWidth="1"/>
    <col min="34" max="34" width="29.28515625" bestFit="1" customWidth="1"/>
    <col min="35" max="35" width="30.140625" bestFit="1" customWidth="1"/>
    <col min="36" max="36" width="29.42578125" bestFit="1" customWidth="1"/>
    <col min="37" max="37" width="34.140625" bestFit="1" customWidth="1"/>
    <col min="38" max="38" width="40.140625" bestFit="1" customWidth="1"/>
    <col min="39" max="40" width="39.42578125" bestFit="1" customWidth="1"/>
    <col min="41" max="41" width="32.42578125" bestFit="1" customWidth="1"/>
    <col min="42" max="42" width="48" bestFit="1" customWidth="1"/>
    <col min="43" max="43" width="31.140625" bestFit="1" customWidth="1"/>
    <col min="44" max="44" width="30.7109375" bestFit="1" customWidth="1"/>
    <col min="45" max="45" width="34.42578125" bestFit="1" customWidth="1"/>
    <col min="46" max="46" width="34.140625" bestFit="1" customWidth="1"/>
    <col min="47" max="47" width="55.42578125" bestFit="1" customWidth="1"/>
    <col min="48" max="48" width="36.28515625" bestFit="1" customWidth="1"/>
    <col min="49" max="49" width="30.5703125" bestFit="1" customWidth="1"/>
    <col min="50" max="50" width="46" bestFit="1" customWidth="1"/>
    <col min="51" max="51" width="30.5703125" bestFit="1" customWidth="1"/>
    <col min="52" max="52" width="31" bestFit="1" customWidth="1"/>
    <col min="53" max="53" width="43.140625" bestFit="1" customWidth="1"/>
    <col min="54" max="54" width="28.7109375" bestFit="1" customWidth="1"/>
  </cols>
  <sheetData>
    <row r="1" spans="1:54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2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164</v>
      </c>
      <c r="AF1" t="s">
        <v>183</v>
      </c>
      <c r="AG1" t="s">
        <v>184</v>
      </c>
      <c r="AH1" t="s">
        <v>165</v>
      </c>
      <c r="AI1" t="s">
        <v>166</v>
      </c>
      <c r="AJ1" t="s">
        <v>180</v>
      </c>
      <c r="AK1" t="s">
        <v>342</v>
      </c>
      <c r="AL1" t="s">
        <v>181</v>
      </c>
      <c r="AM1" t="s">
        <v>447</v>
      </c>
      <c r="AN1" t="s">
        <v>448</v>
      </c>
      <c r="AO1" t="s">
        <v>182</v>
      </c>
      <c r="AP1" t="s">
        <v>185</v>
      </c>
      <c r="AQ1" t="s">
        <v>443</v>
      </c>
      <c r="AR1" t="s">
        <v>444</v>
      </c>
      <c r="AS1" t="s">
        <v>158</v>
      </c>
      <c r="AT1" t="s">
        <v>159</v>
      </c>
      <c r="AU1" t="s">
        <v>341</v>
      </c>
      <c r="AV1" t="s">
        <v>160</v>
      </c>
      <c r="AW1" t="s">
        <v>161</v>
      </c>
      <c r="AX1" t="s">
        <v>162</v>
      </c>
      <c r="AY1" t="s">
        <v>163</v>
      </c>
      <c r="AZ1" t="s">
        <v>359</v>
      </c>
      <c r="BA1" t="s">
        <v>473</v>
      </c>
      <c r="BB1" t="s">
        <v>157</v>
      </c>
    </row>
    <row r="2" spans="1:54" x14ac:dyDescent="0.25">
      <c r="A2" t="s">
        <v>1</v>
      </c>
      <c r="B2" t="s">
        <v>477</v>
      </c>
      <c r="C2">
        <v>1</v>
      </c>
      <c r="D2" s="33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2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t="s">
        <v>527</v>
      </c>
      <c r="AC2" t="s">
        <v>415</v>
      </c>
      <c r="AE2" t="s">
        <v>227</v>
      </c>
      <c r="AH2" t="s">
        <v>642</v>
      </c>
      <c r="AI2" t="s">
        <v>642</v>
      </c>
      <c r="AJ2" t="s">
        <v>642</v>
      </c>
      <c r="AK2" t="s">
        <v>642</v>
      </c>
      <c r="AL2" t="s">
        <v>642</v>
      </c>
      <c r="AM2" t="s">
        <v>642</v>
      </c>
      <c r="AN2" t="s">
        <v>642</v>
      </c>
      <c r="AO2" t="s">
        <v>642</v>
      </c>
      <c r="AP2" t="s">
        <v>412</v>
      </c>
      <c r="AQ2" t="s">
        <v>642</v>
      </c>
      <c r="AR2" t="s">
        <v>642</v>
      </c>
      <c r="AS2" t="s">
        <v>241</v>
      </c>
      <c r="AT2" t="s">
        <v>241</v>
      </c>
      <c r="AU2" t="s">
        <v>7</v>
      </c>
      <c r="AV2" t="s">
        <v>259</v>
      </c>
      <c r="AW2" t="s">
        <v>732</v>
      </c>
      <c r="AX2" t="s">
        <v>226</v>
      </c>
      <c r="AY2" t="s">
        <v>242</v>
      </c>
      <c r="AZ2" t="s">
        <v>642</v>
      </c>
    </row>
    <row r="3" spans="1:54" x14ac:dyDescent="0.25">
      <c r="A3" t="s">
        <v>1</v>
      </c>
      <c r="B3" t="s">
        <v>477</v>
      </c>
      <c r="C3">
        <v>1</v>
      </c>
      <c r="D3" s="33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2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t="s">
        <v>529</v>
      </c>
      <c r="AC3" t="s">
        <v>440</v>
      </c>
      <c r="AE3" t="s">
        <v>227</v>
      </c>
      <c r="AF3" t="s">
        <v>227</v>
      </c>
      <c r="AH3" t="s">
        <v>644</v>
      </c>
      <c r="AI3" t="s">
        <v>644</v>
      </c>
      <c r="AJ3" t="s">
        <v>644</v>
      </c>
      <c r="AK3" t="s">
        <v>644</v>
      </c>
      <c r="AL3" t="s">
        <v>644</v>
      </c>
      <c r="AM3" t="s">
        <v>644</v>
      </c>
      <c r="AN3" t="s">
        <v>644</v>
      </c>
      <c r="AO3" t="s">
        <v>644</v>
      </c>
      <c r="AP3" t="s">
        <v>411</v>
      </c>
      <c r="AQ3" t="s">
        <v>644</v>
      </c>
      <c r="AR3" t="s">
        <v>644</v>
      </c>
      <c r="AS3" t="s">
        <v>258</v>
      </c>
      <c r="AT3" t="s">
        <v>258</v>
      </c>
      <c r="AU3" t="s">
        <v>242</v>
      </c>
      <c r="AV3" t="s">
        <v>243</v>
      </c>
      <c r="AW3" t="s">
        <v>733</v>
      </c>
      <c r="AY3" t="s">
        <v>7</v>
      </c>
      <c r="AZ3" t="s">
        <v>644</v>
      </c>
    </row>
    <row r="4" spans="1:54" x14ac:dyDescent="0.25">
      <c r="A4" t="s">
        <v>1</v>
      </c>
      <c r="B4" t="s">
        <v>477</v>
      </c>
      <c r="C4">
        <v>1</v>
      </c>
      <c r="D4" s="33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2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t="s">
        <v>3</v>
      </c>
      <c r="AC4" t="s">
        <v>240</v>
      </c>
      <c r="AE4" t="s">
        <v>245</v>
      </c>
      <c r="AH4" t="s">
        <v>470</v>
      </c>
      <c r="AI4" t="s">
        <v>470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411</v>
      </c>
      <c r="AQ4" t="s">
        <v>470</v>
      </c>
      <c r="AR4" t="s">
        <v>470</v>
      </c>
      <c r="AS4" t="s">
        <v>223</v>
      </c>
      <c r="AT4" t="s">
        <v>223</v>
      </c>
      <c r="AU4" t="s">
        <v>242</v>
      </c>
      <c r="AV4" t="s">
        <v>272</v>
      </c>
      <c r="AW4" t="s">
        <v>225</v>
      </c>
      <c r="AX4" t="s">
        <v>732</v>
      </c>
      <c r="AY4" t="s">
        <v>7</v>
      </c>
      <c r="AZ4" t="s">
        <v>470</v>
      </c>
      <c r="BB4" t="s">
        <v>242</v>
      </c>
    </row>
    <row r="5" spans="1:54" x14ac:dyDescent="0.25">
      <c r="A5" t="s">
        <v>566</v>
      </c>
      <c r="B5" t="s">
        <v>477</v>
      </c>
      <c r="C5">
        <v>2</v>
      </c>
      <c r="D5" s="33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2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t="s">
        <v>532</v>
      </c>
      <c r="AC5" t="s">
        <v>6</v>
      </c>
      <c r="AD5" t="s">
        <v>178</v>
      </c>
      <c r="AE5" t="s">
        <v>245</v>
      </c>
      <c r="AH5" t="s">
        <v>650</v>
      </c>
      <c r="AI5" t="s">
        <v>650</v>
      </c>
      <c r="AJ5" t="s">
        <v>650</v>
      </c>
      <c r="AK5" t="s">
        <v>650</v>
      </c>
      <c r="AL5" t="s">
        <v>650</v>
      </c>
      <c r="AM5" t="s">
        <v>650</v>
      </c>
      <c r="AN5" t="s">
        <v>650</v>
      </c>
      <c r="AO5" t="s">
        <v>650</v>
      </c>
      <c r="AP5" t="s">
        <v>412</v>
      </c>
      <c r="AQ5" t="s">
        <v>650</v>
      </c>
      <c r="AR5" t="s">
        <v>650</v>
      </c>
      <c r="AS5" t="s">
        <v>271</v>
      </c>
      <c r="AT5" t="s">
        <v>271</v>
      </c>
      <c r="AV5" t="s">
        <v>224</v>
      </c>
      <c r="AW5" t="s">
        <v>734</v>
      </c>
      <c r="AX5" t="s">
        <v>733</v>
      </c>
      <c r="AY5" t="s">
        <v>242</v>
      </c>
      <c r="AZ5" t="s">
        <v>650</v>
      </c>
    </row>
    <row r="6" spans="1:54" x14ac:dyDescent="0.25">
      <c r="A6" t="s">
        <v>567</v>
      </c>
      <c r="B6" t="s">
        <v>477</v>
      </c>
      <c r="C6">
        <v>3</v>
      </c>
      <c r="D6" s="33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2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</row>
    <row r="7" spans="1:54" x14ac:dyDescent="0.25">
      <c r="A7" t="s">
        <v>567</v>
      </c>
      <c r="B7" t="s">
        <v>477</v>
      </c>
      <c r="C7">
        <v>3</v>
      </c>
      <c r="D7" s="33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2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t="s">
        <v>537</v>
      </c>
      <c r="AC7" t="s">
        <v>415</v>
      </c>
      <c r="AH7" t="s">
        <v>664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  <c r="AQ7" t="s">
        <v>664</v>
      </c>
      <c r="AR7" t="s">
        <v>664</v>
      </c>
      <c r="AS7" t="s">
        <v>281</v>
      </c>
      <c r="AT7" t="s">
        <v>281</v>
      </c>
      <c r="AU7" t="s">
        <v>7</v>
      </c>
      <c r="AV7" t="s">
        <v>272</v>
      </c>
      <c r="AW7" t="s">
        <v>733</v>
      </c>
      <c r="AX7" t="s">
        <v>733</v>
      </c>
      <c r="AZ7" t="s">
        <v>664</v>
      </c>
    </row>
    <row r="8" spans="1:54" x14ac:dyDescent="0.25">
      <c r="A8" t="s">
        <v>568</v>
      </c>
      <c r="B8" t="s">
        <v>477</v>
      </c>
      <c r="C8">
        <v>4</v>
      </c>
      <c r="D8" s="33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2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t="s">
        <v>534</v>
      </c>
      <c r="AC8" t="s">
        <v>6</v>
      </c>
      <c r="AD8" t="s">
        <v>116</v>
      </c>
      <c r="AE8" t="s">
        <v>245</v>
      </c>
      <c r="AF8" t="s">
        <v>227</v>
      </c>
      <c r="AG8" t="s">
        <v>486</v>
      </c>
      <c r="AH8" t="s">
        <v>654</v>
      </c>
      <c r="AI8" t="s">
        <v>654</v>
      </c>
      <c r="AJ8" t="s">
        <v>654</v>
      </c>
      <c r="AK8" t="s">
        <v>654</v>
      </c>
      <c r="AL8" t="s">
        <v>654</v>
      </c>
      <c r="AM8" t="s">
        <v>654</v>
      </c>
      <c r="AN8" t="s">
        <v>654</v>
      </c>
      <c r="AO8" t="s">
        <v>654</v>
      </c>
      <c r="AP8" t="s">
        <v>411</v>
      </c>
      <c r="AQ8" t="s">
        <v>654</v>
      </c>
      <c r="AR8" t="s">
        <v>654</v>
      </c>
      <c r="AS8" t="s">
        <v>281</v>
      </c>
      <c r="AT8" t="s">
        <v>281</v>
      </c>
      <c r="AU8" t="s">
        <v>242</v>
      </c>
      <c r="AV8" t="s">
        <v>243</v>
      </c>
      <c r="AW8" t="s">
        <v>735</v>
      </c>
      <c r="AX8" t="s">
        <v>732</v>
      </c>
      <c r="AY8" t="s">
        <v>242</v>
      </c>
      <c r="AZ8" t="s">
        <v>654</v>
      </c>
      <c r="BB8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52"/>
  <sheetViews>
    <sheetView topLeftCell="L7" workbookViewId="0">
      <selection activeCell="Q41" sqref="Q41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16.5703125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2.28515625" bestFit="1" customWidth="1"/>
    <col min="83" max="83" width="29.85546875" bestFit="1" customWidth="1"/>
    <col min="84" max="84" width="29.42578125" bestFit="1" customWidth="1"/>
    <col min="85" max="85" width="29.28515625" bestFit="1" customWidth="1"/>
    <col min="86" max="86" width="30.140625" bestFit="1" customWidth="1"/>
    <col min="87" max="87" width="29.42578125" bestFit="1" customWidth="1"/>
    <col min="88" max="88" width="34.140625" bestFit="1" customWidth="1"/>
    <col min="89" max="89" width="40.140625" bestFit="1" customWidth="1"/>
    <col min="90" max="91" width="39.42578125" bestFit="1" customWidth="1"/>
    <col min="92" max="92" width="32.42578125" bestFit="1" customWidth="1"/>
    <col min="93" max="93" width="48" bestFit="1" customWidth="1"/>
    <col min="94" max="94" width="31.140625" bestFit="1" customWidth="1"/>
    <col min="95" max="95" width="30.7109375" bestFit="1" customWidth="1"/>
    <col min="96" max="96" width="34.42578125" bestFit="1" customWidth="1"/>
    <col min="97" max="97" width="34.140625" bestFit="1" customWidth="1"/>
    <col min="98" max="98" width="55.42578125" bestFit="1" customWidth="1"/>
    <col min="99" max="99" width="36.28515625" bestFit="1" customWidth="1"/>
    <col min="100" max="100" width="30.5703125" bestFit="1" customWidth="1"/>
    <col min="101" max="101" width="46" bestFit="1" customWidth="1"/>
    <col min="102" max="102" width="30.5703125" bestFit="1" customWidth="1"/>
    <col min="103" max="103" width="31" bestFit="1" customWidth="1"/>
    <col min="104" max="104" width="43.140625" bestFit="1" customWidth="1"/>
    <col min="105" max="105" width="28.7109375" bestFit="1" customWidth="1"/>
    <col min="106" max="106" width="28.85546875" customWidth="1"/>
  </cols>
  <sheetData>
    <row r="1" spans="1:105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</row>
    <row r="2" spans="1:105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05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05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05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05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05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05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05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05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05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05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05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05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05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05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E16" t="s">
        <v>227</v>
      </c>
      <c r="CG16" t="s">
        <v>662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P16" t="s">
        <v>662</v>
      </c>
      <c r="CQ16" t="s">
        <v>662</v>
      </c>
      <c r="CR16" t="s">
        <v>288</v>
      </c>
      <c r="CS16" t="s">
        <v>288</v>
      </c>
      <c r="CU16" t="s">
        <v>259</v>
      </c>
      <c r="CV16" t="s">
        <v>734</v>
      </c>
      <c r="CW16" t="s">
        <v>732</v>
      </c>
      <c r="CX16" t="s">
        <v>7</v>
      </c>
      <c r="CY16" t="s">
        <v>662</v>
      </c>
      <c r="DA16" t="s">
        <v>7</v>
      </c>
    </row>
    <row r="17" spans="1:105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227</v>
      </c>
      <c r="CG17" t="s">
        <v>642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412</v>
      </c>
      <c r="CP17" t="s">
        <v>642</v>
      </c>
      <c r="CQ17" t="s">
        <v>642</v>
      </c>
      <c r="CR17" t="s">
        <v>241</v>
      </c>
      <c r="CS17" t="s">
        <v>241</v>
      </c>
      <c r="CT17" t="s">
        <v>7</v>
      </c>
      <c r="CU17" t="s">
        <v>259</v>
      </c>
      <c r="CV17" t="s">
        <v>732</v>
      </c>
      <c r="CW17" t="s">
        <v>226</v>
      </c>
      <c r="CX17" t="s">
        <v>242</v>
      </c>
      <c r="CY17" t="s">
        <v>642</v>
      </c>
    </row>
    <row r="18" spans="1:105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245</v>
      </c>
      <c r="CG18" t="s">
        <v>650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412</v>
      </c>
      <c r="CP18" t="s">
        <v>650</v>
      </c>
      <c r="CQ18" t="s">
        <v>650</v>
      </c>
      <c r="CR18" t="s">
        <v>271</v>
      </c>
      <c r="CS18" t="s">
        <v>271</v>
      </c>
      <c r="CU18" t="s">
        <v>224</v>
      </c>
      <c r="CV18" t="s">
        <v>734</v>
      </c>
      <c r="CW18" t="s">
        <v>733</v>
      </c>
      <c r="CX18" t="s">
        <v>242</v>
      </c>
      <c r="CY18" t="s">
        <v>650</v>
      </c>
    </row>
    <row r="19" spans="1:105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227</v>
      </c>
      <c r="CE19" t="s">
        <v>227</v>
      </c>
      <c r="CG19" t="s">
        <v>644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411</v>
      </c>
      <c r="CP19" t="s">
        <v>644</v>
      </c>
      <c r="CQ19" t="s">
        <v>644</v>
      </c>
      <c r="CR19" t="s">
        <v>258</v>
      </c>
      <c r="CS19" t="s">
        <v>258</v>
      </c>
      <c r="CT19" t="s">
        <v>242</v>
      </c>
      <c r="CU19" t="s">
        <v>243</v>
      </c>
      <c r="CV19" t="s">
        <v>733</v>
      </c>
      <c r="CX19" t="s">
        <v>7</v>
      </c>
      <c r="CY19" t="s">
        <v>644</v>
      </c>
    </row>
    <row r="20" spans="1:105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245</v>
      </c>
      <c r="CE20" t="s">
        <v>227</v>
      </c>
      <c r="CF20" t="s">
        <v>486</v>
      </c>
      <c r="CG20" t="s">
        <v>654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411</v>
      </c>
      <c r="CP20" t="s">
        <v>654</v>
      </c>
      <c r="CQ20" t="s">
        <v>654</v>
      </c>
      <c r="CR20" t="s">
        <v>281</v>
      </c>
      <c r="CS20" t="s">
        <v>281</v>
      </c>
      <c r="CT20" t="s">
        <v>242</v>
      </c>
      <c r="CU20" t="s">
        <v>243</v>
      </c>
      <c r="CV20" t="s">
        <v>735</v>
      </c>
      <c r="CW20" t="s">
        <v>732</v>
      </c>
      <c r="CX20" t="s">
        <v>242</v>
      </c>
      <c r="CY20" t="s">
        <v>654</v>
      </c>
      <c r="DA20" t="s">
        <v>242</v>
      </c>
    </row>
    <row r="21" spans="1:105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G21" t="s">
        <v>664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P21" t="s">
        <v>664</v>
      </c>
      <c r="CQ21" t="s">
        <v>664</v>
      </c>
      <c r="CR21" t="s">
        <v>281</v>
      </c>
      <c r="CS21" t="s">
        <v>281</v>
      </c>
      <c r="CT21" t="s">
        <v>7</v>
      </c>
      <c r="CU21" t="s">
        <v>272</v>
      </c>
      <c r="CV21" t="s">
        <v>733</v>
      </c>
      <c r="CW21" t="s">
        <v>733</v>
      </c>
      <c r="CY21" t="s">
        <v>664</v>
      </c>
    </row>
    <row r="22" spans="1:105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5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245</v>
      </c>
      <c r="CG23" t="s">
        <v>470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411</v>
      </c>
      <c r="CP23" t="s">
        <v>470</v>
      </c>
      <c r="CQ23" t="s">
        <v>470</v>
      </c>
      <c r="CR23" t="s">
        <v>223</v>
      </c>
      <c r="CS23" t="s">
        <v>223</v>
      </c>
      <c r="CT23" t="s">
        <v>242</v>
      </c>
      <c r="CU23" t="s">
        <v>272</v>
      </c>
      <c r="CV23" t="s">
        <v>225</v>
      </c>
      <c r="CW23" t="s">
        <v>732</v>
      </c>
      <c r="CX23" t="s">
        <v>7</v>
      </c>
      <c r="CY23" t="s">
        <v>470</v>
      </c>
      <c r="DA23" t="s">
        <v>242</v>
      </c>
    </row>
    <row r="24" spans="1:105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5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5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5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245</v>
      </c>
      <c r="CG27" t="s">
        <v>470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411</v>
      </c>
      <c r="CP27" t="s">
        <v>470</v>
      </c>
      <c r="CQ27" t="s">
        <v>470</v>
      </c>
      <c r="CR27" t="s">
        <v>223</v>
      </c>
      <c r="CS27" t="s">
        <v>223</v>
      </c>
      <c r="CT27" t="s">
        <v>242</v>
      </c>
      <c r="CU27" t="s">
        <v>272</v>
      </c>
      <c r="CV27" t="s">
        <v>225</v>
      </c>
      <c r="CW27" t="s">
        <v>732</v>
      </c>
      <c r="CX27" t="s">
        <v>7</v>
      </c>
      <c r="CY27" t="s">
        <v>470</v>
      </c>
      <c r="DA27" t="s">
        <v>242</v>
      </c>
    </row>
    <row r="28" spans="1:105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227</v>
      </c>
      <c r="CG28" t="s">
        <v>642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412</v>
      </c>
      <c r="CP28" t="s">
        <v>642</v>
      </c>
      <c r="CQ28" t="s">
        <v>642</v>
      </c>
      <c r="CR28" t="s">
        <v>241</v>
      </c>
      <c r="CS28" t="s">
        <v>241</v>
      </c>
      <c r="CT28" t="s">
        <v>7</v>
      </c>
      <c r="CU28" t="s">
        <v>259</v>
      </c>
      <c r="CV28" t="s">
        <v>732</v>
      </c>
      <c r="CW28" t="s">
        <v>226</v>
      </c>
      <c r="CX28" t="s">
        <v>242</v>
      </c>
      <c r="CY28" t="s">
        <v>642</v>
      </c>
    </row>
    <row r="29" spans="1:105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5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227</v>
      </c>
      <c r="CE30" t="s">
        <v>227</v>
      </c>
      <c r="CG30" t="s">
        <v>644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411</v>
      </c>
      <c r="CP30" t="s">
        <v>644</v>
      </c>
      <c r="CQ30" t="s">
        <v>644</v>
      </c>
      <c r="CR30" t="s">
        <v>258</v>
      </c>
      <c r="CS30" t="s">
        <v>258</v>
      </c>
      <c r="CT30" t="s">
        <v>242</v>
      </c>
      <c r="CU30" t="s">
        <v>243</v>
      </c>
      <c r="CV30" t="s">
        <v>733</v>
      </c>
      <c r="CX30" t="s">
        <v>7</v>
      </c>
      <c r="CY30" t="s">
        <v>644</v>
      </c>
    </row>
    <row r="31" spans="1:105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5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245</v>
      </c>
      <c r="CG32" t="s">
        <v>650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412</v>
      </c>
      <c r="CP32" t="s">
        <v>650</v>
      </c>
      <c r="CQ32" t="s">
        <v>650</v>
      </c>
      <c r="CR32" t="s">
        <v>271</v>
      </c>
      <c r="CS32" t="s">
        <v>271</v>
      </c>
      <c r="CU32" t="s">
        <v>224</v>
      </c>
      <c r="CV32" t="s">
        <v>734</v>
      </c>
      <c r="CW32" t="s">
        <v>733</v>
      </c>
      <c r="CX32" t="s">
        <v>242</v>
      </c>
      <c r="CY32" t="s">
        <v>650</v>
      </c>
    </row>
    <row r="33" spans="1:105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245</v>
      </c>
      <c r="CG33" t="s">
        <v>470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411</v>
      </c>
      <c r="CP33" t="s">
        <v>470</v>
      </c>
      <c r="CQ33" t="s">
        <v>470</v>
      </c>
      <c r="CR33" t="s">
        <v>223</v>
      </c>
      <c r="CS33" t="s">
        <v>223</v>
      </c>
      <c r="CT33" t="s">
        <v>242</v>
      </c>
      <c r="CU33" t="s">
        <v>272</v>
      </c>
      <c r="CV33" t="s">
        <v>225</v>
      </c>
      <c r="CW33" t="s">
        <v>732</v>
      </c>
      <c r="CX33" t="s">
        <v>7</v>
      </c>
      <c r="CY33" t="s">
        <v>470</v>
      </c>
      <c r="DA33" t="s">
        <v>242</v>
      </c>
    </row>
    <row r="34" spans="1:105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227</v>
      </c>
      <c r="CG34" t="s">
        <v>642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412</v>
      </c>
      <c r="CP34" t="s">
        <v>642</v>
      </c>
      <c r="CQ34" t="s">
        <v>642</v>
      </c>
      <c r="CR34" t="s">
        <v>241</v>
      </c>
      <c r="CS34" t="s">
        <v>241</v>
      </c>
      <c r="CT34" t="s">
        <v>7</v>
      </c>
      <c r="CU34" t="s">
        <v>259</v>
      </c>
      <c r="CV34" t="s">
        <v>732</v>
      </c>
      <c r="CW34" t="s">
        <v>226</v>
      </c>
      <c r="CX34" t="s">
        <v>242</v>
      </c>
      <c r="CY34" t="s">
        <v>642</v>
      </c>
    </row>
    <row r="35" spans="1:105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227</v>
      </c>
      <c r="CG35" t="s">
        <v>642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412</v>
      </c>
      <c r="CP35" t="s">
        <v>642</v>
      </c>
      <c r="CQ35" t="s">
        <v>642</v>
      </c>
      <c r="CR35" t="s">
        <v>241</v>
      </c>
      <c r="CS35" t="s">
        <v>241</v>
      </c>
      <c r="CT35" t="s">
        <v>7</v>
      </c>
      <c r="CU35" t="s">
        <v>259</v>
      </c>
      <c r="CV35" t="s">
        <v>732</v>
      </c>
      <c r="CW35" t="s">
        <v>226</v>
      </c>
      <c r="CX35" t="s">
        <v>242</v>
      </c>
      <c r="CY35" t="s">
        <v>642</v>
      </c>
    </row>
    <row r="36" spans="1:105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227</v>
      </c>
      <c r="CE36" t="s">
        <v>227</v>
      </c>
      <c r="CG36" t="s">
        <v>644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411</v>
      </c>
      <c r="CP36" t="s">
        <v>644</v>
      </c>
      <c r="CQ36" t="s">
        <v>644</v>
      </c>
      <c r="CR36" t="s">
        <v>258</v>
      </c>
      <c r="CS36" t="s">
        <v>258</v>
      </c>
      <c r="CT36" t="s">
        <v>242</v>
      </c>
      <c r="CU36" t="s">
        <v>243</v>
      </c>
      <c r="CV36" t="s">
        <v>733</v>
      </c>
      <c r="CX36" t="s">
        <v>7</v>
      </c>
      <c r="CY36" t="s">
        <v>644</v>
      </c>
    </row>
    <row r="37" spans="1:105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245</v>
      </c>
      <c r="CG37" t="s">
        <v>470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411</v>
      </c>
      <c r="CP37" t="s">
        <v>470</v>
      </c>
      <c r="CQ37" t="s">
        <v>470</v>
      </c>
      <c r="CR37" t="s">
        <v>223</v>
      </c>
      <c r="CS37" t="s">
        <v>223</v>
      </c>
      <c r="CT37" t="s">
        <v>242</v>
      </c>
      <c r="CU37" t="s">
        <v>272</v>
      </c>
      <c r="CV37" t="s">
        <v>225</v>
      </c>
      <c r="CW37" t="s">
        <v>732</v>
      </c>
      <c r="CX37" t="s">
        <v>7</v>
      </c>
      <c r="CY37" t="s">
        <v>470</v>
      </c>
      <c r="DA37" t="s">
        <v>242</v>
      </c>
    </row>
    <row r="38" spans="1:105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5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227</v>
      </c>
      <c r="CG39" t="s">
        <v>642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412</v>
      </c>
      <c r="CP39" t="s">
        <v>642</v>
      </c>
      <c r="CQ39" t="s">
        <v>642</v>
      </c>
      <c r="CR39" t="s">
        <v>241</v>
      </c>
      <c r="CS39" t="s">
        <v>241</v>
      </c>
      <c r="CT39" t="s">
        <v>7</v>
      </c>
      <c r="CU39" t="s">
        <v>259</v>
      </c>
      <c r="CV39" t="s">
        <v>732</v>
      </c>
      <c r="CW39" t="s">
        <v>226</v>
      </c>
      <c r="CX39" t="s">
        <v>242</v>
      </c>
      <c r="CY39" t="s">
        <v>642</v>
      </c>
    </row>
    <row r="40" spans="1:105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227</v>
      </c>
      <c r="CG40" t="s">
        <v>642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412</v>
      </c>
      <c r="CP40" t="s">
        <v>642</v>
      </c>
      <c r="CQ40" t="s">
        <v>642</v>
      </c>
      <c r="CR40" t="s">
        <v>241</v>
      </c>
      <c r="CS40" t="s">
        <v>241</v>
      </c>
      <c r="CT40" t="s">
        <v>7</v>
      </c>
      <c r="CU40" t="s">
        <v>259</v>
      </c>
      <c r="CV40" t="s">
        <v>732</v>
      </c>
      <c r="CW40" t="s">
        <v>226</v>
      </c>
      <c r="CX40" t="s">
        <v>242</v>
      </c>
      <c r="CY40" t="s">
        <v>642</v>
      </c>
    </row>
    <row r="41" spans="1:105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245</v>
      </c>
      <c r="CG41" t="s">
        <v>470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411</v>
      </c>
      <c r="CP41" t="s">
        <v>470</v>
      </c>
      <c r="CQ41" t="s">
        <v>470</v>
      </c>
      <c r="CR41" t="s">
        <v>223</v>
      </c>
      <c r="CS41" t="s">
        <v>223</v>
      </c>
      <c r="CT41" t="s">
        <v>242</v>
      </c>
      <c r="CU41" t="s">
        <v>272</v>
      </c>
      <c r="CV41" t="s">
        <v>225</v>
      </c>
      <c r="CW41" t="s">
        <v>732</v>
      </c>
      <c r="CX41" t="s">
        <v>7</v>
      </c>
      <c r="CY41" t="s">
        <v>470</v>
      </c>
      <c r="DA41" t="s">
        <v>242</v>
      </c>
    </row>
    <row r="42" spans="1:105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227</v>
      </c>
      <c r="CG42" t="s">
        <v>642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412</v>
      </c>
      <c r="CP42" t="s">
        <v>642</v>
      </c>
      <c r="CQ42" t="s">
        <v>642</v>
      </c>
      <c r="CR42" t="s">
        <v>241</v>
      </c>
      <c r="CS42" t="s">
        <v>241</v>
      </c>
      <c r="CT42" t="s">
        <v>7</v>
      </c>
      <c r="CU42" t="s">
        <v>259</v>
      </c>
      <c r="CV42" t="s">
        <v>732</v>
      </c>
      <c r="CW42" t="s">
        <v>226</v>
      </c>
      <c r="CX42" t="s">
        <v>242</v>
      </c>
      <c r="CY42" t="s">
        <v>642</v>
      </c>
    </row>
    <row r="43" spans="1:105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227</v>
      </c>
      <c r="CE43" t="s">
        <v>227</v>
      </c>
      <c r="CG43" t="s">
        <v>644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411</v>
      </c>
      <c r="CP43" t="s">
        <v>644</v>
      </c>
      <c r="CQ43" t="s">
        <v>644</v>
      </c>
      <c r="CR43" t="s">
        <v>258</v>
      </c>
      <c r="CS43" t="s">
        <v>258</v>
      </c>
      <c r="CT43" t="s">
        <v>242</v>
      </c>
      <c r="CU43" t="s">
        <v>243</v>
      </c>
      <c r="CV43" t="s">
        <v>733</v>
      </c>
      <c r="CX43" t="s">
        <v>7</v>
      </c>
      <c r="CY43" t="s">
        <v>644</v>
      </c>
    </row>
    <row r="44" spans="1:105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245</v>
      </c>
      <c r="CG44" t="s">
        <v>650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412</v>
      </c>
      <c r="CP44" t="s">
        <v>650</v>
      </c>
      <c r="CQ44" t="s">
        <v>650</v>
      </c>
      <c r="CR44" t="s">
        <v>271</v>
      </c>
      <c r="CS44" t="s">
        <v>271</v>
      </c>
      <c r="CU44" t="s">
        <v>224</v>
      </c>
      <c r="CV44" t="s">
        <v>734</v>
      </c>
      <c r="CW44" t="s">
        <v>733</v>
      </c>
      <c r="CX44" t="s">
        <v>242</v>
      </c>
      <c r="CY44" t="s">
        <v>650</v>
      </c>
    </row>
    <row r="45" spans="1:105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G45" t="s">
        <v>664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P45" t="s">
        <v>664</v>
      </c>
      <c r="CQ45" t="s">
        <v>664</v>
      </c>
      <c r="CR45" t="s">
        <v>281</v>
      </c>
      <c r="CS45" t="s">
        <v>281</v>
      </c>
      <c r="CT45" t="s">
        <v>7</v>
      </c>
      <c r="CU45" t="s">
        <v>272</v>
      </c>
      <c r="CV45" t="s">
        <v>733</v>
      </c>
      <c r="CW45" t="s">
        <v>733</v>
      </c>
      <c r="CY45" t="s">
        <v>664</v>
      </c>
    </row>
    <row r="46" spans="1:105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5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245</v>
      </c>
      <c r="CG47" t="s">
        <v>470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411</v>
      </c>
      <c r="CP47" t="s">
        <v>470</v>
      </c>
      <c r="CQ47" t="s">
        <v>470</v>
      </c>
      <c r="CR47" t="s">
        <v>223</v>
      </c>
      <c r="CS47" t="s">
        <v>223</v>
      </c>
      <c r="CT47" t="s">
        <v>242</v>
      </c>
      <c r="CU47" t="s">
        <v>272</v>
      </c>
      <c r="CV47" t="s">
        <v>225</v>
      </c>
      <c r="CW47" t="s">
        <v>732</v>
      </c>
      <c r="CX47" t="s">
        <v>7</v>
      </c>
      <c r="CY47" t="s">
        <v>470</v>
      </c>
      <c r="DA47" t="s">
        <v>242</v>
      </c>
    </row>
    <row r="48" spans="1:105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227</v>
      </c>
      <c r="CG48" t="s">
        <v>642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412</v>
      </c>
      <c r="CP48" t="s">
        <v>642</v>
      </c>
      <c r="CQ48" t="s">
        <v>642</v>
      </c>
      <c r="CR48" t="s">
        <v>241</v>
      </c>
      <c r="CS48" t="s">
        <v>241</v>
      </c>
      <c r="CT48" t="s">
        <v>7</v>
      </c>
      <c r="CU48" t="s">
        <v>259</v>
      </c>
      <c r="CV48" t="s">
        <v>732</v>
      </c>
      <c r="CW48" t="s">
        <v>226</v>
      </c>
      <c r="CX48" t="s">
        <v>242</v>
      </c>
      <c r="CY48" t="s">
        <v>642</v>
      </c>
    </row>
    <row r="49" spans="1:105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05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245</v>
      </c>
      <c r="CE50" t="s">
        <v>227</v>
      </c>
      <c r="CF50" t="s">
        <v>486</v>
      </c>
      <c r="CG50" t="s">
        <v>654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411</v>
      </c>
      <c r="CP50" t="s">
        <v>654</v>
      </c>
      <c r="CQ50" t="s">
        <v>654</v>
      </c>
      <c r="CR50" t="s">
        <v>281</v>
      </c>
      <c r="CS50" t="s">
        <v>281</v>
      </c>
      <c r="CT50" t="s">
        <v>242</v>
      </c>
      <c r="CU50" t="s">
        <v>243</v>
      </c>
      <c r="CV50" t="s">
        <v>735</v>
      </c>
      <c r="CW50" t="s">
        <v>732</v>
      </c>
      <c r="CX50" t="s">
        <v>242</v>
      </c>
      <c r="CY50" t="s">
        <v>654</v>
      </c>
      <c r="DA50" t="s">
        <v>242</v>
      </c>
    </row>
    <row r="51" spans="1:105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E51" t="s">
        <v>227</v>
      </c>
      <c r="CG51" t="s">
        <v>662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P51" t="s">
        <v>662</v>
      </c>
      <c r="CQ51" t="s">
        <v>662</v>
      </c>
      <c r="CR51" t="s">
        <v>288</v>
      </c>
      <c r="CS51" t="s">
        <v>288</v>
      </c>
      <c r="CU51" t="s">
        <v>259</v>
      </c>
      <c r="CV51" t="s">
        <v>734</v>
      </c>
      <c r="CW51" t="s">
        <v>732</v>
      </c>
      <c r="CX51" t="s">
        <v>7</v>
      </c>
      <c r="CY51" t="s">
        <v>662</v>
      </c>
      <c r="DA51" t="s">
        <v>7</v>
      </c>
    </row>
    <row r="52" spans="1:105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X52"/>
      <c r="BZ52" s="3"/>
      <c r="CA52" t="s">
        <v>534</v>
      </c>
      <c r="CB52" t="s">
        <v>6</v>
      </c>
      <c r="CC52" t="s">
        <v>116</v>
      </c>
      <c r="CD52" t="s">
        <v>245</v>
      </c>
      <c r="CE52" t="s">
        <v>227</v>
      </c>
      <c r="CF52" t="s">
        <v>486</v>
      </c>
      <c r="CG52" t="s">
        <v>654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411</v>
      </c>
      <c r="CP52" t="s">
        <v>654</v>
      </c>
      <c r="CQ52" t="s">
        <v>654</v>
      </c>
      <c r="CR52" t="s">
        <v>281</v>
      </c>
      <c r="CS52" t="s">
        <v>281</v>
      </c>
      <c r="CT52" t="s">
        <v>242</v>
      </c>
      <c r="CU52" t="s">
        <v>243</v>
      </c>
      <c r="CV52" t="s">
        <v>735</v>
      </c>
      <c r="CW52" t="s">
        <v>732</v>
      </c>
      <c r="CX52" t="s">
        <v>242</v>
      </c>
      <c r="CY52" t="s">
        <v>654</v>
      </c>
      <c r="DA52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B1" activePane="topRight" state="frozen"/>
      <selection activeCell="M31" sqref="M31"/>
      <selection pane="topRight" activeCell="W15" sqref="W15"/>
    </sheetView>
  </sheetViews>
  <sheetFormatPr baseColWidth="10"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7.140625" customWidth="1"/>
    <col min="5" max="5" width="17.28515625" customWidth="1"/>
    <col min="6" max="6" width="11.42578125" customWidth="1"/>
    <col min="7" max="7" width="6.7109375" customWidth="1"/>
    <col min="8" max="8" width="10.42578125" customWidth="1"/>
    <col min="9" max="9" width="6.85546875" customWidth="1"/>
    <col min="10" max="10" width="11.42578125" customWidth="1"/>
    <col min="11" max="11" width="18.28515625" customWidth="1"/>
    <col min="12" max="13" width="16.7109375" customWidth="1"/>
    <col min="14" max="14" width="9.85546875" customWidth="1"/>
    <col min="15" max="15" width="25.42578125" customWidth="1"/>
    <col min="16" max="17" width="11.42578125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445</v>
      </c>
      <c r="M1" t="s">
        <v>446</v>
      </c>
      <c r="N1" t="s">
        <v>177</v>
      </c>
      <c r="O1" t="s">
        <v>179</v>
      </c>
      <c r="P1" t="s">
        <v>413</v>
      </c>
      <c r="Q1" t="s">
        <v>414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358</v>
      </c>
      <c r="Z1" t="s">
        <v>472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:A1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411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732</v>
      </c>
      <c r="X3" t="s">
        <v>7</v>
      </c>
      <c r="Y3">
        <v>1</v>
      </c>
      <c r="AA3" t="s">
        <v>242</v>
      </c>
    </row>
    <row r="4" spans="1:27" x14ac:dyDescent="0.25">
      <c r="A4" t="str">
        <f t="shared" si="0"/>
        <v>C2</v>
      </c>
      <c r="B4" t="s">
        <v>415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412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732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0"/>
        <v>C3</v>
      </c>
      <c r="B5" t="s">
        <v>440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411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733</v>
      </c>
      <c r="X5" t="s">
        <v>7</v>
      </c>
      <c r="Y5">
        <v>3</v>
      </c>
    </row>
    <row r="6" spans="1:27" x14ac:dyDescent="0.25">
      <c r="A6" t="str">
        <f t="shared" si="0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412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734</v>
      </c>
      <c r="W6" t="s">
        <v>733</v>
      </c>
      <c r="X6" t="s">
        <v>242</v>
      </c>
      <c r="Y6">
        <v>4</v>
      </c>
    </row>
    <row r="7" spans="1:27" x14ac:dyDescent="0.25">
      <c r="A7" t="str">
        <f t="shared" si="0"/>
        <v>C5</v>
      </c>
      <c r="B7" t="s">
        <v>6</v>
      </c>
      <c r="C7" t="s">
        <v>116</v>
      </c>
      <c r="D7" t="s">
        <v>245</v>
      </c>
      <c r="E7" t="s">
        <v>227</v>
      </c>
      <c r="F7" t="s">
        <v>486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411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735</v>
      </c>
      <c r="W7" t="s">
        <v>732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0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734</v>
      </c>
      <c r="W8" t="s">
        <v>732</v>
      </c>
      <c r="X8" t="s">
        <v>7</v>
      </c>
      <c r="Y8">
        <v>6</v>
      </c>
      <c r="AA8" t="s">
        <v>7</v>
      </c>
    </row>
    <row r="9" spans="1:27" x14ac:dyDescent="0.25">
      <c r="A9" t="str">
        <f t="shared" si="0"/>
        <v>C7</v>
      </c>
      <c r="B9" t="s">
        <v>415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733</v>
      </c>
      <c r="W9" t="s">
        <v>733</v>
      </c>
      <c r="Y9">
        <v>7</v>
      </c>
    </row>
    <row r="10" spans="1:27" x14ac:dyDescent="0.25">
      <c r="A10" t="str">
        <f t="shared" si="0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412</v>
      </c>
      <c r="P10">
        <v>8</v>
      </c>
      <c r="Q10">
        <v>8</v>
      </c>
      <c r="R10" t="s">
        <v>271</v>
      </c>
      <c r="S10" t="s">
        <v>271</v>
      </c>
      <c r="V10" t="s">
        <v>732</v>
      </c>
      <c r="W10" t="s">
        <v>226</v>
      </c>
      <c r="Y10">
        <v>8</v>
      </c>
    </row>
    <row r="11" spans="1:27" x14ac:dyDescent="0.25">
      <c r="A11" t="str">
        <f t="shared" si="0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411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732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0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412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733</v>
      </c>
      <c r="X12" t="s">
        <v>7</v>
      </c>
      <c r="Y12">
        <v>10</v>
      </c>
    </row>
    <row r="13" spans="1:27" x14ac:dyDescent="0.25">
      <c r="A13" t="str">
        <f t="shared" si="0"/>
        <v>C11</v>
      </c>
      <c r="B13" t="s">
        <v>6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411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310B5C64-E75B-48B0-A433-987ACC6A4389}">
      <formula1>"nachweisbar, nicht nachweisbar"</formula1>
    </dataValidation>
    <dataValidation type="list" allowBlank="1" showInputMessage="1" showErrorMessage="1" sqref="O2:O13" xr:uid="{BE8A61CA-55EE-44EB-B6CC-F3311FC218FB}">
      <formula1>"auffällig, nicht auffällig"</formula1>
    </dataValidation>
    <dataValidation type="list" allowBlank="1" showInputMessage="1" showErrorMessage="1" sqref="AA2:AA23 AB2:AB13 T2:T13 X2:X13" xr:uid="{0C1B8A6C-111C-4A71-B7CB-19BBB7CA01B8}">
      <formula1>"eingehalten, nicht eingehalten"</formula1>
    </dataValidation>
    <dataValidation type="list" allowBlank="1" showInputMessage="1" showErrorMessage="1" sqref="W2:W13" xr:uid="{BBFD99F8-4F98-4551-92EF-03D41A8C6CE6}">
      <formula1>"Spalte 5, DK I, DK II"</formula1>
    </dataValidation>
    <dataValidation type="list" allowBlank="1" showInputMessage="1" showErrorMessage="1" sqref="V2:V13" xr:uid="{2794A249-3D56-44F3-BA92-18A27C5E4D87}">
      <formula1>"DK0, DK I, DK II, DK III, &gt;DK III"</formula1>
    </dataValidation>
    <dataValidation type="list" allowBlank="1" showInputMessage="1" showErrorMessage="1" sqref="U2:U13" xr:uid="{1E602BBC-AD99-4DA7-85B3-EFB0009D9C54}">
      <formula1>"RC1, RC2, RC3, &gt;RC3"</formula1>
    </dataValidation>
    <dataValidation type="list" allowBlank="1" showInputMessage="1" showErrorMessage="1" sqref="R2:S13" xr:uid="{FA06BEE0-3E9C-4195-BDEB-FDE18FB3A0C9}">
      <formula1>"Z0, Z0*, Z1.1, Z1.2, Z2, &gt;Z2"</formula1>
    </dataValidation>
    <dataValidation type="list" allowBlank="1" showInputMessage="1" showErrorMessage="1" sqref="B2:B1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C23" sqref="C23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3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3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3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3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3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3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3">
        <v>21</v>
      </c>
    </row>
    <row r="7" spans="1:4" x14ac:dyDescent="0.25">
      <c r="A7" t="str">
        <f>"A"&amp;ROW()-1</f>
        <v>A6</v>
      </c>
      <c r="B7">
        <f t="shared" si="1"/>
        <v>6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4" customWidth="1"/>
    <col min="8" max="8" width="11.42578125" style="5"/>
    <col min="9" max="9" width="6.5703125" style="5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4" t="s">
        <v>123</v>
      </c>
      <c r="G1" s="8" t="s">
        <v>187</v>
      </c>
      <c r="H1" s="1" t="s">
        <v>188</v>
      </c>
      <c r="I1" s="1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2">
        <v>0.42</v>
      </c>
      <c r="D2" s="2">
        <v>0.39</v>
      </c>
      <c r="E2" s="2">
        <v>0.39</v>
      </c>
      <c r="F2" s="4">
        <f>IFERROR(AVERAGE(Lp.Table[[#This Row],[WERT_1]:[WERT_3]]),"")</f>
        <v>0.40000000000000008</v>
      </c>
      <c r="G2">
        <f>IFERROR(ROUND(22.5/Lp.Table[[#This Row],[MITTELWERT]],1),"")</f>
        <v>56.3</v>
      </c>
      <c r="H2" s="5">
        <f>IFERROR(ROUND(Lp.Table[[#This Row],[EV]]*0.85,0),"")</f>
        <v>48</v>
      </c>
      <c r="I2" s="5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2">
        <v>1E-3</v>
      </c>
      <c r="D3" s="2">
        <v>1E-3</v>
      </c>
      <c r="E3" s="2">
        <v>1E-3</v>
      </c>
      <c r="F3" s="4">
        <f>IFERROR(AVERAGE(Lp.Table[[#This Row],[WERT_1]:[WERT_3]]),"")</f>
        <v>1E-3</v>
      </c>
      <c r="G3">
        <f>IFERROR(ROUND(22.5/Lp.Table[[#This Row],[MITTELWERT]],1),"")</f>
        <v>22500</v>
      </c>
      <c r="H3" s="5">
        <f>IFERROR(ROUND(Lp.Table[[#This Row],[EV]]*0.85,0),"")</f>
        <v>19125</v>
      </c>
      <c r="I3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2">
        <v>3</v>
      </c>
      <c r="D4" s="2">
        <v>4</v>
      </c>
      <c r="E4" s="2">
        <v>5</v>
      </c>
      <c r="F4" s="4">
        <f>IFERROR(AVERAGE(Lp.Table[[#This Row],[WERT_1]:[WERT_3]]),"")</f>
        <v>4</v>
      </c>
      <c r="G4">
        <f>IFERROR(ROUND(22.5/Lp.Table[[#This Row],[MITTELWERT]],1),"")</f>
        <v>5.6</v>
      </c>
      <c r="H4" s="5">
        <f>IFERROR(ROUND(Lp.Table[[#This Row],[EV]]*0.85,0),"")</f>
        <v>5</v>
      </c>
      <c r="I4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2">
        <v>3</v>
      </c>
      <c r="D5" s="2">
        <v>2</v>
      </c>
      <c r="E5" s="2">
        <v>1</v>
      </c>
      <c r="F5" s="4">
        <f>IFERROR(AVERAGE(Lp.Table[[#This Row],[WERT_1]:[WERT_3]]),"")</f>
        <v>2</v>
      </c>
      <c r="G5">
        <f>IFERROR(ROUND(22.5/Lp.Table[[#This Row],[MITTELWERT]],1),"")</f>
        <v>11.3</v>
      </c>
      <c r="H5" s="5">
        <f>IFERROR(ROUND(Lp.Table[[#This Row],[EV]]*0.85,0),"")</f>
        <v>10</v>
      </c>
      <c r="I5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2">
        <v>1</v>
      </c>
      <c r="D6" s="2">
        <v>1</v>
      </c>
      <c r="E6" s="2">
        <v>0.5</v>
      </c>
      <c r="F6" s="4">
        <f>IFERROR(AVERAGE(Lp.Table[[#This Row],[WERT_1]:[WERT_3]]),"")</f>
        <v>0.83333333333333337</v>
      </c>
      <c r="G6">
        <f>IFERROR(ROUND(22.5/Lp.Table[[#This Row],[MITTELWERT]],1),"")</f>
        <v>27</v>
      </c>
      <c r="H6" s="5">
        <f>IFERROR(ROUND(Lp.Table[[#This Row],[EV]]*0.85,0),"")</f>
        <v>23</v>
      </c>
      <c r="I6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2">
        <v>0</v>
      </c>
      <c r="D7" s="2">
        <v>1</v>
      </c>
      <c r="E7" s="2">
        <v>0.5</v>
      </c>
      <c r="F7" s="4">
        <f>IFERROR(AVERAGE(Lp.Table[[#This Row],[WERT_1]:[WERT_3]]),"")</f>
        <v>0.5</v>
      </c>
      <c r="G7">
        <f>IFERROR(ROUND(22.5/Lp.Table[[#This Row],[MITTELWERT]],1),"")</f>
        <v>45</v>
      </c>
      <c r="H7" s="5">
        <f>IFERROR(ROUND(Lp.Table[[#This Row],[EV]]*0.85,0),"")</f>
        <v>38</v>
      </c>
      <c r="I7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2">
        <v>0.2</v>
      </c>
      <c r="D8" s="2">
        <v>0.2</v>
      </c>
      <c r="E8" s="2">
        <v>1</v>
      </c>
      <c r="F8" s="4">
        <f>IFERROR(AVERAGE(Lp.Table[[#This Row],[WERT_1]:[WERT_3]]),"")</f>
        <v>0.46666666666666662</v>
      </c>
      <c r="G8">
        <f>IFERROR(ROUND(22.5/Lp.Table[[#This Row],[MITTELWERT]],1),"")</f>
        <v>48.2</v>
      </c>
      <c r="H8" s="5">
        <f>IFERROR(ROUND(Lp.Table[[#This Row],[EV]]*0.85,0),"")</f>
        <v>41</v>
      </c>
      <c r="I8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2"/>
      <c r="D9" s="2"/>
      <c r="E9" s="2"/>
      <c r="F9" s="4" t="str">
        <f>IFERROR(AVERAGE(Lp.Table[[#This Row],[WERT_1]:[WERT_3]]),"")</f>
        <v/>
      </c>
      <c r="G9" t="str">
        <f>IFERROR(ROUND(22.5/Lp.Table[[#This Row],[MITTELWERT]],1),"")</f>
        <v/>
      </c>
      <c r="H9" s="5" t="str">
        <f>IFERROR(ROUND(Lp.Table[[#This Row],[EV]]*0.85,0),"")</f>
        <v/>
      </c>
      <c r="I9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2"/>
      <c r="D10" s="2"/>
      <c r="E10" s="2"/>
    </row>
    <row r="11" spans="1:10" x14ac:dyDescent="0.25">
      <c r="C11" s="2"/>
      <c r="D11" s="2"/>
      <c r="E11" s="2"/>
    </row>
    <row r="12" spans="1:10" x14ac:dyDescent="0.25">
      <c r="C12" s="2"/>
      <c r="D12" s="2"/>
      <c r="E12" s="2"/>
    </row>
    <row r="13" spans="1:10" x14ac:dyDescent="0.25">
      <c r="C13" s="2"/>
      <c r="D13" s="2"/>
      <c r="E13" s="2"/>
    </row>
    <row r="14" spans="1:10" x14ac:dyDescent="0.25">
      <c r="C14" s="2"/>
      <c r="D14" s="2"/>
      <c r="E14" s="2"/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I16" sqref="I16"/>
    </sheetView>
  </sheetViews>
  <sheetFormatPr baseColWidth="10"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5" t="s">
        <v>9</v>
      </c>
      <c r="B1" s="15" t="s">
        <v>476</v>
      </c>
      <c r="C1" s="15" t="s">
        <v>10</v>
      </c>
      <c r="D1" s="16" t="s">
        <v>11</v>
      </c>
      <c r="E1" s="17" t="s">
        <v>12</v>
      </c>
      <c r="F1" s="17" t="s">
        <v>13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9" t="s">
        <v>321</v>
      </c>
      <c r="Y1" s="9" t="s">
        <v>322</v>
      </c>
      <c r="Z1" s="9" t="s">
        <v>323</v>
      </c>
      <c r="AA1" s="9" t="s">
        <v>324</v>
      </c>
      <c r="AB1" s="9" t="s">
        <v>325</v>
      </c>
      <c r="AC1" s="9" t="s">
        <v>326</v>
      </c>
      <c r="AD1" s="9" t="s">
        <v>327</v>
      </c>
      <c r="AE1" s="9" t="s">
        <v>328</v>
      </c>
      <c r="AF1" s="9" t="s">
        <v>329</v>
      </c>
      <c r="AG1" s="9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0">
        <v>44427</v>
      </c>
      <c r="E2" t="s">
        <v>345</v>
      </c>
      <c r="F2" t="s">
        <v>343</v>
      </c>
      <c r="G2" t="s">
        <v>344</v>
      </c>
      <c r="H2" t="s">
        <v>346</v>
      </c>
      <c r="I2" s="11" t="s">
        <v>347</v>
      </c>
      <c r="J2" t="s">
        <v>247</v>
      </c>
      <c r="K2" t="s">
        <v>229</v>
      </c>
      <c r="L2" t="s">
        <v>230</v>
      </c>
      <c r="M2" t="s">
        <v>231</v>
      </c>
      <c r="N2" s="12" t="s">
        <v>232</v>
      </c>
      <c r="O2" s="11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0">
        <v>44428</v>
      </c>
      <c r="E3" t="s">
        <v>461</v>
      </c>
      <c r="F3" t="s">
        <v>343</v>
      </c>
      <c r="G3" t="s">
        <v>462</v>
      </c>
      <c r="H3" t="s">
        <v>455</v>
      </c>
      <c r="I3" s="11" t="s">
        <v>347</v>
      </c>
      <c r="J3" t="s">
        <v>289</v>
      </c>
      <c r="K3" t="s">
        <v>247</v>
      </c>
      <c r="L3" t="s">
        <v>248</v>
      </c>
      <c r="M3" t="s">
        <v>249</v>
      </c>
      <c r="N3" s="12">
        <v>0.3</v>
      </c>
      <c r="O3" s="11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t="str">
        <f t="shared" ref="B4:B10" si="1">"EXPLORATION"</f>
        <v>EXPLORATION</v>
      </c>
      <c r="C4">
        <v>3</v>
      </c>
      <c r="D4" s="10">
        <v>44429</v>
      </c>
      <c r="E4" t="s">
        <v>487</v>
      </c>
      <c r="F4" t="s">
        <v>343</v>
      </c>
      <c r="G4" t="s">
        <v>488</v>
      </c>
      <c r="H4" t="s">
        <v>489</v>
      </c>
      <c r="I4" s="11" t="s">
        <v>347</v>
      </c>
      <c r="J4" t="s">
        <v>283</v>
      </c>
      <c r="K4" t="s">
        <v>230</v>
      </c>
      <c r="L4" t="s">
        <v>247</v>
      </c>
      <c r="M4" t="s">
        <v>262</v>
      </c>
      <c r="N4" s="12" t="s">
        <v>741</v>
      </c>
      <c r="O4" s="11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t="str">
        <f t="shared" si="1"/>
        <v>EXPLORATION</v>
      </c>
      <c r="C5">
        <v>4</v>
      </c>
      <c r="D5" s="10">
        <v>44430</v>
      </c>
      <c r="E5" t="s">
        <v>492</v>
      </c>
      <c r="F5" t="s">
        <v>343</v>
      </c>
      <c r="G5" t="s">
        <v>493</v>
      </c>
      <c r="H5" t="s">
        <v>494</v>
      </c>
      <c r="I5" s="11" t="s">
        <v>347</v>
      </c>
      <c r="J5" t="s">
        <v>274</v>
      </c>
      <c r="L5" t="s">
        <v>247</v>
      </c>
      <c r="M5" t="s">
        <v>231</v>
      </c>
      <c r="N5" s="12">
        <v>1.8</v>
      </c>
      <c r="O5" s="11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t="str">
        <f t="shared" si="1"/>
        <v>EXPLORATION</v>
      </c>
      <c r="C6">
        <v>5</v>
      </c>
      <c r="D6" s="10">
        <v>44431</v>
      </c>
      <c r="E6" t="s">
        <v>497</v>
      </c>
      <c r="F6" t="s">
        <v>343</v>
      </c>
      <c r="G6" t="s">
        <v>498</v>
      </c>
      <c r="H6" t="s">
        <v>499</v>
      </c>
      <c r="I6" s="11" t="s">
        <v>347</v>
      </c>
      <c r="J6" t="s">
        <v>246</v>
      </c>
      <c r="K6" t="s">
        <v>230</v>
      </c>
      <c r="L6" t="s">
        <v>247</v>
      </c>
      <c r="M6" t="s">
        <v>249</v>
      </c>
      <c r="N6" s="12">
        <v>3.2</v>
      </c>
      <c r="O6" s="11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t="str">
        <f t="shared" si="1"/>
        <v>EXPLORATION</v>
      </c>
      <c r="C7">
        <v>6</v>
      </c>
      <c r="D7" s="10">
        <v>44432</v>
      </c>
      <c r="E7" t="s">
        <v>502</v>
      </c>
      <c r="F7" t="s">
        <v>343</v>
      </c>
      <c r="G7" t="s">
        <v>503</v>
      </c>
      <c r="H7" t="s">
        <v>504</v>
      </c>
      <c r="I7" s="11" t="s">
        <v>347</v>
      </c>
      <c r="J7" t="s">
        <v>261</v>
      </c>
      <c r="K7" t="s">
        <v>230</v>
      </c>
      <c r="L7" t="s">
        <v>247</v>
      </c>
      <c r="M7" t="s">
        <v>262</v>
      </c>
      <c r="N7" s="12">
        <v>10</v>
      </c>
      <c r="O7" s="11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t="str">
        <f t="shared" si="1"/>
        <v>EXPLORATION</v>
      </c>
      <c r="C8">
        <v>7</v>
      </c>
      <c r="D8" s="10">
        <v>44433</v>
      </c>
      <c r="E8" t="s">
        <v>507</v>
      </c>
      <c r="F8" t="s">
        <v>343</v>
      </c>
      <c r="G8" t="s">
        <v>508</v>
      </c>
      <c r="H8" t="s">
        <v>509</v>
      </c>
      <c r="I8" s="11" t="s">
        <v>347</v>
      </c>
      <c r="J8" t="s">
        <v>294</v>
      </c>
      <c r="L8" t="s">
        <v>229</v>
      </c>
      <c r="N8" s="12">
        <v>32</v>
      </c>
      <c r="O8" s="11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t="str">
        <f t="shared" si="1"/>
        <v>EXPLORATION</v>
      </c>
      <c r="C9">
        <v>8</v>
      </c>
      <c r="D9" s="10">
        <v>44434</v>
      </c>
      <c r="E9" t="s">
        <v>512</v>
      </c>
      <c r="F9" t="s">
        <v>343</v>
      </c>
      <c r="G9" t="s">
        <v>513</v>
      </c>
      <c r="H9" t="s">
        <v>514</v>
      </c>
      <c r="I9" s="11" t="s">
        <v>347</v>
      </c>
      <c r="N9" s="12">
        <v>100</v>
      </c>
      <c r="O9" s="11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t="str">
        <f t="shared" si="1"/>
        <v>EXPLORATION</v>
      </c>
      <c r="C10">
        <v>0</v>
      </c>
      <c r="N10" s="12"/>
    </row>
    <row r="11" spans="1:33" x14ac:dyDescent="0.25">
      <c r="D11" s="10"/>
      <c r="I11" s="11"/>
      <c r="O11" s="11"/>
    </row>
    <row r="12" spans="1:33" x14ac:dyDescent="0.25">
      <c r="D12" s="10"/>
      <c r="I12" s="11"/>
      <c r="O12" s="11"/>
    </row>
    <row r="13" spans="1:33" x14ac:dyDescent="0.25">
      <c r="D13" s="10"/>
      <c r="I13" s="11"/>
      <c r="O13" s="11"/>
    </row>
    <row r="14" spans="1:33" x14ac:dyDescent="0.25">
      <c r="D14" s="10"/>
      <c r="I14" s="11"/>
      <c r="O14" s="11"/>
    </row>
    <row r="15" spans="1:33" x14ac:dyDescent="0.25">
      <c r="D15" s="10"/>
      <c r="I15" s="11"/>
      <c r="O15" s="11"/>
    </row>
    <row r="16" spans="1:33" x14ac:dyDescent="0.25">
      <c r="D16" s="10"/>
      <c r="I16" s="11"/>
      <c r="O16" s="11"/>
    </row>
    <row r="18" spans="4:15" x14ac:dyDescent="0.25">
      <c r="D18" s="10"/>
      <c r="I18" s="11"/>
      <c r="O18" s="11"/>
    </row>
    <row r="19" spans="4:15" x14ac:dyDescent="0.25">
      <c r="D19" s="10"/>
      <c r="I19" s="11"/>
      <c r="O19" s="11"/>
    </row>
    <row r="20" spans="4:15" x14ac:dyDescent="0.25">
      <c r="D20" s="10"/>
      <c r="I20" s="11"/>
      <c r="O20" s="11"/>
    </row>
    <row r="21" spans="4:15" x14ac:dyDescent="0.25">
      <c r="D21" s="10"/>
      <c r="I21" s="11"/>
      <c r="O21" s="11"/>
    </row>
    <row r="22" spans="4:15" x14ac:dyDescent="0.25">
      <c r="D22" s="10"/>
      <c r="I22" s="11"/>
      <c r="O22" s="11"/>
    </row>
    <row r="23" spans="4:15" x14ac:dyDescent="0.25">
      <c r="D23" s="10"/>
      <c r="I23" s="11"/>
      <c r="O23" s="11"/>
    </row>
    <row r="24" spans="4:15" x14ac:dyDescent="0.25">
      <c r="D24" s="10"/>
      <c r="I24" s="11"/>
      <c r="O24" s="11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ignoredErrors>
    <ignoredError sqref="N4" numberStoredAsText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7"/>
  <sheetViews>
    <sheetView workbookViewId="0">
      <pane xSplit="9" topLeftCell="J1" activePane="topRight" state="frozen"/>
      <selection pane="topRight" activeCell="I40" sqref="I40"/>
    </sheetView>
  </sheetViews>
  <sheetFormatPr baseColWidth="10" defaultColWidth="11.42578125" defaultRowHeight="15" x14ac:dyDescent="0.25"/>
  <cols>
    <col min="1" max="1" width="7.42578125" customWidth="1"/>
    <col min="2" max="2" width="11.5703125" bestFit="1" customWidth="1"/>
    <col min="3" max="3" width="15.85546875" bestFit="1" customWidth="1"/>
    <col min="4" max="4" width="9.42578125" bestFit="1" customWidth="1"/>
    <col min="5" max="5" width="9.42578125" customWidth="1"/>
    <col min="6" max="6" width="6.140625" customWidth="1"/>
    <col min="7" max="7" width="12" bestFit="1" customWidth="1"/>
    <col min="8" max="8" width="14.7109375" bestFit="1" customWidth="1"/>
    <col min="9" max="9" width="20.140625" bestFit="1" customWidth="1"/>
    <col min="10" max="10" width="13.7109375" style="12" bestFit="1" customWidth="1"/>
    <col min="11" max="11" width="21" style="12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1406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5.85546875" bestFit="1" customWidth="1"/>
    <col min="21" max="21" width="17.5703125" bestFit="1" customWidth="1"/>
    <col min="22" max="22" width="19.28515625" style="12" bestFit="1" customWidth="1"/>
    <col min="23" max="23" width="8.7109375" bestFit="1" customWidth="1"/>
    <col min="24" max="24" width="13.85546875" bestFit="1" customWidth="1"/>
    <col min="25" max="25" width="15" bestFit="1" customWidth="1"/>
    <col min="26" max="26" width="10.7109375" bestFit="1" customWidth="1"/>
    <col min="27" max="27" width="29.42578125" style="12" bestFit="1" customWidth="1"/>
    <col min="28" max="28" width="19.28515625" style="12" bestFit="1" customWidth="1"/>
    <col min="29" max="29" width="32.42578125" style="12" bestFit="1" customWidth="1"/>
    <col min="30" max="30" width="27.85546875" bestFit="1" customWidth="1"/>
    <col min="31" max="31" width="29.42578125" style="12" customWidth="1"/>
  </cols>
  <sheetData>
    <row r="1" spans="1:31" x14ac:dyDescent="0.25">
      <c r="A1" s="15" t="s">
        <v>9</v>
      </c>
      <c r="B1" s="15" t="s">
        <v>15</v>
      </c>
      <c r="C1" s="16" t="s">
        <v>21</v>
      </c>
      <c r="D1" s="17" t="s">
        <v>26</v>
      </c>
      <c r="E1" s="17" t="s">
        <v>25</v>
      </c>
      <c r="F1" s="17" t="s">
        <v>476</v>
      </c>
      <c r="G1" s="17" t="s">
        <v>10</v>
      </c>
      <c r="H1" s="17" t="s">
        <v>77</v>
      </c>
      <c r="I1" s="17" t="s">
        <v>78</v>
      </c>
      <c r="J1" s="23" t="s">
        <v>79</v>
      </c>
      <c r="K1" s="24" t="s">
        <v>80</v>
      </c>
      <c r="L1" s="15" t="s">
        <v>81</v>
      </c>
      <c r="M1" s="17" t="s">
        <v>82</v>
      </c>
      <c r="N1" s="17" t="s">
        <v>83</v>
      </c>
      <c r="O1" s="17" t="s">
        <v>84</v>
      </c>
      <c r="P1" s="17" t="s">
        <v>86</v>
      </c>
      <c r="Q1" s="17" t="s">
        <v>87</v>
      </c>
      <c r="R1" s="17" t="s">
        <v>88</v>
      </c>
      <c r="S1" s="15" t="s">
        <v>89</v>
      </c>
      <c r="T1" s="15" t="s">
        <v>90</v>
      </c>
      <c r="U1" s="16" t="s">
        <v>91</v>
      </c>
      <c r="V1" s="23" t="s">
        <v>92</v>
      </c>
      <c r="W1" s="17" t="s">
        <v>93</v>
      </c>
      <c r="X1" s="17" t="s">
        <v>94</v>
      </c>
      <c r="Y1" s="17" t="s">
        <v>95</v>
      </c>
      <c r="Z1" s="17" t="s">
        <v>49</v>
      </c>
      <c r="AA1" s="24" t="s">
        <v>96</v>
      </c>
      <c r="AB1" s="24" t="s">
        <v>97</v>
      </c>
      <c r="AC1" s="23" t="s">
        <v>98</v>
      </c>
      <c r="AD1" s="17" t="s">
        <v>99</v>
      </c>
      <c r="AE1" s="23" t="s">
        <v>100</v>
      </c>
    </row>
    <row r="2" spans="1:31" x14ac:dyDescent="0.25">
      <c r="A2" t="str">
        <f>"SE"&amp;ROW()-1</f>
        <v>SE1</v>
      </c>
      <c r="B2" t="s">
        <v>0</v>
      </c>
      <c r="C2" s="10" t="s">
        <v>350</v>
      </c>
      <c r="D2" t="s">
        <v>5</v>
      </c>
      <c r="F2" t="str">
        <f>"LAYER"</f>
        <v>LAYER</v>
      </c>
      <c r="G2">
        <v>1</v>
      </c>
      <c r="H2" t="s">
        <v>192</v>
      </c>
      <c r="I2" t="s">
        <v>191</v>
      </c>
      <c r="J2" s="25" t="s">
        <v>318</v>
      </c>
      <c r="L2">
        <v>5</v>
      </c>
      <c r="M2">
        <f ca="1">Erkundungsstelle.Sample.Table[[#This Row],[TIEFE_ENDE]]-Erkundungsstelle.Sample.Table[[#This Row],[DICKE]]</f>
        <v>0</v>
      </c>
      <c r="N2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1" t="s">
        <v>219</v>
      </c>
      <c r="S2" t="s">
        <v>220</v>
      </c>
      <c r="T2" t="s">
        <v>221</v>
      </c>
      <c r="U2" s="12">
        <v>1</v>
      </c>
      <c r="V2" s="1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1" t="str">
        <f>IF(Erkundungsstelle.Sample.Table[[#This Row],[PECH]]="JA","auffällig",IF(Erkundungsstelle.Sample.Table[[#This Row],[ART]]&lt;&gt;"","neutral",""))</f>
        <v>auffällig</v>
      </c>
      <c r="AA2" s="12">
        <v>1</v>
      </c>
      <c r="AB2" s="12" t="s">
        <v>467</v>
      </c>
      <c r="AC2" s="12" t="s">
        <v>467</v>
      </c>
      <c r="AD2" t="s">
        <v>222</v>
      </c>
      <c r="AE2" s="12" t="s">
        <v>467</v>
      </c>
    </row>
    <row r="3" spans="1:31" x14ac:dyDescent="0.25">
      <c r="A3" t="str">
        <f t="shared" ref="A3" si="0">"SE"&amp;ROW()-1</f>
        <v>SE2</v>
      </c>
      <c r="B3" t="s">
        <v>0</v>
      </c>
      <c r="C3" s="10" t="s">
        <v>3</v>
      </c>
      <c r="D3" t="s">
        <v>524</v>
      </c>
      <c r="F3" t="str">
        <f t="shared" ref="F3:F52" si="1">"LAYER"</f>
        <v>LAYER</v>
      </c>
      <c r="G3">
        <v>2</v>
      </c>
      <c r="H3" t="s">
        <v>192</v>
      </c>
      <c r="I3" t="s">
        <v>191</v>
      </c>
      <c r="J3" s="25" t="s">
        <v>318</v>
      </c>
      <c r="L3">
        <v>3</v>
      </c>
      <c r="M3">
        <f ca="1">Erkundungsstelle.Sample.Table[[#This Row],[TIEFE_ENDE]]-Erkundungsstelle.Sample.Table[[#This Row],[DICKE]]</f>
        <v>5</v>
      </c>
      <c r="N3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1" t="s">
        <v>237</v>
      </c>
      <c r="S3" t="s">
        <v>238</v>
      </c>
      <c r="T3" t="s">
        <v>239</v>
      </c>
      <c r="U3" s="12">
        <v>2</v>
      </c>
      <c r="V3" s="12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11" t="str">
        <f>IF(Erkundungsstelle.Sample.Table[[#This Row],[PECH]]="JA","auffällig",IF(Erkundungsstelle.Sample.Table[[#This Row],[ART]]&lt;&gt;"","neutral",""))</f>
        <v>neutral</v>
      </c>
      <c r="AA3" s="12">
        <v>2</v>
      </c>
      <c r="AB3" s="12" t="s">
        <v>468</v>
      </c>
      <c r="AC3" s="12" t="s">
        <v>468</v>
      </c>
      <c r="AD3" t="s">
        <v>193</v>
      </c>
      <c r="AE3" s="12" t="s">
        <v>468</v>
      </c>
    </row>
    <row r="4" spans="1:31" x14ac:dyDescent="0.25">
      <c r="A4" t="str">
        <f t="shared" ref="A4:A52" si="2">"SE"&amp;ROW()-1</f>
        <v>SE3</v>
      </c>
      <c r="B4" t="s">
        <v>0</v>
      </c>
      <c r="C4" s="10" t="s">
        <v>350</v>
      </c>
      <c r="D4" t="s">
        <v>525</v>
      </c>
      <c r="F4" t="str">
        <f t="shared" si="1"/>
        <v>LAYER</v>
      </c>
      <c r="G4">
        <v>3</v>
      </c>
      <c r="H4" t="s">
        <v>192</v>
      </c>
      <c r="I4" t="s">
        <v>526</v>
      </c>
      <c r="J4" s="25" t="s">
        <v>351</v>
      </c>
      <c r="L4">
        <v>4.2</v>
      </c>
      <c r="M4">
        <f ca="1">Erkundungsstelle.Sample.Table[[#This Row],[TIEFE_ENDE]]-Erkundungsstelle.Sample.Table[[#This Row],[DICKE]]</f>
        <v>7.9999999999999991</v>
      </c>
      <c r="N4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12.2</v>
      </c>
      <c r="O4" t="s">
        <v>193</v>
      </c>
      <c r="P4" t="s">
        <v>254</v>
      </c>
      <c r="Q4" t="s">
        <v>554</v>
      </c>
      <c r="R4" s="11" t="s">
        <v>255</v>
      </c>
      <c r="S4" t="s">
        <v>256</v>
      </c>
      <c r="T4" t="s">
        <v>257</v>
      </c>
      <c r="U4" s="12">
        <v>3</v>
      </c>
      <c r="V4" s="12">
        <v>3</v>
      </c>
      <c r="Y4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11" t="str">
        <f>IF(Erkundungsstelle.Sample.Table[[#This Row],[PECH]]="JA","auffällig",IF(Erkundungsstelle.Sample.Table[[#This Row],[ART]]&lt;&gt;"","neutral",""))</f>
        <v>neutral</v>
      </c>
      <c r="AA4" s="12">
        <v>3</v>
      </c>
      <c r="AB4" s="12" t="s">
        <v>565</v>
      </c>
      <c r="AC4" s="12" t="s">
        <v>565</v>
      </c>
      <c r="AD4" t="s">
        <v>222</v>
      </c>
      <c r="AE4" s="12" t="s">
        <v>565</v>
      </c>
    </row>
    <row r="5" spans="1:31" x14ac:dyDescent="0.25">
      <c r="A5" t="str">
        <f t="shared" si="2"/>
        <v>SE4</v>
      </c>
      <c r="B5" t="s">
        <v>0</v>
      </c>
      <c r="C5" s="10" t="s">
        <v>527</v>
      </c>
      <c r="E5" t="s">
        <v>4</v>
      </c>
      <c r="F5" t="str">
        <f t="shared" si="1"/>
        <v>LAYER</v>
      </c>
      <c r="G5">
        <v>4</v>
      </c>
      <c r="H5" t="s">
        <v>234</v>
      </c>
      <c r="I5" t="s">
        <v>528</v>
      </c>
      <c r="J5" s="25" t="s">
        <v>318</v>
      </c>
      <c r="L5">
        <v>3</v>
      </c>
      <c r="M5">
        <f ca="1">Erkundungsstelle.Sample.Table[[#This Row],[TIEFE_ENDE]]-Erkundungsstelle.Sample.Table[[#This Row],[DICKE]]</f>
        <v>12.2</v>
      </c>
      <c r="N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15.2</v>
      </c>
      <c r="P5" t="s">
        <v>267</v>
      </c>
      <c r="Q5" t="s">
        <v>555</v>
      </c>
      <c r="R5" s="11" t="s">
        <v>268</v>
      </c>
      <c r="S5" t="s">
        <v>269</v>
      </c>
      <c r="T5" t="s">
        <v>270</v>
      </c>
      <c r="U5" s="12">
        <v>4</v>
      </c>
      <c r="V5" s="12">
        <v>4</v>
      </c>
      <c r="X5" t="s">
        <v>266</v>
      </c>
      <c r="Y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11" t="str">
        <f>IF(Erkundungsstelle.Sample.Table[[#This Row],[PECH]]="JA","auffällig",IF(Erkundungsstelle.Sample.Table[[#This Row],[ART]]&lt;&gt;"","neutral",""))</f>
        <v>neutral</v>
      </c>
      <c r="AA5" s="12">
        <v>4</v>
      </c>
      <c r="AB5" s="12" t="s">
        <v>467</v>
      </c>
      <c r="AC5" s="12" t="s">
        <v>467</v>
      </c>
      <c r="AD5" t="s">
        <v>193</v>
      </c>
      <c r="AE5" s="12" t="s">
        <v>467</v>
      </c>
    </row>
    <row r="6" spans="1:31" x14ac:dyDescent="0.25">
      <c r="A6" t="str">
        <f t="shared" si="2"/>
        <v>SE5</v>
      </c>
      <c r="B6" t="s">
        <v>0</v>
      </c>
      <c r="C6" s="10" t="s">
        <v>529</v>
      </c>
      <c r="F6" t="str">
        <f t="shared" si="1"/>
        <v>LAYER</v>
      </c>
      <c r="G6">
        <v>5</v>
      </c>
      <c r="H6" t="s">
        <v>234</v>
      </c>
      <c r="I6" t="s">
        <v>530</v>
      </c>
      <c r="J6" s="25" t="s">
        <v>531</v>
      </c>
      <c r="L6">
        <v>6</v>
      </c>
      <c r="M6">
        <f ca="1">Erkundungsstelle.Sample.Table[[#This Row],[TIEFE_ENDE]]-Erkundungsstelle.Sample.Table[[#This Row],[DICKE]]</f>
        <v>15.2</v>
      </c>
      <c r="N6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21.2</v>
      </c>
      <c r="Q6" t="s">
        <v>466</v>
      </c>
      <c r="R6" s="11" t="s">
        <v>219</v>
      </c>
      <c r="S6" t="s">
        <v>279</v>
      </c>
      <c r="T6" t="s">
        <v>280</v>
      </c>
      <c r="U6" s="12">
        <v>5</v>
      </c>
      <c r="V6" s="12">
        <v>5</v>
      </c>
      <c r="X6" t="s">
        <v>278</v>
      </c>
      <c r="Y6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11" t="str">
        <f>IF(Erkundungsstelle.Sample.Table[[#This Row],[PECH]]="JA","auffällig",IF(Erkundungsstelle.Sample.Table[[#This Row],[ART]]&lt;&gt;"","neutral",""))</f>
        <v>neutral</v>
      </c>
      <c r="AA6" s="12">
        <v>5</v>
      </c>
      <c r="AB6" s="12" t="s">
        <v>468</v>
      </c>
      <c r="AC6" s="12" t="s">
        <v>468</v>
      </c>
      <c r="AD6" t="s">
        <v>222</v>
      </c>
      <c r="AE6" s="12" t="s">
        <v>468</v>
      </c>
    </row>
    <row r="7" spans="1:31" x14ac:dyDescent="0.25">
      <c r="A7" t="str">
        <f t="shared" si="2"/>
        <v>SE6</v>
      </c>
      <c r="B7" t="s">
        <v>0</v>
      </c>
      <c r="C7" s="10" t="s">
        <v>532</v>
      </c>
      <c r="F7" t="str">
        <f t="shared" si="1"/>
        <v>LAYER</v>
      </c>
      <c r="G7">
        <v>6</v>
      </c>
      <c r="H7" t="s">
        <v>252</v>
      </c>
      <c r="I7" t="s">
        <v>533</v>
      </c>
      <c r="J7" s="25"/>
      <c r="L7">
        <v>78</v>
      </c>
      <c r="M7">
        <f ca="1">Erkundungsstelle.Sample.Table[[#This Row],[TIEFE_ENDE]]-Erkundungsstelle.Sample.Table[[#This Row],[DICKE]]</f>
        <v>21.200000000000003</v>
      </c>
      <c r="N7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99.2</v>
      </c>
      <c r="P7" t="s">
        <v>236</v>
      </c>
      <c r="Q7" t="s">
        <v>451</v>
      </c>
      <c r="R7" s="11" t="s">
        <v>237</v>
      </c>
      <c r="S7" t="s">
        <v>287</v>
      </c>
      <c r="T7" t="s">
        <v>221</v>
      </c>
      <c r="U7" s="12">
        <v>6</v>
      </c>
      <c r="V7" s="12">
        <v>6</v>
      </c>
      <c r="X7" t="s">
        <v>253</v>
      </c>
      <c r="Y7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11" t="str">
        <f>IF(Erkundungsstelle.Sample.Table[[#This Row],[PECH]]="JA","auffällig",IF(Erkundungsstelle.Sample.Table[[#This Row],[ART]]&lt;&gt;"","neutral",""))</f>
        <v>neutral</v>
      </c>
      <c r="AA7" s="12">
        <v>6</v>
      </c>
      <c r="AB7" s="12" t="s">
        <v>565</v>
      </c>
      <c r="AC7" s="12" t="s">
        <v>565</v>
      </c>
      <c r="AD7" t="s">
        <v>193</v>
      </c>
      <c r="AE7" s="12" t="s">
        <v>565</v>
      </c>
    </row>
    <row r="8" spans="1:31" x14ac:dyDescent="0.25">
      <c r="A8" t="str">
        <f t="shared" si="2"/>
        <v>SE7</v>
      </c>
      <c r="B8" t="s">
        <v>0</v>
      </c>
      <c r="C8" s="10" t="s">
        <v>534</v>
      </c>
      <c r="F8" t="str">
        <f t="shared" si="1"/>
        <v>LAYER</v>
      </c>
      <c r="G8">
        <v>7</v>
      </c>
      <c r="H8" t="s">
        <v>252</v>
      </c>
      <c r="I8" t="s">
        <v>533</v>
      </c>
      <c r="J8" s="25"/>
      <c r="L8">
        <v>9</v>
      </c>
      <c r="M8">
        <f ca="1">Erkundungsstelle.Sample.Table[[#This Row],[TIEFE_ENDE]]-Erkundungsstelle.Sample.Table[[#This Row],[DICKE]]</f>
        <v>99.2</v>
      </c>
      <c r="N8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108.2</v>
      </c>
      <c r="P8" t="s">
        <v>254</v>
      </c>
      <c r="Q8" t="s">
        <v>554</v>
      </c>
      <c r="R8" s="11" t="s">
        <v>255</v>
      </c>
      <c r="S8" t="s">
        <v>293</v>
      </c>
      <c r="T8" t="s">
        <v>239</v>
      </c>
      <c r="U8" s="12">
        <v>7</v>
      </c>
      <c r="V8" s="12">
        <v>7</v>
      </c>
      <c r="X8" t="s">
        <v>217</v>
      </c>
      <c r="Y8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11" t="str">
        <f>IF(Erkundungsstelle.Sample.Table[[#This Row],[PECH]]="JA","auffällig",IF(Erkundungsstelle.Sample.Table[[#This Row],[ART]]&lt;&gt;"","neutral",""))</f>
        <v>neutral</v>
      </c>
      <c r="AA8" s="12">
        <v>7</v>
      </c>
      <c r="AB8" s="12" t="s">
        <v>467</v>
      </c>
      <c r="AC8" s="12" t="s">
        <v>467</v>
      </c>
      <c r="AD8" t="s">
        <v>222</v>
      </c>
      <c r="AE8" s="12" t="s">
        <v>467</v>
      </c>
    </row>
    <row r="9" spans="1:31" x14ac:dyDescent="0.25">
      <c r="A9" t="str">
        <f t="shared" si="2"/>
        <v>SE8</v>
      </c>
      <c r="B9" t="s">
        <v>0</v>
      </c>
      <c r="C9" s="10" t="s">
        <v>535</v>
      </c>
      <c r="F9" t="str">
        <f t="shared" si="1"/>
        <v>LAYER</v>
      </c>
      <c r="G9">
        <v>8</v>
      </c>
      <c r="H9" t="s">
        <v>252</v>
      </c>
      <c r="I9" t="s">
        <v>536</v>
      </c>
      <c r="J9" s="25"/>
      <c r="L9">
        <v>12</v>
      </c>
      <c r="M9">
        <f ca="1">Erkundungsstelle.Sample.Table[[#This Row],[TIEFE_ENDE]]-Erkundungsstelle.Sample.Table[[#This Row],[DICKE]]</f>
        <v>108.2</v>
      </c>
      <c r="N9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120.2</v>
      </c>
      <c r="P9" t="s">
        <v>267</v>
      </c>
      <c r="Q9" t="s">
        <v>555</v>
      </c>
      <c r="R9" s="11" t="s">
        <v>268</v>
      </c>
      <c r="S9" t="s">
        <v>298</v>
      </c>
      <c r="T9" t="s">
        <v>257</v>
      </c>
      <c r="U9" s="12">
        <v>8</v>
      </c>
      <c r="V9" s="12">
        <v>8</v>
      </c>
      <c r="X9" t="s">
        <v>235</v>
      </c>
      <c r="Y9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11" t="str">
        <f>IF(Erkundungsstelle.Sample.Table[[#This Row],[PECH]]="JA","auffällig",IF(Erkundungsstelle.Sample.Table[[#This Row],[ART]]&lt;&gt;"","neutral",""))</f>
        <v>neutral</v>
      </c>
      <c r="AA9" s="12">
        <v>8</v>
      </c>
      <c r="AB9" s="12" t="s">
        <v>468</v>
      </c>
      <c r="AC9" s="12" t="s">
        <v>468</v>
      </c>
      <c r="AD9" t="s">
        <v>193</v>
      </c>
      <c r="AE9" s="12" t="s">
        <v>468</v>
      </c>
    </row>
    <row r="10" spans="1:31" x14ac:dyDescent="0.25">
      <c r="A10" t="str">
        <f t="shared" si="2"/>
        <v>SE9</v>
      </c>
      <c r="B10" t="s">
        <v>0</v>
      </c>
      <c r="C10" s="10" t="s">
        <v>537</v>
      </c>
      <c r="F10" t="str">
        <f t="shared" si="1"/>
        <v>LAYER</v>
      </c>
      <c r="G10">
        <v>9</v>
      </c>
      <c r="H10" t="s">
        <v>252</v>
      </c>
      <c r="I10" t="s">
        <v>538</v>
      </c>
      <c r="J10" s="25"/>
      <c r="L10">
        <v>15</v>
      </c>
      <c r="M10">
        <f ca="1">Erkundungsstelle.Sample.Table[[#This Row],[TIEFE_ENDE]]-Erkundungsstelle.Sample.Table[[#This Row],[DICKE]]</f>
        <v>120.19999999999999</v>
      </c>
      <c r="N10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135.19999999999999</v>
      </c>
      <c r="P10" t="s">
        <v>218</v>
      </c>
      <c r="Q10" t="s">
        <v>466</v>
      </c>
      <c r="R10" s="11" t="s">
        <v>219</v>
      </c>
      <c r="S10" t="s">
        <v>220</v>
      </c>
      <c r="T10" t="s">
        <v>270</v>
      </c>
      <c r="U10" s="12">
        <v>9</v>
      </c>
      <c r="V10" s="12">
        <v>9</v>
      </c>
      <c r="X10" t="s">
        <v>235</v>
      </c>
      <c r="Y10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11" t="str">
        <f>IF(Erkundungsstelle.Sample.Table[[#This Row],[PECH]]="JA","auffällig",IF(Erkundungsstelle.Sample.Table[[#This Row],[ART]]&lt;&gt;"","neutral",""))</f>
        <v>neutral</v>
      </c>
      <c r="AA10" s="12">
        <v>9</v>
      </c>
      <c r="AB10" s="12" t="s">
        <v>565</v>
      </c>
      <c r="AC10" s="12" t="s">
        <v>565</v>
      </c>
      <c r="AD10" t="s">
        <v>222</v>
      </c>
      <c r="AE10" s="12" t="s">
        <v>565</v>
      </c>
    </row>
    <row r="11" spans="1:31" x14ac:dyDescent="0.25">
      <c r="A11" t="str">
        <f t="shared" si="2"/>
        <v>SE10</v>
      </c>
      <c r="B11" t="s">
        <v>460</v>
      </c>
      <c r="C11" s="10"/>
      <c r="D11" t="s">
        <v>524</v>
      </c>
      <c r="F11" t="str">
        <f t="shared" si="1"/>
        <v>LAYER</v>
      </c>
      <c r="G11">
        <v>1</v>
      </c>
      <c r="H11" t="s">
        <v>192</v>
      </c>
      <c r="I11" t="s">
        <v>526</v>
      </c>
      <c r="J11" s="25"/>
      <c r="L11">
        <v>3</v>
      </c>
      <c r="M11">
        <f ca="1">Erkundungsstelle.Sample.Table[[#This Row],[TIEFE_ENDE]]-Erkundungsstelle.Sample.Table[[#This Row],[DICKE]]</f>
        <v>0</v>
      </c>
      <c r="N11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1" t="s">
        <v>237</v>
      </c>
      <c r="S11" t="s">
        <v>238</v>
      </c>
      <c r="T11" t="s">
        <v>280</v>
      </c>
      <c r="U11" s="12">
        <v>10</v>
      </c>
      <c r="V11" s="12">
        <v>10</v>
      </c>
      <c r="Y11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11" t="str">
        <f>IF(Erkundungsstelle.Sample.Table[[#This Row],[PECH]]="JA","auffällig",IF(Erkundungsstelle.Sample.Table[[#This Row],[ART]]&lt;&gt;"","neutral",""))</f>
        <v>auffällig</v>
      </c>
      <c r="AA11" s="12">
        <v>10</v>
      </c>
      <c r="AB11" s="12" t="s">
        <v>467</v>
      </c>
      <c r="AC11" s="12" t="s">
        <v>467</v>
      </c>
      <c r="AD11" t="s">
        <v>193</v>
      </c>
      <c r="AE11" s="12" t="s">
        <v>467</v>
      </c>
    </row>
    <row r="12" spans="1:31" x14ac:dyDescent="0.25">
      <c r="A12" t="str">
        <f t="shared" si="2"/>
        <v>SE11</v>
      </c>
      <c r="B12" t="s">
        <v>460</v>
      </c>
      <c r="C12" s="10" t="s">
        <v>527</v>
      </c>
      <c r="D12" t="s">
        <v>525</v>
      </c>
      <c r="F12" t="str">
        <f t="shared" si="1"/>
        <v>LAYER</v>
      </c>
      <c r="G12">
        <v>2</v>
      </c>
      <c r="H12" t="s">
        <v>192</v>
      </c>
      <c r="I12" t="s">
        <v>539</v>
      </c>
      <c r="J12" s="25"/>
      <c r="L12">
        <v>6</v>
      </c>
      <c r="M12">
        <f ca="1">Erkundungsstelle.Sample.Table[[#This Row],[TIEFE_ENDE]]-Erkundungsstelle.Sample.Table[[#This Row],[DICKE]]</f>
        <v>3</v>
      </c>
      <c r="N12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R12" s="11"/>
      <c r="U12" s="12"/>
      <c r="Y12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11" t="str">
        <f>IF(Erkundungsstelle.Sample.Table[[#This Row],[PECH]]="JA","auffällig",IF(Erkundungsstelle.Sample.Table[[#This Row],[ART]]&lt;&gt;"","neutral",""))</f>
        <v>neutral</v>
      </c>
    </row>
    <row r="13" spans="1:31" x14ac:dyDescent="0.25">
      <c r="A13" t="str">
        <f t="shared" si="2"/>
        <v>SE12</v>
      </c>
      <c r="B13" t="s">
        <v>460</v>
      </c>
      <c r="C13" s="10"/>
      <c r="F13" t="str">
        <f t="shared" si="1"/>
        <v>LAYER</v>
      </c>
      <c r="G13">
        <v>3</v>
      </c>
      <c r="H13" t="s">
        <v>234</v>
      </c>
      <c r="I13" t="s">
        <v>234</v>
      </c>
      <c r="J13" s="25"/>
      <c r="L13">
        <v>1</v>
      </c>
      <c r="M13">
        <f ca="1">Erkundungsstelle.Sample.Table[[#This Row],[TIEFE_ENDE]]-Erkundungsstelle.Sample.Table[[#This Row],[DICKE]]</f>
        <v>9</v>
      </c>
      <c r="N13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13" s="11"/>
      <c r="U13" s="12"/>
      <c r="Y13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11" t="str">
        <f>IF(Erkundungsstelle.Sample.Table[[#This Row],[PECH]]="JA","auffällig",IF(Erkundungsstelle.Sample.Table[[#This Row],[ART]]&lt;&gt;"","neutral",""))</f>
        <v>neutral</v>
      </c>
    </row>
    <row r="14" spans="1:31" x14ac:dyDescent="0.25">
      <c r="A14" t="str">
        <f t="shared" si="2"/>
        <v>SE13</v>
      </c>
      <c r="B14" t="s">
        <v>460</v>
      </c>
      <c r="C14" s="10"/>
      <c r="F14" t="str">
        <f t="shared" si="1"/>
        <v>LAYER</v>
      </c>
      <c r="G14">
        <v>4</v>
      </c>
      <c r="H14" t="s">
        <v>265</v>
      </c>
      <c r="I14" t="s">
        <v>540</v>
      </c>
      <c r="J14" s="25"/>
      <c r="K14" s="12" t="s">
        <v>739</v>
      </c>
      <c r="L14">
        <v>17</v>
      </c>
      <c r="M14">
        <f ca="1">Erkundungsstelle.Sample.Table[[#This Row],[TIEFE_ENDE]]-Erkundungsstelle.Sample.Table[[#This Row],[DICKE]]</f>
        <v>10</v>
      </c>
      <c r="N14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R14" s="11"/>
      <c r="U14" s="12"/>
      <c r="Y14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11" t="str">
        <f>IF(Erkundungsstelle.Sample.Table[[#This Row],[PECH]]="JA","auffällig",IF(Erkundungsstelle.Sample.Table[[#This Row],[ART]]&lt;&gt;"","neutral",""))</f>
        <v>neutral</v>
      </c>
      <c r="AE14" s="12" t="s">
        <v>740</v>
      </c>
    </row>
    <row r="15" spans="1:31" x14ac:dyDescent="0.25">
      <c r="A15" t="str">
        <f t="shared" si="2"/>
        <v>SE14</v>
      </c>
      <c r="B15" t="s">
        <v>460</v>
      </c>
      <c r="C15" s="10" t="s">
        <v>3</v>
      </c>
      <c r="F15" t="str">
        <f t="shared" si="1"/>
        <v>LAYER</v>
      </c>
      <c r="G15">
        <v>5</v>
      </c>
      <c r="H15" t="s">
        <v>252</v>
      </c>
      <c r="I15" t="s">
        <v>533</v>
      </c>
      <c r="J15" s="25"/>
      <c r="L15">
        <v>6</v>
      </c>
      <c r="M15">
        <f ca="1">Erkundungsstelle.Sample.Table[[#This Row],[TIEFE_ENDE]]-Erkundungsstelle.Sample.Table[[#This Row],[DICKE]]</f>
        <v>27</v>
      </c>
      <c r="N1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P15" t="s">
        <v>254</v>
      </c>
      <c r="Q15" t="s">
        <v>554</v>
      </c>
      <c r="R15" s="11" t="s">
        <v>255</v>
      </c>
      <c r="S15" t="s">
        <v>256</v>
      </c>
      <c r="T15" t="s">
        <v>221</v>
      </c>
      <c r="U15" s="12">
        <v>11</v>
      </c>
      <c r="V15" s="12">
        <v>11</v>
      </c>
      <c r="X15" t="s">
        <v>278</v>
      </c>
      <c r="Y1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11" t="str">
        <f>IF(Erkundungsstelle.Sample.Table[[#This Row],[PECH]]="JA","auffällig",IF(Erkundungsstelle.Sample.Table[[#This Row],[ART]]&lt;&gt;"","neutral",""))</f>
        <v>neutral</v>
      </c>
      <c r="AA15" s="12">
        <v>11</v>
      </c>
      <c r="AB15" s="12" t="s">
        <v>468</v>
      </c>
      <c r="AC15" s="12" t="s">
        <v>468</v>
      </c>
      <c r="AD15" t="s">
        <v>222</v>
      </c>
      <c r="AE15" s="12" t="s">
        <v>468</v>
      </c>
    </row>
    <row r="16" spans="1:31" x14ac:dyDescent="0.25">
      <c r="A16" t="str">
        <f t="shared" si="2"/>
        <v>SE15</v>
      </c>
      <c r="B16" t="s">
        <v>517</v>
      </c>
      <c r="C16" s="10" t="s">
        <v>3</v>
      </c>
      <c r="D16" t="s">
        <v>5</v>
      </c>
      <c r="F16" t="str">
        <f t="shared" si="1"/>
        <v>LAYER</v>
      </c>
      <c r="G16">
        <v>1</v>
      </c>
      <c r="H16" t="s">
        <v>304</v>
      </c>
      <c r="I16" t="s">
        <v>265</v>
      </c>
      <c r="J16" s="25"/>
      <c r="L16">
        <v>4</v>
      </c>
      <c r="M16">
        <f ca="1">Erkundungsstelle.Sample.Table[[#This Row],[TIEFE_ENDE]]-Erkundungsstelle.Sample.Table[[#This Row],[DICKE]]</f>
        <v>0</v>
      </c>
      <c r="N16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16" t="s">
        <v>267</v>
      </c>
      <c r="Q16" t="s">
        <v>555</v>
      </c>
      <c r="R16" s="11" t="s">
        <v>268</v>
      </c>
      <c r="S16" t="s">
        <v>269</v>
      </c>
      <c r="T16" t="s">
        <v>239</v>
      </c>
      <c r="U16" s="12">
        <v>12</v>
      </c>
      <c r="V16" s="12">
        <v>12</v>
      </c>
      <c r="X16" t="s">
        <v>235</v>
      </c>
      <c r="Y16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11" t="str">
        <f>IF(Erkundungsstelle.Sample.Table[[#This Row],[PECH]]="JA","auffällig",IF(Erkundungsstelle.Sample.Table[[#This Row],[ART]]&lt;&gt;"","neutral",""))</f>
        <v>neutral</v>
      </c>
      <c r="AA16" s="12">
        <v>12</v>
      </c>
      <c r="AB16" s="12" t="s">
        <v>565</v>
      </c>
      <c r="AC16" s="12" t="s">
        <v>565</v>
      </c>
      <c r="AD16" t="s">
        <v>193</v>
      </c>
      <c r="AE16" s="12" t="s">
        <v>565</v>
      </c>
    </row>
    <row r="17" spans="1:31" x14ac:dyDescent="0.25">
      <c r="A17" t="str">
        <f t="shared" si="2"/>
        <v>SE16</v>
      </c>
      <c r="B17" t="s">
        <v>517</v>
      </c>
      <c r="C17" s="10" t="s">
        <v>529</v>
      </c>
      <c r="F17" t="str">
        <f t="shared" si="1"/>
        <v>LAYER</v>
      </c>
      <c r="G17">
        <v>2</v>
      </c>
      <c r="H17" t="s">
        <v>265</v>
      </c>
      <c r="I17" t="s">
        <v>540</v>
      </c>
      <c r="J17" s="25"/>
      <c r="L17">
        <v>2</v>
      </c>
      <c r="M17">
        <f ca="1">Erkundungsstelle.Sample.Table[[#This Row],[TIEFE_ENDE]]-Erkundungsstelle.Sample.Table[[#This Row],[DICKE]]</f>
        <v>4</v>
      </c>
      <c r="N17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17" s="11"/>
      <c r="U17" s="12"/>
      <c r="Y17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11" t="str">
        <f>IF(Erkundungsstelle.Sample.Table[[#This Row],[PECH]]="JA","auffällig",IF(Erkundungsstelle.Sample.Table[[#This Row],[ART]]&lt;&gt;"","neutral",""))</f>
        <v>neutral</v>
      </c>
    </row>
    <row r="18" spans="1:31" x14ac:dyDescent="0.25">
      <c r="A18" t="str">
        <f t="shared" si="2"/>
        <v>SE17</v>
      </c>
      <c r="B18" t="s">
        <v>517</v>
      </c>
      <c r="C18" s="10" t="s">
        <v>532</v>
      </c>
      <c r="F18" t="str">
        <f t="shared" si="1"/>
        <v>LAYER</v>
      </c>
      <c r="G18">
        <v>3</v>
      </c>
      <c r="H18" t="s">
        <v>265</v>
      </c>
      <c r="I18" t="s">
        <v>540</v>
      </c>
      <c r="J18" s="25"/>
      <c r="L18">
        <v>10</v>
      </c>
      <c r="M18">
        <f ca="1">Erkundungsstelle.Sample.Table[[#This Row],[TIEFE_ENDE]]-Erkundungsstelle.Sample.Table[[#This Row],[DICKE]]</f>
        <v>6</v>
      </c>
      <c r="N18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18" s="11"/>
      <c r="U18" s="12"/>
      <c r="Y18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11" t="str">
        <f>IF(Erkundungsstelle.Sample.Table[[#This Row],[PECH]]="JA","auffällig",IF(Erkundungsstelle.Sample.Table[[#This Row],[ART]]&lt;&gt;"","neutral",""))</f>
        <v>neutral</v>
      </c>
    </row>
    <row r="19" spans="1:31" x14ac:dyDescent="0.25">
      <c r="A19" t="str">
        <f t="shared" si="2"/>
        <v>SE18</v>
      </c>
      <c r="B19" t="s">
        <v>517</v>
      </c>
      <c r="C19" s="10"/>
      <c r="F19" t="str">
        <f t="shared" si="1"/>
        <v>LAYER</v>
      </c>
      <c r="G19">
        <v>4</v>
      </c>
      <c r="H19" t="s">
        <v>192</v>
      </c>
      <c r="I19" t="s">
        <v>541</v>
      </c>
      <c r="J19" s="25"/>
      <c r="L19">
        <v>5</v>
      </c>
      <c r="M19">
        <f ca="1">Erkundungsstelle.Sample.Table[[#This Row],[TIEFE_ENDE]]-Erkundungsstelle.Sample.Table[[#This Row],[DICKE]]</f>
        <v>16</v>
      </c>
      <c r="N19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R19" s="11"/>
      <c r="U19" s="12"/>
      <c r="Y19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11" t="str">
        <f>IF(Erkundungsstelle.Sample.Table[[#This Row],[PECH]]="JA","auffällig",IF(Erkundungsstelle.Sample.Table[[#This Row],[ART]]&lt;&gt;"","neutral",""))</f>
        <v>neutral</v>
      </c>
    </row>
    <row r="20" spans="1:31" x14ac:dyDescent="0.25">
      <c r="A20" t="str">
        <f t="shared" si="2"/>
        <v>SE19</v>
      </c>
      <c r="B20" t="s">
        <v>517</v>
      </c>
      <c r="C20" s="10"/>
      <c r="F20" t="str">
        <f t="shared" si="1"/>
        <v>LAYER</v>
      </c>
      <c r="G20">
        <v>5</v>
      </c>
      <c r="H20" t="s">
        <v>252</v>
      </c>
      <c r="I20" t="s">
        <v>542</v>
      </c>
      <c r="J20" s="25" t="s">
        <v>543</v>
      </c>
      <c r="L20">
        <v>150</v>
      </c>
      <c r="M20">
        <f ca="1">Erkundungsstelle.Sample.Table[[#This Row],[TIEFE_ENDE]]-Erkundungsstelle.Sample.Table[[#This Row],[DICKE]]</f>
        <v>21</v>
      </c>
      <c r="N20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R20" s="11"/>
      <c r="U20" s="12"/>
      <c r="Y20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11" t="str">
        <f>IF(Erkundungsstelle.Sample.Table[[#This Row],[PECH]]="JA","auffällig",IF(Erkundungsstelle.Sample.Table[[#This Row],[ART]]&lt;&gt;"","neutral",""))</f>
        <v>neutral</v>
      </c>
    </row>
    <row r="21" spans="1:31" x14ac:dyDescent="0.25">
      <c r="A21" t="str">
        <f t="shared" si="2"/>
        <v>SE20</v>
      </c>
      <c r="B21" t="s">
        <v>518</v>
      </c>
      <c r="C21" s="10" t="s">
        <v>527</v>
      </c>
      <c r="D21" t="s">
        <v>524</v>
      </c>
      <c r="F21" t="str">
        <f t="shared" si="1"/>
        <v>LAYER</v>
      </c>
      <c r="G21">
        <v>1</v>
      </c>
      <c r="H21" t="s">
        <v>304</v>
      </c>
      <c r="I21" t="s">
        <v>533</v>
      </c>
      <c r="J21" s="25"/>
      <c r="L21">
        <v>3</v>
      </c>
      <c r="M21">
        <f ca="1">Erkundungsstelle.Sample.Table[[#This Row],[TIEFE_ENDE]]-Erkundungsstelle.Sample.Table[[#This Row],[DICKE]]</f>
        <v>0</v>
      </c>
      <c r="N21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1" t="s">
        <v>218</v>
      </c>
      <c r="Q21" t="s">
        <v>466</v>
      </c>
      <c r="R21" s="11" t="s">
        <v>219</v>
      </c>
      <c r="S21" t="s">
        <v>279</v>
      </c>
      <c r="T21" t="s">
        <v>257</v>
      </c>
      <c r="U21" s="12">
        <v>13</v>
      </c>
      <c r="V21" s="12">
        <v>13</v>
      </c>
      <c r="X21" t="s">
        <v>278</v>
      </c>
      <c r="Y21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11" t="str">
        <f>IF(Erkundungsstelle.Sample.Table[[#This Row],[PECH]]="JA","auffällig",IF(Erkundungsstelle.Sample.Table[[#This Row],[ART]]&lt;&gt;"","neutral",""))</f>
        <v>neutral</v>
      </c>
      <c r="AA21" s="12">
        <v>13</v>
      </c>
      <c r="AB21" s="12" t="s">
        <v>467</v>
      </c>
      <c r="AC21" s="12" t="s">
        <v>467</v>
      </c>
      <c r="AD21" t="s">
        <v>222</v>
      </c>
      <c r="AE21" s="12" t="s">
        <v>467</v>
      </c>
    </row>
    <row r="22" spans="1:31" x14ac:dyDescent="0.25">
      <c r="A22" t="str">
        <f t="shared" si="2"/>
        <v>SE21</v>
      </c>
      <c r="B22" t="s">
        <v>518</v>
      </c>
      <c r="C22" s="10" t="s">
        <v>527</v>
      </c>
      <c r="F22" t="str">
        <f t="shared" si="1"/>
        <v>LAYER</v>
      </c>
      <c r="G22">
        <v>2</v>
      </c>
      <c r="H22" t="s">
        <v>304</v>
      </c>
      <c r="I22" t="s">
        <v>533</v>
      </c>
      <c r="J22" s="25"/>
      <c r="L22">
        <v>1</v>
      </c>
      <c r="M22">
        <f ca="1">Erkundungsstelle.Sample.Table[[#This Row],[TIEFE_ENDE]]-Erkundungsstelle.Sample.Table[[#This Row],[DICKE]]</f>
        <v>3</v>
      </c>
      <c r="N22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2" t="s">
        <v>236</v>
      </c>
      <c r="Q22" t="s">
        <v>451</v>
      </c>
      <c r="R22" s="11" t="s">
        <v>237</v>
      </c>
      <c r="S22" t="s">
        <v>287</v>
      </c>
      <c r="T22" t="s">
        <v>270</v>
      </c>
      <c r="U22" s="12">
        <v>14</v>
      </c>
      <c r="V22" s="12">
        <v>14</v>
      </c>
      <c r="Y22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11" t="str">
        <f>IF(Erkundungsstelle.Sample.Table[[#This Row],[PECH]]="JA","auffällig",IF(Erkundungsstelle.Sample.Table[[#This Row],[ART]]&lt;&gt;"","neutral",""))</f>
        <v>neutral</v>
      </c>
      <c r="AA22" s="12">
        <v>14</v>
      </c>
      <c r="AB22" s="12" t="s">
        <v>468</v>
      </c>
      <c r="AC22" s="12" t="s">
        <v>468</v>
      </c>
      <c r="AD22" t="s">
        <v>193</v>
      </c>
      <c r="AE22" s="12" t="s">
        <v>468</v>
      </c>
    </row>
    <row r="23" spans="1:31" x14ac:dyDescent="0.25">
      <c r="A23" t="str">
        <f t="shared" si="2"/>
        <v>SE22</v>
      </c>
      <c r="B23" t="s">
        <v>518</v>
      </c>
      <c r="C23" s="10" t="s">
        <v>529</v>
      </c>
      <c r="F23" t="str">
        <f t="shared" si="1"/>
        <v>LAYER</v>
      </c>
      <c r="G23">
        <v>3</v>
      </c>
      <c r="H23" t="s">
        <v>297</v>
      </c>
      <c r="I23" t="s">
        <v>544</v>
      </c>
      <c r="J23" s="25"/>
      <c r="L23">
        <v>12</v>
      </c>
      <c r="M23">
        <f ca="1">Erkundungsstelle.Sample.Table[[#This Row],[TIEFE_ENDE]]-Erkundungsstelle.Sample.Table[[#This Row],[DICKE]]</f>
        <v>4</v>
      </c>
      <c r="N23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23" s="11"/>
      <c r="U23" s="12"/>
      <c r="Y23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11" t="str">
        <f>IF(Erkundungsstelle.Sample.Table[[#This Row],[PECH]]="JA","auffällig",IF(Erkundungsstelle.Sample.Table[[#This Row],[ART]]&lt;&gt;"","neutral",""))</f>
        <v>neutral</v>
      </c>
    </row>
    <row r="24" spans="1:31" x14ac:dyDescent="0.25">
      <c r="A24" t="str">
        <f t="shared" si="2"/>
        <v>SE23</v>
      </c>
      <c r="B24" t="s">
        <v>519</v>
      </c>
      <c r="C24" s="10"/>
      <c r="F24" t="str">
        <f t="shared" si="1"/>
        <v>LAYER</v>
      </c>
      <c r="G24">
        <v>1</v>
      </c>
      <c r="H24" t="s">
        <v>265</v>
      </c>
      <c r="I24" t="s">
        <v>545</v>
      </c>
      <c r="J24" s="25"/>
      <c r="L24">
        <v>15</v>
      </c>
      <c r="M24">
        <f ca="1">Erkundungsstelle.Sample.Table[[#This Row],[TIEFE_ENDE]]-Erkundungsstelle.Sample.Table[[#This Row],[DICKE]]</f>
        <v>0</v>
      </c>
      <c r="N24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R24" s="11"/>
      <c r="U24" s="12"/>
      <c r="Y24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11" t="str">
        <f>IF(Erkundungsstelle.Sample.Table[[#This Row],[PECH]]="JA","auffällig",IF(Erkundungsstelle.Sample.Table[[#This Row],[ART]]&lt;&gt;"","neutral",""))</f>
        <v>neutral</v>
      </c>
    </row>
    <row r="25" spans="1:31" x14ac:dyDescent="0.25">
      <c r="A25" t="str">
        <f t="shared" si="2"/>
        <v>SE24</v>
      </c>
      <c r="B25" t="s">
        <v>519</v>
      </c>
      <c r="C25" s="10" t="s">
        <v>3</v>
      </c>
      <c r="E25" t="s">
        <v>546</v>
      </c>
      <c r="F25" t="str">
        <f t="shared" si="1"/>
        <v>LAYER</v>
      </c>
      <c r="G25">
        <v>2</v>
      </c>
      <c r="H25" t="s">
        <v>286</v>
      </c>
      <c r="I25" t="s">
        <v>528</v>
      </c>
      <c r="J25" s="25"/>
      <c r="L25">
        <v>17</v>
      </c>
      <c r="M25">
        <f ca="1">Erkundungsstelle.Sample.Table[[#This Row],[TIEFE_ENDE]]-Erkundungsstelle.Sample.Table[[#This Row],[DICKE]]</f>
        <v>15</v>
      </c>
      <c r="N2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25" t="s">
        <v>254</v>
      </c>
      <c r="Q25" t="s">
        <v>554</v>
      </c>
      <c r="R25" s="11" t="s">
        <v>255</v>
      </c>
      <c r="S25" t="s">
        <v>293</v>
      </c>
      <c r="T25" t="s">
        <v>280</v>
      </c>
      <c r="U25" s="12">
        <v>15</v>
      </c>
      <c r="V25" s="12">
        <v>15</v>
      </c>
      <c r="Y2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11" t="str">
        <f>IF(Erkundungsstelle.Sample.Table[[#This Row],[PECH]]="JA","auffällig",IF(Erkundungsstelle.Sample.Table[[#This Row],[ART]]&lt;&gt;"","neutral",""))</f>
        <v>neutral</v>
      </c>
      <c r="AA25" s="12">
        <v>15</v>
      </c>
      <c r="AB25" s="12" t="s">
        <v>565</v>
      </c>
      <c r="AC25" s="12" t="s">
        <v>565</v>
      </c>
      <c r="AD25" t="s">
        <v>222</v>
      </c>
      <c r="AE25" s="12" t="s">
        <v>565</v>
      </c>
    </row>
    <row r="26" spans="1:31" x14ac:dyDescent="0.25">
      <c r="A26" t="str">
        <f t="shared" si="2"/>
        <v>SE25</v>
      </c>
      <c r="B26" t="s">
        <v>520</v>
      </c>
      <c r="C26" s="10" t="s">
        <v>527</v>
      </c>
      <c r="D26" t="s">
        <v>742</v>
      </c>
      <c r="F26" t="str">
        <f t="shared" si="1"/>
        <v>LAYER</v>
      </c>
      <c r="G26">
        <v>1</v>
      </c>
      <c r="H26" t="s">
        <v>286</v>
      </c>
      <c r="I26" t="s">
        <v>530</v>
      </c>
      <c r="J26" s="25"/>
      <c r="L26">
        <v>3</v>
      </c>
      <c r="M26">
        <f ca="1">Erkundungsstelle.Sample.Table[[#This Row],[TIEFE_ENDE]]-Erkundungsstelle.Sample.Table[[#This Row],[DICKE]]</f>
        <v>0</v>
      </c>
      <c r="N26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6" t="s">
        <v>267</v>
      </c>
      <c r="Q26" t="s">
        <v>555</v>
      </c>
      <c r="R26" s="11" t="s">
        <v>268</v>
      </c>
      <c r="S26" t="s">
        <v>298</v>
      </c>
      <c r="T26" t="s">
        <v>221</v>
      </c>
      <c r="U26" s="12">
        <v>16</v>
      </c>
      <c r="V26" s="12">
        <v>16</v>
      </c>
      <c r="Y26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11" t="str">
        <f>IF(Erkundungsstelle.Sample.Table[[#This Row],[PECH]]="JA","auffällig",IF(Erkundungsstelle.Sample.Table[[#This Row],[ART]]&lt;&gt;"","neutral",""))</f>
        <v>neutral</v>
      </c>
      <c r="AA26" s="12">
        <v>16</v>
      </c>
      <c r="AB26" s="12" t="s">
        <v>467</v>
      </c>
      <c r="AC26" s="12" t="s">
        <v>467</v>
      </c>
      <c r="AD26" t="s">
        <v>193</v>
      </c>
      <c r="AE26" s="12" t="s">
        <v>467</v>
      </c>
    </row>
    <row r="27" spans="1:31" x14ac:dyDescent="0.25">
      <c r="A27" t="str">
        <f t="shared" si="2"/>
        <v>SE26</v>
      </c>
      <c r="B27" t="s">
        <v>520</v>
      </c>
      <c r="C27" s="10" t="s">
        <v>527</v>
      </c>
      <c r="F27" t="str">
        <f t="shared" si="1"/>
        <v>LAYER</v>
      </c>
      <c r="G27">
        <v>2</v>
      </c>
      <c r="H27" t="s">
        <v>286</v>
      </c>
      <c r="I27" t="s">
        <v>547</v>
      </c>
      <c r="J27" s="25"/>
      <c r="L27">
        <v>1</v>
      </c>
      <c r="M27">
        <f ca="1">Erkundungsstelle.Sample.Table[[#This Row],[TIEFE_ENDE]]-Erkundungsstelle.Sample.Table[[#This Row],[DICKE]]</f>
        <v>3</v>
      </c>
      <c r="N27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7" t="s">
        <v>218</v>
      </c>
      <c r="Q27" t="s">
        <v>466</v>
      </c>
      <c r="R27" s="11" t="s">
        <v>219</v>
      </c>
      <c r="S27" t="s">
        <v>220</v>
      </c>
      <c r="T27" t="s">
        <v>239</v>
      </c>
      <c r="U27" s="12">
        <v>17</v>
      </c>
      <c r="V27" s="12">
        <v>17</v>
      </c>
      <c r="Y27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11" t="str">
        <f>IF(Erkundungsstelle.Sample.Table[[#This Row],[PECH]]="JA","auffällig",IF(Erkundungsstelle.Sample.Table[[#This Row],[ART]]&lt;&gt;"","neutral",""))</f>
        <v>neutral</v>
      </c>
      <c r="AA27" s="12">
        <v>17</v>
      </c>
      <c r="AB27" s="12" t="s">
        <v>468</v>
      </c>
      <c r="AC27" s="12" t="s">
        <v>468</v>
      </c>
      <c r="AD27" t="s">
        <v>222</v>
      </c>
      <c r="AE27" s="12" t="s">
        <v>468</v>
      </c>
    </row>
    <row r="28" spans="1:31" x14ac:dyDescent="0.25">
      <c r="A28" t="str">
        <f t="shared" si="2"/>
        <v>SE27</v>
      </c>
      <c r="B28" t="s">
        <v>520</v>
      </c>
      <c r="C28" s="10" t="s">
        <v>3</v>
      </c>
      <c r="F28" t="str">
        <f t="shared" si="1"/>
        <v>LAYER</v>
      </c>
      <c r="G28">
        <v>3</v>
      </c>
      <c r="H28" t="s">
        <v>286</v>
      </c>
      <c r="I28" t="s">
        <v>548</v>
      </c>
      <c r="J28" s="25"/>
      <c r="L28">
        <v>7</v>
      </c>
      <c r="M28">
        <f ca="1">Erkundungsstelle.Sample.Table[[#This Row],[TIEFE_ENDE]]-Erkundungsstelle.Sample.Table[[#This Row],[DICKE]]</f>
        <v>4</v>
      </c>
      <c r="N28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P28" t="s">
        <v>236</v>
      </c>
      <c r="Q28" t="s">
        <v>451</v>
      </c>
      <c r="R28" s="11" t="s">
        <v>237</v>
      </c>
      <c r="S28" t="s">
        <v>238</v>
      </c>
      <c r="T28" t="s">
        <v>257</v>
      </c>
      <c r="U28" s="12">
        <v>18</v>
      </c>
      <c r="V28" s="12">
        <v>18</v>
      </c>
      <c r="Y28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11" t="str">
        <f>IF(Erkundungsstelle.Sample.Table[[#This Row],[PECH]]="JA","auffällig",IF(Erkundungsstelle.Sample.Table[[#This Row],[ART]]&lt;&gt;"","neutral",""))</f>
        <v>neutral</v>
      </c>
      <c r="AA28" s="12">
        <v>18</v>
      </c>
      <c r="AB28" s="12" t="s">
        <v>565</v>
      </c>
      <c r="AC28" s="12" t="s">
        <v>565</v>
      </c>
      <c r="AD28" t="s">
        <v>193</v>
      </c>
      <c r="AE28" s="12" t="s">
        <v>565</v>
      </c>
    </row>
    <row r="29" spans="1:31" x14ac:dyDescent="0.25">
      <c r="A29" t="str">
        <f t="shared" si="2"/>
        <v>SE28</v>
      </c>
      <c r="B29" t="s">
        <v>523</v>
      </c>
      <c r="C29" s="10" t="s">
        <v>350</v>
      </c>
      <c r="F29" t="str">
        <f t="shared" si="1"/>
        <v>LAYER</v>
      </c>
      <c r="G29">
        <v>1</v>
      </c>
      <c r="H29" t="s">
        <v>192</v>
      </c>
      <c r="I29">
        <v>1</v>
      </c>
      <c r="J29" s="25"/>
      <c r="L29">
        <v>1</v>
      </c>
      <c r="M29">
        <f ca="1">Erkundungsstelle.Sample.Table[[#This Row],[TIEFE_ENDE]]-Erkundungsstelle.Sample.Table[[#This Row],[DICKE]]</f>
        <v>0</v>
      </c>
      <c r="N29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R29" s="11"/>
      <c r="U29" s="12"/>
      <c r="Y29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11" t="str">
        <f>IF(Erkundungsstelle.Sample.Table[[#This Row],[PECH]]="JA","auffällig",IF(Erkundungsstelle.Sample.Table[[#This Row],[ART]]&lt;&gt;"","neutral",""))</f>
        <v>auffällig</v>
      </c>
    </row>
    <row r="30" spans="1:31" x14ac:dyDescent="0.25">
      <c r="A30" t="str">
        <f t="shared" si="2"/>
        <v>SE29</v>
      </c>
      <c r="B30" t="s">
        <v>523</v>
      </c>
      <c r="C30" s="10" t="s">
        <v>350</v>
      </c>
      <c r="E30" t="s">
        <v>549</v>
      </c>
      <c r="F30" t="str">
        <f t="shared" si="1"/>
        <v>LAYER</v>
      </c>
      <c r="G30">
        <v>2</v>
      </c>
      <c r="H30" t="s">
        <v>234</v>
      </c>
      <c r="I30">
        <v>2</v>
      </c>
      <c r="J30" s="25"/>
      <c r="L30">
        <v>2</v>
      </c>
      <c r="M30">
        <f ca="1">Erkundungsstelle.Sample.Table[[#This Row],[TIEFE_ENDE]]-Erkundungsstelle.Sample.Table[[#This Row],[DICKE]]</f>
        <v>1</v>
      </c>
      <c r="N30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R30" s="11"/>
      <c r="U30" s="12"/>
      <c r="Y30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11" t="str">
        <f>IF(Erkundungsstelle.Sample.Table[[#This Row],[PECH]]="JA","auffällig",IF(Erkundungsstelle.Sample.Table[[#This Row],[ART]]&lt;&gt;"","neutral",""))</f>
        <v>neutral</v>
      </c>
    </row>
    <row r="31" spans="1:31" x14ac:dyDescent="0.25">
      <c r="A31" t="str">
        <f t="shared" si="2"/>
        <v>SE30</v>
      </c>
      <c r="B31" t="s">
        <v>523</v>
      </c>
      <c r="C31" s="10" t="s">
        <v>350</v>
      </c>
      <c r="D31" t="s">
        <v>743</v>
      </c>
      <c r="F31" t="str">
        <f t="shared" si="1"/>
        <v>LAYER</v>
      </c>
      <c r="G31">
        <v>3</v>
      </c>
      <c r="H31" t="s">
        <v>252</v>
      </c>
      <c r="I31">
        <v>3</v>
      </c>
      <c r="J31" s="25"/>
      <c r="L31">
        <v>3</v>
      </c>
      <c r="M31">
        <f ca="1">Erkundungsstelle.Sample.Table[[#This Row],[TIEFE_ENDE]]-Erkundungsstelle.Sample.Table[[#This Row],[DICKE]]</f>
        <v>3</v>
      </c>
      <c r="N31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31" s="11"/>
      <c r="U31" s="12"/>
      <c r="Y31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11" t="str">
        <f>IF(Erkundungsstelle.Sample.Table[[#This Row],[PECH]]="JA","auffällig",IF(Erkundungsstelle.Sample.Table[[#This Row],[ART]]&lt;&gt;"","neutral",""))</f>
        <v>neutral</v>
      </c>
    </row>
    <row r="32" spans="1:31" x14ac:dyDescent="0.25">
      <c r="A32" t="str">
        <f t="shared" si="2"/>
        <v>SE31</v>
      </c>
      <c r="B32" t="s">
        <v>523</v>
      </c>
      <c r="C32" s="10" t="s">
        <v>350</v>
      </c>
      <c r="F32" t="str">
        <f t="shared" si="1"/>
        <v>LAYER</v>
      </c>
      <c r="G32">
        <v>4</v>
      </c>
      <c r="H32" t="s">
        <v>265</v>
      </c>
      <c r="I32">
        <v>4</v>
      </c>
      <c r="J32" s="25"/>
      <c r="L32">
        <v>4</v>
      </c>
      <c r="M32">
        <f ca="1">Erkundungsstelle.Sample.Table[[#This Row],[TIEFE_ENDE]]-Erkundungsstelle.Sample.Table[[#This Row],[DICKE]]</f>
        <v>6</v>
      </c>
      <c r="N32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32" s="11"/>
      <c r="U32" s="12"/>
      <c r="Y32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11" t="str">
        <f>IF(Erkundungsstelle.Sample.Table[[#This Row],[PECH]]="JA","auffällig",IF(Erkundungsstelle.Sample.Table[[#This Row],[ART]]&lt;&gt;"","neutral",""))</f>
        <v>neutral</v>
      </c>
    </row>
    <row r="33" spans="1:31" x14ac:dyDescent="0.25">
      <c r="A33" t="str">
        <f t="shared" si="2"/>
        <v>SE32</v>
      </c>
      <c r="B33" t="s">
        <v>523</v>
      </c>
      <c r="C33" s="10" t="s">
        <v>350</v>
      </c>
      <c r="F33" t="str">
        <f t="shared" si="1"/>
        <v>LAYER</v>
      </c>
      <c r="G33">
        <v>5</v>
      </c>
      <c r="H33" t="s">
        <v>277</v>
      </c>
      <c r="I33">
        <v>5</v>
      </c>
      <c r="J33" s="25"/>
      <c r="L33">
        <v>5</v>
      </c>
      <c r="M33">
        <f ca="1">Erkundungsstelle.Sample.Table[[#This Row],[TIEFE_ENDE]]-Erkundungsstelle.Sample.Table[[#This Row],[DICKE]]</f>
        <v>10</v>
      </c>
      <c r="N33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R33" s="11"/>
      <c r="U33" s="12"/>
      <c r="Y33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11" t="str">
        <f>IF(Erkundungsstelle.Sample.Table[[#This Row],[PECH]]="JA","auffällig",IF(Erkundungsstelle.Sample.Table[[#This Row],[ART]]&lt;&gt;"","neutral",""))</f>
        <v>auffällig</v>
      </c>
    </row>
    <row r="34" spans="1:31" x14ac:dyDescent="0.25">
      <c r="A34" t="str">
        <f t="shared" si="2"/>
        <v>SE33</v>
      </c>
      <c r="B34" t="s">
        <v>523</v>
      </c>
      <c r="C34" s="10" t="s">
        <v>350</v>
      </c>
      <c r="F34" t="str">
        <f t="shared" si="1"/>
        <v>LAYER</v>
      </c>
      <c r="G34">
        <v>6</v>
      </c>
      <c r="H34" t="s">
        <v>286</v>
      </c>
      <c r="I34">
        <v>6</v>
      </c>
      <c r="J34" s="25"/>
      <c r="L34">
        <v>6</v>
      </c>
      <c r="M34">
        <f ca="1">Erkundungsstelle.Sample.Table[[#This Row],[TIEFE_ENDE]]-Erkundungsstelle.Sample.Table[[#This Row],[DICKE]]</f>
        <v>15</v>
      </c>
      <c r="N34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R34" s="11"/>
      <c r="U34" s="12"/>
      <c r="Y34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11" t="str">
        <f>IF(Erkundungsstelle.Sample.Table[[#This Row],[PECH]]="JA","auffällig",IF(Erkundungsstelle.Sample.Table[[#This Row],[ART]]&lt;&gt;"","neutral",""))</f>
        <v>auffällig</v>
      </c>
    </row>
    <row r="35" spans="1:31" x14ac:dyDescent="0.25">
      <c r="A35" t="str">
        <f t="shared" si="2"/>
        <v>SE34</v>
      </c>
      <c r="B35" t="s">
        <v>523</v>
      </c>
      <c r="C35" s="10" t="s">
        <v>350</v>
      </c>
      <c r="F35" t="str">
        <f t="shared" si="1"/>
        <v>LAYER</v>
      </c>
      <c r="G35">
        <v>7</v>
      </c>
      <c r="H35" t="s">
        <v>292</v>
      </c>
      <c r="I35">
        <v>7</v>
      </c>
      <c r="J35" s="25"/>
      <c r="L35">
        <v>7</v>
      </c>
      <c r="M35">
        <f ca="1">Erkundungsstelle.Sample.Table[[#This Row],[TIEFE_ENDE]]-Erkundungsstelle.Sample.Table[[#This Row],[DICKE]]</f>
        <v>21</v>
      </c>
      <c r="N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R35" s="11"/>
      <c r="U35" s="12"/>
      <c r="Y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11" t="str">
        <f>IF(Erkundungsstelle.Sample.Table[[#This Row],[PECH]]="JA","auffällig",IF(Erkundungsstelle.Sample.Table[[#This Row],[ART]]&lt;&gt;"","neutral",""))</f>
        <v>auffällig</v>
      </c>
    </row>
    <row r="36" spans="1:31" x14ac:dyDescent="0.25">
      <c r="A36" t="str">
        <f t="shared" si="2"/>
        <v>SE35</v>
      </c>
      <c r="B36" t="s">
        <v>523</v>
      </c>
      <c r="C36" s="10" t="s">
        <v>350</v>
      </c>
      <c r="F36" t="str">
        <f t="shared" si="1"/>
        <v>LAYER</v>
      </c>
      <c r="G36">
        <v>8</v>
      </c>
      <c r="H36" t="s">
        <v>297</v>
      </c>
      <c r="I36">
        <v>8</v>
      </c>
      <c r="J36" s="25"/>
      <c r="L36">
        <v>8</v>
      </c>
      <c r="M36">
        <f ca="1">Erkundungsstelle.Sample.Table[[#This Row],[TIEFE_ENDE]]-Erkundungsstelle.Sample.Table[[#This Row],[DICKE]]</f>
        <v>28</v>
      </c>
      <c r="N36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R36" s="11"/>
      <c r="U36" s="12"/>
      <c r="Y36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11" t="str">
        <f>IF(Erkundungsstelle.Sample.Table[[#This Row],[PECH]]="JA","auffällig",IF(Erkundungsstelle.Sample.Table[[#This Row],[ART]]&lt;&gt;"","neutral",""))</f>
        <v>auffällig</v>
      </c>
    </row>
    <row r="37" spans="1:31" x14ac:dyDescent="0.25">
      <c r="A37" t="str">
        <f t="shared" si="2"/>
        <v>SE36</v>
      </c>
      <c r="B37" t="s">
        <v>523</v>
      </c>
      <c r="C37" s="10" t="s">
        <v>350</v>
      </c>
      <c r="F37" t="str">
        <f t="shared" si="1"/>
        <v>LAYER</v>
      </c>
      <c r="G37">
        <v>9</v>
      </c>
      <c r="H37" t="s">
        <v>301</v>
      </c>
      <c r="I37">
        <v>9</v>
      </c>
      <c r="J37" s="25"/>
      <c r="L37">
        <v>9</v>
      </c>
      <c r="M37">
        <f ca="1">Erkundungsstelle.Sample.Table[[#This Row],[TIEFE_ENDE]]-Erkundungsstelle.Sample.Table[[#This Row],[DICKE]]</f>
        <v>36</v>
      </c>
      <c r="N37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R37" s="11"/>
      <c r="U37" s="12"/>
      <c r="Y37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11" t="str">
        <f>IF(Erkundungsstelle.Sample.Table[[#This Row],[PECH]]="JA","auffällig",IF(Erkundungsstelle.Sample.Table[[#This Row],[ART]]&lt;&gt;"","neutral",""))</f>
        <v>auffällig</v>
      </c>
    </row>
    <row r="38" spans="1:31" x14ac:dyDescent="0.25">
      <c r="A38" t="str">
        <f t="shared" si="2"/>
        <v>SE37</v>
      </c>
      <c r="B38" t="s">
        <v>523</v>
      </c>
      <c r="C38" s="10" t="s">
        <v>350</v>
      </c>
      <c r="F38" t="str">
        <f t="shared" si="1"/>
        <v>LAYER</v>
      </c>
      <c r="G38">
        <v>10</v>
      </c>
      <c r="H38" t="s">
        <v>304</v>
      </c>
      <c r="I38">
        <v>10</v>
      </c>
      <c r="J38" s="25"/>
      <c r="L38">
        <v>10</v>
      </c>
      <c r="M38">
        <f ca="1">Erkundungsstelle.Sample.Table[[#This Row],[TIEFE_ENDE]]-Erkundungsstelle.Sample.Table[[#This Row],[DICKE]]</f>
        <v>45</v>
      </c>
      <c r="N38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R38" s="11"/>
      <c r="U38" s="12"/>
      <c r="Y38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11" t="str">
        <f>IF(Erkundungsstelle.Sample.Table[[#This Row],[PECH]]="JA","auffällig",IF(Erkundungsstelle.Sample.Table[[#This Row],[ART]]&lt;&gt;"","neutral",""))</f>
        <v>auffällig</v>
      </c>
    </row>
    <row r="39" spans="1:31" x14ac:dyDescent="0.25">
      <c r="A39" t="str">
        <f>"SE"&amp;ROW()-1</f>
        <v>SE38</v>
      </c>
      <c r="B39" t="s">
        <v>523</v>
      </c>
      <c r="C39" s="10"/>
      <c r="F39" t="str">
        <f>"LAYER"</f>
        <v>LAYER</v>
      </c>
      <c r="G39">
        <v>11</v>
      </c>
      <c r="H39" t="s">
        <v>304</v>
      </c>
      <c r="I39">
        <v>11</v>
      </c>
      <c r="J39" s="25"/>
      <c r="L39">
        <v>11</v>
      </c>
      <c r="M39">
        <f ca="1">Erkundungsstelle.Sample.Table[[#This Row],[TIEFE_ENDE]]-Erkundungsstelle.Sample.Table[[#This Row],[DICKE]]</f>
        <v>55</v>
      </c>
      <c r="N39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66</v>
      </c>
      <c r="R39" s="11"/>
      <c r="U39" s="12"/>
      <c r="Y39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11</v>
      </c>
      <c r="Z39" s="11" t="str">
        <f>IF(Erkundungsstelle.Sample.Table[[#This Row],[PECH]]="JA","auffällig",IF(Erkundungsstelle.Sample.Table[[#This Row],[ART]]&lt;&gt;"","neutral",""))</f>
        <v>neutral</v>
      </c>
    </row>
    <row r="40" spans="1:31" x14ac:dyDescent="0.25">
      <c r="A40" t="str">
        <f>"SE"&amp;ROW()-1</f>
        <v>SE39</v>
      </c>
      <c r="B40" t="s">
        <v>523</v>
      </c>
      <c r="C40" s="10"/>
      <c r="F40" t="str">
        <f>"LAYER"</f>
        <v>LAYER</v>
      </c>
      <c r="G40">
        <v>12</v>
      </c>
      <c r="H40" t="s">
        <v>304</v>
      </c>
      <c r="I40">
        <v>12</v>
      </c>
      <c r="J40" s="25"/>
      <c r="L40">
        <v>12</v>
      </c>
      <c r="M40">
        <f ca="1">Erkundungsstelle.Sample.Table[[#This Row],[TIEFE_ENDE]]-Erkundungsstelle.Sample.Table[[#This Row],[DICKE]]</f>
        <v>66</v>
      </c>
      <c r="N40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78</v>
      </c>
      <c r="R40" s="11"/>
      <c r="U40" s="12"/>
      <c r="Y40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12</v>
      </c>
      <c r="Z40" s="11" t="str">
        <f>IF(Erkundungsstelle.Sample.Table[[#This Row],[PECH]]="JA","auffällig",IF(Erkundungsstelle.Sample.Table[[#This Row],[ART]]&lt;&gt;"","neutral",""))</f>
        <v>neutral</v>
      </c>
    </row>
    <row r="41" spans="1:31" x14ac:dyDescent="0.25">
      <c r="A41" t="str">
        <f>"SE"&amp;ROW()-1</f>
        <v>SE40</v>
      </c>
      <c r="B41" t="s">
        <v>523</v>
      </c>
      <c r="C41" s="10"/>
      <c r="F41" t="str">
        <f>"LAYER"</f>
        <v>LAYER</v>
      </c>
      <c r="G41">
        <v>13</v>
      </c>
      <c r="H41" t="s">
        <v>304</v>
      </c>
      <c r="I41">
        <v>13</v>
      </c>
      <c r="J41" s="25"/>
      <c r="L41">
        <v>13</v>
      </c>
      <c r="M41">
        <f ca="1">Erkundungsstelle.Sample.Table[[#This Row],[TIEFE_ENDE]]-Erkundungsstelle.Sample.Table[[#This Row],[DICKE]]</f>
        <v>78</v>
      </c>
      <c r="N41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91</v>
      </c>
      <c r="R41" s="11"/>
      <c r="U41" s="12"/>
      <c r="Y41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13</v>
      </c>
      <c r="Z41" s="11" t="str">
        <f>IF(Erkundungsstelle.Sample.Table[[#This Row],[PECH]]="JA","auffällig",IF(Erkundungsstelle.Sample.Table[[#This Row],[ART]]&lt;&gt;"","neutral",""))</f>
        <v>neutral</v>
      </c>
    </row>
    <row r="42" spans="1:31" x14ac:dyDescent="0.25">
      <c r="A42" t="str">
        <f t="shared" si="2"/>
        <v>SE41</v>
      </c>
      <c r="B42" t="s">
        <v>521</v>
      </c>
      <c r="C42" s="10" t="s">
        <v>537</v>
      </c>
      <c r="F42" t="str">
        <f t="shared" si="1"/>
        <v>LAYER</v>
      </c>
      <c r="G42">
        <v>1</v>
      </c>
      <c r="H42" t="s">
        <v>292</v>
      </c>
      <c r="I42" t="s">
        <v>550</v>
      </c>
      <c r="J42" s="25"/>
      <c r="L42">
        <v>13</v>
      </c>
      <c r="M42">
        <f ca="1">Erkundungsstelle.Sample.Table[[#This Row],[TIEFE_ENDE]]-Erkundungsstelle.Sample.Table[[#This Row],[DICKE]]</f>
        <v>0</v>
      </c>
      <c r="N42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R42" s="11"/>
      <c r="U42" s="12"/>
      <c r="Y42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42" s="11" t="str">
        <f>IF(Erkundungsstelle.Sample.Table[[#This Row],[PECH]]="JA","auffällig",IF(Erkundungsstelle.Sample.Table[[#This Row],[ART]]&lt;&gt;"","neutral",""))</f>
        <v>neutral</v>
      </c>
    </row>
    <row r="43" spans="1:31" x14ac:dyDescent="0.25">
      <c r="A43" t="str">
        <f t="shared" si="2"/>
        <v>SE42</v>
      </c>
      <c r="B43" t="s">
        <v>521</v>
      </c>
      <c r="C43" s="10" t="s">
        <v>350</v>
      </c>
      <c r="E43" t="s">
        <v>551</v>
      </c>
      <c r="F43" t="str">
        <f t="shared" si="1"/>
        <v>LAYER</v>
      </c>
      <c r="G43">
        <v>2</v>
      </c>
      <c r="H43" t="s">
        <v>234</v>
      </c>
      <c r="I43" t="s">
        <v>528</v>
      </c>
      <c r="J43" s="25"/>
      <c r="L43">
        <v>5</v>
      </c>
      <c r="M43">
        <f ca="1">Erkundungsstelle.Sample.Table[[#This Row],[TIEFE_ENDE]]-Erkundungsstelle.Sample.Table[[#This Row],[DICKE]]</f>
        <v>13</v>
      </c>
      <c r="N43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P43" t="s">
        <v>236</v>
      </c>
      <c r="Q43" t="s">
        <v>466</v>
      </c>
      <c r="R43" s="11" t="s">
        <v>219</v>
      </c>
      <c r="S43" t="s">
        <v>279</v>
      </c>
      <c r="T43" t="s">
        <v>257</v>
      </c>
      <c r="U43" s="12" t="s">
        <v>556</v>
      </c>
      <c r="V43" s="12" t="s">
        <v>556</v>
      </c>
      <c r="Y43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3" s="11" t="str">
        <f>IF(Erkundungsstelle.Sample.Table[[#This Row],[PECH]]="JA","auffällig",IF(Erkundungsstelle.Sample.Table[[#This Row],[ART]]&lt;&gt;"","neutral",""))</f>
        <v>neutral</v>
      </c>
      <c r="AA43" s="12">
        <v>19</v>
      </c>
      <c r="AB43" s="12" t="s">
        <v>467</v>
      </c>
      <c r="AC43" s="12" t="s">
        <v>467</v>
      </c>
      <c r="AD43" t="s">
        <v>222</v>
      </c>
      <c r="AE43" s="12" t="s">
        <v>467</v>
      </c>
    </row>
    <row r="44" spans="1:31" x14ac:dyDescent="0.25">
      <c r="A44" t="str">
        <f t="shared" si="2"/>
        <v>SE43</v>
      </c>
      <c r="B44" t="s">
        <v>521</v>
      </c>
      <c r="C44" s="10" t="s">
        <v>3</v>
      </c>
      <c r="F44" t="str">
        <f t="shared" si="1"/>
        <v>LAYER</v>
      </c>
      <c r="G44">
        <v>3</v>
      </c>
      <c r="H44" t="s">
        <v>234</v>
      </c>
      <c r="I44" t="s">
        <v>528</v>
      </c>
      <c r="J44" s="25"/>
      <c r="L44">
        <v>6</v>
      </c>
      <c r="M44">
        <f ca="1">Erkundungsstelle.Sample.Table[[#This Row],[TIEFE_ENDE]]-Erkundungsstelle.Sample.Table[[#This Row],[DICKE]]</f>
        <v>18</v>
      </c>
      <c r="N44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P44" t="s">
        <v>236</v>
      </c>
      <c r="Q44" t="s">
        <v>451</v>
      </c>
      <c r="R44" s="11" t="s">
        <v>237</v>
      </c>
      <c r="S44" t="s">
        <v>287</v>
      </c>
      <c r="T44" t="s">
        <v>270</v>
      </c>
      <c r="U44" s="12" t="s">
        <v>557</v>
      </c>
      <c r="V44" s="12" t="s">
        <v>557</v>
      </c>
      <c r="X44" t="s">
        <v>266</v>
      </c>
      <c r="Y44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4" s="11" t="str">
        <f>IF(Erkundungsstelle.Sample.Table[[#This Row],[PECH]]="JA","auffällig",IF(Erkundungsstelle.Sample.Table[[#This Row],[ART]]&lt;&gt;"","neutral",""))</f>
        <v>neutral</v>
      </c>
      <c r="AA44" s="12">
        <v>20</v>
      </c>
      <c r="AB44" s="12" t="s">
        <v>468</v>
      </c>
      <c r="AC44" s="12" t="s">
        <v>468</v>
      </c>
      <c r="AD44" t="s">
        <v>193</v>
      </c>
      <c r="AE44" s="12" t="s">
        <v>468</v>
      </c>
    </row>
    <row r="45" spans="1:31" x14ac:dyDescent="0.25">
      <c r="A45" t="str">
        <f t="shared" si="2"/>
        <v>SE44</v>
      </c>
      <c r="B45" t="s">
        <v>521</v>
      </c>
      <c r="C45" s="10" t="s">
        <v>527</v>
      </c>
      <c r="F45" t="str">
        <f t="shared" si="1"/>
        <v>LAYER</v>
      </c>
      <c r="G45">
        <v>4</v>
      </c>
      <c r="H45" t="s">
        <v>234</v>
      </c>
      <c r="I45" t="s">
        <v>528</v>
      </c>
      <c r="J45" s="25"/>
      <c r="L45">
        <v>8</v>
      </c>
      <c r="M45">
        <f ca="1">Erkundungsstelle.Sample.Table[[#This Row],[TIEFE_ENDE]]-Erkundungsstelle.Sample.Table[[#This Row],[DICKE]]</f>
        <v>24</v>
      </c>
      <c r="N4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45" t="s">
        <v>254</v>
      </c>
      <c r="Q45" t="s">
        <v>554</v>
      </c>
      <c r="R45" s="11" t="s">
        <v>255</v>
      </c>
      <c r="S45" t="s">
        <v>293</v>
      </c>
      <c r="T45" t="s">
        <v>280</v>
      </c>
      <c r="U45" s="12" t="s">
        <v>558</v>
      </c>
      <c r="V45" s="12" t="s">
        <v>558</v>
      </c>
      <c r="X45" t="s">
        <v>278</v>
      </c>
      <c r="Y4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5" s="11" t="str">
        <f>IF(Erkundungsstelle.Sample.Table[[#This Row],[PECH]]="JA","auffällig",IF(Erkundungsstelle.Sample.Table[[#This Row],[ART]]&lt;&gt;"","neutral",""))</f>
        <v>neutral</v>
      </c>
      <c r="AA45" s="12">
        <v>21</v>
      </c>
      <c r="AB45" s="12" t="s">
        <v>565</v>
      </c>
      <c r="AC45" s="12" t="s">
        <v>565</v>
      </c>
      <c r="AD45" t="s">
        <v>222</v>
      </c>
      <c r="AE45" s="12" t="s">
        <v>565</v>
      </c>
    </row>
    <row r="46" spans="1:31" x14ac:dyDescent="0.25">
      <c r="A46" t="str">
        <f t="shared" si="2"/>
        <v>SE45</v>
      </c>
      <c r="B46" t="s">
        <v>521</v>
      </c>
      <c r="C46" s="10" t="s">
        <v>529</v>
      </c>
      <c r="D46" t="s">
        <v>744</v>
      </c>
      <c r="F46" t="str">
        <f t="shared" si="1"/>
        <v>LAYER</v>
      </c>
      <c r="G46">
        <v>5</v>
      </c>
      <c r="H46" t="s">
        <v>234</v>
      </c>
      <c r="I46" t="s">
        <v>548</v>
      </c>
      <c r="J46" s="25"/>
      <c r="L46">
        <v>7</v>
      </c>
      <c r="M46">
        <f ca="1">Erkundungsstelle.Sample.Table[[#This Row],[TIEFE_ENDE]]-Erkundungsstelle.Sample.Table[[#This Row],[DICKE]]</f>
        <v>32</v>
      </c>
      <c r="N46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P46" t="s">
        <v>267</v>
      </c>
      <c r="Q46" t="s">
        <v>555</v>
      </c>
      <c r="R46" s="11" t="s">
        <v>268</v>
      </c>
      <c r="S46" t="s">
        <v>298</v>
      </c>
      <c r="T46" t="s">
        <v>221</v>
      </c>
      <c r="U46" s="12" t="s">
        <v>559</v>
      </c>
      <c r="V46" s="12" t="s">
        <v>559</v>
      </c>
      <c r="X46" t="s">
        <v>253</v>
      </c>
      <c r="Y46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6" s="11" t="str">
        <f>IF(Erkundungsstelle.Sample.Table[[#This Row],[PECH]]="JA","auffällig",IF(Erkundungsstelle.Sample.Table[[#This Row],[ART]]&lt;&gt;"","neutral",""))</f>
        <v>neutral</v>
      </c>
      <c r="AA46" s="12">
        <v>22</v>
      </c>
      <c r="AB46" s="12" t="s">
        <v>467</v>
      </c>
      <c r="AC46" s="12" t="s">
        <v>467</v>
      </c>
      <c r="AD46" t="s">
        <v>193</v>
      </c>
      <c r="AE46" s="12" t="s">
        <v>467</v>
      </c>
    </row>
    <row r="47" spans="1:31" x14ac:dyDescent="0.25">
      <c r="A47" t="str">
        <f t="shared" si="2"/>
        <v>SE46</v>
      </c>
      <c r="B47" t="s">
        <v>521</v>
      </c>
      <c r="C47" s="10" t="s">
        <v>532</v>
      </c>
      <c r="F47" t="str">
        <f t="shared" si="1"/>
        <v>LAYER</v>
      </c>
      <c r="G47">
        <v>6</v>
      </c>
      <c r="H47" t="s">
        <v>234</v>
      </c>
      <c r="I47" t="s">
        <v>548</v>
      </c>
      <c r="J47" s="25"/>
      <c r="L47">
        <v>9</v>
      </c>
      <c r="M47">
        <f ca="1">Erkundungsstelle.Sample.Table[[#This Row],[TIEFE_ENDE]]-Erkundungsstelle.Sample.Table[[#This Row],[DICKE]]</f>
        <v>39</v>
      </c>
      <c r="N47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P47" t="s">
        <v>218</v>
      </c>
      <c r="Q47" t="s">
        <v>466</v>
      </c>
      <c r="R47" s="11" t="s">
        <v>219</v>
      </c>
      <c r="S47" t="s">
        <v>220</v>
      </c>
      <c r="T47" t="s">
        <v>239</v>
      </c>
      <c r="U47" s="12" t="s">
        <v>560</v>
      </c>
      <c r="V47" s="12" t="s">
        <v>560</v>
      </c>
      <c r="X47" t="s">
        <v>217</v>
      </c>
      <c r="Y47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7" s="11" t="str">
        <f>IF(Erkundungsstelle.Sample.Table[[#This Row],[PECH]]="JA","auffällig",IF(Erkundungsstelle.Sample.Table[[#This Row],[ART]]&lt;&gt;"","neutral",""))</f>
        <v>neutral</v>
      </c>
      <c r="AA47" s="12">
        <v>23</v>
      </c>
      <c r="AB47" s="12" t="s">
        <v>468</v>
      </c>
      <c r="AC47" s="12" t="s">
        <v>468</v>
      </c>
      <c r="AD47" t="s">
        <v>222</v>
      </c>
      <c r="AE47" s="12" t="s">
        <v>468</v>
      </c>
    </row>
    <row r="48" spans="1:31" x14ac:dyDescent="0.25">
      <c r="A48" t="str">
        <f t="shared" si="2"/>
        <v>SE47</v>
      </c>
      <c r="B48" t="s">
        <v>522</v>
      </c>
      <c r="C48" s="10" t="s">
        <v>535</v>
      </c>
      <c r="F48" t="str">
        <f t="shared" si="1"/>
        <v>LAYER</v>
      </c>
      <c r="G48">
        <v>1</v>
      </c>
      <c r="H48" t="s">
        <v>265</v>
      </c>
      <c r="I48" t="s">
        <v>352</v>
      </c>
      <c r="J48" s="25"/>
      <c r="L48">
        <v>1</v>
      </c>
      <c r="M48">
        <f ca="1">Erkundungsstelle.Sample.Table[[#This Row],[TIEFE_ENDE]]-Erkundungsstelle.Sample.Table[[#This Row],[DICKE]]</f>
        <v>0</v>
      </c>
      <c r="N48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P48" t="s">
        <v>236</v>
      </c>
      <c r="Q48" t="s">
        <v>451</v>
      </c>
      <c r="R48" s="11" t="s">
        <v>237</v>
      </c>
      <c r="S48" t="s">
        <v>238</v>
      </c>
      <c r="T48" t="s">
        <v>257</v>
      </c>
      <c r="U48" s="12" t="s">
        <v>561</v>
      </c>
      <c r="V48" s="12" t="s">
        <v>561</v>
      </c>
      <c r="X48" t="s">
        <v>235</v>
      </c>
      <c r="Y48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8" s="11" t="str">
        <f>IF(Erkundungsstelle.Sample.Table[[#This Row],[PECH]]="JA","auffällig",IF(Erkundungsstelle.Sample.Table[[#This Row],[ART]]&lt;&gt;"","neutral",""))</f>
        <v>neutral</v>
      </c>
      <c r="AA48" s="12">
        <v>24</v>
      </c>
      <c r="AB48" s="12" t="s">
        <v>565</v>
      </c>
      <c r="AC48" s="12" t="s">
        <v>565</v>
      </c>
      <c r="AD48" t="s">
        <v>193</v>
      </c>
      <c r="AE48" s="12" t="s">
        <v>565</v>
      </c>
    </row>
    <row r="49" spans="1:31" x14ac:dyDescent="0.25">
      <c r="A49" t="str">
        <f t="shared" si="2"/>
        <v>SE48</v>
      </c>
      <c r="B49" t="s">
        <v>522</v>
      </c>
      <c r="C49" s="10" t="s">
        <v>534</v>
      </c>
      <c r="F49" t="str">
        <f t="shared" si="1"/>
        <v>LAYER</v>
      </c>
      <c r="G49">
        <v>2</v>
      </c>
      <c r="H49" t="s">
        <v>265</v>
      </c>
      <c r="I49" t="s">
        <v>536</v>
      </c>
      <c r="J49" s="25"/>
      <c r="L49">
        <v>2</v>
      </c>
      <c r="M49">
        <f ca="1">Erkundungsstelle.Sample.Table[[#This Row],[TIEFE_ENDE]]-Erkundungsstelle.Sample.Table[[#This Row],[DICKE]]</f>
        <v>1</v>
      </c>
      <c r="N49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49" t="s">
        <v>254</v>
      </c>
      <c r="Q49" t="s">
        <v>554</v>
      </c>
      <c r="R49" s="11" t="s">
        <v>255</v>
      </c>
      <c r="S49" t="s">
        <v>256</v>
      </c>
      <c r="T49" t="s">
        <v>257</v>
      </c>
      <c r="U49" s="12" t="s">
        <v>562</v>
      </c>
      <c r="V49" s="12" t="s">
        <v>562</v>
      </c>
      <c r="X49" t="s">
        <v>235</v>
      </c>
      <c r="Y49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9" s="11" t="str">
        <f>IF(Erkundungsstelle.Sample.Table[[#This Row],[PECH]]="JA","auffällig",IF(Erkundungsstelle.Sample.Table[[#This Row],[ART]]&lt;&gt;"","neutral",""))</f>
        <v>neutral</v>
      </c>
      <c r="AA49" s="12">
        <v>25</v>
      </c>
      <c r="AB49" s="12" t="s">
        <v>467</v>
      </c>
      <c r="AC49" s="12" t="s">
        <v>467</v>
      </c>
      <c r="AD49" t="s">
        <v>222</v>
      </c>
      <c r="AE49" s="12" t="s">
        <v>467</v>
      </c>
    </row>
    <row r="50" spans="1:31" x14ac:dyDescent="0.25">
      <c r="A50" t="str">
        <f t="shared" si="2"/>
        <v>SE49</v>
      </c>
      <c r="B50" t="s">
        <v>522</v>
      </c>
      <c r="C50" s="10" t="s">
        <v>534</v>
      </c>
      <c r="F50" t="str">
        <f t="shared" si="1"/>
        <v>LAYER</v>
      </c>
      <c r="G50">
        <v>3</v>
      </c>
      <c r="H50" t="s">
        <v>265</v>
      </c>
      <c r="I50" t="s">
        <v>265</v>
      </c>
      <c r="J50" s="25"/>
      <c r="L50">
        <v>3</v>
      </c>
      <c r="M50">
        <f ca="1">Erkundungsstelle.Sample.Table[[#This Row],[TIEFE_ENDE]]-Erkundungsstelle.Sample.Table[[#This Row],[DICKE]]</f>
        <v>3</v>
      </c>
      <c r="N50" cm="1">
        <f t="array" aca="1" ref="N5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P50" t="s">
        <v>267</v>
      </c>
      <c r="Q50" t="s">
        <v>555</v>
      </c>
      <c r="R50" s="11" t="s">
        <v>268</v>
      </c>
      <c r="S50" t="s">
        <v>269</v>
      </c>
      <c r="T50" t="s">
        <v>257</v>
      </c>
      <c r="U50" s="12" t="s">
        <v>563</v>
      </c>
      <c r="V50" s="12" t="s">
        <v>563</v>
      </c>
      <c r="Y50" t="str" cm="1">
        <f t="array" ref="Y5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0" s="11" t="str">
        <f>IF(Erkundungsstelle.Sample.Table[[#This Row],[PECH]]="JA","auffällig",IF(Erkundungsstelle.Sample.Table[[#This Row],[ART]]&lt;&gt;"","neutral",""))</f>
        <v>neutral</v>
      </c>
      <c r="AA50" s="12">
        <v>26</v>
      </c>
      <c r="AB50" s="12" t="s">
        <v>468</v>
      </c>
      <c r="AC50" s="12" t="s">
        <v>468</v>
      </c>
      <c r="AD50" t="s">
        <v>193</v>
      </c>
      <c r="AE50" s="12" t="s">
        <v>468</v>
      </c>
    </row>
    <row r="51" spans="1:31" x14ac:dyDescent="0.25">
      <c r="A51" t="str">
        <f t="shared" si="2"/>
        <v>SE50</v>
      </c>
      <c r="B51" t="s">
        <v>522</v>
      </c>
      <c r="C51" s="10" t="s">
        <v>527</v>
      </c>
      <c r="F51" t="str">
        <f t="shared" si="1"/>
        <v>LAYER</v>
      </c>
      <c r="G51">
        <v>4</v>
      </c>
      <c r="H51" t="s">
        <v>265</v>
      </c>
      <c r="I51" t="s">
        <v>265</v>
      </c>
      <c r="J51" s="25"/>
      <c r="L51">
        <v>3</v>
      </c>
      <c r="M51">
        <f ca="1">Erkundungsstelle.Sample.Table[[#This Row],[TIEFE_ENDE]]-Erkundungsstelle.Sample.Table[[#This Row],[DICKE]]</f>
        <v>6</v>
      </c>
      <c r="N51" cm="1">
        <f t="array" aca="1" ref="N5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P51" t="s">
        <v>218</v>
      </c>
      <c r="Q51" t="s">
        <v>466</v>
      </c>
      <c r="R51" s="11" t="s">
        <v>219</v>
      </c>
      <c r="S51" t="s">
        <v>279</v>
      </c>
      <c r="T51" t="s">
        <v>257</v>
      </c>
      <c r="U51" s="12" t="s">
        <v>564</v>
      </c>
      <c r="V51" s="12" t="s">
        <v>564</v>
      </c>
      <c r="Y51" t="str" cm="1">
        <f t="array" ref="Y5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1" s="11" t="str">
        <f>IF(Erkundungsstelle.Sample.Table[[#This Row],[PECH]]="JA","auffällig",IF(Erkundungsstelle.Sample.Table[[#This Row],[ART]]&lt;&gt;"","neutral",""))</f>
        <v>neutral</v>
      </c>
      <c r="AA51" s="12">
        <v>27</v>
      </c>
      <c r="AB51" s="12" t="s">
        <v>565</v>
      </c>
      <c r="AC51" s="12" t="s">
        <v>565</v>
      </c>
      <c r="AD51" t="s">
        <v>222</v>
      </c>
      <c r="AE51" s="12" t="s">
        <v>565</v>
      </c>
    </row>
    <row r="52" spans="1:31" x14ac:dyDescent="0.25">
      <c r="A52" t="str">
        <f t="shared" si="2"/>
        <v>SE51</v>
      </c>
      <c r="B52" t="s">
        <v>522</v>
      </c>
      <c r="C52" s="10"/>
      <c r="E52" t="s">
        <v>552</v>
      </c>
      <c r="F52" t="str">
        <f t="shared" si="1"/>
        <v>LAYER</v>
      </c>
      <c r="G52">
        <v>5</v>
      </c>
      <c r="H52" t="s">
        <v>234</v>
      </c>
      <c r="I52" t="s">
        <v>553</v>
      </c>
      <c r="J52" s="25"/>
      <c r="L52">
        <v>100</v>
      </c>
      <c r="M52">
        <f ca="1">Erkundungsstelle.Sample.Table[[#This Row],[TIEFE_ENDE]]-Erkundungsstelle.Sample.Table[[#This Row],[DICKE]]</f>
        <v>9</v>
      </c>
      <c r="N52" cm="1">
        <f t="array" aca="1" ref="N5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R52" s="11"/>
      <c r="U52" s="12"/>
      <c r="Y52" t="str" cm="1">
        <f t="array" ref="Y5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52" s="11" t="str">
        <f>IF(Erkundungsstelle.Sample.Table[[#This Row],[PECH]]="JA","auffällig",IF(Erkundungsstelle.Sample.Table[[#This Row],[ART]]&lt;&gt;"","neutral",""))</f>
        <v>neutral</v>
      </c>
    </row>
    <row r="53" spans="1:31" x14ac:dyDescent="0.25">
      <c r="C53" s="10"/>
      <c r="J53" s="25"/>
      <c r="R53" s="11"/>
      <c r="U53" s="12"/>
      <c r="Z53" s="11"/>
    </row>
    <row r="54" spans="1:31" x14ac:dyDescent="0.25">
      <c r="C54" s="10"/>
      <c r="J54" s="25"/>
      <c r="R54" s="11"/>
      <c r="U54" s="12"/>
      <c r="Z54" s="11"/>
    </row>
    <row r="55" spans="1:31" x14ac:dyDescent="0.25">
      <c r="C55" s="10"/>
      <c r="J55" s="25"/>
      <c r="R55" s="11"/>
      <c r="U55" s="12"/>
      <c r="Z55" s="11"/>
    </row>
    <row r="56" spans="1:31" x14ac:dyDescent="0.25">
      <c r="C56" s="10"/>
      <c r="J56" s="25"/>
      <c r="R56" s="11"/>
      <c r="U56" s="12"/>
      <c r="Z56" s="11"/>
    </row>
    <row r="57" spans="1:31" x14ac:dyDescent="0.25">
      <c r="C57" s="10"/>
      <c r="J57" s="25"/>
      <c r="R57" s="11"/>
      <c r="U57" s="12"/>
      <c r="Z57" s="11"/>
    </row>
    <row r="58" spans="1:31" x14ac:dyDescent="0.25">
      <c r="C58" s="10"/>
      <c r="J58" s="25"/>
      <c r="R58" s="11"/>
      <c r="U58" s="12"/>
      <c r="Z58" s="11"/>
    </row>
    <row r="59" spans="1:31" x14ac:dyDescent="0.25">
      <c r="C59" s="10"/>
      <c r="J59" s="25"/>
      <c r="R59" s="11"/>
      <c r="U59" s="12"/>
      <c r="Z59" s="11"/>
    </row>
    <row r="60" spans="1:31" x14ac:dyDescent="0.25">
      <c r="C60" s="10"/>
      <c r="J60" s="25"/>
      <c r="R60" s="11"/>
      <c r="U60" s="12"/>
      <c r="Z60" s="11"/>
    </row>
    <row r="61" spans="1:31" x14ac:dyDescent="0.25">
      <c r="C61" s="10"/>
      <c r="J61" s="25"/>
      <c r="R61" s="11"/>
      <c r="U61" s="12"/>
      <c r="Z61" s="11"/>
    </row>
    <row r="62" spans="1:31" x14ac:dyDescent="0.25">
      <c r="C62" s="10"/>
      <c r="J62" s="25"/>
      <c r="R62" s="11"/>
      <c r="U62" s="12"/>
      <c r="Z62" s="11"/>
    </row>
    <row r="63" spans="1:31" x14ac:dyDescent="0.25">
      <c r="C63" s="10"/>
      <c r="J63" s="25"/>
      <c r="R63" s="11"/>
      <c r="U63" s="12"/>
      <c r="Z63" s="11"/>
    </row>
    <row r="64" spans="1:31" x14ac:dyDescent="0.25">
      <c r="C64" s="10"/>
      <c r="J64" s="25"/>
      <c r="R64" s="11"/>
      <c r="U64" s="12"/>
      <c r="Z64" s="11"/>
    </row>
    <row r="65" spans="3:26" x14ac:dyDescent="0.25">
      <c r="C65" s="10"/>
      <c r="J65" s="25"/>
      <c r="R65" s="11"/>
      <c r="U65" s="12"/>
      <c r="Z65" s="11"/>
    </row>
    <row r="66" spans="3:26" x14ac:dyDescent="0.25">
      <c r="C66" s="10"/>
      <c r="J66" s="25"/>
      <c r="R66" s="11"/>
      <c r="U66" s="12"/>
      <c r="Z66" s="11"/>
    </row>
    <row r="67" spans="3:26" x14ac:dyDescent="0.25">
      <c r="C67" s="10"/>
      <c r="J67" s="25"/>
      <c r="R67" s="11"/>
      <c r="U67" s="12"/>
      <c r="Z67" s="11"/>
    </row>
    <row r="68" spans="3:26" x14ac:dyDescent="0.25">
      <c r="C68" s="10"/>
      <c r="J68" s="25"/>
      <c r="R68" s="11"/>
      <c r="U68" s="12"/>
      <c r="Z68" s="11"/>
    </row>
    <row r="69" spans="3:26" x14ac:dyDescent="0.25">
      <c r="C69" s="10"/>
      <c r="J69" s="25"/>
      <c r="R69" s="11"/>
      <c r="U69" s="12"/>
      <c r="Z69" s="11"/>
    </row>
    <row r="70" spans="3:26" x14ac:dyDescent="0.25">
      <c r="C70" s="10"/>
      <c r="J70" s="25"/>
      <c r="R70" s="11"/>
      <c r="U70" s="12"/>
      <c r="Z70" s="11"/>
    </row>
    <row r="71" spans="3:26" x14ac:dyDescent="0.25">
      <c r="C71" s="10"/>
      <c r="J71" s="25"/>
      <c r="R71" s="11"/>
      <c r="U71" s="12"/>
      <c r="Z71" s="11"/>
    </row>
    <row r="72" spans="3:26" x14ac:dyDescent="0.25">
      <c r="C72" s="10"/>
      <c r="J72" s="25"/>
      <c r="R72" s="11"/>
      <c r="U72" s="12"/>
      <c r="Z72" s="11"/>
    </row>
    <row r="73" spans="3:26" x14ac:dyDescent="0.25">
      <c r="C73" s="10"/>
      <c r="J73" s="25"/>
      <c r="R73" s="11"/>
      <c r="U73" s="12"/>
      <c r="Z73" s="11"/>
    </row>
    <row r="74" spans="3:26" x14ac:dyDescent="0.25">
      <c r="C74" s="10"/>
      <c r="J74" s="25"/>
      <c r="R74" s="11"/>
      <c r="U74" s="12"/>
      <c r="Z74" s="11"/>
    </row>
    <row r="75" spans="3:26" x14ac:dyDescent="0.25">
      <c r="C75" s="10"/>
      <c r="J75" s="25"/>
      <c r="R75" s="11"/>
      <c r="U75" s="12"/>
      <c r="Z75" s="11"/>
    </row>
    <row r="76" spans="3:26" x14ac:dyDescent="0.25">
      <c r="C76" s="10"/>
      <c r="J76" s="25"/>
      <c r="R76" s="11"/>
      <c r="U76" s="12"/>
      <c r="Z76" s="11"/>
    </row>
    <row r="77" spans="3:26" x14ac:dyDescent="0.25">
      <c r="C77" s="10"/>
      <c r="J77" s="25"/>
      <c r="R77" s="11"/>
      <c r="U77" s="12"/>
      <c r="Z77" s="11"/>
    </row>
    <row r="78" spans="3:26" x14ac:dyDescent="0.25">
      <c r="C78" s="10"/>
      <c r="J78" s="25"/>
      <c r="R78" s="11"/>
      <c r="U78" s="12"/>
      <c r="Z78" s="11"/>
    </row>
    <row r="79" spans="3:26" x14ac:dyDescent="0.25">
      <c r="C79" s="10"/>
      <c r="J79" s="25"/>
      <c r="R79" s="11"/>
      <c r="U79" s="12"/>
      <c r="Z79" s="11"/>
    </row>
    <row r="80" spans="3:26" x14ac:dyDescent="0.25">
      <c r="C80" s="10"/>
      <c r="J80" s="25"/>
      <c r="R80" s="11"/>
      <c r="U80" s="12"/>
      <c r="Z80" s="11"/>
    </row>
    <row r="81" spans="3:26" x14ac:dyDescent="0.25">
      <c r="C81" s="10"/>
      <c r="J81" s="25"/>
      <c r="R81" s="11"/>
      <c r="U81" s="12"/>
      <c r="Z81" s="11"/>
    </row>
    <row r="82" spans="3:26" x14ac:dyDescent="0.25">
      <c r="C82" s="10"/>
      <c r="J82" s="25"/>
      <c r="R82" s="11"/>
      <c r="U82" s="12"/>
      <c r="Z82" s="11"/>
    </row>
    <row r="83" spans="3:26" x14ac:dyDescent="0.25">
      <c r="C83" s="10"/>
      <c r="J83" s="25"/>
      <c r="R83" s="11"/>
      <c r="U83" s="12"/>
      <c r="Z83" s="11"/>
    </row>
    <row r="84" spans="3:26" x14ac:dyDescent="0.25">
      <c r="C84" s="10"/>
      <c r="J84" s="25"/>
      <c r="R84" s="11"/>
      <c r="U84" s="12"/>
      <c r="Z84" s="11"/>
    </row>
    <row r="85" spans="3:26" x14ac:dyDescent="0.25">
      <c r="C85" s="10"/>
      <c r="J85" s="25"/>
      <c r="R85" s="11"/>
      <c r="U85" s="12"/>
      <c r="Z85" s="11"/>
    </row>
    <row r="86" spans="3:26" x14ac:dyDescent="0.25">
      <c r="C86" s="10"/>
      <c r="J86" s="25"/>
      <c r="R86" s="11"/>
      <c r="U86" s="12"/>
      <c r="Z86" s="11"/>
    </row>
    <row r="87" spans="3:26" x14ac:dyDescent="0.25">
      <c r="C87" s="10"/>
      <c r="J87" s="25"/>
      <c r="R87" s="11"/>
      <c r="U87" s="12"/>
      <c r="Z87" s="11"/>
    </row>
    <row r="88" spans="3:26" x14ac:dyDescent="0.25">
      <c r="C88" s="10"/>
      <c r="J88" s="25"/>
      <c r="R88" s="11"/>
      <c r="U88" s="12"/>
      <c r="Z88" s="11"/>
    </row>
    <row r="89" spans="3:26" x14ac:dyDescent="0.25">
      <c r="C89" s="10"/>
      <c r="J89" s="25"/>
      <c r="R89" s="11"/>
      <c r="U89" s="12"/>
      <c r="Z89" s="11"/>
    </row>
    <row r="90" spans="3:26" x14ac:dyDescent="0.25">
      <c r="C90" s="10"/>
      <c r="J90" s="25"/>
      <c r="R90" s="11"/>
      <c r="U90" s="12"/>
      <c r="Z90" s="11"/>
    </row>
    <row r="91" spans="3:26" x14ac:dyDescent="0.25">
      <c r="C91" s="10"/>
      <c r="J91" s="25"/>
      <c r="R91" s="11"/>
      <c r="U91" s="12"/>
      <c r="Z91" s="11"/>
    </row>
    <row r="92" spans="3:26" x14ac:dyDescent="0.25">
      <c r="C92" s="10"/>
      <c r="J92" s="25"/>
      <c r="R92" s="11"/>
      <c r="U92" s="12"/>
      <c r="Z92" s="11"/>
    </row>
    <row r="93" spans="3:26" x14ac:dyDescent="0.25">
      <c r="C93" s="10"/>
      <c r="J93" s="25"/>
      <c r="R93" s="11"/>
      <c r="U93" s="12"/>
      <c r="Z93" s="11"/>
    </row>
    <row r="94" spans="3:26" x14ac:dyDescent="0.25">
      <c r="C94" s="10"/>
      <c r="J94" s="25"/>
      <c r="R94" s="11"/>
      <c r="U94" s="12"/>
      <c r="Z94" s="11"/>
    </row>
    <row r="95" spans="3:26" x14ac:dyDescent="0.25">
      <c r="C95" s="10"/>
      <c r="J95" s="25"/>
      <c r="R95" s="11"/>
      <c r="U95" s="12"/>
      <c r="Z95" s="11"/>
    </row>
    <row r="96" spans="3:26" x14ac:dyDescent="0.25">
      <c r="C96" s="10"/>
      <c r="J96" s="25"/>
      <c r="R96" s="11"/>
      <c r="U96" s="12"/>
      <c r="Z96" s="11"/>
    </row>
    <row r="97" spans="3:26" x14ac:dyDescent="0.25">
      <c r="C97" s="10"/>
      <c r="J97" s="25"/>
      <c r="R97" s="11"/>
      <c r="U97" s="12"/>
      <c r="Z97" s="11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8:C1048576" xr:uid="{857664EA-ECBC-4369-B059-0289208C77FC}">
      <formula1>CHEMIE_ID</formula1>
    </dataValidation>
    <dataValidation type="list" allowBlank="1" showInputMessage="1" showErrorMessage="1" sqref="C2:C52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8" t="s">
        <v>9</v>
      </c>
      <c r="B1" s="18" t="s">
        <v>476</v>
      </c>
      <c r="C1" s="18" t="s">
        <v>10</v>
      </c>
      <c r="D1" s="19" t="s">
        <v>11</v>
      </c>
      <c r="E1" s="20" t="s">
        <v>12</v>
      </c>
      <c r="F1" s="20" t="s">
        <v>13</v>
      </c>
      <c r="G1" s="20" t="s">
        <v>31</v>
      </c>
      <c r="H1" s="20" t="s">
        <v>32</v>
      </c>
      <c r="I1" s="20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0">
        <v>44425</v>
      </c>
      <c r="E2" t="s">
        <v>353</v>
      </c>
      <c r="F2" t="s">
        <v>343</v>
      </c>
      <c r="G2" t="s">
        <v>354</v>
      </c>
      <c r="H2" t="s">
        <v>346</v>
      </c>
      <c r="I2" s="11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0">
        <v>44426</v>
      </c>
      <c r="E3" t="s">
        <v>353</v>
      </c>
      <c r="F3" t="s">
        <v>343</v>
      </c>
      <c r="G3" t="s">
        <v>354</v>
      </c>
      <c r="H3" t="s">
        <v>455</v>
      </c>
      <c r="I3" s="11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0">
        <v>44427</v>
      </c>
      <c r="E4" t="s">
        <v>353</v>
      </c>
      <c r="F4" t="s">
        <v>343</v>
      </c>
      <c r="G4" t="s">
        <v>354</v>
      </c>
      <c r="H4" t="s">
        <v>489</v>
      </c>
      <c r="I4" s="11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0">
        <v>44428</v>
      </c>
      <c r="E5" t="s">
        <v>353</v>
      </c>
      <c r="F5" t="s">
        <v>343</v>
      </c>
      <c r="G5" t="s">
        <v>354</v>
      </c>
      <c r="H5" t="s">
        <v>494</v>
      </c>
      <c r="I5" s="11" t="s">
        <v>347</v>
      </c>
    </row>
    <row r="6" spans="1:9" x14ac:dyDescent="0.25">
      <c r="D6" s="10"/>
      <c r="I6" s="11"/>
    </row>
    <row r="7" spans="1:9" x14ac:dyDescent="0.25">
      <c r="D7" s="10"/>
      <c r="I7" s="11"/>
    </row>
    <row r="8" spans="1:9" x14ac:dyDescent="0.25">
      <c r="D8" s="10"/>
      <c r="I8" s="11"/>
    </row>
    <row r="9" spans="1:9" x14ac:dyDescent="0.25">
      <c r="D9" s="10"/>
      <c r="I9" s="11"/>
    </row>
    <row r="10" spans="1:9" x14ac:dyDescent="0.25">
      <c r="D10" s="10"/>
      <c r="I10" s="11"/>
    </row>
    <row r="11" spans="1:9" x14ac:dyDescent="0.25">
      <c r="D11" s="10"/>
      <c r="I11" s="1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8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2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2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8" t="s">
        <v>9</v>
      </c>
      <c r="B1" s="18" t="s">
        <v>15</v>
      </c>
      <c r="C1" s="18" t="s">
        <v>21</v>
      </c>
      <c r="D1" s="18" t="s">
        <v>476</v>
      </c>
      <c r="E1" s="18" t="s">
        <v>10</v>
      </c>
      <c r="F1" s="18" t="s">
        <v>77</v>
      </c>
      <c r="G1" s="18" t="s">
        <v>78</v>
      </c>
      <c r="H1" s="21" t="s">
        <v>79</v>
      </c>
      <c r="I1" s="18" t="s">
        <v>95</v>
      </c>
      <c r="J1" s="18" t="s">
        <v>102</v>
      </c>
      <c r="K1" s="18" t="s">
        <v>103</v>
      </c>
      <c r="L1" s="18" t="s">
        <v>94</v>
      </c>
      <c r="M1" s="18" t="s">
        <v>87</v>
      </c>
      <c r="N1" s="18" t="s">
        <v>49</v>
      </c>
      <c r="O1" s="21" t="s">
        <v>80</v>
      </c>
      <c r="P1" s="18" t="s">
        <v>84</v>
      </c>
      <c r="Q1" s="18" t="s">
        <v>88</v>
      </c>
      <c r="R1" s="18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2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2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2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t="str">
        <f t="shared" ref="F4:F8" si="4">"HAUFWERK"</f>
        <v>HAUFWERK</v>
      </c>
      <c r="H4" s="12" t="s">
        <v>569</v>
      </c>
      <c r="I4" t="s">
        <v>459</v>
      </c>
      <c r="J4">
        <v>500</v>
      </c>
      <c r="K4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t="str">
        <f t="shared" si="4"/>
        <v>HAUFWERK</v>
      </c>
      <c r="H5" s="12" t="s">
        <v>570</v>
      </c>
      <c r="I5" t="s">
        <v>310</v>
      </c>
      <c r="J5">
        <v>600</v>
      </c>
      <c r="K5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t="str">
        <f t="shared" si="4"/>
        <v>HAUFWERK</v>
      </c>
      <c r="G6" t="s">
        <v>530</v>
      </c>
      <c r="H6" s="12" t="s">
        <v>571</v>
      </c>
      <c r="I6" t="s">
        <v>530</v>
      </c>
      <c r="J6">
        <v>751</v>
      </c>
      <c r="K6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t="str">
        <f t="shared" si="4"/>
        <v>HAUFWERK</v>
      </c>
      <c r="G7" t="s">
        <v>536</v>
      </c>
      <c r="H7" s="12" t="s">
        <v>572</v>
      </c>
      <c r="I7" t="s">
        <v>573</v>
      </c>
      <c r="J7">
        <v>800</v>
      </c>
      <c r="K7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t="str">
        <f t="shared" si="4"/>
        <v>HAUFWERK</v>
      </c>
      <c r="G8" t="s">
        <v>265</v>
      </c>
      <c r="H8" s="12" t="s">
        <v>574</v>
      </c>
      <c r="I8" t="s">
        <v>573</v>
      </c>
      <c r="J8">
        <v>21</v>
      </c>
      <c r="K8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baseColWidth="10"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3" t="s">
        <v>9</v>
      </c>
      <c r="B1" s="13" t="s">
        <v>476</v>
      </c>
      <c r="C1" s="13" t="s">
        <v>10</v>
      </c>
      <c r="D1" s="14" t="s">
        <v>11</v>
      </c>
      <c r="E1" s="13" t="s">
        <v>14</v>
      </c>
      <c r="F1" s="13" t="s">
        <v>48</v>
      </c>
      <c r="G1" s="13" t="s">
        <v>49</v>
      </c>
      <c r="H1" s="13" t="s">
        <v>50</v>
      </c>
      <c r="I1" s="13" t="s">
        <v>306</v>
      </c>
      <c r="J1" s="13" t="s">
        <v>51</v>
      </c>
      <c r="K1" s="13" t="s">
        <v>52</v>
      </c>
      <c r="L1" s="13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0"/>
    </row>
    <row r="3" spans="1:12" x14ac:dyDescent="0.25">
      <c r="A3" t="s">
        <v>2</v>
      </c>
      <c r="B3" t="str">
        <f t="shared" si="0"/>
        <v>BUILDING</v>
      </c>
      <c r="C3">
        <v>1</v>
      </c>
      <c r="D3" s="10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t="str">
        <f t="shared" ref="B4:B12" si="1">"BUILDING"</f>
        <v>BUILDING</v>
      </c>
      <c r="C4">
        <v>2</v>
      </c>
      <c r="D4" s="10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t="str">
        <f t="shared" si="1"/>
        <v>BUILDING</v>
      </c>
      <c r="C5">
        <v>3</v>
      </c>
      <c r="D5" s="10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t="str">
        <f t="shared" si="1"/>
        <v>BUILDING</v>
      </c>
      <c r="C6">
        <v>4</v>
      </c>
      <c r="D6" s="10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t="str">
        <f t="shared" si="1"/>
        <v>BUILDING</v>
      </c>
      <c r="C7">
        <v>5</v>
      </c>
      <c r="D7" s="10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t="str">
        <f t="shared" si="1"/>
        <v>BUILDING</v>
      </c>
      <c r="C8">
        <v>6</v>
      </c>
      <c r="D8" s="10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t="str">
        <f t="shared" si="1"/>
        <v>BUILDING</v>
      </c>
      <c r="C9">
        <v>7</v>
      </c>
      <c r="D9" s="10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t="str">
        <f t="shared" si="1"/>
        <v>BUILDING</v>
      </c>
      <c r="C10">
        <v>8</v>
      </c>
      <c r="D10" s="10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t="str">
        <f t="shared" si="1"/>
        <v>BUILDING</v>
      </c>
      <c r="C11">
        <v>9</v>
      </c>
      <c r="D11" s="10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t="str">
        <f t="shared" si="1"/>
        <v>BUILDING</v>
      </c>
      <c r="C12">
        <v>10</v>
      </c>
      <c r="D12" s="10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0"/>
    </row>
    <row r="14" spans="1:12" x14ac:dyDescent="0.25">
      <c r="D14" s="10"/>
    </row>
    <row r="15" spans="1:12" x14ac:dyDescent="0.25">
      <c r="D15" s="10"/>
    </row>
    <row r="16" spans="1:12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abSelected="1" topLeftCell="B1" workbookViewId="0">
      <selection activeCell="B29" sqref="B29"/>
    </sheetView>
  </sheetViews>
  <sheetFormatPr baseColWidth="10" defaultColWidth="9.140625"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8" t="s">
        <v>9</v>
      </c>
      <c r="B1" s="26" t="s">
        <v>15</v>
      </c>
      <c r="C1" s="27" t="s">
        <v>21</v>
      </c>
      <c r="D1" s="28" t="s">
        <v>476</v>
      </c>
      <c r="E1" s="28" t="s">
        <v>10</v>
      </c>
      <c r="F1" s="28" t="s">
        <v>77</v>
      </c>
      <c r="G1" s="28" t="s">
        <v>101</v>
      </c>
      <c r="H1" s="28" t="s">
        <v>87</v>
      </c>
      <c r="I1" s="28" t="s">
        <v>81</v>
      </c>
      <c r="J1" s="28" t="s">
        <v>82</v>
      </c>
      <c r="K1" s="28" t="s">
        <v>83</v>
      </c>
      <c r="L1" s="28" t="s">
        <v>53</v>
      </c>
      <c r="M1" s="28" t="s">
        <v>441</v>
      </c>
      <c r="N1" s="28" t="s">
        <v>104</v>
      </c>
      <c r="O1" s="29" t="s">
        <v>105</v>
      </c>
      <c r="P1" s="27" t="s">
        <v>308</v>
      </c>
    </row>
    <row r="2" spans="1:16" x14ac:dyDescent="0.25">
      <c r="A2" t="str">
        <f t="shared" ref="A2:A3" si="0">"SB"&amp;ROW()-1</f>
        <v>SB1</v>
      </c>
      <c r="B2" s="30" t="s">
        <v>454</v>
      </c>
      <c r="C2" s="30"/>
      <c r="D2" t="str">
        <f t="shared" ref="D2:D3" si="1">"LAYER"</f>
        <v>LAYER</v>
      </c>
      <c r="E2" s="30">
        <v>1</v>
      </c>
      <c r="F2" t="str">
        <f t="shared" ref="F2:F3" si="2">"GEBAEUDE"</f>
        <v>GEBAEUDE</v>
      </c>
      <c r="G2" s="30"/>
      <c r="H2" s="30"/>
      <c r="I2" s="30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30"/>
      <c r="M2" s="30"/>
      <c r="N2" s="30"/>
      <c r="O2" s="31"/>
      <c r="P2" s="30"/>
    </row>
    <row r="3" spans="1:16" x14ac:dyDescent="0.25">
      <c r="A3" t="str">
        <f t="shared" si="0"/>
        <v>SB2</v>
      </c>
      <c r="B3" s="30" t="s">
        <v>2</v>
      </c>
      <c r="C3" s="30" t="s">
        <v>3</v>
      </c>
      <c r="D3" t="str">
        <f t="shared" si="1"/>
        <v>LAYER</v>
      </c>
      <c r="E3" s="30">
        <v>1</v>
      </c>
      <c r="F3" t="str">
        <f t="shared" si="2"/>
        <v>GEBAEUDE</v>
      </c>
      <c r="G3" s="30" t="s">
        <v>600</v>
      </c>
      <c r="H3" s="30" t="s">
        <v>577</v>
      </c>
      <c r="I3" s="30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30" t="s">
        <v>222</v>
      </c>
      <c r="M3" s="30"/>
      <c r="N3" s="30" t="s">
        <v>628</v>
      </c>
      <c r="O3" s="31" t="s">
        <v>629</v>
      </c>
      <c r="P3" s="30"/>
    </row>
    <row r="4" spans="1:16" x14ac:dyDescent="0.25">
      <c r="A4" t="str">
        <f t="shared" ref="A4:A32" si="3">"SB"&amp;ROW()-1</f>
        <v>SB3</v>
      </c>
      <c r="B4" s="30" t="s">
        <v>2</v>
      </c>
      <c r="C4" s="30" t="s">
        <v>3</v>
      </c>
      <c r="D4" t="str">
        <f t="shared" ref="D4:D32" si="4">"LAYER"</f>
        <v>LAYER</v>
      </c>
      <c r="E4" s="30">
        <v>2</v>
      </c>
      <c r="F4" t="str">
        <f t="shared" ref="F4:F32" si="5">"GEBAEUDE"</f>
        <v>GEBAEUDE</v>
      </c>
      <c r="G4" s="30" t="s">
        <v>601</v>
      </c>
      <c r="H4" s="30" t="s">
        <v>555</v>
      </c>
      <c r="I4" s="30"/>
      <c r="J4">
        <f ca="1">Gebaeude.Sample.Table[[#This Row],[TIEFE_ENDE]]-Gebaeude.Sample.Table[[#This Row],[DICKE]]</f>
        <v>8</v>
      </c>
      <c r="K4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30" t="s">
        <v>193</v>
      </c>
      <c r="M4" s="30"/>
      <c r="N4" s="30"/>
      <c r="O4" s="31"/>
      <c r="P4" s="32"/>
    </row>
    <row r="5" spans="1:16" x14ac:dyDescent="0.25">
      <c r="A5" t="str">
        <f t="shared" si="3"/>
        <v>SB4</v>
      </c>
      <c r="B5" s="30" t="s">
        <v>578</v>
      </c>
      <c r="C5" s="30" t="s">
        <v>527</v>
      </c>
      <c r="D5" t="str">
        <f t="shared" si="4"/>
        <v>LAYER</v>
      </c>
      <c r="E5" s="30">
        <v>1</v>
      </c>
      <c r="F5" t="str">
        <f t="shared" si="5"/>
        <v>GEBAEUDE</v>
      </c>
      <c r="G5" s="30" t="s">
        <v>602</v>
      </c>
      <c r="H5" s="30" t="s">
        <v>603</v>
      </c>
      <c r="I5" s="30">
        <v>0.5</v>
      </c>
      <c r="J5">
        <f ca="1">Gebaeude.Sample.Table[[#This Row],[TIEFE_ENDE]]-Gebaeude.Sample.Table[[#This Row],[DICKE]]</f>
        <v>0</v>
      </c>
      <c r="K5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30" t="s">
        <v>222</v>
      </c>
      <c r="M5" s="30"/>
      <c r="N5" s="30" t="s">
        <v>85</v>
      </c>
      <c r="O5" s="31" t="s">
        <v>369</v>
      </c>
      <c r="P5" s="32"/>
    </row>
    <row r="6" spans="1:16" x14ac:dyDescent="0.25">
      <c r="A6" t="str">
        <f t="shared" si="3"/>
        <v>SB5</v>
      </c>
      <c r="B6" s="30" t="s">
        <v>578</v>
      </c>
      <c r="C6" s="30" t="s">
        <v>529</v>
      </c>
      <c r="D6" t="str">
        <f t="shared" si="4"/>
        <v>LAYER</v>
      </c>
      <c r="E6" s="30">
        <v>2</v>
      </c>
      <c r="F6" t="str">
        <f t="shared" si="5"/>
        <v>GEBAEUDE</v>
      </c>
      <c r="G6" s="30" t="s">
        <v>601</v>
      </c>
      <c r="H6" s="30" t="s">
        <v>555</v>
      </c>
      <c r="I6" s="30">
        <v>0.5</v>
      </c>
      <c r="J6">
        <f ca="1">Gebaeude.Sample.Table[[#This Row],[TIEFE_ENDE]]-Gebaeude.Sample.Table[[#This Row],[DICKE]]</f>
        <v>0.5</v>
      </c>
      <c r="K6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30" t="s">
        <v>222</v>
      </c>
      <c r="M6" s="30"/>
      <c r="N6" s="30" t="s">
        <v>630</v>
      </c>
      <c r="O6" s="31" t="s">
        <v>369</v>
      </c>
      <c r="P6" s="32"/>
    </row>
    <row r="7" spans="1:16" x14ac:dyDescent="0.25">
      <c r="A7" t="str">
        <f t="shared" si="3"/>
        <v>SB6</v>
      </c>
      <c r="B7" s="30" t="s">
        <v>578</v>
      </c>
      <c r="C7" s="30"/>
      <c r="D7" t="str">
        <f t="shared" si="4"/>
        <v>LAYER</v>
      </c>
      <c r="E7" s="30">
        <v>3</v>
      </c>
      <c r="F7" t="str">
        <f t="shared" si="5"/>
        <v>GEBAEUDE</v>
      </c>
      <c r="G7" s="30" t="s">
        <v>604</v>
      </c>
      <c r="H7" s="30" t="s">
        <v>451</v>
      </c>
      <c r="I7" s="30">
        <v>4</v>
      </c>
      <c r="J7">
        <f ca="1">Gebaeude.Sample.Table[[#This Row],[TIEFE_ENDE]]-Gebaeude.Sample.Table[[#This Row],[DICKE]]</f>
        <v>1</v>
      </c>
      <c r="K7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30" t="s">
        <v>222</v>
      </c>
      <c r="M7" s="30"/>
      <c r="N7" s="30"/>
      <c r="O7" s="31" t="s">
        <v>631</v>
      </c>
      <c r="P7" s="32"/>
    </row>
    <row r="8" spans="1:16" x14ac:dyDescent="0.25">
      <c r="A8" t="str">
        <f t="shared" si="3"/>
        <v>SB7</v>
      </c>
      <c r="B8" s="30" t="s">
        <v>578</v>
      </c>
      <c r="C8" s="30"/>
      <c r="D8" t="str">
        <f t="shared" si="4"/>
        <v>LAYER</v>
      </c>
      <c r="E8" s="30">
        <v>4</v>
      </c>
      <c r="F8" t="str">
        <f t="shared" si="5"/>
        <v>GEBAEUDE</v>
      </c>
      <c r="G8" s="30" t="s">
        <v>605</v>
      </c>
      <c r="H8" s="30" t="s">
        <v>555</v>
      </c>
      <c r="I8" s="30">
        <v>0.2</v>
      </c>
      <c r="J8">
        <f ca="1">Gebaeude.Sample.Table[[#This Row],[TIEFE_ENDE]]-Gebaeude.Sample.Table[[#This Row],[DICKE]]</f>
        <v>5</v>
      </c>
      <c r="K8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30" t="s">
        <v>222</v>
      </c>
      <c r="M8" s="30" t="s">
        <v>632</v>
      </c>
      <c r="N8" s="30"/>
      <c r="O8" s="31" t="s">
        <v>369</v>
      </c>
      <c r="P8" s="32"/>
    </row>
    <row r="9" spans="1:16" x14ac:dyDescent="0.25">
      <c r="A9" t="str">
        <f t="shared" si="3"/>
        <v>SB8</v>
      </c>
      <c r="B9" s="30" t="s">
        <v>578</v>
      </c>
      <c r="C9" s="30"/>
      <c r="D9" t="str">
        <f t="shared" si="4"/>
        <v>LAYER</v>
      </c>
      <c r="E9" s="30">
        <v>5</v>
      </c>
      <c r="F9" t="str">
        <f t="shared" si="5"/>
        <v>GEBAEUDE</v>
      </c>
      <c r="G9" s="30" t="s">
        <v>606</v>
      </c>
      <c r="H9" s="30"/>
      <c r="I9" s="30">
        <v>0.6</v>
      </c>
      <c r="J9">
        <f ca="1">Gebaeude.Sample.Table[[#This Row],[TIEFE_ENDE]]-Gebaeude.Sample.Table[[#This Row],[DICKE]]</f>
        <v>5.2</v>
      </c>
      <c r="K9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30"/>
      <c r="M9" s="30"/>
      <c r="N9" s="30"/>
      <c r="O9" s="31"/>
      <c r="P9" s="32"/>
    </row>
    <row r="10" spans="1:16" x14ac:dyDescent="0.25">
      <c r="A10" t="str">
        <f t="shared" si="3"/>
        <v>SB9</v>
      </c>
      <c r="B10" s="30" t="s">
        <v>578</v>
      </c>
      <c r="C10" s="30"/>
      <c r="D10" t="str">
        <f t="shared" si="4"/>
        <v>LAYER</v>
      </c>
      <c r="E10" s="30">
        <v>6</v>
      </c>
      <c r="F10" t="str">
        <f t="shared" si="5"/>
        <v>GEBAEUDE</v>
      </c>
      <c r="G10" s="30" t="s">
        <v>607</v>
      </c>
      <c r="H10" s="30" t="s">
        <v>575</v>
      </c>
      <c r="I10" s="30"/>
      <c r="J10">
        <f ca="1">Gebaeude.Sample.Table[[#This Row],[TIEFE_ENDE]]-Gebaeude.Sample.Table[[#This Row],[DICKE]]</f>
        <v>5.8</v>
      </c>
      <c r="K10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30"/>
      <c r="M10" s="30"/>
      <c r="N10" s="30"/>
      <c r="O10" s="31"/>
      <c r="P10" s="32"/>
    </row>
    <row r="11" spans="1:16" x14ac:dyDescent="0.25">
      <c r="A11" t="str">
        <f t="shared" si="3"/>
        <v>SB10</v>
      </c>
      <c r="B11" s="30" t="s">
        <v>579</v>
      </c>
      <c r="C11" s="30" t="s">
        <v>529</v>
      </c>
      <c r="D11" t="str">
        <f t="shared" si="4"/>
        <v>LAYER</v>
      </c>
      <c r="E11" s="30">
        <v>1</v>
      </c>
      <c r="F11" t="str">
        <f t="shared" si="5"/>
        <v>GEBAEUDE</v>
      </c>
      <c r="G11" s="30" t="s">
        <v>608</v>
      </c>
      <c r="H11" s="30" t="s">
        <v>356</v>
      </c>
      <c r="I11" s="30">
        <v>3</v>
      </c>
      <c r="J11">
        <f ca="1">Gebaeude.Sample.Table[[#This Row],[TIEFE_ENDE]]-Gebaeude.Sample.Table[[#This Row],[DICKE]]</f>
        <v>0</v>
      </c>
      <c r="K1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30" t="s">
        <v>222</v>
      </c>
      <c r="M11" s="30"/>
      <c r="N11" s="30"/>
      <c r="O11" s="31"/>
      <c r="P11" s="32"/>
    </row>
    <row r="12" spans="1:16" x14ac:dyDescent="0.25">
      <c r="A12" t="str">
        <f t="shared" si="3"/>
        <v>SB11</v>
      </c>
      <c r="B12" s="30" t="s">
        <v>579</v>
      </c>
      <c r="C12" s="30" t="s">
        <v>532</v>
      </c>
      <c r="D12" t="str">
        <f t="shared" si="4"/>
        <v>LAYER</v>
      </c>
      <c r="E12" s="30">
        <v>2</v>
      </c>
      <c r="F12" t="str">
        <f t="shared" si="5"/>
        <v>GEBAEUDE</v>
      </c>
      <c r="G12" s="30" t="s">
        <v>609</v>
      </c>
      <c r="H12" s="30" t="s">
        <v>451</v>
      </c>
      <c r="I12" s="30">
        <v>5</v>
      </c>
      <c r="J12">
        <f ca="1">Gebaeude.Sample.Table[[#This Row],[TIEFE_ENDE]]-Gebaeude.Sample.Table[[#This Row],[DICKE]]</f>
        <v>3</v>
      </c>
      <c r="K12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30" t="s">
        <v>222</v>
      </c>
      <c r="M12" s="30"/>
      <c r="N12" s="30" t="s">
        <v>178</v>
      </c>
      <c r="O12" s="31" t="s">
        <v>370</v>
      </c>
      <c r="P12" s="32"/>
    </row>
    <row r="13" spans="1:16" x14ac:dyDescent="0.25">
      <c r="A13" t="str">
        <f t="shared" si="3"/>
        <v>SB12</v>
      </c>
      <c r="B13" s="30" t="s">
        <v>579</v>
      </c>
      <c r="C13" s="30" t="s">
        <v>532</v>
      </c>
      <c r="D13" t="str">
        <f t="shared" si="4"/>
        <v>LAYER</v>
      </c>
      <c r="E13" s="30">
        <v>3</v>
      </c>
      <c r="F13" t="str">
        <f t="shared" si="5"/>
        <v>GEBAEUDE</v>
      </c>
      <c r="G13" s="30" t="s">
        <v>452</v>
      </c>
      <c r="H13" s="30" t="s">
        <v>575</v>
      </c>
      <c r="I13" s="30"/>
      <c r="J13">
        <f ca="1">Gebaeude.Sample.Table[[#This Row],[TIEFE_ENDE]]-Gebaeude.Sample.Table[[#This Row],[DICKE]]</f>
        <v>8</v>
      </c>
      <c r="K13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30"/>
      <c r="M13" s="30"/>
      <c r="N13" s="30"/>
      <c r="O13" s="31"/>
      <c r="P13" s="32"/>
    </row>
    <row r="14" spans="1:16" x14ac:dyDescent="0.25">
      <c r="A14" t="str">
        <f t="shared" si="3"/>
        <v>SB13</v>
      </c>
      <c r="B14" s="30" t="s">
        <v>580</v>
      </c>
      <c r="C14" s="30" t="s">
        <v>534</v>
      </c>
      <c r="D14" t="str">
        <f t="shared" si="4"/>
        <v>LAYER</v>
      </c>
      <c r="E14" s="30">
        <v>1</v>
      </c>
      <c r="F14" t="str">
        <f t="shared" si="5"/>
        <v>GEBAEUDE</v>
      </c>
      <c r="G14" s="30" t="s">
        <v>610</v>
      </c>
      <c r="H14" s="30" t="s">
        <v>575</v>
      </c>
      <c r="I14" s="30"/>
      <c r="J14">
        <f ca="1">Gebaeude.Sample.Table[[#This Row],[TIEFE_ENDE]]-Gebaeude.Sample.Table[[#This Row],[DICKE]]</f>
        <v>0</v>
      </c>
      <c r="K14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30" t="s">
        <v>222</v>
      </c>
      <c r="M14" s="30"/>
      <c r="N14" s="30" t="s">
        <v>116</v>
      </c>
      <c r="O14" s="30" t="s">
        <v>371</v>
      </c>
      <c r="P14" s="30"/>
    </row>
    <row r="15" spans="1:16" x14ac:dyDescent="0.25">
      <c r="A15" t="str">
        <f t="shared" si="3"/>
        <v>SB14</v>
      </c>
      <c r="B15" s="30" t="s">
        <v>581</v>
      </c>
      <c r="C15" s="30"/>
      <c r="D15" t="str">
        <f t="shared" si="4"/>
        <v>LAYER</v>
      </c>
      <c r="E15" s="30">
        <v>1</v>
      </c>
      <c r="F15" t="str">
        <f t="shared" si="5"/>
        <v>GEBAEUDE</v>
      </c>
      <c r="G15" s="30" t="s">
        <v>609</v>
      </c>
      <c r="H15" s="30" t="s">
        <v>577</v>
      </c>
      <c r="I15" s="30">
        <v>4</v>
      </c>
      <c r="J15">
        <f ca="1">Gebaeude.Sample.Table[[#This Row],[TIEFE_ENDE]]-Gebaeude.Sample.Table[[#This Row],[DICKE]]</f>
        <v>0</v>
      </c>
      <c r="K15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30" t="s">
        <v>222</v>
      </c>
      <c r="M15" s="30"/>
      <c r="N15" s="30"/>
      <c r="O15" s="30"/>
      <c r="P15" s="30"/>
    </row>
    <row r="16" spans="1:16" x14ac:dyDescent="0.25">
      <c r="A16" t="str">
        <f t="shared" si="3"/>
        <v>SB15</v>
      </c>
      <c r="B16" s="30" t="s">
        <v>582</v>
      </c>
      <c r="C16" s="30"/>
      <c r="D16" t="str">
        <f t="shared" si="4"/>
        <v>LAYER</v>
      </c>
      <c r="E16" s="30">
        <v>1</v>
      </c>
      <c r="F16" t="str">
        <f t="shared" si="5"/>
        <v>GEBAEUDE</v>
      </c>
      <c r="G16" s="30" t="s">
        <v>611</v>
      </c>
      <c r="H16" s="30" t="s">
        <v>612</v>
      </c>
      <c r="I16" s="30">
        <v>0.4</v>
      </c>
      <c r="J16">
        <f ca="1">Gebaeude.Sample.Table[[#This Row],[TIEFE_ENDE]]-Gebaeude.Sample.Table[[#This Row],[DICKE]]</f>
        <v>0</v>
      </c>
      <c r="K16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30" t="s">
        <v>222</v>
      </c>
      <c r="M16" s="30"/>
      <c r="N16" s="30"/>
      <c r="O16" s="30" t="s">
        <v>372</v>
      </c>
      <c r="P16" s="30"/>
    </row>
    <row r="17" spans="1:16" x14ac:dyDescent="0.25">
      <c r="A17" t="str">
        <f t="shared" si="3"/>
        <v>SB16</v>
      </c>
      <c r="B17" s="30" t="s">
        <v>582</v>
      </c>
      <c r="C17" s="30" t="s">
        <v>535</v>
      </c>
      <c r="D17" t="str">
        <f t="shared" si="4"/>
        <v>LAYER</v>
      </c>
      <c r="E17" s="30">
        <v>2</v>
      </c>
      <c r="F17" t="str">
        <f t="shared" si="5"/>
        <v>GEBAEUDE</v>
      </c>
      <c r="G17" s="30" t="s">
        <v>613</v>
      </c>
      <c r="H17" s="30" t="s">
        <v>575</v>
      </c>
      <c r="I17" s="30">
        <v>0.1</v>
      </c>
      <c r="J17">
        <f ca="1">Gebaeude.Sample.Table[[#This Row],[TIEFE_ENDE]]-Gebaeude.Sample.Table[[#This Row],[DICKE]]</f>
        <v>0.4</v>
      </c>
      <c r="K17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30" t="s">
        <v>222</v>
      </c>
      <c r="M17" s="30" t="s">
        <v>633</v>
      </c>
      <c r="N17" s="30" t="s">
        <v>634</v>
      </c>
      <c r="O17" s="30" t="s">
        <v>372</v>
      </c>
      <c r="P17" s="30"/>
    </row>
    <row r="18" spans="1:16" x14ac:dyDescent="0.25">
      <c r="A18" t="str">
        <f t="shared" si="3"/>
        <v>SB17</v>
      </c>
      <c r="B18" s="30" t="s">
        <v>582</v>
      </c>
      <c r="C18" s="30" t="s">
        <v>537</v>
      </c>
      <c r="D18" t="str">
        <f t="shared" si="4"/>
        <v>LAYER</v>
      </c>
      <c r="E18" s="30">
        <v>3</v>
      </c>
      <c r="F18" t="str">
        <f t="shared" si="5"/>
        <v>GEBAEUDE</v>
      </c>
      <c r="G18" s="30" t="s">
        <v>614</v>
      </c>
      <c r="H18" s="30" t="s">
        <v>555</v>
      </c>
      <c r="I18" s="30">
        <v>2</v>
      </c>
      <c r="J18">
        <f ca="1">Gebaeude.Sample.Table[[#This Row],[TIEFE_ENDE]]-Gebaeude.Sample.Table[[#This Row],[DICKE]]</f>
        <v>0.5</v>
      </c>
      <c r="K18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30" t="s">
        <v>222</v>
      </c>
      <c r="M18" s="30"/>
      <c r="N18" s="30"/>
      <c r="O18" s="30" t="s">
        <v>369</v>
      </c>
      <c r="P18" s="30"/>
    </row>
    <row r="19" spans="1:16" x14ac:dyDescent="0.25">
      <c r="A19" t="str">
        <f t="shared" si="3"/>
        <v>SB18</v>
      </c>
      <c r="B19" s="30" t="s">
        <v>582</v>
      </c>
      <c r="C19" s="30"/>
      <c r="D19" t="str">
        <f t="shared" si="4"/>
        <v>LAYER</v>
      </c>
      <c r="E19" s="30">
        <v>4</v>
      </c>
      <c r="F19" t="str">
        <f t="shared" si="5"/>
        <v>GEBAEUDE</v>
      </c>
      <c r="G19" s="30" t="s">
        <v>615</v>
      </c>
      <c r="H19" s="30" t="s">
        <v>554</v>
      </c>
      <c r="I19" s="30">
        <v>0.5</v>
      </c>
      <c r="J19">
        <f ca="1">Gebaeude.Sample.Table[[#This Row],[TIEFE_ENDE]]-Gebaeude.Sample.Table[[#This Row],[DICKE]]</f>
        <v>2.5</v>
      </c>
      <c r="K19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30" t="s">
        <v>222</v>
      </c>
      <c r="M19" s="30"/>
      <c r="N19" s="30"/>
      <c r="O19" s="30" t="s">
        <v>372</v>
      </c>
      <c r="P19" s="30"/>
    </row>
    <row r="20" spans="1:16" x14ac:dyDescent="0.25">
      <c r="A20" t="str">
        <f t="shared" si="3"/>
        <v>SB19</v>
      </c>
      <c r="B20" s="30" t="s">
        <v>582</v>
      </c>
      <c r="C20" s="30" t="s">
        <v>596</v>
      </c>
      <c r="D20" t="str">
        <f t="shared" si="4"/>
        <v>LAYER</v>
      </c>
      <c r="E20" s="30">
        <v>5</v>
      </c>
      <c r="F20" t="str">
        <f t="shared" si="5"/>
        <v>GEBAEUDE</v>
      </c>
      <c r="G20" s="30" t="s">
        <v>616</v>
      </c>
      <c r="H20" s="30" t="s">
        <v>577</v>
      </c>
      <c r="I20" s="30">
        <v>4</v>
      </c>
      <c r="J20">
        <f ca="1">Gebaeude.Sample.Table[[#This Row],[TIEFE_ENDE]]-Gebaeude.Sample.Table[[#This Row],[DICKE]]</f>
        <v>3</v>
      </c>
      <c r="K20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30" t="s">
        <v>222</v>
      </c>
      <c r="M20" s="30"/>
      <c r="N20" s="30" t="s">
        <v>635</v>
      </c>
      <c r="O20" s="30" t="s">
        <v>372</v>
      </c>
      <c r="P20" s="30"/>
    </row>
    <row r="21" spans="1:16" x14ac:dyDescent="0.25">
      <c r="A21" t="str">
        <f t="shared" si="3"/>
        <v>SB20</v>
      </c>
      <c r="B21" s="30" t="s">
        <v>582</v>
      </c>
      <c r="C21" s="30"/>
      <c r="D21" t="str">
        <f t="shared" si="4"/>
        <v>LAYER</v>
      </c>
      <c r="E21" s="30">
        <v>6</v>
      </c>
      <c r="F21" t="str">
        <f t="shared" si="5"/>
        <v>GEBAEUDE</v>
      </c>
      <c r="G21" s="30" t="s">
        <v>617</v>
      </c>
      <c r="H21" s="30" t="s">
        <v>575</v>
      </c>
      <c r="I21" s="30">
        <v>3</v>
      </c>
      <c r="J21">
        <f ca="1">Gebaeude.Sample.Table[[#This Row],[TIEFE_ENDE]]-Gebaeude.Sample.Table[[#This Row],[DICKE]]</f>
        <v>7</v>
      </c>
      <c r="K2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30" t="s">
        <v>222</v>
      </c>
      <c r="M21" s="30"/>
      <c r="N21" s="30"/>
      <c r="O21" s="30"/>
      <c r="P21" s="30"/>
    </row>
    <row r="22" spans="1:16" x14ac:dyDescent="0.25">
      <c r="A22" t="str">
        <f t="shared" si="3"/>
        <v>SB21</v>
      </c>
      <c r="B22" s="30" t="s">
        <v>583</v>
      </c>
      <c r="C22" s="30" t="s">
        <v>597</v>
      </c>
      <c r="D22" t="str">
        <f t="shared" si="4"/>
        <v>LAYER</v>
      </c>
      <c r="E22" s="30">
        <v>1</v>
      </c>
      <c r="F22" t="str">
        <f t="shared" si="5"/>
        <v>GEBAEUDE</v>
      </c>
      <c r="G22" s="30" t="s">
        <v>618</v>
      </c>
      <c r="H22" s="30" t="s">
        <v>577</v>
      </c>
      <c r="I22" s="30">
        <v>1.5</v>
      </c>
      <c r="J22">
        <f ca="1">Gebaeude.Sample.Table[[#This Row],[TIEFE_ENDE]]-Gebaeude.Sample.Table[[#This Row],[DICKE]]</f>
        <v>0</v>
      </c>
      <c r="K22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30" t="s">
        <v>222</v>
      </c>
      <c r="M22" s="30"/>
      <c r="N22" s="30" t="s">
        <v>178</v>
      </c>
      <c r="O22" s="30" t="s">
        <v>370</v>
      </c>
      <c r="P22" s="30"/>
    </row>
    <row r="23" spans="1:16" x14ac:dyDescent="0.25">
      <c r="A23" t="str">
        <f t="shared" si="3"/>
        <v>SB22</v>
      </c>
      <c r="B23" s="30" t="s">
        <v>584</v>
      </c>
      <c r="C23" s="30"/>
      <c r="D23" t="str">
        <f t="shared" si="4"/>
        <v>LAYER</v>
      </c>
      <c r="E23" s="30">
        <v>1</v>
      </c>
      <c r="F23" t="str">
        <f t="shared" si="5"/>
        <v>GEBAEUDE</v>
      </c>
      <c r="G23" s="30" t="s">
        <v>611</v>
      </c>
      <c r="H23" s="30" t="s">
        <v>619</v>
      </c>
      <c r="I23" s="30">
        <v>0.5</v>
      </c>
      <c r="J23">
        <f ca="1">Gebaeude.Sample.Table[[#This Row],[TIEFE_ENDE]]-Gebaeude.Sample.Table[[#This Row],[DICKE]]</f>
        <v>0</v>
      </c>
      <c r="K23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30" t="s">
        <v>222</v>
      </c>
      <c r="M23" s="30"/>
      <c r="N23" s="30"/>
      <c r="O23" s="30" t="s">
        <v>372</v>
      </c>
      <c r="P23" s="30"/>
    </row>
    <row r="24" spans="1:16" x14ac:dyDescent="0.25">
      <c r="A24" t="str">
        <f t="shared" si="3"/>
        <v>SB23</v>
      </c>
      <c r="B24" s="30" t="s">
        <v>584</v>
      </c>
      <c r="C24" s="30" t="s">
        <v>598</v>
      </c>
      <c r="D24" t="str">
        <f t="shared" si="4"/>
        <v>LAYER</v>
      </c>
      <c r="E24" s="30">
        <v>2</v>
      </c>
      <c r="F24" t="str">
        <f t="shared" si="5"/>
        <v>GEBAEUDE</v>
      </c>
      <c r="G24" s="30" t="s">
        <v>613</v>
      </c>
      <c r="H24" s="30" t="s">
        <v>620</v>
      </c>
      <c r="I24" s="30">
        <v>0.5</v>
      </c>
      <c r="J24">
        <f ca="1">Gebaeude.Sample.Table[[#This Row],[TIEFE_ENDE]]-Gebaeude.Sample.Table[[#This Row],[DICKE]]</f>
        <v>0.5</v>
      </c>
      <c r="K24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30" t="s">
        <v>222</v>
      </c>
      <c r="M24" s="30"/>
      <c r="N24" s="30" t="s">
        <v>636</v>
      </c>
      <c r="O24" s="30" t="s">
        <v>372</v>
      </c>
      <c r="P24" s="30"/>
    </row>
    <row r="25" spans="1:16" x14ac:dyDescent="0.25">
      <c r="A25" t="str">
        <f t="shared" si="3"/>
        <v>SB24</v>
      </c>
      <c r="B25" s="30" t="s">
        <v>585</v>
      </c>
      <c r="C25" s="30"/>
      <c r="D25" t="str">
        <f t="shared" si="4"/>
        <v>LAYER</v>
      </c>
      <c r="E25" s="30">
        <v>1</v>
      </c>
      <c r="F25" t="str">
        <f t="shared" si="5"/>
        <v>GEBAEUDE</v>
      </c>
      <c r="G25" s="30" t="s">
        <v>621</v>
      </c>
      <c r="H25" s="30" t="s">
        <v>356</v>
      </c>
      <c r="I25" s="30">
        <v>0.5</v>
      </c>
      <c r="J25">
        <f ca="1">Gebaeude.Sample.Table[[#This Row],[TIEFE_ENDE]]-Gebaeude.Sample.Table[[#This Row],[DICKE]]</f>
        <v>0</v>
      </c>
      <c r="K25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30" t="s">
        <v>222</v>
      </c>
      <c r="M25" s="30" t="s">
        <v>637</v>
      </c>
      <c r="N25" s="30"/>
      <c r="O25" s="30" t="s">
        <v>373</v>
      </c>
      <c r="P25" s="30" t="s">
        <v>374</v>
      </c>
    </row>
    <row r="26" spans="1:16" x14ac:dyDescent="0.25">
      <c r="A26" t="str">
        <f t="shared" si="3"/>
        <v>SB25</v>
      </c>
      <c r="B26" s="30" t="s">
        <v>585</v>
      </c>
      <c r="C26" s="30" t="s">
        <v>599</v>
      </c>
      <c r="D26" t="str">
        <f t="shared" si="4"/>
        <v>LAYER</v>
      </c>
      <c r="E26" s="30">
        <v>2</v>
      </c>
      <c r="F26" t="str">
        <f t="shared" si="5"/>
        <v>GEBAEUDE</v>
      </c>
      <c r="G26" s="30" t="s">
        <v>622</v>
      </c>
      <c r="H26" s="30" t="s">
        <v>623</v>
      </c>
      <c r="I26" s="30">
        <v>1.8</v>
      </c>
      <c r="J26">
        <f ca="1">Gebaeude.Sample.Table[[#This Row],[TIEFE_ENDE]]-Gebaeude.Sample.Table[[#This Row],[DICKE]]</f>
        <v>0.49999999999999978</v>
      </c>
      <c r="K26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30" t="s">
        <v>222</v>
      </c>
      <c r="M26" s="30"/>
      <c r="N26" s="30" t="s">
        <v>638</v>
      </c>
      <c r="O26" s="30" t="s">
        <v>374</v>
      </c>
      <c r="P26" s="30" t="s">
        <v>374</v>
      </c>
    </row>
    <row r="27" spans="1:16" x14ac:dyDescent="0.25">
      <c r="A27" t="str">
        <f t="shared" si="3"/>
        <v>SB26</v>
      </c>
      <c r="B27" s="30" t="s">
        <v>585</v>
      </c>
      <c r="C27" s="30"/>
      <c r="D27" t="str">
        <f t="shared" si="4"/>
        <v>LAYER</v>
      </c>
      <c r="E27" s="30">
        <v>3</v>
      </c>
      <c r="F27" t="str">
        <f t="shared" si="5"/>
        <v>GEBAEUDE</v>
      </c>
      <c r="G27" s="30" t="s">
        <v>624</v>
      </c>
      <c r="H27" s="30" t="s">
        <v>576</v>
      </c>
      <c r="I27" s="30"/>
      <c r="J27">
        <f ca="1">Gebaeude.Sample.Table[[#This Row],[TIEFE_ENDE]]-Gebaeude.Sample.Table[[#This Row],[DICKE]]</f>
        <v>2.2999999999999998</v>
      </c>
      <c r="K27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30" t="s">
        <v>193</v>
      </c>
      <c r="M27" s="30"/>
      <c r="N27" s="30"/>
      <c r="O27" s="30"/>
      <c r="P27" s="30"/>
    </row>
    <row r="28" spans="1:16" x14ac:dyDescent="0.25">
      <c r="A28" t="str">
        <f t="shared" si="3"/>
        <v>SB27</v>
      </c>
      <c r="B28" s="30" t="s">
        <v>586</v>
      </c>
      <c r="C28" s="30"/>
      <c r="D28" t="str">
        <f t="shared" si="4"/>
        <v>LAYER</v>
      </c>
      <c r="E28" s="30">
        <v>1</v>
      </c>
      <c r="F28" t="str">
        <f t="shared" si="5"/>
        <v>GEBAEUDE</v>
      </c>
      <c r="G28" s="30" t="s">
        <v>621</v>
      </c>
      <c r="H28" s="30" t="s">
        <v>625</v>
      </c>
      <c r="I28" s="30">
        <v>0.4</v>
      </c>
      <c r="J28">
        <f ca="1">Gebaeude.Sample.Table[[#This Row],[TIEFE_ENDE]]-Gebaeude.Sample.Table[[#This Row],[DICKE]]</f>
        <v>0</v>
      </c>
      <c r="K28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30" t="s">
        <v>222</v>
      </c>
      <c r="M28" s="30"/>
      <c r="N28" s="30"/>
      <c r="O28" s="30" t="s">
        <v>373</v>
      </c>
      <c r="P28" s="30" t="s">
        <v>374</v>
      </c>
    </row>
    <row r="29" spans="1:16" x14ac:dyDescent="0.25">
      <c r="A29" t="str">
        <f t="shared" si="3"/>
        <v>SB28</v>
      </c>
      <c r="B29" s="30" t="s">
        <v>586</v>
      </c>
      <c r="C29" s="30" t="s">
        <v>599</v>
      </c>
      <c r="D29" t="str">
        <f t="shared" si="4"/>
        <v>LAYER</v>
      </c>
      <c r="E29" s="30">
        <v>2</v>
      </c>
      <c r="F29" t="str">
        <f t="shared" si="5"/>
        <v>GEBAEUDE</v>
      </c>
      <c r="G29" s="30" t="s">
        <v>613</v>
      </c>
      <c r="H29" s="30" t="s">
        <v>575</v>
      </c>
      <c r="I29" s="30">
        <v>0.2</v>
      </c>
      <c r="J29">
        <f ca="1">Gebaeude.Sample.Table[[#This Row],[TIEFE_ENDE]]-Gebaeude.Sample.Table[[#This Row],[DICKE]]</f>
        <v>0.40000000000000008</v>
      </c>
      <c r="K29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30" t="s">
        <v>222</v>
      </c>
      <c r="M29" s="30"/>
      <c r="N29" s="30" t="s">
        <v>636</v>
      </c>
      <c r="O29" s="30" t="s">
        <v>372</v>
      </c>
      <c r="P29" s="30" t="s">
        <v>374</v>
      </c>
    </row>
    <row r="30" spans="1:16" x14ac:dyDescent="0.25">
      <c r="A30" t="str">
        <f t="shared" si="3"/>
        <v>SB29</v>
      </c>
      <c r="B30" s="30" t="s">
        <v>586</v>
      </c>
      <c r="C30" s="30" t="s">
        <v>599</v>
      </c>
      <c r="D30" t="str">
        <f t="shared" si="4"/>
        <v>LAYER</v>
      </c>
      <c r="E30" s="30">
        <v>3</v>
      </c>
      <c r="F30" t="str">
        <f t="shared" si="5"/>
        <v>GEBAEUDE</v>
      </c>
      <c r="G30" s="30" t="s">
        <v>626</v>
      </c>
      <c r="H30" s="30" t="s">
        <v>575</v>
      </c>
      <c r="I30" s="30">
        <v>8.5</v>
      </c>
      <c r="J30">
        <f ca="1">Gebaeude.Sample.Table[[#This Row],[TIEFE_ENDE]]-Gebaeude.Sample.Table[[#This Row],[DICKE]]</f>
        <v>0.59999999999999964</v>
      </c>
      <c r="K30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30" t="s">
        <v>222</v>
      </c>
      <c r="M30" s="30"/>
      <c r="N30" s="30"/>
      <c r="O30" s="30"/>
      <c r="P30" s="30"/>
    </row>
    <row r="31" spans="1:16" x14ac:dyDescent="0.25">
      <c r="A31" t="str">
        <f t="shared" si="3"/>
        <v>SB30</v>
      </c>
      <c r="B31" s="30" t="s">
        <v>586</v>
      </c>
      <c r="C31" s="30" t="s">
        <v>599</v>
      </c>
      <c r="D31" t="str">
        <f t="shared" si="4"/>
        <v>LAYER</v>
      </c>
      <c r="E31" s="30">
        <v>4</v>
      </c>
      <c r="F31" t="str">
        <f t="shared" si="5"/>
        <v>GEBAEUDE</v>
      </c>
      <c r="G31" s="30" t="s">
        <v>627</v>
      </c>
      <c r="H31" s="30" t="s">
        <v>555</v>
      </c>
      <c r="I31" s="30">
        <v>0.2</v>
      </c>
      <c r="J31">
        <f ca="1">Gebaeude.Sample.Table[[#This Row],[TIEFE_ENDE]]-Gebaeude.Sample.Table[[#This Row],[DICKE]]</f>
        <v>9.1</v>
      </c>
      <c r="K3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30" t="s">
        <v>222</v>
      </c>
      <c r="M31" s="30"/>
      <c r="N31" s="30" t="s">
        <v>85</v>
      </c>
      <c r="O31" s="30" t="s">
        <v>639</v>
      </c>
      <c r="P31" s="30"/>
    </row>
    <row r="32" spans="1:16" x14ac:dyDescent="0.25">
      <c r="A32" t="str">
        <f t="shared" si="3"/>
        <v>SB31</v>
      </c>
      <c r="B32" s="30" t="s">
        <v>586</v>
      </c>
      <c r="C32" s="30"/>
      <c r="D32" t="str">
        <f t="shared" si="4"/>
        <v>LAYER</v>
      </c>
      <c r="E32" s="30">
        <v>5</v>
      </c>
      <c r="F32" t="str">
        <f t="shared" si="5"/>
        <v>GEBAEUDE</v>
      </c>
      <c r="G32" s="30" t="s">
        <v>452</v>
      </c>
      <c r="H32" s="30" t="s">
        <v>575</v>
      </c>
      <c r="I32" s="30"/>
      <c r="J32">
        <f ca="1">Gebaeude.Sample.Table[[#This Row],[TIEFE_ENDE]]-Gebaeude.Sample.Table[[#This Row],[DICKE]]</f>
        <v>9.2999999999999989</v>
      </c>
      <c r="K32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30"/>
      <c r="M32" s="30"/>
      <c r="N32" s="30"/>
      <c r="O32" s="31"/>
      <c r="P32" s="32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U12" sqref="U12"/>
    </sheetView>
  </sheetViews>
  <sheetFormatPr baseColWidth="10"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style="12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2" customWidth="1"/>
    <col min="31" max="31" width="16.7109375" customWidth="1"/>
    <col min="32" max="32" width="20.140625" customWidth="1"/>
  </cols>
  <sheetData>
    <row r="1" spans="1:33" s="7" customFormat="1" x14ac:dyDescent="0.25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T1" s="7" t="s">
        <v>213</v>
      </c>
      <c r="U1" s="22" t="s">
        <v>214</v>
      </c>
      <c r="V1" s="7" t="s">
        <v>215</v>
      </c>
      <c r="W1" s="7" t="s">
        <v>216</v>
      </c>
      <c r="X1" s="7" t="s">
        <v>319</v>
      </c>
      <c r="Y1" s="7" t="s">
        <v>395</v>
      </c>
      <c r="Z1" s="7" t="s">
        <v>396</v>
      </c>
      <c r="AA1" s="7" t="s">
        <v>392</v>
      </c>
      <c r="AB1" s="7" t="s">
        <v>385</v>
      </c>
      <c r="AC1" s="7" t="s">
        <v>397</v>
      </c>
      <c r="AD1" s="22" t="s">
        <v>398</v>
      </c>
      <c r="AE1" s="7" t="s">
        <v>108</v>
      </c>
      <c r="AF1" s="7" t="s">
        <v>178</v>
      </c>
      <c r="AG1" s="7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s="12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2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s="12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2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12" t="s">
        <v>741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2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 s="12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2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 s="12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2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 s="12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2" t="s">
        <v>400</v>
      </c>
    </row>
    <row r="8" spans="1:33" x14ac:dyDescent="0.25">
      <c r="A8" t="s">
        <v>292</v>
      </c>
      <c r="E8" t="s">
        <v>293</v>
      </c>
      <c r="Q8" t="s">
        <v>294</v>
      </c>
      <c r="U8" s="12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2" t="s">
        <v>369</v>
      </c>
    </row>
    <row r="9" spans="1:33" x14ac:dyDescent="0.25">
      <c r="A9" t="s">
        <v>297</v>
      </c>
      <c r="E9" t="s">
        <v>298</v>
      </c>
      <c r="Q9" t="s">
        <v>247</v>
      </c>
      <c r="U9" s="12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2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2" t="s">
        <v>402</v>
      </c>
    </row>
    <row r="11" spans="1:33" x14ac:dyDescent="0.25">
      <c r="A11" s="6" t="s">
        <v>304</v>
      </c>
      <c r="AB11" t="s">
        <v>394</v>
      </c>
      <c r="AC11" t="s">
        <v>421</v>
      </c>
      <c r="AD11" s="12" t="s">
        <v>370</v>
      </c>
    </row>
    <row r="12" spans="1:33" x14ac:dyDescent="0.25">
      <c r="AC12" t="s">
        <v>422</v>
      </c>
      <c r="AD12" s="12" t="s">
        <v>403</v>
      </c>
    </row>
    <row r="13" spans="1:33" x14ac:dyDescent="0.25">
      <c r="AC13" t="s">
        <v>423</v>
      </c>
      <c r="AD13" s="12" t="s">
        <v>404</v>
      </c>
    </row>
    <row r="14" spans="1:33" x14ac:dyDescent="0.25">
      <c r="AC14" t="s">
        <v>424</v>
      </c>
      <c r="AD14" s="12" t="s">
        <v>405</v>
      </c>
    </row>
    <row r="15" spans="1:33" x14ac:dyDescent="0.25">
      <c r="AC15" t="s">
        <v>425</v>
      </c>
      <c r="AD15" s="12" t="s">
        <v>406</v>
      </c>
    </row>
    <row r="16" spans="1:33" x14ac:dyDescent="0.25">
      <c r="AC16" t="s">
        <v>426</v>
      </c>
      <c r="AD16" s="12" t="s">
        <v>371</v>
      </c>
    </row>
    <row r="17" spans="29:30" x14ac:dyDescent="0.25">
      <c r="AC17" t="s">
        <v>427</v>
      </c>
      <c r="AD17" s="12" t="s">
        <v>399</v>
      </c>
    </row>
    <row r="18" spans="29:30" x14ac:dyDescent="0.25">
      <c r="AC18" t="s">
        <v>428</v>
      </c>
      <c r="AD18" s="12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  <ignoredErrors>
    <ignoredError sqref="U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2022-08-26T10:06:29Z</dcterms:modified>
</cp:coreProperties>
</file>