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excel\"/>
    </mc:Choice>
  </mc:AlternateContent>
  <xr:revisionPtr revIDLastSave="0" documentId="13_ncr:1_{155043B6-0C87-412A-B7D6-9C0C78ACA7AB}" xr6:coauthVersionLast="47" xr6:coauthVersionMax="47" xr10:uidLastSave="{00000000-0000-0000-0000-000000000000}"/>
  <bookViews>
    <workbookView xWindow="1740" yWindow="2280" windowWidth="25080" windowHeight="11610" tabRatio="914" activeTab="8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DatenErkundungsstelle!$A$1:$DA$52</definedName>
    <definedName name="ExternalData_2" localSheetId="2" hidden="1">DatenHaufwerk!$A$1:$BB$8</definedName>
    <definedName name="ExternalData_3" localSheetId="1" hidden="1">DatenGebaeude!$A$1:$BC$32</definedName>
    <definedName name="ExternalData_4" localSheetId="0" hidden="1">Daten!$A$1:$DQ$90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9" l="1"/>
  <c r="F41" i="9"/>
  <c r="Y41" i="9" a="1"/>
  <c r="Y41" i="9" s="1"/>
  <c r="Z41" i="9"/>
  <c r="A40" i="9"/>
  <c r="F40" i="9"/>
  <c r="Y40" i="9" a="1"/>
  <c r="Y40" i="9" s="1"/>
  <c r="Z40" i="9"/>
  <c r="A39" i="9"/>
  <c r="F39" i="9"/>
  <c r="Y39" i="9" a="1"/>
  <c r="Y39" i="9" s="1"/>
  <c r="Z39" i="9"/>
  <c r="Y18" i="9" a="1"/>
  <c r="Y18" i="9" s="1"/>
  <c r="A4" i="40" l="1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F4" i="40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B4" i="3"/>
  <c r="B5" i="3"/>
  <c r="B6" i="3"/>
  <c r="B7" i="3"/>
  <c r="B8" i="3"/>
  <c r="B9" i="3"/>
  <c r="B10" i="3"/>
  <c r="B11" i="3"/>
  <c r="B1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42" i="9"/>
  <c r="F43" i="9"/>
  <c r="F44" i="9"/>
  <c r="F45" i="9"/>
  <c r="F46" i="9"/>
  <c r="F47" i="9"/>
  <c r="F48" i="9"/>
  <c r="F49" i="9"/>
  <c r="F50" i="9"/>
  <c r="F51" i="9"/>
  <c r="F52" i="9"/>
  <c r="F2" i="9"/>
  <c r="D3" i="10"/>
  <c r="D4" i="10"/>
  <c r="D5" i="10"/>
  <c r="D6" i="10"/>
  <c r="D7" i="10"/>
  <c r="D8" i="10"/>
  <c r="A4" i="10"/>
  <c r="A5" i="10"/>
  <c r="A6" i="10"/>
  <c r="A7" i="10"/>
  <c r="A8" i="10"/>
  <c r="F4" i="10"/>
  <c r="F5" i="10"/>
  <c r="F6" i="10"/>
  <c r="F7" i="10"/>
  <c r="F8" i="10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B3" i="2"/>
  <c r="B4" i="2"/>
  <c r="B5" i="2"/>
  <c r="B2" i="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42" i="9"/>
  <c r="A43" i="9"/>
  <c r="A44" i="9"/>
  <c r="A45" i="9"/>
  <c r="A46" i="9"/>
  <c r="A47" i="9"/>
  <c r="A48" i="9"/>
  <c r="A49" i="9"/>
  <c r="A50" i="9"/>
  <c r="A51" i="9"/>
  <c r="A52" i="9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Y50" i="9" a="1"/>
  <c r="Y50" i="9" s="1"/>
  <c r="Y51" i="9" a="1"/>
  <c r="Y51" i="9" s="1"/>
  <c r="Y52" i="9" a="1"/>
  <c r="Y52" i="9" s="1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42" i="9"/>
  <c r="Z43" i="9"/>
  <c r="Z44" i="9"/>
  <c r="Z45" i="9"/>
  <c r="Z46" i="9"/>
  <c r="Z47" i="9"/>
  <c r="Z48" i="9"/>
  <c r="Z49" i="9"/>
  <c r="Z50" i="9"/>
  <c r="Z51" i="9"/>
  <c r="Z52" i="9"/>
  <c r="B4" i="1"/>
  <c r="B5" i="1"/>
  <c r="B6" i="1"/>
  <c r="B7" i="1"/>
  <c r="B8" i="1"/>
  <c r="B9" i="1"/>
  <c r="B10" i="1"/>
  <c r="F2" i="18"/>
  <c r="F3" i="18"/>
  <c r="F4" i="18"/>
  <c r="F5" i="18"/>
  <c r="F6" i="18"/>
  <c r="F7" i="18"/>
  <c r="F8" i="18"/>
  <c r="F9" i="18"/>
  <c r="G2" i="18"/>
  <c r="H2" i="18" s="1"/>
  <c r="I2" i="18" s="1"/>
  <c r="J2" i="18" s="1"/>
  <c r="G3" i="18"/>
  <c r="H3" i="18" s="1"/>
  <c r="I3" i="18" s="1"/>
  <c r="J3" i="18" s="1"/>
  <c r="G4" i="18"/>
  <c r="H4" i="18" s="1"/>
  <c r="I4" i="18" s="1"/>
  <c r="J4" i="18" s="1"/>
  <c r="G5" i="18"/>
  <c r="H5" i="18" s="1"/>
  <c r="I5" i="18" s="1"/>
  <c r="J5" i="18" s="1"/>
  <c r="G6" i="18"/>
  <c r="H6" i="18" s="1"/>
  <c r="I6" i="18" s="1"/>
  <c r="J6" i="18" s="1"/>
  <c r="G7" i="18"/>
  <c r="H7" i="18" s="1"/>
  <c r="I7" i="18" s="1"/>
  <c r="J7" i="18" s="1"/>
  <c r="G8" i="18"/>
  <c r="H8" i="18" s="1"/>
  <c r="I8" i="18" s="1"/>
  <c r="J8" i="18" s="1"/>
  <c r="G9" i="18"/>
  <c r="H9" i="18" s="1"/>
  <c r="I9" i="18" s="1"/>
  <c r="J9" i="18" s="1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7" i="17"/>
  <c r="A7" i="17"/>
  <c r="B6" i="17"/>
  <c r="A6" i="17"/>
  <c r="B5" i="17"/>
  <c r="A5" i="17"/>
  <c r="B4" i="17"/>
  <c r="A4" i="17"/>
  <c r="B3" i="17"/>
  <c r="A3" i="17"/>
  <c r="B2" i="17"/>
  <c r="A2" i="17"/>
  <c r="A13" i="33"/>
  <c r="A12" i="33"/>
  <c r="A11" i="33"/>
  <c r="A10" i="33"/>
  <c r="A9" i="33"/>
  <c r="A8" i="33"/>
  <c r="A7" i="33"/>
  <c r="A6" i="33"/>
  <c r="A5" i="33"/>
  <c r="A4" i="33"/>
  <c r="A3" i="33"/>
  <c r="A2" i="33"/>
  <c r="K22" i="40" a="1"/>
  <c r="N24" i="9" a="1"/>
  <c r="N29" i="9" a="1"/>
  <c r="N21" i="9" a="1"/>
  <c r="N11" i="9" a="1"/>
  <c r="N2" i="9" a="1"/>
  <c r="N26" i="9" a="1"/>
  <c r="K23" i="40" a="1"/>
  <c r="K14" i="40" a="1"/>
  <c r="K28" i="40" a="1"/>
  <c r="K5" i="40" a="1"/>
  <c r="K16" i="40" a="1"/>
  <c r="K3" i="40" a="1"/>
  <c r="N16" i="9" a="1"/>
  <c r="K25" i="40" a="1"/>
  <c r="N42" i="9" a="1"/>
  <c r="K15" i="40" a="1"/>
  <c r="N48" i="9" a="1"/>
  <c r="K11" i="40" a="1"/>
  <c r="K2" i="40" a="1"/>
  <c r="K25" i="40" l="1"/>
  <c r="J25" i="40" s="1"/>
  <c r="K5" i="40"/>
  <c r="J5" i="40" s="1"/>
  <c r="K28" i="40"/>
  <c r="J28" i="40" s="1"/>
  <c r="K16" i="40"/>
  <c r="K23" i="40"/>
  <c r="J23" i="40" s="1"/>
  <c r="K15" i="40"/>
  <c r="J15" i="40" s="1"/>
  <c r="K11" i="40"/>
  <c r="K3" i="40"/>
  <c r="K22" i="40"/>
  <c r="J22" i="40" s="1"/>
  <c r="K14" i="40"/>
  <c r="J14" i="40" s="1"/>
  <c r="K2" i="40"/>
  <c r="J16" i="40"/>
  <c r="N21" i="9"/>
  <c r="M21" i="9" s="1"/>
  <c r="N48" i="9"/>
  <c r="M48" i="9" s="1"/>
  <c r="N29" i="9"/>
  <c r="M29" i="9" s="1"/>
  <c r="N24" i="9"/>
  <c r="M24" i="9" s="1"/>
  <c r="N16" i="9"/>
  <c r="M16" i="9" s="1"/>
  <c r="N11" i="9"/>
  <c r="M11" i="9" s="1"/>
  <c r="N42" i="9"/>
  <c r="M42" i="9" s="1"/>
  <c r="N26" i="9"/>
  <c r="M26" i="9" s="1"/>
  <c r="N2" i="9"/>
  <c r="K12" i="40" a="1"/>
  <c r="N12" i="9" a="1"/>
  <c r="K29" i="40" a="1"/>
  <c r="N3" i="9" a="1"/>
  <c r="N25" i="9" a="1"/>
  <c r="N17" i="9" a="1"/>
  <c r="N49" i="9" a="1"/>
  <c r="K17" i="40" a="1"/>
  <c r="K6" i="40" a="1"/>
  <c r="N30" i="9" a="1"/>
  <c r="K4" i="40" a="1"/>
  <c r="N22" i="9" a="1"/>
  <c r="K26" i="40" a="1"/>
  <c r="N27" i="9" a="1"/>
  <c r="K24" i="40" a="1"/>
  <c r="N43" i="9" a="1"/>
  <c r="K12" i="40" l="1"/>
  <c r="K4" i="40"/>
  <c r="J4" i="40" s="1"/>
  <c r="K24" i="40"/>
  <c r="J24" i="40" s="1"/>
  <c r="K17" i="40"/>
  <c r="K29" i="40"/>
  <c r="K6" i="40"/>
  <c r="K26" i="40"/>
  <c r="J11" i="40"/>
  <c r="N12" i="9"/>
  <c r="N17" i="9"/>
  <c r="N43" i="9"/>
  <c r="N25" i="9"/>
  <c r="M25" i="9" s="1"/>
  <c r="N30" i="9"/>
  <c r="N49" i="9"/>
  <c r="N27" i="9"/>
  <c r="N3" i="9"/>
  <c r="N22" i="9"/>
  <c r="K27" i="40" a="1"/>
  <c r="N50" i="9" a="1"/>
  <c r="N13" i="9" a="1"/>
  <c r="N31" i="9" a="1"/>
  <c r="N18" i="9" a="1"/>
  <c r="K18" i="40" a="1"/>
  <c r="N4" i="9" a="1"/>
  <c r="N23" i="9" a="1"/>
  <c r="N28" i="9" a="1"/>
  <c r="K7" i="40" a="1"/>
  <c r="K13" i="40" a="1"/>
  <c r="K30" i="40" a="1"/>
  <c r="N44" i="9" a="1"/>
  <c r="K27" i="40" l="1"/>
  <c r="J27" i="40" s="1"/>
  <c r="K7" i="40"/>
  <c r="K18" i="40"/>
  <c r="K30" i="40"/>
  <c r="K13" i="40"/>
  <c r="J13" i="40" s="1"/>
  <c r="J26" i="40"/>
  <c r="J6" i="40"/>
  <c r="J17" i="40"/>
  <c r="J29" i="40"/>
  <c r="J12" i="40"/>
  <c r="N31" i="9"/>
  <c r="N44" i="9"/>
  <c r="N28" i="9"/>
  <c r="M28" i="9" s="1"/>
  <c r="N50" i="9"/>
  <c r="N18" i="9"/>
  <c r="N4" i="9"/>
  <c r="N23" i="9"/>
  <c r="M23" i="9" s="1"/>
  <c r="N13" i="9"/>
  <c r="M30" i="9"/>
  <c r="M43" i="9"/>
  <c r="M27" i="9"/>
  <c r="M49" i="9"/>
  <c r="M17" i="9"/>
  <c r="M22" i="9"/>
  <c r="M12" i="9"/>
  <c r="K31" i="40" a="1"/>
  <c r="K19" i="40" a="1"/>
  <c r="N51" i="9" a="1"/>
  <c r="N5" i="9" a="1"/>
  <c r="N19" i="9" a="1"/>
  <c r="N32" i="9" a="1"/>
  <c r="N45" i="9" a="1"/>
  <c r="K8" i="40" a="1"/>
  <c r="N14" i="9" a="1"/>
  <c r="K31" i="40" l="1"/>
  <c r="K19" i="40"/>
  <c r="K8" i="40"/>
  <c r="J30" i="40"/>
  <c r="J18" i="40"/>
  <c r="J7" i="40"/>
  <c r="N14" i="9"/>
  <c r="N51" i="9"/>
  <c r="N5" i="9"/>
  <c r="N19" i="9"/>
  <c r="N45" i="9"/>
  <c r="N32" i="9"/>
  <c r="M13" i="9"/>
  <c r="M50" i="9"/>
  <c r="M4" i="9"/>
  <c r="M18" i="9"/>
  <c r="M44" i="9"/>
  <c r="M31" i="9"/>
  <c r="K32" i="40" a="1"/>
  <c r="N52" i="9" a="1"/>
  <c r="N33" i="9" a="1"/>
  <c r="N20" i="9" a="1"/>
  <c r="N6" i="9" a="1"/>
  <c r="N15" i="9" a="1"/>
  <c r="K20" i="40" a="1"/>
  <c r="K9" i="40" a="1"/>
  <c r="N46" i="9" a="1"/>
  <c r="K20" i="40" l="1"/>
  <c r="K9" i="40"/>
  <c r="K32" i="40"/>
  <c r="J32" i="40" s="1"/>
  <c r="J19" i="40"/>
  <c r="J8" i="40"/>
  <c r="J31" i="40"/>
  <c r="N33" i="9"/>
  <c r="N46" i="9"/>
  <c r="N20" i="9"/>
  <c r="M20" i="9" s="1"/>
  <c r="N6" i="9"/>
  <c r="N52" i="9"/>
  <c r="M52" i="9" s="1"/>
  <c r="N15" i="9"/>
  <c r="M15" i="9" s="1"/>
  <c r="M32" i="9"/>
  <c r="M45" i="9"/>
  <c r="M19" i="9"/>
  <c r="M5" i="9"/>
  <c r="M51" i="9"/>
  <c r="M14" i="9"/>
  <c r="K21" i="40" a="1"/>
  <c r="N7" i="9" a="1"/>
  <c r="N34" i="9" a="1"/>
  <c r="N47" i="9" a="1"/>
  <c r="K10" i="40" a="1"/>
  <c r="K21" i="40" l="1"/>
  <c r="J21" i="40" s="1"/>
  <c r="K10" i="40"/>
  <c r="J10" i="40" s="1"/>
  <c r="J20" i="40"/>
  <c r="J9" i="40"/>
  <c r="N34" i="9"/>
  <c r="N7" i="9"/>
  <c r="N47" i="9"/>
  <c r="M47" i="9" s="1"/>
  <c r="M33" i="9"/>
  <c r="M6" i="9"/>
  <c r="M46" i="9"/>
  <c r="N35" i="9" a="1"/>
  <c r="N8" i="9" a="1"/>
  <c r="N35" i="9" l="1"/>
  <c r="N8" i="9"/>
  <c r="M34" i="9"/>
  <c r="M7" i="9"/>
  <c r="N9" i="9" a="1"/>
  <c r="N36" i="9" a="1"/>
  <c r="N36" i="9" l="1"/>
  <c r="N9" i="9"/>
  <c r="M35" i="9"/>
  <c r="M8" i="9"/>
  <c r="N37" i="9" a="1"/>
  <c r="N10" i="9" a="1"/>
  <c r="N37" i="9" l="1"/>
  <c r="N10" i="9"/>
  <c r="M10" i="9" s="1"/>
  <c r="M36" i="9"/>
  <c r="M9" i="9"/>
  <c r="N38" i="9" a="1"/>
  <c r="N38" i="9" l="1"/>
  <c r="M37" i="9"/>
  <c r="A2" i="40"/>
  <c r="A3" i="40"/>
  <c r="F2" i="40"/>
  <c r="F3" i="40"/>
  <c r="D2" i="40"/>
  <c r="D3" i="40"/>
  <c r="D2" i="10"/>
  <c r="B2" i="1"/>
  <c r="B3" i="1"/>
  <c r="B2" i="3"/>
  <c r="B3" i="3"/>
  <c r="A3" i="9"/>
  <c r="Y3" i="9" a="1"/>
  <c r="Y3" i="9" s="1"/>
  <c r="Z3" i="9"/>
  <c r="K2" i="10" a="1"/>
  <c r="K2" i="10" s="1"/>
  <c r="K3" i="10" a="1"/>
  <c r="K3" i="10" s="1"/>
  <c r="A3" i="10"/>
  <c r="F3" i="10"/>
  <c r="F2" i="10"/>
  <c r="A2" i="9"/>
  <c r="A2" i="10"/>
  <c r="Y2" i="9" a="1"/>
  <c r="Y2" i="9" s="1"/>
  <c r="Z2" i="9"/>
  <c r="N39" i="9" a="1"/>
  <c r="N39" i="9" l="1"/>
  <c r="M38" i="9"/>
  <c r="J3" i="40"/>
  <c r="J2" i="40"/>
  <c r="M2" i="9"/>
  <c r="N40" i="9" a="1"/>
  <c r="N40" i="9" l="1"/>
  <c r="M39" i="9"/>
  <c r="M3" i="9"/>
  <c r="N41" i="9" a="1"/>
  <c r="N41" i="9" l="1"/>
  <c r="M41" i="9" s="1"/>
  <c r="M4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<sst xmlns="http://schemas.openxmlformats.org/spreadsheetml/2006/main" count="8263" uniqueCount="742">
  <si>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</si>
  <si>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</si>
  <si>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</si>
  <si>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</si>
  <si>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</si>
  <si>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</si>
  <si>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</si>
  <si>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</si>
  <si>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</si>
  <si>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</si>
  <si>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</si>
  <si>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</si>
  <si>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</si>
  <si>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</si>
  <si>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</si>
  <si>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</si>
  <si>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</si>
  <si>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</si>
  <si>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</si>
  <si>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</si>
  <si>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</si>
  <si>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</si>
  <si>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</si>
  <si>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</si>
  <si>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</si>
  <si>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</si>
  <si>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</si>
  <si>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</si>
  <si>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</si>
  <si>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</si>
  <si>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</si>
  <si>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</si>
  <si>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</si>
  <si>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</si>
  <si>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</si>
  <si>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</si>
  <si>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</si>
  <si>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</si>
  <si>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</si>
  <si>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</si>
  <si>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</si>
  <si>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</si>
  <si>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</si>
  <si>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</si>
  <si>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</si>
  <si>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</si>
  <si>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</si>
  <si>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</si>
  <si>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</si>
  <si>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</si>
  <si>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</si>
  <si>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</si>
  <si>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</si>
  <si>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</si>
  <si>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</si>
  <si>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</si>
  <si>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</si>
  <si>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</si>
  <si>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</si>
  <si>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</si>
  <si>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</si>
  <si>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</si>
  <si>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</si>
  <si>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</si>
  <si>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</si>
  <si>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</si>
  <si>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</si>
  <si>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</si>
  <si>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</si>
  <si>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</si>
  <si>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</si>
  <si>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</si>
  <si>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</si>
  <si>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</si>
  <si>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</si>
  <si>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</si>
  <si>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</si>
  <si>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</si>
  <si>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</si>
  <si>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</si>
  <si>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</si>
  <si>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</si>
  <si>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</si>
  <si>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</si>
  <si>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</si>
  <si>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</si>
  <si>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</si>
  <si>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</si>
  <si>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</si>
  <si>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</si>
  <si>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</si>
  <si>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</si>
  <si>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</si>
  <si>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</si>
  <si>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</si>
  <si>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</si>
  <si>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</si>
  <si>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</si>
  <si>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</si>
  <si>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</si>
  <si>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</si>
  <si>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</si>
  <si>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</si>
  <si>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</si>
  <si>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</si>
  <si>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</si>
  <si>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</si>
  <si>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</si>
  <si>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</si>
  <si>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</si>
  <si>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</si>
  <si>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</si>
  <si>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</si>
  <si>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</si>
  <si>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</si>
  <si>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</si>
  <si>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</si>
  <si>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</si>
  <si>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</si>
  <si>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</si>
  <si>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</si>
  <si>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</si>
  <si>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</si>
  <si>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</si>
  <si>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</si>
  <si>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</si>
  <si>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</si>
  <si>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</si>
  <si>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</si>
  <si>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</si>
  <si>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</si>
  <si>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</si>
  <si>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</si>
  <si>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</si>
  <si>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</si>
  <si>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</si>
  <si>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</si>
  <si>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</si>
  <si>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</si>
  <si>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</si>
  <si>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</si>
  <si>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</si>
  <si>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</si>
  <si>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</si>
  <si>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</si>
  <si>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</si>
  <si>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</si>
  <si>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</si>
  <si>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</si>
  <si>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</si>
  <si>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</si>
  <si>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</si>
  <si>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</si>
  <si>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</si>
  <si>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</si>
  <si>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</si>
  <si>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</si>
  <si>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</si>
  <si>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</si>
  <si>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</si>
  <si>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</si>
  <si>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</si>
  <si>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</si>
  <si>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</si>
  <si>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</si>
  <si>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</si>
  <si>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</si>
  <si>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</si>
  <si>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</si>
  <si>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</si>
  <si>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</si>
  <si>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</si>
  <si>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</si>
  <si>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</si>
  <si>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</si>
  <si>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</si>
  <si>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</si>
  <si>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</si>
  <si>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</si>
  <si>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</si>
  <si>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</si>
  <si>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</si>
  <si>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</si>
  <si>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</si>
  <si>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</si>
  <si>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</si>
  <si>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</si>
  <si>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</si>
  <si>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</si>
  <si>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</si>
  <si>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</si>
  <si>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</si>
  <si>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</si>
  <si>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</si>
  <si>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</si>
  <si>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</si>
  <si>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</si>
  <si>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</si>
  <si>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</si>
  <si>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</si>
  <si>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</si>
  <si>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</si>
  <si>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</si>
  <si>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</si>
  <si>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</si>
  <si>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</si>
  <si>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</si>
  <si>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</si>
  <si>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</si>
  <si>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</si>
  <si>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</si>
  <si>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</si>
  <si>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</si>
  <si>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</si>
  <si>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</si>
  <si>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</si>
  <si>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</si>
  <si>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</si>
  <si>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</si>
  <si>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</si>
  <si>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</si>
  <si>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</si>
  <si>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</si>
  <si>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</si>
  <si>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</si>
  <si>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</si>
  <si>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</si>
  <si>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</si>
  <si>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</si>
  <si>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</si>
  <si>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</si>
  <si>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</si>
  <si>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</si>
  <si>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</si>
  <si>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</si>
  <si>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</si>
  <si>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</si>
  <si>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</si>
  <si>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</si>
  <si>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</si>
  <si>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</si>
  <si>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</si>
  <si>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</si>
  <si>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</si>
  <si>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</si>
  <si>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</si>
  <si>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</si>
  <si>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</si>
  <si>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</si>
  <si>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</si>
  <si>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</si>
  <si>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</si>
  <si>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</si>
  <si>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</si>
  <si>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</si>
  <si>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</si>
  <si>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</si>
  <si>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</si>
  <si>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</si>
  <si>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</si>
  <si>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</si>
  <si>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</si>
  <si>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</si>
  <si>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</si>
  <si>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</si>
  <si>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</si>
  <si>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</si>
  <si>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</si>
  <si>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</si>
  <si>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</si>
  <si>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</si>
  <si>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</si>
  <si>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</si>
  <si>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</si>
  <si>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</si>
  <si>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</si>
  <si>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</si>
  <si>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</si>
  <si>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</si>
  <si>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</si>
  <si>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</si>
  <si>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</si>
  <si>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</si>
  <si>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</si>
  <si>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</si>
  <si>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</si>
  <si>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</si>
  <si>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</si>
  <si>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</si>
  <si>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</si>
  <si>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</si>
  <si>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</si>
  <si>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</si>
  <si>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</si>
  <si>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</si>
  <si>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</si>
  <si>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</si>
  <si>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</si>
  <si>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</si>
  <si>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</si>
  <si>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</si>
  <si>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</si>
  <si>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</si>
  <si>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</si>
  <si>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</si>
  <si>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</si>
  <si>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</si>
  <si>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</si>
  <si>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</si>
  <si>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</si>
  <si>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</si>
  <si>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</si>
  <si>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</si>
  <si>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</si>
  <si>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</si>
  <si>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</si>
  <si>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</si>
  <si>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</si>
  <si>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</si>
  <si>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</si>
  <si>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</si>
  <si>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</si>
  <si>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</si>
  <si>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</si>
  <si>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</si>
  <si>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</si>
  <si>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</si>
  <si>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</si>
  <si>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</si>
  <si>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</si>
  <si>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</si>
  <si>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</si>
  <si>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</si>
  <si>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</si>
  <si>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</si>
  <si>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</si>
  <si>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</si>
  <si>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</si>
  <si>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</si>
  <si>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</si>
  <si>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</si>
  <si>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</si>
  <si>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</si>
  <si>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</si>
  <si>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</si>
  <si>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</si>
  <si>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</si>
  <si>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</si>
  <si>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</si>
  <si>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</si>
  <si>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</si>
  <si>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</si>
  <si>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</si>
  <si>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</si>
  <si>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</si>
  <si>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</si>
  <si>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</si>
  <si>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</si>
  <si>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</si>
  <si>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</si>
  <si>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</si>
  <si>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</si>
  <si>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</si>
  <si>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</si>
  <si>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</si>
  <si>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</si>
  <si>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</si>
  <si>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</si>
  <si>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</si>
  <si>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</si>
  <si>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</si>
  <si>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</si>
  <si>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</si>
  <si>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</si>
  <si>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</si>
  <si>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</si>
  <si>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</si>
  <si>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</si>
  <si>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</si>
  <si>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</si>
  <si>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</si>
  <si>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</si>
  <si>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</si>
  <si>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</si>
  <si>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</si>
  <si>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</si>
  <si>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</si>
  <si>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</si>
  <si>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</si>
  <si>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</si>
  <si>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</si>
  <si>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</si>
  <si>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</si>
  <si>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</si>
  <si>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</si>
  <si>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</si>
  <si>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</si>
  <si>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</si>
  <si>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</si>
  <si>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</si>
  <si>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</si>
  <si>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</si>
  <si>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</si>
  <si>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</si>
  <si>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</si>
  <si>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</si>
  <si>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</si>
  <si>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</si>
  <si>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</si>
  <si>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</si>
  <si>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</si>
  <si>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</si>
  <si>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</si>
  <si>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</si>
  <si>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</si>
  <si>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</si>
  <si>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</si>
  <si>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</si>
  <si>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</si>
  <si>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</si>
  <si>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</si>
  <si>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</si>
  <si>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</si>
  <si>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</si>
  <si>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</si>
  <si>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</si>
  <si>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</si>
  <si>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</si>
  <si>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</si>
  <si>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</si>
  <si>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</si>
  <si>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</si>
  <si>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</si>
  <si>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</si>
  <si>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</si>
  <si>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</si>
  <si>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</si>
  <si>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</si>
  <si>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</si>
  <si>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</si>
  <si>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</si>
  <si>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</si>
  <si>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</si>
  <si>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</si>
  <si>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</si>
  <si>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</si>
  <si>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</si>
  <si>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</si>
  <si>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</si>
  <si>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</si>
  <si>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</si>
  <si>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</si>
  <si>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</si>
  <si>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</si>
  <si>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</si>
  <si>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</si>
  <si>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</si>
  <si>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</si>
  <si>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</si>
  <si>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</si>
  <si>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</si>
  <si>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</si>
  <si>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</si>
  <si>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</si>
  <si>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</si>
  <si>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</si>
  <si>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</si>
  <si>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</si>
  <si>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</si>
  <si>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</si>
  <si>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</si>
  <si>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</si>
  <si>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</si>
  <si>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</si>
  <si>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</si>
  <si>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</si>
  <si>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</si>
  <si>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</si>
  <si>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</si>
  <si>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</si>
  <si>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</si>
  <si>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</si>
  <si>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</si>
  <si>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</si>
  <si>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</si>
  <si>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</si>
  <si>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0,12</t>
  </si>
  <si>
    <t>Prüfer 3</t>
  </si>
  <si>
    <t>Partner 3</t>
  </si>
  <si>
    <t>32U 123456 654323</t>
  </si>
  <si>
    <t>Tafel 1, Zeile 3</t>
  </si>
  <si>
    <t>Sohle 3</t>
  </si>
  <si>
    <t>Prüfer 4</t>
  </si>
  <si>
    <t>Partner 4</t>
  </si>
  <si>
    <t>32U 123456 654324</t>
  </si>
  <si>
    <t>Tafel 1, Zeile 4</t>
  </si>
  <si>
    <t>Sohle 4</t>
  </si>
  <si>
    <t>Prüfer 5</t>
  </si>
  <si>
    <t>Partner 5</t>
  </si>
  <si>
    <t>32U 123456 654325</t>
  </si>
  <si>
    <t>Tafel 1, Zeile 5</t>
  </si>
  <si>
    <t>Sohle 5</t>
  </si>
  <si>
    <t>Prüfer 6</t>
  </si>
  <si>
    <t>Partner 6</t>
  </si>
  <si>
    <t>32U 123456 654326</t>
  </si>
  <si>
    <t>Tafel 1, Zeile 6</t>
  </si>
  <si>
    <t>Sohle 6</t>
  </si>
  <si>
    <t>Prüfer 7</t>
  </si>
  <si>
    <t>Partner 7</t>
  </si>
  <si>
    <t>32U 123456 654327</t>
  </si>
  <si>
    <t>Tafel 1, Zeile 7</t>
  </si>
  <si>
    <t>Sohle 7</t>
  </si>
  <si>
    <t>Prüfer 8</t>
  </si>
  <si>
    <t>Partner 8</t>
  </si>
  <si>
    <t>32U 123456 654328</t>
  </si>
  <si>
    <t>Tafel 1, Zeile 8</t>
  </si>
  <si>
    <t>Sohle 8</t>
  </si>
  <si>
    <t>FB3</t>
  </si>
  <si>
    <t>FB4</t>
  </si>
  <si>
    <t>FB5</t>
  </si>
  <si>
    <t>FB6</t>
  </si>
  <si>
    <t>FB7</t>
  </si>
  <si>
    <t>FB8</t>
  </si>
  <si>
    <t>FB0</t>
  </si>
  <si>
    <t>A2</t>
  </si>
  <si>
    <t>A3</t>
  </si>
  <si>
    <t>Tragschicht</t>
  </si>
  <si>
    <t>C2</t>
  </si>
  <si>
    <t>Gem. a. G. (LS)</t>
  </si>
  <si>
    <t>C3</t>
  </si>
  <si>
    <t>Gem. a. G. (NS)</t>
  </si>
  <si>
    <t>0/9</t>
  </si>
  <si>
    <t>C4</t>
  </si>
  <si>
    <t>ST*</t>
  </si>
  <si>
    <t>C5</t>
  </si>
  <si>
    <t>C6</t>
  </si>
  <si>
    <t>GE</t>
  </si>
  <si>
    <t>C7</t>
  </si>
  <si>
    <t>SW</t>
  </si>
  <si>
    <t>Pechfreie Schicht</t>
  </si>
  <si>
    <t>OH Testschicht</t>
  </si>
  <si>
    <t>Testschicht kein Pech</t>
  </si>
  <si>
    <t>HDF</t>
  </si>
  <si>
    <t>0-4/11</t>
  </si>
  <si>
    <t>TestSchicht Beton</t>
  </si>
  <si>
    <t>Test OH</t>
  </si>
  <si>
    <t>LP3</t>
  </si>
  <si>
    <t>Gem. a. G. (CD)</t>
  </si>
  <si>
    <t>Gem. a. G. (XD)</t>
  </si>
  <si>
    <t>LP4</t>
  </si>
  <si>
    <t>Test Fuge</t>
  </si>
  <si>
    <t>LP5</t>
  </si>
  <si>
    <t>LP6</t>
  </si>
  <si>
    <t>Gem. A. G. (DT)</t>
  </si>
  <si>
    <t>braun</t>
  </si>
  <si>
    <t>schwarz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</si>
  <si>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</si>
  <si>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</si>
  <si>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</si>
  <si>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</si>
  <si>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</si>
  <si>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</si>
  <si>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</si>
  <si>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</si>
  <si>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</si>
  <si>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</t>
  </si>
  <si>
    <t>HW2</t>
  </si>
  <si>
    <t>HW3</t>
  </si>
  <si>
    <t>HW4</t>
  </si>
  <si>
    <t>2 /11</t>
  </si>
  <si>
    <t>3 /11</t>
  </si>
  <si>
    <t>4 /11</t>
  </si>
  <si>
    <t>5 /11</t>
  </si>
  <si>
    <t>Boden</t>
  </si>
  <si>
    <t>6 /11</t>
  </si>
  <si>
    <t>grau</t>
  </si>
  <si>
    <t>rot</t>
  </si>
  <si>
    <t>weiß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</si>
  <si>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</si>
  <si>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</si>
  <si>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</si>
  <si>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</si>
  <si>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</si>
  <si>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</si>
  <si>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</si>
  <si>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</si>
  <si>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</si>
  <si>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</si>
  <si>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</si>
  <si>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</si>
  <si>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</si>
  <si>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</si>
  <si>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</si>
  <si>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</si>
  <si>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</si>
  <si>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</si>
  <si>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C8</t>
  </si>
  <si>
    <t>C9</t>
  </si>
  <si>
    <t>C10</t>
  </si>
  <si>
    <t>C11</t>
  </si>
  <si>
    <t>Kies</t>
  </si>
  <si>
    <t>bit. Abdichtung</t>
  </si>
  <si>
    <t>Abdichtung</t>
  </si>
  <si>
    <t>rötlich, braun, schwarz</t>
  </si>
  <si>
    <t>PE-Schaum</t>
  </si>
  <si>
    <t>bit. Anstrich</t>
  </si>
  <si>
    <t>Hohlraum</t>
  </si>
  <si>
    <t>Betonträger</t>
  </si>
  <si>
    <t>Natursteinplatte</t>
  </si>
  <si>
    <t>Dämmwolle</t>
  </si>
  <si>
    <t>Fugenmasse</t>
  </si>
  <si>
    <t>Teppich</t>
  </si>
  <si>
    <t>blau, grau</t>
  </si>
  <si>
    <t>Kleber</t>
  </si>
  <si>
    <t>Gussasphalt</t>
  </si>
  <si>
    <t>Pappe</t>
  </si>
  <si>
    <t>Granulatschüttung</t>
  </si>
  <si>
    <t>Estrich</t>
  </si>
  <si>
    <t>Odenwaldplatte</t>
  </si>
  <si>
    <t>grau, schwarz</t>
  </si>
  <si>
    <t>weiß, hellgrau</t>
  </si>
  <si>
    <t>Fliese</t>
  </si>
  <si>
    <t>Mörtelkleber</t>
  </si>
  <si>
    <t>braun, grau</t>
  </si>
  <si>
    <t>Ziegelmauerwerk</t>
  </si>
  <si>
    <t>grün, weiß</t>
  </si>
  <si>
    <t>Mörtel / Estrich</t>
  </si>
  <si>
    <t>HWL</t>
  </si>
  <si>
    <t>LAGA RC</t>
  </si>
  <si>
    <t>17 05 04</t>
  </si>
  <si>
    <t>Asbest + PAK</t>
  </si>
  <si>
    <t>17 09 04 (17 06 04)</t>
  </si>
  <si>
    <t>GB3+4,C3</t>
  </si>
  <si>
    <t>GB1,C4</t>
  </si>
  <si>
    <t>Asbest0,1% + PAK</t>
  </si>
  <si>
    <t>TOC, elektr. Leitfähigkeit</t>
  </si>
  <si>
    <t>Asbest</t>
  </si>
  <si>
    <t>GB2,C9</t>
  </si>
  <si>
    <t>Asbest0,001-0,003%</t>
  </si>
  <si>
    <t>17 09 04 (17 02 01)</t>
  </si>
  <si>
    <t>SB3</t>
  </si>
  <si>
    <t>SB4</t>
  </si>
  <si>
    <t>2</t>
  </si>
  <si>
    <t>SB5</t>
  </si>
  <si>
    <t>3</t>
  </si>
  <si>
    <t>SB7</t>
  </si>
  <si>
    <t>SB6</t>
  </si>
  <si>
    <t>SB9</t>
  </si>
  <si>
    <t>SB8</t>
  </si>
  <si>
    <t>SB12</t>
  </si>
  <si>
    <t>4</t>
  </si>
  <si>
    <t>SB11</t>
  </si>
  <si>
    <t>SB10</t>
  </si>
  <si>
    <t>SB13</t>
  </si>
  <si>
    <t>5</t>
  </si>
  <si>
    <t>SB14</t>
  </si>
  <si>
    <t>SB18</t>
  </si>
  <si>
    <t>SB19</t>
  </si>
  <si>
    <t>8</t>
  </si>
  <si>
    <t>SB20</t>
  </si>
  <si>
    <t>SB15</t>
  </si>
  <si>
    <t>SB16</t>
  </si>
  <si>
    <t>6</t>
  </si>
  <si>
    <t>SB17</t>
  </si>
  <si>
    <t>7</t>
  </si>
  <si>
    <t>SB21</t>
  </si>
  <si>
    <t>9</t>
  </si>
  <si>
    <t>SB23</t>
  </si>
  <si>
    <t>10</t>
  </si>
  <si>
    <t>SB22</t>
  </si>
  <si>
    <t>SB26</t>
  </si>
  <si>
    <t>SB25</t>
  </si>
  <si>
    <t>11</t>
  </si>
  <si>
    <t>SB24</t>
  </si>
  <si>
    <t>SB30</t>
  </si>
  <si>
    <t>SB31</t>
  </si>
  <si>
    <t>SB29</t>
  </si>
  <si>
    <t>SB27</t>
  </si>
  <si>
    <t>SB28</t>
  </si>
  <si>
    <t>SH3</t>
  </si>
  <si>
    <t>SH4</t>
  </si>
  <si>
    <t>SH6</t>
  </si>
  <si>
    <t>SH5</t>
  </si>
  <si>
    <t>SH7</t>
  </si>
  <si>
    <t>SE34</t>
  </si>
  <si>
    <t>SE33</t>
  </si>
  <si>
    <t>SE35</t>
  </si>
  <si>
    <t>SE37</t>
  </si>
  <si>
    <t>SE36</t>
  </si>
  <si>
    <t>SE31</t>
  </si>
  <si>
    <t>SE32</t>
  </si>
  <si>
    <t>SE30</t>
  </si>
  <si>
    <t>SE28</t>
  </si>
  <si>
    <t>SE29</t>
  </si>
  <si>
    <t>&lt; 80</t>
  </si>
  <si>
    <t>SE5</t>
  </si>
  <si>
    <t>SE8</t>
  </si>
  <si>
    <t>SE6</t>
  </si>
  <si>
    <t>SE9</t>
  </si>
  <si>
    <t>SE7</t>
  </si>
  <si>
    <t>SE3</t>
  </si>
  <si>
    <t>SE4</t>
  </si>
  <si>
    <t>SE13</t>
  </si>
  <si>
    <t>Oberboden</t>
  </si>
  <si>
    <t>SE12</t>
  </si>
  <si>
    <t>SE10</t>
  </si>
  <si>
    <t>SE11</t>
  </si>
  <si>
    <t>SE14</t>
  </si>
  <si>
    <t>SE18</t>
  </si>
  <si>
    <t>SE17</t>
  </si>
  <si>
    <t>SE15</t>
  </si>
  <si>
    <t>SE19</t>
  </si>
  <si>
    <t>SE16</t>
  </si>
  <si>
    <t>SE22</t>
  </si>
  <si>
    <t>SE20</t>
  </si>
  <si>
    <t>SE21</t>
  </si>
  <si>
    <t>SE23</t>
  </si>
  <si>
    <t>SE24</t>
  </si>
  <si>
    <t>SE27</t>
  </si>
  <si>
    <t>SE26</t>
  </si>
  <si>
    <t>SE25</t>
  </si>
  <si>
    <t>SE41</t>
  </si>
  <si>
    <t>SE42</t>
  </si>
  <si>
    <t>SE43</t>
  </si>
  <si>
    <t>SE38</t>
  </si>
  <si>
    <t>SE39</t>
  </si>
  <si>
    <t>SE40</t>
  </si>
  <si>
    <t>SE47</t>
  </si>
  <si>
    <t>SE48</t>
  </si>
  <si>
    <t>SE46</t>
  </si>
  <si>
    <t>SE44</t>
  </si>
  <si>
    <t>SE45</t>
  </si>
  <si>
    <t>DK I</t>
  </si>
  <si>
    <t>DK II</t>
  </si>
  <si>
    <t>DK III</t>
  </si>
  <si>
    <t>&gt;DK III</t>
  </si>
  <si>
    <t>SE50</t>
  </si>
  <si>
    <t>SE51</t>
  </si>
  <si>
    <t>SE49</t>
  </si>
  <si>
    <t>Bodenklassen Test</t>
  </si>
  <si>
    <t>Homogen Test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</si>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</sst>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~\ 0"/>
    <numFmt numFmtId="166" formatCode="d\.m\.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3" fillId="5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 applyProtection="1">
      <alignment horizontal="right"/>
      <protection locked="0"/>
    </xf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49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6" fontId="0" fillId="0" borderId="0" xfId="0" applyNumberFormat="1"/>
    <xf numFmtId="0" fontId="0" fillId="0" borderId="0" xfId="0" applyFont="1" applyFill="1"/>
    <xf numFmtId="14" fontId="0" fillId="0" borderId="0" xfId="0" applyNumberFormat="1" applyFont="1" applyFill="1"/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Font="1" applyFill="1"/>
    <xf numFmtId="0" fontId="0" fillId="0" borderId="0" xfId="0" applyFont="1" applyFill="1" applyAlignment="1" applyProtection="1">
      <alignment horizontal="right"/>
      <protection locked="0"/>
    </xf>
  </cellXfs>
  <cellStyles count="1">
    <cellStyle name="Standard" xfId="0" builtinId="0"/>
  </cellStyles>
  <dxfs count="2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66" formatCode="d\.m\.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66" formatCode="d\.m\.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66" formatCode="d\.m\.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\.m\.yy;@"/>
    </dxf>
    <dxf>
      <numFmt numFmtId="30" formatCode="@"/>
    </dxf>
    <dxf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7">
    <queryTableFields count="121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1">
    <queryTableFields count="55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8">
    <queryTableFields count="54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1">
    <queryTableFields count="105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Q90" tableType="queryTable" totalsRowShown="0">
  <autoFilter ref="A1:DQ90" xr:uid="{86F13263-33C7-4F2E-8421-A29B3204617B}"/>
  <tableColumns count="121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91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90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89"/>
    <tableColumn id="71" xr3:uid="{B7D2BA06-4A34-4C68-8818-08707091BD51}" uniqueName="71" name="PARAMETER.LP.EV2" queryTableFieldId="71" dataDxfId="88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87"/>
    <tableColumn id="77" xr3:uid="{A31B4E8D-FF30-4350-8B36-F5A091FA8BE3}" uniqueName="77" name="PARAMETER.CHEMISTRY.ID" queryTableFieldId="77" dataDxfId="86"/>
    <tableColumn id="78" xr3:uid="{6447F090-92FC-4BF7-BB54-7062E3B51531}" uniqueName="78" name="PARAMETER.CHEMISTRY.MUFV" queryTableFieldId="78" dataDxfId="85"/>
    <tableColumn id="79" xr3:uid="{02A2CC25-5CAB-486D-B541-3DE6E66C39B0}" uniqueName="79" name="PARAMETER.CHEMISTRY.MUFV_PARAMETER" queryTableFieldId="79" dataDxfId="84"/>
    <tableColumn id="80" xr3:uid="{7807F747-E532-4E88-9A2C-D53E765139AA}" uniqueName="80" name="PARAMETER.CHEMISTRY.ASBEST" queryTableFieldId="80" dataDxfId="83"/>
    <tableColumn id="81" xr3:uid="{4EBADA30-0DF6-499D-AAF0-FC1167D25847}" uniqueName="81" name="PARAMETER.CHEMISTRY.KMF" queryTableFieldId="81" dataDxfId="82"/>
    <tableColumn id="82" xr3:uid="{3B561F5F-2D43-4067-8617-DECD7FB8EA51}" uniqueName="82" name="PARAMETER.CHEMISTRY.PAK" queryTableFieldId="82" dataDxfId="81"/>
    <tableColumn id="83" xr3:uid="{FFB29055-4A3C-457D-A460-0093ABBD6620}" uniqueName="83" name="PARAMETER.CHEMISTRY.PCB" queryTableFieldId="83" dataDxfId="80"/>
    <tableColumn id="84" xr3:uid="{223AB50A-7F5C-4434-976E-67A136FA6D2C}" uniqueName="84" name="PARAMETER.CHEMISTRY.BTEX" queryTableFieldId="84" dataDxfId="79"/>
    <tableColumn id="85" xr3:uid="{DF177C34-7768-423A-BBEE-CB2710E46706}" uniqueName="85" name="PARAMETER.CHEMISTRY.EOX" queryTableFieldId="85" dataDxfId="78"/>
    <tableColumn id="86" xr3:uid="{449C7574-6309-4508-9E06-DA2A5DDB239D}" uniqueName="86" name="PARAMETER.CHEMISTRY.PHENOLE" queryTableFieldId="86" dataDxfId="77"/>
    <tableColumn id="87" xr3:uid="{FA4D0C39-E96A-4B21-9448-CD88C1947C88}" uniqueName="87" name="PARAMETER.CHEMISTRY.ICP_SCREENING" queryTableFieldId="87" dataDxfId="76"/>
    <tableColumn id="88" xr3:uid="{5C31CD76-89C0-4772-832C-EDD96CAF2D7C}" uniqueName="88" name="PARAMETER.CHEMISTRY.MKW_C10_C22" queryTableFieldId="88" dataDxfId="75"/>
    <tableColumn id="89" xr3:uid="{6557DE6D-5F29-4CCB-BEAF-951520533AB7}" uniqueName="89" name="PARAMETER.CHEMISTRY.MKW_C10_C40" queryTableFieldId="89" dataDxfId="74"/>
    <tableColumn id="90" xr3:uid="{56DEE031-2DC4-466F-B6B3-6EFB4A114A06}" uniqueName="90" name="PARAMETER.CHEMISTRY.SULFAT" queryTableFieldId="90" dataDxfId="73"/>
    <tableColumn id="91" xr3:uid="{E331A1BC-B90C-48E4-84AA-6505E483F830}" uniqueName="91" name="PARAMETER.CHEMISTRY.ALTHOLZ_VERORDNUNG" queryTableFieldId="91" dataDxfId="72"/>
    <tableColumn id="92" xr3:uid="{664484A1-1F1D-4631-9229-FA2423019CF7}" uniqueName="92" name="PARAMETER.CHEMISTRY.FCKW" queryTableFieldId="92" dataDxfId="71"/>
    <tableColumn id="93" xr3:uid="{E9955DE5-8EE5-451C-B9B5-47B862F0EBF7}" uniqueName="93" name="PARAMETER.CHEMISTRY.HBCD" queryTableFieldId="93" dataDxfId="70"/>
    <tableColumn id="94" xr3:uid="{99A8AAEB-7F54-443A-9AE4-10239B7B5313}" uniqueName="94" name="PARAMETER.CHEMISTRY.LAGA_BO" queryTableFieldId="94" dataDxfId="69"/>
    <tableColumn id="95" xr3:uid="{40FC5D6C-62C6-452D-85D0-BF8E2B0CA64D}" uniqueName="95" name="PARAMETER.CHEMISTRY.LAGA_RC" queryTableFieldId="95" dataDxfId="68"/>
    <tableColumn id="96" xr3:uid="{5350E1CB-168D-43E2-8174-5307AB2F7FFF}" uniqueName="96" name="PARAMETER.CHEMISTRY.LAGA_RC_ORIENTIERUNGSWERT" queryTableFieldId="96" dataDxfId="67"/>
    <tableColumn id="97" xr3:uid="{A22C6EC8-A7C8-42A1-A4A5-49F13CDF77E8}" uniqueName="97" name="PARAMETER.CHEMISTRY.TL_GESTEIN" queryTableFieldId="97" dataDxfId="66"/>
    <tableColumn id="98" xr3:uid="{725C7FEA-C159-432A-BBD3-F6031988605E}" uniqueName="98" name="PARAMETER.CHEMISTRY.DEPV" queryTableFieldId="98" dataDxfId="65"/>
    <tableColumn id="99" xr3:uid="{C4872AA8-2C00-433A-97CE-CA0243253F13}" uniqueName="99" name="PARAMETER.CHEMISTRY.ENTSCHEIDUNGSHILFE" queryTableFieldId="99" dataDxfId="64"/>
    <tableColumn id="100" xr3:uid="{4A15FF20-0E7F-4AFB-92FE-AE384507F846}" uniqueName="100" name="PARAMETER.CHEMISTRY.REKU" queryTableFieldId="100" dataDxfId="63"/>
    <tableColumn id="101" xr3:uid="{6DE305E5-8909-4015-B780-8B5EC1734EF0}" uniqueName="101" name="PARAMETER.CHEMISTRY.RUVA" queryTableFieldId="101" dataDxfId="62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61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60"/>
    <tableColumn id="118" xr3:uid="{3BFAA40F-A0BC-48BB-A998-3C0F59055FDF}" uniqueName="118" name="SAMPLE.ABFALLSCHLUESSEL_GEMISCH" queryTableFieldId="118" dataDxfId="5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C32" tableType="queryTable" totalsRowShown="0">
  <autoFilter ref="A1:BC32" xr:uid="{81D0B90E-F6FD-4BFC-9A83-ECE212DBBA6A}"/>
  <tableColumns count="55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20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19"/>
    <tableColumn id="26" xr3:uid="{FC97436C-64A0-41C8-B4BE-9C2242984A2A}" uniqueName="26" name="SAMPLE.ABFALLSCHLUESSEL_GEMISCH" queryTableFieldId="26" dataDxfId="118"/>
    <tableColumn id="27" xr3:uid="{FEC52FA2-705E-42CB-80EC-4928D5325B71}" uniqueName="27" name="PARAMETER.CHEMISTRY.ID" queryTableFieldId="27" dataDxfId="117"/>
    <tableColumn id="28" xr3:uid="{27A4E004-8EAD-421D-9AA3-CF721B6D9A83}" uniqueName="28" name="PARAMETER.CHEMISTRY.MUFV" queryTableFieldId="28" dataDxfId="116"/>
    <tableColumn id="29" xr3:uid="{93606AFB-108E-4FE1-895A-71BB6F3DF64F}" uniqueName="29" name="PARAMETER.CHEMISTRY.MUFV_PARAMETER" queryTableFieldId="29" dataDxfId="115"/>
    <tableColumn id="30" xr3:uid="{F78B4E58-D201-4664-9FA5-DFB52507CB65}" uniqueName="30" name="PARAMETER.CHEMISTRY.ASBEST" queryTableFieldId="30" dataDxfId="114"/>
    <tableColumn id="31" xr3:uid="{14D629DF-C709-4790-82B1-CF18C3C6D43E}" uniqueName="31" name="PARAMETER.CHEMISTRY.KMF" queryTableFieldId="31" dataDxfId="113"/>
    <tableColumn id="32" xr3:uid="{0F0061C7-0951-41B7-87CF-A6950CCB314E}" uniqueName="32" name="PARAMETER.CHEMISTRY.PAK" queryTableFieldId="32" dataDxfId="112"/>
    <tableColumn id="33" xr3:uid="{2F939509-A19C-4906-8FC2-BCF88B19BE05}" uniqueName="33" name="PARAMETER.CHEMISTRY.PCB" queryTableFieldId="33" dataDxfId="111"/>
    <tableColumn id="34" xr3:uid="{03BF367E-3FCF-4ECC-A100-B8012E65F100}" uniqueName="34" name="PARAMETER.CHEMISTRY.BTEX" queryTableFieldId="34" dataDxfId="110"/>
    <tableColumn id="35" xr3:uid="{BA3BECE2-FE5C-47CC-970C-F106E733A380}" uniqueName="35" name="PARAMETER.CHEMISTRY.EOX" queryTableFieldId="35" dataDxfId="109"/>
    <tableColumn id="36" xr3:uid="{629BC31F-3BD7-41C8-AEAB-17B0A80F2C92}" uniqueName="36" name="PARAMETER.CHEMISTRY.PHENOLE" queryTableFieldId="36" dataDxfId="108"/>
    <tableColumn id="37" xr3:uid="{68813B17-BB65-4926-BE6A-4716BE7DB98C}" uniqueName="37" name="PARAMETER.CHEMISTRY.ICP_SCREENING" queryTableFieldId="37" dataDxfId="107"/>
    <tableColumn id="38" xr3:uid="{EE16B3EF-DECD-42F8-890C-2C830D731663}" uniqueName="38" name="PARAMETER.CHEMISTRY.MKW_C10_C22" queryTableFieldId="38" dataDxfId="106"/>
    <tableColumn id="39" xr3:uid="{5ABF636F-5B8F-4034-8610-2DCB1D4E5DAB}" uniqueName="39" name="PARAMETER.CHEMISTRY.MKW_C10_C40" queryTableFieldId="39" dataDxfId="105"/>
    <tableColumn id="40" xr3:uid="{8B7F21F1-6D87-4C4E-843F-DEF943284D33}" uniqueName="40" name="PARAMETER.CHEMISTRY.SULFAT" queryTableFieldId="40" dataDxfId="104"/>
    <tableColumn id="41" xr3:uid="{4998777B-9E4E-4BC9-B317-43F694B0F669}" uniqueName="41" name="PARAMETER.CHEMISTRY.ALTHOLZ_VERORDNUNG" queryTableFieldId="41" dataDxfId="103"/>
    <tableColumn id="42" xr3:uid="{2FF936F5-EAC8-48B4-9AA7-737B3728B063}" uniqueName="42" name="PARAMETER.CHEMISTRY.FCKW" queryTableFieldId="42" dataDxfId="102"/>
    <tableColumn id="43" xr3:uid="{FDFBEC0C-E165-43F8-9120-B73BD468C297}" uniqueName="43" name="PARAMETER.CHEMISTRY.HBCD" queryTableFieldId="43" dataDxfId="101"/>
    <tableColumn id="44" xr3:uid="{43420AA0-A5F4-4F3B-8341-DC45675A9502}" uniqueName="44" name="PARAMETER.CHEMISTRY.LAGA_BO" queryTableFieldId="44" dataDxfId="100"/>
    <tableColumn id="45" xr3:uid="{58F1740F-4C9F-431F-9219-439DD02CECC4}" uniqueName="45" name="PARAMETER.CHEMISTRY.LAGA_RC" queryTableFieldId="45" dataDxfId="99"/>
    <tableColumn id="46" xr3:uid="{60A31DD1-B933-49AA-B154-8C44FA3D3F2F}" uniqueName="46" name="PARAMETER.CHEMISTRY.LAGA_RC_ORIENTIERUNGSWERT" queryTableFieldId="46" dataDxfId="98"/>
    <tableColumn id="47" xr3:uid="{5D44EE28-B9E3-48A0-A2BA-B4E23CE1C2F1}" uniqueName="47" name="PARAMETER.CHEMISTRY.TL_GESTEIN" queryTableFieldId="47" dataDxfId="97"/>
    <tableColumn id="48" xr3:uid="{1639B7A6-5F78-42FC-A430-E662E0FF3BEE}" uniqueName="48" name="PARAMETER.CHEMISTRY.DEPV" queryTableFieldId="48" dataDxfId="96"/>
    <tableColumn id="49" xr3:uid="{6B10F78D-E8F9-41E6-B732-58683EAA26B4}" uniqueName="49" name="PARAMETER.CHEMISTRY.ENTSCHEIDUNGSHILFE" queryTableFieldId="49" dataDxfId="95"/>
    <tableColumn id="50" xr3:uid="{8E2DB51E-5F76-470A-A87D-FB1FE1BEEC83}" uniqueName="50" name="PARAMETER.CHEMISTRY.REKU" queryTableFieldId="50" dataDxfId="94"/>
    <tableColumn id="51" xr3:uid="{C4DE7668-10FF-47BD-8618-85556FE90926}" uniqueName="51" name="PARAMETER.CHEMISTRY.RUVA" queryTableFieldId="51" dataDxfId="93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B8" tableType="queryTable" totalsRowShown="0">
  <autoFilter ref="A1:BB8" xr:uid="{9FA7DA7E-599E-4FE3-A11B-7BE3C7C8E473}"/>
  <tableColumns count="54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58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57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56"/>
    <tableColumn id="27" xr3:uid="{902891BF-4C44-4429-AE57-3AAD8935F399}" uniqueName="27" name="PARAMETER.CHEMISTRY.MUFV" queryTableFieldId="27" dataDxfId="55"/>
    <tableColumn id="28" xr3:uid="{0163579B-8675-4915-B82E-5DDFFC21F068}" uniqueName="28" name="PARAMETER.CHEMISTRY.MUFV_PARAMETER" queryTableFieldId="28" dataDxfId="54"/>
    <tableColumn id="29" xr3:uid="{3E687AF0-BFDA-4066-8D85-AC750FB27FDA}" uniqueName="29" name="PARAMETER.CHEMISTRY.ASBEST" queryTableFieldId="29" dataDxfId="53"/>
    <tableColumn id="30" xr3:uid="{71C9984E-D894-44FC-9976-9D93D2D21604}" uniqueName="30" name="PARAMETER.CHEMISTRY.KMF" queryTableFieldId="30" dataDxfId="52"/>
    <tableColumn id="31" xr3:uid="{8B4C8DA6-6572-4699-A05F-09F5E4C19362}" uniqueName="31" name="PARAMETER.CHEMISTRY.PAK" queryTableFieldId="31" dataDxfId="51"/>
    <tableColumn id="32" xr3:uid="{B9B85D41-AFCE-4533-B5E6-24125385408D}" uniqueName="32" name="PARAMETER.CHEMISTRY.PCB" queryTableFieldId="32" dataDxfId="50"/>
    <tableColumn id="33" xr3:uid="{F4507179-85F8-426A-A8E6-400631C082EF}" uniqueName="33" name="PARAMETER.CHEMISTRY.BTEX" queryTableFieldId="33" dataDxfId="49"/>
    <tableColumn id="34" xr3:uid="{F3FA9695-3EFB-421B-9F14-E940B7BAEE97}" uniqueName="34" name="PARAMETER.CHEMISTRY.EOX" queryTableFieldId="34" dataDxfId="48"/>
    <tableColumn id="35" xr3:uid="{CA6C8245-C111-46C2-9973-26638FB0340B}" uniqueName="35" name="PARAMETER.CHEMISTRY.PHENOLE" queryTableFieldId="35" dataDxfId="47"/>
    <tableColumn id="36" xr3:uid="{55CE9F12-B661-4590-8250-B3BFBF790071}" uniqueName="36" name="PARAMETER.CHEMISTRY.ICP_SCREENING" queryTableFieldId="36" dataDxfId="46"/>
    <tableColumn id="37" xr3:uid="{D164A852-28EB-4196-B9BD-1F98D08D34C5}" uniqueName="37" name="PARAMETER.CHEMISTRY.MKW_C10_C22" queryTableFieldId="37" dataDxfId="45"/>
    <tableColumn id="38" xr3:uid="{297CC18C-733C-440E-806A-C6A285362C3F}" uniqueName="38" name="PARAMETER.CHEMISTRY.MKW_C10_C40" queryTableFieldId="38" dataDxfId="44"/>
    <tableColumn id="39" xr3:uid="{080E079B-0396-48D3-8E4D-F432AA3CE2B6}" uniqueName="39" name="PARAMETER.CHEMISTRY.SULFAT" queryTableFieldId="39" dataDxfId="43"/>
    <tableColumn id="40" xr3:uid="{0F406AE1-339B-449F-B1B8-F8BDD57E1A1E}" uniqueName="40" name="PARAMETER.CHEMISTRY.ALTHOLZ_VERORDNUNG" queryTableFieldId="40" dataDxfId="42"/>
    <tableColumn id="41" xr3:uid="{4F984E01-9D95-4FF1-A5E7-7AFCE5900571}" uniqueName="41" name="PARAMETER.CHEMISTRY.FCKW" queryTableFieldId="41" dataDxfId="41"/>
    <tableColumn id="42" xr3:uid="{CD504F65-4317-4929-A9B0-3E95534C4D14}" uniqueName="42" name="PARAMETER.CHEMISTRY.HBCD" queryTableFieldId="42" dataDxfId="40"/>
    <tableColumn id="43" xr3:uid="{EBC9A661-FC40-4D4E-9852-FCCDDB64CEFE}" uniqueName="43" name="PARAMETER.CHEMISTRY.LAGA_BO" queryTableFieldId="43" dataDxfId="39"/>
    <tableColumn id="44" xr3:uid="{87F8EBEA-4032-4611-B364-574506B13F1D}" uniqueName="44" name="PARAMETER.CHEMISTRY.LAGA_RC" queryTableFieldId="44" dataDxfId="38"/>
    <tableColumn id="45" xr3:uid="{D1FA07D6-1F78-4552-AAC1-A43F8A241C15}" uniqueName="45" name="PARAMETER.CHEMISTRY.LAGA_RC_ORIENTIERUNGSWERT" queryTableFieldId="45" dataDxfId="37"/>
    <tableColumn id="46" xr3:uid="{EE9E9F84-F22A-4D36-9E69-73379F14B8AC}" uniqueName="46" name="PARAMETER.CHEMISTRY.TL_GESTEIN" queryTableFieldId="46" dataDxfId="36"/>
    <tableColumn id="47" xr3:uid="{61C447EC-A975-407A-AC35-08B9EBA86685}" uniqueName="47" name="PARAMETER.CHEMISTRY.DEPV" queryTableFieldId="47" dataDxfId="35"/>
    <tableColumn id="48" xr3:uid="{C658E730-A7C7-4CE8-ABF0-9884889D6E2C}" uniqueName="48" name="PARAMETER.CHEMISTRY.ENTSCHEIDUNGSHILFE" queryTableFieldId="48" dataDxfId="34"/>
    <tableColumn id="49" xr3:uid="{0E2F03C5-E7E3-4E58-95F2-1B5CCF153376}" uniqueName="49" name="PARAMETER.CHEMISTRY.REKU" queryTableFieldId="49" dataDxfId="33"/>
    <tableColumn id="50" xr3:uid="{D490B33E-7ED1-4745-AFE3-BC2A63A7AA99}" uniqueName="50" name="PARAMETER.CHEMISTRY.RUVA" queryTableFieldId="50" dataDxfId="32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3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A52" tableType="queryTable" totalsRowShown="0">
  <autoFilter ref="A1:DA52" xr:uid="{68B44AD0-D5D7-4E41-9CF9-E2AE554DD388}"/>
  <tableColumns count="105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30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29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28"/>
    <tableColumn id="71" xr3:uid="{B2B0DC0A-4F06-4037-BF53-4869770EDC23}" uniqueName="71" name="PARAMETER.LP.EV2" queryTableFieldId="71" dataDxfId="27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26"/>
    <tableColumn id="77" xr3:uid="{BE683E9B-8FDA-40E0-9D5F-6DE1618EE920}" uniqueName="77" name="PARAMETER.CHEMISTRY.ID" queryTableFieldId="77" dataDxfId="25"/>
    <tableColumn id="78" xr3:uid="{49EFDBAC-19CC-4661-B008-77A9DBA07868}" uniqueName="78" name="PARAMETER.CHEMISTRY.MUFV" queryTableFieldId="78" dataDxfId="24"/>
    <tableColumn id="79" xr3:uid="{0715B054-3D90-4ECF-B353-252F004A4F5B}" uniqueName="79" name="PARAMETER.CHEMISTRY.MUFV_PARAMETER" queryTableFieldId="79" dataDxfId="23"/>
    <tableColumn id="80" xr3:uid="{36C55A8A-64FA-4C3C-813E-1FD0EBF52AA9}" uniqueName="80" name="PARAMETER.CHEMISTRY.ASBEST" queryTableFieldId="80" dataDxfId="22"/>
    <tableColumn id="81" xr3:uid="{62A408EB-C7AA-45EB-8EF4-A2E1ECC4C3CC}" uniqueName="81" name="PARAMETER.CHEMISTRY.KMF" queryTableFieldId="81" dataDxfId="21"/>
    <tableColumn id="82" xr3:uid="{62ED9188-F645-41A3-88F0-129B28CEF72F}" uniqueName="82" name="PARAMETER.CHEMISTRY.PAK" queryTableFieldId="82" dataDxfId="20"/>
    <tableColumn id="83" xr3:uid="{19B27EF8-A549-4C1F-9B42-9D430FCAFDFD}" uniqueName="83" name="PARAMETER.CHEMISTRY.PCB" queryTableFieldId="83" dataDxfId="19"/>
    <tableColumn id="84" xr3:uid="{408F9534-9EE6-4547-B5B1-2FBF85B7945F}" uniqueName="84" name="PARAMETER.CHEMISTRY.BTEX" queryTableFieldId="84" dataDxfId="18"/>
    <tableColumn id="85" xr3:uid="{F57E53A5-8FAA-486C-B91D-D459D982FF1A}" uniqueName="85" name="PARAMETER.CHEMISTRY.EOX" queryTableFieldId="85" dataDxfId="17"/>
    <tableColumn id="86" xr3:uid="{D5193380-2EA0-4671-B593-292D080CD9AF}" uniqueName="86" name="PARAMETER.CHEMISTRY.PHENOLE" queryTableFieldId="86" dataDxfId="16"/>
    <tableColumn id="87" xr3:uid="{70FBACBD-54B9-4FF4-98E6-304083C2881B}" uniqueName="87" name="PARAMETER.CHEMISTRY.ICP_SCREENING" queryTableFieldId="87" dataDxfId="15"/>
    <tableColumn id="88" xr3:uid="{8DC2F49B-FB91-43C4-B144-9D71FD8DE9DA}" uniqueName="88" name="PARAMETER.CHEMISTRY.MKW_C10_C22" queryTableFieldId="88" dataDxfId="14"/>
    <tableColumn id="89" xr3:uid="{8C619B32-F2ED-4154-A971-E54C0533BE46}" uniqueName="89" name="PARAMETER.CHEMISTRY.MKW_C10_C40" queryTableFieldId="89" dataDxfId="13"/>
    <tableColumn id="90" xr3:uid="{CBEF3DD2-C9EF-49A2-84C8-2AED4407ED4B}" uniqueName="90" name="PARAMETER.CHEMISTRY.SULFAT" queryTableFieldId="90" dataDxfId="12"/>
    <tableColumn id="91" xr3:uid="{FEA55896-E766-49D4-90F2-914EEDCB0AB2}" uniqueName="91" name="PARAMETER.CHEMISTRY.ALTHOLZ_VERORDNUNG" queryTableFieldId="91" dataDxfId="11"/>
    <tableColumn id="92" xr3:uid="{E7F2BD8B-E27A-4B4F-8A49-93F8BD7D18A0}" uniqueName="92" name="PARAMETER.CHEMISTRY.FCKW" queryTableFieldId="92" dataDxfId="10"/>
    <tableColumn id="93" xr3:uid="{816AEC63-0DEE-4627-8FC7-0E38BBD3281A}" uniqueName="93" name="PARAMETER.CHEMISTRY.HBCD" queryTableFieldId="93" dataDxfId="9"/>
    <tableColumn id="94" xr3:uid="{5D8D0448-FD28-4E36-B3BC-27D314DF815B}" uniqueName="94" name="PARAMETER.CHEMISTRY.LAGA_BO" queryTableFieldId="94" dataDxfId="8"/>
    <tableColumn id="95" xr3:uid="{B9F3D638-C332-49F7-8927-86D91BAC52D8}" uniqueName="95" name="PARAMETER.CHEMISTRY.LAGA_RC" queryTableFieldId="95" dataDxfId="7"/>
    <tableColumn id="96" xr3:uid="{732D813B-F681-4A3D-9F90-E49CDE81F912}" uniqueName="96" name="PARAMETER.CHEMISTRY.LAGA_RC_ORIENTIERUNGSWERT" queryTableFieldId="96" dataDxfId="6"/>
    <tableColumn id="97" xr3:uid="{49B9CC8A-0EFC-4D0B-A20F-E8A8AE5A5B99}" uniqueName="97" name="PARAMETER.CHEMISTRY.TL_GESTEIN" queryTableFieldId="97" dataDxfId="5"/>
    <tableColumn id="98" xr3:uid="{16CD09D6-B40B-4446-A277-4972A7E14642}" uniqueName="98" name="PARAMETER.CHEMISTRY.DEPV" queryTableFieldId="98" dataDxfId="4"/>
    <tableColumn id="99" xr3:uid="{26DD249C-F520-4939-A0C4-C280C03D0BAE}" uniqueName="99" name="PARAMETER.CHEMISTRY.ENTSCHEIDUNGSHILFE" queryTableFieldId="99" dataDxfId="3"/>
    <tableColumn id="100" xr3:uid="{43436799-932D-409B-93DB-A33E627D925B}" uniqueName="100" name="PARAMETER.CHEMISTRY.REKU" queryTableFieldId="100" dataDxfId="2"/>
    <tableColumn id="101" xr3:uid="{4D536224-BE38-42C2-B331-302398CC0060}" uniqueName="101" name="PARAMETER.CHEMISTRY.RUVA" queryTableFieldId="101" dataDxfId="1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13" totalsRowShown="0">
  <autoFilter ref="A1:AA1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7" totalsRowShown="0">
  <autoFilter ref="A1:D7" xr:uid="{10D35800-9D67-48C4-AD9A-6C0A5709A897}"/>
  <tableColumns count="4">
    <tableColumn id="1" xr3:uid="{8939B6B1-95AF-4C73-877C-EF82136B8050}" name="ID" dataDxfId="20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20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199">
      <calculatedColumnFormula>"LP"&amp;ROW()-1</calculatedColumnFormula>
    </tableColumn>
    <tableColumn id="2" xr3:uid="{51F153C6-5FF1-44FD-B39F-464F5777D26F}" name="NUMMER" dataDxfId="198">
      <calculatedColumnFormula>ROW()-1</calculatedColumnFormula>
    </tableColumn>
    <tableColumn id="3" xr3:uid="{D635D0C6-EC46-4499-87D8-E68BA2217AC3}" name="WERT_1" dataDxfId="197"/>
    <tableColumn id="4" xr3:uid="{EB4DDFA1-C89E-49B6-A6D9-3E4EE912B328}" name="WERT_2" dataDxfId="196"/>
    <tableColumn id="5" xr3:uid="{675180B4-A186-4E41-9A3F-809597A2D137}" name="WERT_3" dataDxfId="195"/>
    <tableColumn id="6" xr3:uid="{1BCD8931-601C-4036-97BE-6890E0BB8E1A}" name="MITTELWERT" dataDxfId="194">
      <calculatedColumnFormula>IFERROR(AVERAGE(Lp.Table[[#This Row],[WERT_1]:[WERT_3]]),"")</calculatedColumnFormula>
    </tableColumn>
    <tableColumn id="7" xr3:uid="{E52EA34C-9206-4F8E-ADA8-4882EB8536D2}" name="EV" dataDxfId="193">
      <calculatedColumnFormula>IFERROR(ROUND(22.5/Lp.Table[[#This Row],[MITTELWERT]],1),"")</calculatedColumnFormula>
    </tableColumn>
    <tableColumn id="8" xr3:uid="{F82604BB-DC28-42BD-A51D-F8A987DCA29B}" name="EV85" dataDxfId="192">
      <calculatedColumnFormula>IFERROR(ROUND(Lp.Table[[#This Row],[EV]]*0.85,0),"")</calculatedColumnFormula>
    </tableColumn>
    <tableColumn id="9" xr3:uid="{DAF46846-3846-48E2-BAD5-98185ED0BC6A}" name="EV2" dataDxfId="191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190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3" xr3:uid="{902726AA-755D-453F-843E-F3D3F46C8599}" name="TYPE" dataDxfId="189">
      <calculatedColumnFormula>"EXPLORATION"</calculatedColumnFormula>
    </tableColumn>
    <tableColumn id="2" xr3:uid="{5E32C2F2-99B1-4F86-B125-5BC77663FE3F}" name="NUMMER"/>
    <tableColumn id="4" xr3:uid="{4963561D-ADA7-4207-B968-F5A9A09EF179}" name="DATUM" dataDxfId="188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187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 dataDxfId="121"/>
    <tableColumn id="15" xr3:uid="{005F580A-41C6-4E6E-B207-2405CF08B91D}" name="BELASTUNGSKLASSE_TAFEL" dataDxfId="122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E52" totalsRowShown="0" headerRowDxfId="186" dataDxfId="184" headerRowBorderDxfId="185" totalsRowBorderDxfId="183">
  <autoFilter ref="A1:AE52" xr:uid="{686754EA-51DA-43DE-88B3-FBD64291D8EA}"/>
  <tableColumns count="31">
    <tableColumn id="1" xr3:uid="{91C060AF-C243-44E1-B59F-75CF712912AD}" name="ID" dataDxfId="182">
      <calculatedColumnFormula>"SE"&amp;ROW()-1</calculatedColumnFormula>
    </tableColumn>
    <tableColumn id="2" xr3:uid="{C1AB7AD2-4809-47B7-8FC9-45DB5AD896D3}" name="PROBE.ID" dataDxfId="181"/>
    <tableColumn id="3" xr3:uid="{15945C43-2B60-4D8F-ACAB-9ACD21399FCF}" name="CHEMISTRY.ID" dataDxfId="180"/>
    <tableColumn id="6" xr3:uid="{2E2003D6-DC6D-427B-AA28-5FF0F0AAC9CA}" name="RUK.ID" dataDxfId="179"/>
    <tableColumn id="14" xr3:uid="{A87AED5C-74B9-447D-A918-7858B73D3BAD}" name="LP.ID" dataDxfId="178"/>
    <tableColumn id="35" xr3:uid="{9DC8F817-DAF0-440E-918E-621E95ABE2EC}" name="TYPE">
      <calculatedColumnFormula>"LAYER"</calculatedColumnFormula>
    </tableColumn>
    <tableColumn id="4" xr3:uid="{818129A5-0350-4DD1-8519-3FB375782718}" name="NUMMER" dataDxfId="177"/>
    <tableColumn id="5" xr3:uid="{B8D76753-9945-45ED-8996-E2B7195D17C7}" name="AUFSCHLUSS" dataDxfId="176"/>
    <tableColumn id="7" xr3:uid="{C8B25736-B173-4636-8273-A63E6CE9DE59}" name="ART" dataDxfId="175"/>
    <tableColumn id="8" xr3:uid="{5B928228-798C-4090-AE3C-FC5384C6F7B4}" name="KOERNUNG" dataDxfId="174"/>
    <tableColumn id="9" xr3:uid="{9B7DEAA8-7982-476D-A4B8-64EA894AECE5}" name="BODENKLASSE" dataDxfId="173"/>
    <tableColumn id="10" xr3:uid="{C061F8C2-A081-45C0-93AD-15541AD44FBC}" name="DICKE" dataDxfId="172"/>
    <tableColumn id="11" xr3:uid="{82DF48D2-7631-4282-B880-1113EE32B247}" name="TIEFE_START" dataDxfId="171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170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169"/>
    <tableColumn id="15" xr3:uid="{99E311E3-5163-46E8-B93E-6F5FC5259D10}" name="RUNDUNGSGRAD_GESTUFTHEIT" dataDxfId="168"/>
    <tableColumn id="16" xr3:uid="{A285488D-B971-4C15-9449-E201188EB5A0}" name="FARBE" dataDxfId="167"/>
    <tableColumn id="17" xr3:uid="{249D57F6-5F41-44F1-9CCB-04120DD90F33}" name="BODENART" dataDxfId="166"/>
    <tableColumn id="18" xr3:uid="{962449DE-E035-48F1-87F4-7DEE52D490BD}" name="KONSISTENZ" dataDxfId="165"/>
    <tableColumn id="19" xr3:uid="{16FB7DBB-591F-4FC6-A65E-2DC7456CCCB0}" name="FEUCHTIGKEIT" dataDxfId="164"/>
    <tableColumn id="20" xr3:uid="{DD3E896D-5346-4DD2-B67B-707A5F8408B2}" name="WASSERGEHALT" dataDxfId="163"/>
    <tableColumn id="21" xr3:uid="{599B39F0-E5BE-474C-80B4-D61D25AB5240}" name="WASSERPROCTOR" dataDxfId="162"/>
    <tableColumn id="22" xr3:uid="{01691A17-D32C-4971-8CA9-4F4C45A5B3E8}" name="NOTIZ" dataDxfId="161"/>
    <tableColumn id="23" xr3:uid="{A82813FC-D25D-48BA-9D51-572FBA76D81D}" name="BEHAELTNIS" dataDxfId="160"/>
    <tableColumn id="24" xr3:uid="{12C181C0-EE5B-45AE-9E49-C30630519D23}" name="ABFALLART" dataDxfId="159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158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157"/>
    <tableColumn id="30" xr3:uid="{932C683F-5FBC-4118-A19E-789EE0DB27EF}" name="DRUCKFESTIGKEIT" dataDxfId="156"/>
    <tableColumn id="31" xr3:uid="{378F218B-DDAE-42CB-B447-8A70E953F1CF}" name="FROSTEMPFINDLICHKEITSKLASSE" dataDxfId="155"/>
    <tableColumn id="33" xr3:uid="{B3408F05-F99B-459D-B135-5652B7DCF447}" name="VERDICHTUNGSFAEHIGKEIT" dataDxfId="154"/>
    <tableColumn id="34" xr3:uid="{AC3E2064-5120-45EE-BC83-7C422B63A83A}" name="HOMOGENBEREICH" dataDxfId="153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5" totalsRowShown="0" headerRowDxfId="152">
  <autoFilter ref="A1:I5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151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50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8" totalsRowShown="0" headerRowDxfId="149">
  <autoFilter ref="A1:R8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148">
      <calculatedColumnFormula>"HAUFWERK"</calculatedColumnFormula>
    </tableColumn>
    <tableColumn id="6" xr3:uid="{1586FA36-B4DE-4684-9D6E-C35C26DEC2A1}" name="ART"/>
    <tableColumn id="20" xr3:uid="{E39EAB2A-0B3D-4A23-B43E-208E3AAE3017}" name="KOERNUNG" dataDxfId="147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46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45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12" totalsRowShown="0" headerRowDxfId="144">
  <autoFilter ref="A1:L12" xr:uid="{783D31A9-0098-428A-BD52-FB14AEB31A8E}"/>
  <tableColumns count="12">
    <tableColumn id="1" xr3:uid="{DFC95AB4-C2C4-4331-914E-D0BA5DE00A0A}" name="ID"/>
    <tableColumn id="12" xr3:uid="{FE9265EA-15AC-41E0-9077-CF0A8D518D4A}" name="TYPE" dataDxfId="143">
      <calculatedColumnFormula>"BUILDING"</calculatedColumnFormula>
    </tableColumn>
    <tableColumn id="2" xr3:uid="{3EEAA087-E8CD-44B3-8DF7-FA0EE5A08610}" name="NUMMER"/>
    <tableColumn id="3" xr3:uid="{A368117F-57A6-414D-A93E-3A6BD44DE902}" name="DATUM" dataDxfId="142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2" totalsRowShown="0" headerRowDxfId="141" headerRowBorderDxfId="140" tableBorderDxfId="139">
  <autoFilter ref="A1:P32" xr:uid="{3730A37C-629E-4550-A01C-455CDD4A615A}"/>
  <tableColumns count="16">
    <tableColumn id="16" xr3:uid="{54D7B85E-0AC3-4C06-8F98-2D052592AE14}" name="ID" dataDxfId="138">
      <calculatedColumnFormula>"SB"&amp;ROW()-1</calculatedColumnFormula>
    </tableColumn>
    <tableColumn id="1" xr3:uid="{B6CFCABB-7B4C-4788-B0D9-F645AF05737F}" name="PROBE.ID" dataDxfId="137"/>
    <tableColumn id="2" xr3:uid="{FA6E3FC5-57B0-4801-A809-FBC07D2EA348}" name="CHEMISTRY.ID" dataDxfId="136"/>
    <tableColumn id="3" xr3:uid="{E0088270-41AD-4E9D-9395-8EEAD6B46818}" name="TYPE" dataDxfId="135">
      <calculatedColumnFormula>"LAYER"</calculatedColumnFormula>
    </tableColumn>
    <tableColumn id="4" xr3:uid="{E42478A1-49FD-48AB-BAA7-1896B69635A5}" name="NUMMER" dataDxfId="134"/>
    <tableColumn id="5" xr3:uid="{63C7892F-F854-491A-96AB-FE7C93927D92}" name="AUFSCHLUSS" dataDxfId="133">
      <calculatedColumnFormula>"GEBAEUDE"</calculatedColumnFormula>
    </tableColumn>
    <tableColumn id="6" xr3:uid="{AD71487E-188D-421D-ABC6-648B4C312B1E}" name="MATERIAL" dataDxfId="132"/>
    <tableColumn id="7" xr3:uid="{87AA8CA9-F85E-4C63-9282-8F783ACCAB3D}" name="FARBE" dataDxfId="131"/>
    <tableColumn id="8" xr3:uid="{7806AECF-E2BB-4753-BA86-0A4EC06B9DD6}" name="DICKE" dataDxfId="130"/>
    <tableColumn id="9" xr3:uid="{0BBF5BF4-1261-4A80-AE47-44EA076F8B64}" name="TIEFE_START" dataDxfId="129">
      <calculatedColumnFormula>Gebaeude.Sample.Table[[#This Row],[TIEFE_ENDE]]-Gebaeude.Sample.Table[[#This Row],[DICKE]]</calculatedColumnFormula>
    </tableColumn>
    <tableColumn id="10" xr3:uid="{5CBF7A6E-AC07-4534-A77E-5433494D3ACF}" name="TIEFE_ENDE" dataDxfId="128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 dataDxfId="127"/>
    <tableColumn id="12" xr3:uid="{8786C879-9DF0-4DCE-8456-F5C438480E7D}" name="MATERIAL_VERGLEICH" dataDxfId="126"/>
    <tableColumn id="13" xr3:uid="{DF245829-1BB6-4FD3-A91C-F045A5969E9E}" name="SCHADSTOFFVERDACHT" dataDxfId="125"/>
    <tableColumn id="14" xr3:uid="{64FB9452-3366-4D6B-87ED-49F442A6A4B5}" name="ABFALLSCHLUESSEL_MATERIAL" dataDxfId="124"/>
    <tableColumn id="15" xr3:uid="{BDE638E0-0759-42EA-AC6A-42F7513E4590}" name="ABFALLSCHLUESSEL_GEMISCH" dataDxfId="12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Q90"/>
  <sheetViews>
    <sheetView topLeftCell="H22" workbookViewId="0">
      <selection activeCell="J38" sqref="J38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49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21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6" bestFit="1" customWidth="1"/>
    <col min="71" max="71" width="19.7109375" style="6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4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2.28515625" bestFit="1" customWidth="1"/>
    <col min="83" max="83" width="29.85546875" bestFit="1" customWidth="1"/>
    <col min="84" max="84" width="29.42578125" bestFit="1" customWidth="1"/>
    <col min="85" max="85" width="29.28515625" bestFit="1" customWidth="1"/>
    <col min="86" max="86" width="30.140625" bestFit="1" customWidth="1"/>
    <col min="87" max="87" width="29.42578125" bestFit="1" customWidth="1"/>
    <col min="88" max="88" width="34.140625" bestFit="1" customWidth="1"/>
    <col min="89" max="89" width="40.140625" bestFit="1" customWidth="1"/>
    <col min="90" max="91" width="39.42578125" bestFit="1" customWidth="1"/>
    <col min="92" max="92" width="32.42578125" bestFit="1" customWidth="1"/>
    <col min="93" max="93" width="48" bestFit="1" customWidth="1"/>
    <col min="94" max="94" width="31.140625" bestFit="1" customWidth="1"/>
    <col min="95" max="95" width="30.7109375" bestFit="1" customWidth="1"/>
    <col min="96" max="96" width="34.42578125" bestFit="1" customWidth="1"/>
    <col min="97" max="97" width="34.140625" bestFit="1" customWidth="1"/>
    <col min="98" max="98" width="55.42578125" bestFit="1" customWidth="1"/>
    <col min="99" max="99" width="36.28515625" bestFit="1" customWidth="1"/>
    <col min="100" max="100" width="30.5703125" bestFit="1" customWidth="1"/>
    <col min="101" max="101" width="46" bestFit="1" customWidth="1"/>
    <col min="102" max="102" width="30.5703125" bestFit="1" customWidth="1"/>
    <col min="103" max="103" width="31" bestFit="1" customWidth="1"/>
    <col min="104" max="104" width="43.140625" bestFit="1" customWidth="1"/>
    <col min="105" max="105" width="28.7109375" bestFit="1" customWidth="1"/>
    <col min="106" max="106" width="20.42578125" bestFit="1" customWidth="1"/>
    <col min="107" max="107" width="18.42578125" bestFit="1" customWidth="1"/>
    <col min="108" max="108" width="17" bestFit="1" customWidth="1"/>
    <col min="109" max="109" width="27.7109375" bestFit="1" customWidth="1"/>
    <col min="110" max="110" width="24.140625" bestFit="1" customWidth="1"/>
    <col min="111" max="111" width="26" bestFit="1" customWidth="1"/>
    <col min="112" max="112" width="19.42578125" bestFit="1" customWidth="1"/>
    <col min="113" max="114" width="15.42578125" bestFit="1" customWidth="1"/>
    <col min="115" max="116" width="20.140625" bestFit="1" customWidth="1"/>
    <col min="117" max="117" width="21.42578125" bestFit="1" customWidth="1"/>
    <col min="118" max="118" width="31.140625" bestFit="1" customWidth="1"/>
    <col min="119" max="119" width="32.28515625" bestFit="1" customWidth="1"/>
    <col min="120" max="120" width="38.5703125" bestFit="1" customWidth="1"/>
    <col min="121" max="121" width="37.85546875" bestFit="1" customWidth="1"/>
    <col min="122" max="122" width="38.140625" customWidth="1"/>
  </cols>
  <sheetData>
    <row r="1" spans="1:121" x14ac:dyDescent="0.25">
      <c r="A1" t="s">
        <v>15</v>
      </c>
      <c r="B1" t="s">
        <v>479</v>
      </c>
      <c r="C1" t="s">
        <v>16</v>
      </c>
      <c r="D1" s="49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6" t="s">
        <v>314</v>
      </c>
      <c r="BU1" s="6" t="s">
        <v>315</v>
      </c>
      <c r="BV1" t="s">
        <v>316</v>
      </c>
      <c r="BW1" t="s">
        <v>30</v>
      </c>
      <c r="BX1" t="s">
        <v>172</v>
      </c>
      <c r="BY1" t="s">
        <v>173</v>
      </c>
      <c r="BZ1" s="4" t="s">
        <v>174</v>
      </c>
      <c r="CA1" t="s">
        <v>28</v>
      </c>
      <c r="CB1" t="s">
        <v>155</v>
      </c>
      <c r="CC1" t="s">
        <v>156</v>
      </c>
      <c r="CD1" t="s">
        <v>164</v>
      </c>
      <c r="CE1" t="s">
        <v>183</v>
      </c>
      <c r="CF1" t="s">
        <v>184</v>
      </c>
      <c r="CG1" t="s">
        <v>165</v>
      </c>
      <c r="CH1" t="s">
        <v>166</v>
      </c>
      <c r="CI1" t="s">
        <v>180</v>
      </c>
      <c r="CJ1" t="s">
        <v>342</v>
      </c>
      <c r="CK1" t="s">
        <v>181</v>
      </c>
      <c r="CL1" t="s">
        <v>447</v>
      </c>
      <c r="CM1" t="s">
        <v>448</v>
      </c>
      <c r="CN1" t="s">
        <v>182</v>
      </c>
      <c r="CO1" t="s">
        <v>185</v>
      </c>
      <c r="CP1" t="s">
        <v>443</v>
      </c>
      <c r="CQ1" t="s">
        <v>444</v>
      </c>
      <c r="CR1" t="s">
        <v>158</v>
      </c>
      <c r="CS1" t="s">
        <v>159</v>
      </c>
      <c r="CT1" t="s">
        <v>341</v>
      </c>
      <c r="CU1" t="s">
        <v>160</v>
      </c>
      <c r="CV1" t="s">
        <v>161</v>
      </c>
      <c r="CW1" t="s">
        <v>162</v>
      </c>
      <c r="CX1" t="s">
        <v>163</v>
      </c>
      <c r="CY1" t="s">
        <v>359</v>
      </c>
      <c r="CZ1" t="s">
        <v>473</v>
      </c>
      <c r="DA1" t="s">
        <v>157</v>
      </c>
      <c r="DB1" t="s">
        <v>150</v>
      </c>
      <c r="DC1" t="s">
        <v>151</v>
      </c>
      <c r="DD1" t="s">
        <v>20</v>
      </c>
      <c r="DE1" t="s">
        <v>71</v>
      </c>
      <c r="DF1" t="s">
        <v>72</v>
      </c>
      <c r="DG1" t="s">
        <v>73</v>
      </c>
      <c r="DH1" t="s">
        <v>312</v>
      </c>
      <c r="DI1" t="s">
        <v>74</v>
      </c>
      <c r="DJ1" t="s">
        <v>75</v>
      </c>
      <c r="DK1" t="s">
        <v>76</v>
      </c>
      <c r="DL1" t="s">
        <v>149</v>
      </c>
      <c r="DM1" t="s">
        <v>152</v>
      </c>
      <c r="DN1" t="s">
        <v>442</v>
      </c>
      <c r="DO1" t="s">
        <v>153</v>
      </c>
      <c r="DP1" t="s">
        <v>154</v>
      </c>
      <c r="DQ1" t="s">
        <v>309</v>
      </c>
    </row>
    <row r="2" spans="1:121" x14ac:dyDescent="0.25">
      <c r="A2" t="s">
        <v>523</v>
      </c>
      <c r="B2" t="s">
        <v>482</v>
      </c>
      <c r="C2">
        <v>0</v>
      </c>
      <c r="AH2" t="s">
        <v>692</v>
      </c>
      <c r="AI2" t="s">
        <v>523</v>
      </c>
      <c r="AJ2" t="s">
        <v>350</v>
      </c>
      <c r="AM2" t="s">
        <v>478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411</v>
      </c>
      <c r="BR2" s="1"/>
      <c r="BS2"/>
      <c r="BT2" s="6"/>
      <c r="BU2" s="6"/>
      <c r="BX2"/>
      <c r="BZ2" s="4"/>
      <c r="CA2" s="1" t="s">
        <v>350</v>
      </c>
      <c r="CB2" s="1" t="s">
        <v>6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DA2" s="1"/>
      <c r="DP2" s="1"/>
      <c r="DQ2" s="1"/>
    </row>
    <row r="3" spans="1:121" x14ac:dyDescent="0.25">
      <c r="A3" t="s">
        <v>523</v>
      </c>
      <c r="B3" t="s">
        <v>482</v>
      </c>
      <c r="C3">
        <v>0</v>
      </c>
      <c r="AH3" t="s">
        <v>693</v>
      </c>
      <c r="AI3" t="s">
        <v>523</v>
      </c>
      <c r="AJ3" t="s">
        <v>350</v>
      </c>
      <c r="AL3" t="s">
        <v>549</v>
      </c>
      <c r="AM3" t="s">
        <v>478</v>
      </c>
      <c r="AN3">
        <v>2</v>
      </c>
      <c r="AO3" t="s">
        <v>234</v>
      </c>
      <c r="AP3">
        <v>2</v>
      </c>
      <c r="AS3">
        <v>2</v>
      </c>
      <c r="AT3">
        <v>1</v>
      </c>
      <c r="AU3">
        <v>3</v>
      </c>
      <c r="BF3">
        <v>2</v>
      </c>
      <c r="BG3" t="s">
        <v>311</v>
      </c>
      <c r="BM3" t="s">
        <v>549</v>
      </c>
      <c r="BN3">
        <v>4</v>
      </c>
      <c r="BO3">
        <v>3</v>
      </c>
      <c r="BP3">
        <v>2</v>
      </c>
      <c r="BQ3">
        <v>1</v>
      </c>
      <c r="BR3" s="1">
        <v>2</v>
      </c>
      <c r="BS3">
        <v>11.3</v>
      </c>
      <c r="BT3" s="6">
        <v>10</v>
      </c>
      <c r="BU3" s="6" t="s">
        <v>694</v>
      </c>
      <c r="BV3">
        <v>120</v>
      </c>
      <c r="BX3"/>
      <c r="BZ3" s="4"/>
      <c r="CA3" s="1" t="s">
        <v>350</v>
      </c>
      <c r="CB3" s="1" t="s">
        <v>6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  <c r="DP3" s="1"/>
      <c r="DQ3" s="1"/>
    </row>
    <row r="4" spans="1:121" x14ac:dyDescent="0.25">
      <c r="A4" t="s">
        <v>523</v>
      </c>
      <c r="B4" t="s">
        <v>482</v>
      </c>
      <c r="C4">
        <v>0</v>
      </c>
      <c r="AH4" t="s">
        <v>691</v>
      </c>
      <c r="AI4" t="s">
        <v>523</v>
      </c>
      <c r="AJ4" t="s">
        <v>350</v>
      </c>
      <c r="AM4" t="s">
        <v>478</v>
      </c>
      <c r="AN4">
        <v>3</v>
      </c>
      <c r="AO4" t="s">
        <v>252</v>
      </c>
      <c r="AP4">
        <v>3</v>
      </c>
      <c r="AS4">
        <v>3</v>
      </c>
      <c r="AT4">
        <v>3</v>
      </c>
      <c r="AU4">
        <v>6</v>
      </c>
      <c r="BF4" t="s">
        <v>573</v>
      </c>
      <c r="BG4" t="s">
        <v>311</v>
      </c>
      <c r="BR4" s="1"/>
      <c r="BS4"/>
      <c r="BT4" s="6"/>
      <c r="BU4" s="6"/>
      <c r="BX4"/>
      <c r="BZ4" s="4"/>
      <c r="CA4" s="1" t="s">
        <v>350</v>
      </c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  <c r="DP4" s="1"/>
      <c r="DQ4" s="1"/>
    </row>
    <row r="5" spans="1:121" x14ac:dyDescent="0.25">
      <c r="A5" t="s">
        <v>523</v>
      </c>
      <c r="B5" t="s">
        <v>482</v>
      </c>
      <c r="C5">
        <v>0</v>
      </c>
      <c r="AH5" t="s">
        <v>726</v>
      </c>
      <c r="AI5" t="s">
        <v>523</v>
      </c>
      <c r="AM5" t="s">
        <v>478</v>
      </c>
      <c r="AN5">
        <v>13</v>
      </c>
      <c r="AO5" t="s">
        <v>304</v>
      </c>
      <c r="AP5">
        <v>13</v>
      </c>
      <c r="AS5">
        <v>13</v>
      </c>
      <c r="AT5">
        <v>78</v>
      </c>
      <c r="AU5">
        <v>91</v>
      </c>
      <c r="BF5">
        <v>13</v>
      </c>
      <c r="BG5" t="s">
        <v>311</v>
      </c>
      <c r="BR5" s="1"/>
      <c r="BS5"/>
      <c r="BT5" s="6"/>
      <c r="BU5" s="6"/>
      <c r="BX5"/>
      <c r="BZ5" s="4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DA5" s="1"/>
      <c r="DP5" s="1"/>
      <c r="DQ5" s="1"/>
    </row>
    <row r="6" spans="1:121" x14ac:dyDescent="0.25">
      <c r="A6" t="s">
        <v>523</v>
      </c>
      <c r="B6" t="s">
        <v>482</v>
      </c>
      <c r="C6">
        <v>0</v>
      </c>
      <c r="AH6" t="s">
        <v>725</v>
      </c>
      <c r="AI6" t="s">
        <v>523</v>
      </c>
      <c r="AM6" t="s">
        <v>478</v>
      </c>
      <c r="AN6">
        <v>12</v>
      </c>
      <c r="AO6" t="s">
        <v>304</v>
      </c>
      <c r="AP6">
        <v>12</v>
      </c>
      <c r="AS6">
        <v>12</v>
      </c>
      <c r="AT6">
        <v>66</v>
      </c>
      <c r="AU6">
        <v>78</v>
      </c>
      <c r="BF6">
        <v>12</v>
      </c>
      <c r="BG6" t="s">
        <v>311</v>
      </c>
      <c r="BR6" s="1"/>
      <c r="BS6"/>
      <c r="BT6" s="6"/>
      <c r="BU6" s="6"/>
      <c r="BX6"/>
      <c r="BZ6" s="4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  <c r="DP6" s="1"/>
      <c r="DQ6" s="1"/>
    </row>
    <row r="7" spans="1:121" x14ac:dyDescent="0.25">
      <c r="A7" t="s">
        <v>523</v>
      </c>
      <c r="B7" t="s">
        <v>482</v>
      </c>
      <c r="C7">
        <v>0</v>
      </c>
      <c r="AH7" t="s">
        <v>724</v>
      </c>
      <c r="AI7" t="s">
        <v>523</v>
      </c>
      <c r="AM7" t="s">
        <v>478</v>
      </c>
      <c r="AN7">
        <v>11</v>
      </c>
      <c r="AO7" t="s">
        <v>304</v>
      </c>
      <c r="AP7">
        <v>11</v>
      </c>
      <c r="AS7">
        <v>11</v>
      </c>
      <c r="AT7">
        <v>55</v>
      </c>
      <c r="AU7">
        <v>66</v>
      </c>
      <c r="BF7">
        <v>11</v>
      </c>
      <c r="BG7" t="s">
        <v>311</v>
      </c>
      <c r="BR7" s="1"/>
      <c r="BS7"/>
      <c r="BT7" s="6"/>
      <c r="BU7" s="6"/>
      <c r="BX7"/>
      <c r="BZ7" s="4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  <c r="DP7" s="1"/>
      <c r="DQ7" s="1"/>
    </row>
    <row r="8" spans="1:121" x14ac:dyDescent="0.25">
      <c r="A8" t="s">
        <v>523</v>
      </c>
      <c r="B8" t="s">
        <v>482</v>
      </c>
      <c r="C8">
        <v>0</v>
      </c>
      <c r="AH8" t="s">
        <v>689</v>
      </c>
      <c r="AI8" t="s">
        <v>523</v>
      </c>
      <c r="AJ8" t="s">
        <v>350</v>
      </c>
      <c r="AM8" t="s">
        <v>478</v>
      </c>
      <c r="AN8">
        <v>4</v>
      </c>
      <c r="AO8" t="s">
        <v>265</v>
      </c>
      <c r="AP8">
        <v>4</v>
      </c>
      <c r="AS8">
        <v>4</v>
      </c>
      <c r="AT8">
        <v>6</v>
      </c>
      <c r="AU8">
        <v>10</v>
      </c>
      <c r="BF8">
        <v>4</v>
      </c>
      <c r="BG8" t="s">
        <v>311</v>
      </c>
      <c r="BR8" s="1"/>
      <c r="BS8"/>
      <c r="BT8" s="6"/>
      <c r="BU8" s="6"/>
      <c r="BX8"/>
      <c r="BZ8" s="4"/>
      <c r="CA8" s="1" t="s">
        <v>350</v>
      </c>
      <c r="CB8" s="1" t="s">
        <v>6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DA8" s="1"/>
      <c r="DP8" s="1"/>
      <c r="DQ8" s="1"/>
    </row>
    <row r="9" spans="1:121" x14ac:dyDescent="0.25">
      <c r="A9" t="s">
        <v>523</v>
      </c>
      <c r="B9" t="s">
        <v>482</v>
      </c>
      <c r="C9">
        <v>0</v>
      </c>
      <c r="AH9" t="s">
        <v>686</v>
      </c>
      <c r="AI9" t="s">
        <v>523</v>
      </c>
      <c r="AJ9" t="s">
        <v>350</v>
      </c>
      <c r="AM9" t="s">
        <v>478</v>
      </c>
      <c r="AN9">
        <v>8</v>
      </c>
      <c r="AO9" t="s">
        <v>297</v>
      </c>
      <c r="AP9">
        <v>8</v>
      </c>
      <c r="AS9">
        <v>8</v>
      </c>
      <c r="AT9">
        <v>28</v>
      </c>
      <c r="AU9">
        <v>36</v>
      </c>
      <c r="AV9" t="s">
        <v>222</v>
      </c>
      <c r="BF9">
        <v>8</v>
      </c>
      <c r="BG9" t="s">
        <v>411</v>
      </c>
      <c r="BR9" s="1"/>
      <c r="BS9"/>
      <c r="BT9" s="6"/>
      <c r="BU9" s="6"/>
      <c r="BX9"/>
      <c r="BZ9" s="4"/>
      <c r="CA9" s="1" t="s">
        <v>350</v>
      </c>
      <c r="CB9" s="1" t="s">
        <v>6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DA9" s="1"/>
      <c r="DP9" s="1"/>
      <c r="DQ9" s="1"/>
    </row>
    <row r="10" spans="1:121" x14ac:dyDescent="0.25">
      <c r="A10" t="s">
        <v>523</v>
      </c>
      <c r="B10" t="s">
        <v>482</v>
      </c>
      <c r="C10">
        <v>0</v>
      </c>
      <c r="AH10" t="s">
        <v>688</v>
      </c>
      <c r="AI10" t="s">
        <v>523</v>
      </c>
      <c r="AJ10" t="s">
        <v>350</v>
      </c>
      <c r="AM10" t="s">
        <v>478</v>
      </c>
      <c r="AN10">
        <v>9</v>
      </c>
      <c r="AO10" t="s">
        <v>301</v>
      </c>
      <c r="AP10">
        <v>9</v>
      </c>
      <c r="AS10">
        <v>9</v>
      </c>
      <c r="AT10">
        <v>36</v>
      </c>
      <c r="AU10">
        <v>45</v>
      </c>
      <c r="AV10" t="s">
        <v>222</v>
      </c>
      <c r="BF10">
        <v>9</v>
      </c>
      <c r="BG10" t="s">
        <v>411</v>
      </c>
      <c r="BR10" s="1"/>
      <c r="BS10"/>
      <c r="BT10" s="6"/>
      <c r="BU10" s="6"/>
      <c r="BX10"/>
      <c r="BZ10" s="4"/>
      <c r="CA10" s="1" t="s">
        <v>350</v>
      </c>
      <c r="CB10" s="1" t="s">
        <v>6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DA10" s="1"/>
      <c r="DP10" s="1"/>
      <c r="DQ10" s="1"/>
    </row>
    <row r="11" spans="1:121" x14ac:dyDescent="0.25">
      <c r="A11" t="s">
        <v>523</v>
      </c>
      <c r="B11" t="s">
        <v>482</v>
      </c>
      <c r="C11">
        <v>0</v>
      </c>
      <c r="AH11" t="s">
        <v>687</v>
      </c>
      <c r="AI11" t="s">
        <v>523</v>
      </c>
      <c r="AJ11" t="s">
        <v>350</v>
      </c>
      <c r="AM11" t="s">
        <v>478</v>
      </c>
      <c r="AN11">
        <v>10</v>
      </c>
      <c r="AO11" t="s">
        <v>304</v>
      </c>
      <c r="AP11">
        <v>10</v>
      </c>
      <c r="AS11">
        <v>10</v>
      </c>
      <c r="AT11">
        <v>45</v>
      </c>
      <c r="AU11">
        <v>55</v>
      </c>
      <c r="AV11" t="s">
        <v>222</v>
      </c>
      <c r="BF11">
        <v>10</v>
      </c>
      <c r="BG11" t="s">
        <v>411</v>
      </c>
      <c r="BR11" s="1"/>
      <c r="BS11"/>
      <c r="BT11" s="6"/>
      <c r="BU11" s="6"/>
      <c r="BX11"/>
      <c r="BZ11" s="4"/>
      <c r="CA11" s="1" t="s">
        <v>350</v>
      </c>
      <c r="CB11" s="1" t="s">
        <v>6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DA11" s="1"/>
      <c r="DP11" s="1"/>
      <c r="DQ11" s="1"/>
    </row>
    <row r="12" spans="1:121" x14ac:dyDescent="0.25">
      <c r="A12" t="s">
        <v>523</v>
      </c>
      <c r="B12" t="s">
        <v>482</v>
      </c>
      <c r="C12">
        <v>0</v>
      </c>
      <c r="AH12" t="s">
        <v>690</v>
      </c>
      <c r="AI12" t="s">
        <v>523</v>
      </c>
      <c r="AJ12" t="s">
        <v>350</v>
      </c>
      <c r="AM12" t="s">
        <v>478</v>
      </c>
      <c r="AN12">
        <v>5</v>
      </c>
      <c r="AO12" t="s">
        <v>277</v>
      </c>
      <c r="AP12">
        <v>5</v>
      </c>
      <c r="AS12">
        <v>5</v>
      </c>
      <c r="AT12">
        <v>10</v>
      </c>
      <c r="AU12">
        <v>15</v>
      </c>
      <c r="AV12" t="s">
        <v>222</v>
      </c>
      <c r="BF12">
        <v>5</v>
      </c>
      <c r="BG12" t="s">
        <v>411</v>
      </c>
      <c r="BR12" s="1"/>
      <c r="BS12"/>
      <c r="BT12" s="6"/>
      <c r="BU12" s="6"/>
      <c r="BX12"/>
      <c r="BZ12" s="4"/>
      <c r="CA12" s="1" t="s">
        <v>350</v>
      </c>
      <c r="CB12" s="1" t="s">
        <v>6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DA12" s="1"/>
      <c r="DP12" s="1"/>
      <c r="DQ12" s="1"/>
    </row>
    <row r="13" spans="1:121" x14ac:dyDescent="0.25">
      <c r="A13" t="s">
        <v>523</v>
      </c>
      <c r="B13" t="s">
        <v>482</v>
      </c>
      <c r="C13">
        <v>0</v>
      </c>
      <c r="AH13" t="s">
        <v>685</v>
      </c>
      <c r="AI13" t="s">
        <v>523</v>
      </c>
      <c r="AJ13" t="s">
        <v>350</v>
      </c>
      <c r="AM13" t="s">
        <v>478</v>
      </c>
      <c r="AN13">
        <v>6</v>
      </c>
      <c r="AO13" t="s">
        <v>286</v>
      </c>
      <c r="AP13">
        <v>6</v>
      </c>
      <c r="AS13">
        <v>6</v>
      </c>
      <c r="AT13">
        <v>15</v>
      </c>
      <c r="AU13">
        <v>21</v>
      </c>
      <c r="AV13" t="s">
        <v>222</v>
      </c>
      <c r="BF13">
        <v>6</v>
      </c>
      <c r="BG13" t="s">
        <v>411</v>
      </c>
      <c r="BR13" s="1"/>
      <c r="BS13"/>
      <c r="BT13" s="6"/>
      <c r="BU13" s="6"/>
      <c r="BX13"/>
      <c r="BZ13" s="4"/>
      <c r="CA13" s="1" t="s">
        <v>350</v>
      </c>
      <c r="CB13" s="1" t="s">
        <v>6</v>
      </c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DA13" s="1"/>
      <c r="DP13" s="1"/>
      <c r="DQ13" s="1"/>
    </row>
    <row r="14" spans="1:121" x14ac:dyDescent="0.25">
      <c r="A14" t="s">
        <v>523</v>
      </c>
      <c r="B14" t="s">
        <v>482</v>
      </c>
      <c r="C14">
        <v>0</v>
      </c>
      <c r="AH14" t="s">
        <v>684</v>
      </c>
      <c r="AI14" t="s">
        <v>523</v>
      </c>
      <c r="AJ14" t="s">
        <v>350</v>
      </c>
      <c r="AM14" t="s">
        <v>478</v>
      </c>
      <c r="AN14">
        <v>7</v>
      </c>
      <c r="AO14" t="s">
        <v>292</v>
      </c>
      <c r="AP14">
        <v>7</v>
      </c>
      <c r="AS14">
        <v>7</v>
      </c>
      <c r="AT14">
        <v>21</v>
      </c>
      <c r="AU14">
        <v>28</v>
      </c>
      <c r="AV14" t="s">
        <v>222</v>
      </c>
      <c r="BF14">
        <v>7</v>
      </c>
      <c r="BG14" t="s">
        <v>411</v>
      </c>
      <c r="BR14" s="1"/>
      <c r="BS14"/>
      <c r="BT14" s="6"/>
      <c r="BU14" s="6"/>
      <c r="BX14"/>
      <c r="BZ14" s="4"/>
      <c r="CA14" s="1" t="s">
        <v>350</v>
      </c>
      <c r="CB14" s="1" t="s">
        <v>6</v>
      </c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DA14" s="1"/>
      <c r="DP14" s="1"/>
      <c r="DQ14" s="1"/>
    </row>
    <row r="15" spans="1:121" x14ac:dyDescent="0.25">
      <c r="A15" t="s">
        <v>0</v>
      </c>
      <c r="B15" t="s">
        <v>482</v>
      </c>
      <c r="C15">
        <v>1</v>
      </c>
      <c r="D15" s="49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450</v>
      </c>
      <c r="AI15" t="s">
        <v>0</v>
      </c>
      <c r="AJ15" t="s">
        <v>350</v>
      </c>
      <c r="AK15" t="s">
        <v>5</v>
      </c>
      <c r="AM15" t="s">
        <v>478</v>
      </c>
      <c r="AN15">
        <v>1</v>
      </c>
      <c r="AO15" t="s">
        <v>192</v>
      </c>
      <c r="AP15" t="s">
        <v>191</v>
      </c>
      <c r="AQ15" t="s">
        <v>318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466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310</v>
      </c>
      <c r="BG15" t="s">
        <v>411</v>
      </c>
      <c r="BH15">
        <v>1</v>
      </c>
      <c r="BI15" t="s">
        <v>467</v>
      </c>
      <c r="BJ15" t="s">
        <v>467</v>
      </c>
      <c r="BK15" t="s">
        <v>222</v>
      </c>
      <c r="BL15" t="s">
        <v>467</v>
      </c>
      <c r="BR15" s="1"/>
      <c r="BS15"/>
      <c r="BT15" s="6"/>
      <c r="BU15" s="6"/>
      <c r="BW15" t="s">
        <v>5</v>
      </c>
      <c r="BX15">
        <v>1</v>
      </c>
      <c r="BY15" t="s">
        <v>8</v>
      </c>
      <c r="BZ15" s="4">
        <v>77</v>
      </c>
      <c r="CA15" s="1" t="s">
        <v>350</v>
      </c>
      <c r="CB15" s="1" t="s">
        <v>6</v>
      </c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DA15" s="1"/>
      <c r="DP15" s="1"/>
      <c r="DQ15" s="1"/>
    </row>
    <row r="16" spans="1:121" x14ac:dyDescent="0.25">
      <c r="A16" t="s">
        <v>0</v>
      </c>
      <c r="B16" t="s">
        <v>482</v>
      </c>
      <c r="C16">
        <v>1</v>
      </c>
      <c r="D16" s="49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696</v>
      </c>
      <c r="AI16" t="s">
        <v>0</v>
      </c>
      <c r="AJ16" t="s">
        <v>535</v>
      </c>
      <c r="AM16" t="s">
        <v>478</v>
      </c>
      <c r="AN16">
        <v>8</v>
      </c>
      <c r="AO16" t="s">
        <v>252</v>
      </c>
      <c r="AP16" t="s">
        <v>536</v>
      </c>
      <c r="AS16">
        <v>12</v>
      </c>
      <c r="AT16">
        <v>108.2</v>
      </c>
      <c r="AU16">
        <v>120.2</v>
      </c>
      <c r="AW16" t="s">
        <v>267</v>
      </c>
      <c r="AX16" t="s">
        <v>555</v>
      </c>
      <c r="AY16" t="s">
        <v>268</v>
      </c>
      <c r="AZ16" t="s">
        <v>298</v>
      </c>
      <c r="BA16" t="s">
        <v>257</v>
      </c>
      <c r="BB16">
        <v>8</v>
      </c>
      <c r="BC16">
        <v>8</v>
      </c>
      <c r="BE16" t="s">
        <v>235</v>
      </c>
      <c r="BF16" t="s">
        <v>573</v>
      </c>
      <c r="BG16" t="s">
        <v>311</v>
      </c>
      <c r="BH16">
        <v>8</v>
      </c>
      <c r="BI16" t="s">
        <v>468</v>
      </c>
      <c r="BJ16" t="s">
        <v>468</v>
      </c>
      <c r="BK16" t="s">
        <v>193</v>
      </c>
      <c r="BL16" t="s">
        <v>468</v>
      </c>
      <c r="BR16" s="1"/>
      <c r="BS16"/>
      <c r="BT16" s="6"/>
      <c r="BU16" s="6"/>
      <c r="BX16"/>
      <c r="BZ16" s="4"/>
      <c r="CA16" s="1" t="s">
        <v>535</v>
      </c>
      <c r="CB16" s="1" t="s">
        <v>6</v>
      </c>
      <c r="CC16" s="1"/>
      <c r="CD16" s="1"/>
      <c r="CE16" s="1" t="s">
        <v>227</v>
      </c>
      <c r="CF16" s="1"/>
      <c r="CG16" s="1" t="s">
        <v>662</v>
      </c>
      <c r="CH16" s="1" t="s">
        <v>662</v>
      </c>
      <c r="CI16" s="1" t="s">
        <v>662</v>
      </c>
      <c r="CJ16" s="1" t="s">
        <v>662</v>
      </c>
      <c r="CK16" s="1" t="s">
        <v>662</v>
      </c>
      <c r="CL16" s="1" t="s">
        <v>662</v>
      </c>
      <c r="CM16" s="1" t="s">
        <v>662</v>
      </c>
      <c r="CN16" s="1" t="s">
        <v>662</v>
      </c>
      <c r="CO16" s="1"/>
      <c r="CP16" s="1" t="s">
        <v>662</v>
      </c>
      <c r="CQ16" s="1" t="s">
        <v>662</v>
      </c>
      <c r="CR16" s="1" t="s">
        <v>288</v>
      </c>
      <c r="CS16" s="1" t="s">
        <v>288</v>
      </c>
      <c r="CT16" s="1"/>
      <c r="CU16" s="1" t="s">
        <v>259</v>
      </c>
      <c r="CV16" s="1" t="s">
        <v>734</v>
      </c>
      <c r="CW16" s="1" t="s">
        <v>732</v>
      </c>
      <c r="CX16" s="1" t="s">
        <v>7</v>
      </c>
      <c r="CY16" s="1" t="s">
        <v>662</v>
      </c>
      <c r="DA16" s="1" t="s">
        <v>7</v>
      </c>
      <c r="DP16" s="1"/>
      <c r="DQ16" s="1"/>
    </row>
    <row r="17" spans="1:121" x14ac:dyDescent="0.25">
      <c r="A17" t="s">
        <v>0</v>
      </c>
      <c r="B17" t="s">
        <v>482</v>
      </c>
      <c r="C17">
        <v>1</v>
      </c>
      <c r="D17" s="49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701</v>
      </c>
      <c r="AI17" t="s">
        <v>0</v>
      </c>
      <c r="AJ17" t="s">
        <v>527</v>
      </c>
      <c r="AL17" t="s">
        <v>4</v>
      </c>
      <c r="AM17" t="s">
        <v>478</v>
      </c>
      <c r="AN17">
        <v>4</v>
      </c>
      <c r="AO17" t="s">
        <v>234</v>
      </c>
      <c r="AP17" t="s">
        <v>528</v>
      </c>
      <c r="AQ17" t="s">
        <v>318</v>
      </c>
      <c r="AS17">
        <v>3</v>
      </c>
      <c r="AT17">
        <v>12.2</v>
      </c>
      <c r="AU17">
        <v>15.2</v>
      </c>
      <c r="AW17" t="s">
        <v>267</v>
      </c>
      <c r="AX17" t="s">
        <v>555</v>
      </c>
      <c r="AY17" t="s">
        <v>268</v>
      </c>
      <c r="AZ17" t="s">
        <v>269</v>
      </c>
      <c r="BA17" t="s">
        <v>270</v>
      </c>
      <c r="BB17">
        <v>4</v>
      </c>
      <c r="BC17">
        <v>4</v>
      </c>
      <c r="BE17" t="s">
        <v>266</v>
      </c>
      <c r="BF17" t="s">
        <v>528</v>
      </c>
      <c r="BG17" t="s">
        <v>311</v>
      </c>
      <c r="BH17">
        <v>4</v>
      </c>
      <c r="BI17" t="s">
        <v>467</v>
      </c>
      <c r="BJ17" t="s">
        <v>467</v>
      </c>
      <c r="BK17" t="s">
        <v>193</v>
      </c>
      <c r="BL17" t="s">
        <v>467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 s="1">
        <v>0.4</v>
      </c>
      <c r="BS17">
        <v>56.3</v>
      </c>
      <c r="BT17" s="6">
        <v>48</v>
      </c>
      <c r="BU17" s="6">
        <v>87</v>
      </c>
      <c r="BV17">
        <v>120</v>
      </c>
      <c r="BX17"/>
      <c r="BZ17" s="4"/>
      <c r="CA17" s="1" t="s">
        <v>527</v>
      </c>
      <c r="CB17" s="1" t="s">
        <v>415</v>
      </c>
      <c r="CC17" s="1"/>
      <c r="CD17" s="1" t="s">
        <v>227</v>
      </c>
      <c r="CE17" s="1"/>
      <c r="CF17" s="1"/>
      <c r="CG17" s="1" t="s">
        <v>642</v>
      </c>
      <c r="CH17" s="1" t="s">
        <v>642</v>
      </c>
      <c r="CI17" s="1" t="s">
        <v>642</v>
      </c>
      <c r="CJ17" s="1" t="s">
        <v>642</v>
      </c>
      <c r="CK17" s="1" t="s">
        <v>642</v>
      </c>
      <c r="CL17" s="1" t="s">
        <v>642</v>
      </c>
      <c r="CM17" s="1" t="s">
        <v>642</v>
      </c>
      <c r="CN17" s="1" t="s">
        <v>642</v>
      </c>
      <c r="CO17" s="1" t="s">
        <v>412</v>
      </c>
      <c r="CP17" s="1" t="s">
        <v>642</v>
      </c>
      <c r="CQ17" s="1" t="s">
        <v>642</v>
      </c>
      <c r="CR17" s="1" t="s">
        <v>241</v>
      </c>
      <c r="CS17" s="1" t="s">
        <v>241</v>
      </c>
      <c r="CT17" s="1" t="s">
        <v>7</v>
      </c>
      <c r="CU17" s="1" t="s">
        <v>259</v>
      </c>
      <c r="CV17" s="1" t="s">
        <v>732</v>
      </c>
      <c r="CW17" s="1" t="s">
        <v>226</v>
      </c>
      <c r="CX17" s="1" t="s">
        <v>242</v>
      </c>
      <c r="CY17" s="1" t="s">
        <v>642</v>
      </c>
      <c r="DA17" s="1"/>
      <c r="DP17" s="1"/>
      <c r="DQ17" s="1"/>
    </row>
    <row r="18" spans="1:121" x14ac:dyDescent="0.25">
      <c r="A18" t="s">
        <v>0</v>
      </c>
      <c r="B18" t="s">
        <v>482</v>
      </c>
      <c r="C18">
        <v>1</v>
      </c>
      <c r="D18" s="49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697</v>
      </c>
      <c r="AI18" t="s">
        <v>0</v>
      </c>
      <c r="AJ18" t="s">
        <v>532</v>
      </c>
      <c r="AM18" t="s">
        <v>478</v>
      </c>
      <c r="AN18">
        <v>6</v>
      </c>
      <c r="AO18" t="s">
        <v>252</v>
      </c>
      <c r="AP18" t="s">
        <v>533</v>
      </c>
      <c r="AS18">
        <v>78</v>
      </c>
      <c r="AT18">
        <v>21.200000000000003</v>
      </c>
      <c r="AU18">
        <v>99.2</v>
      </c>
      <c r="AW18" t="s">
        <v>236</v>
      </c>
      <c r="AX18" t="s">
        <v>451</v>
      </c>
      <c r="AY18" t="s">
        <v>237</v>
      </c>
      <c r="AZ18" t="s">
        <v>287</v>
      </c>
      <c r="BA18" t="s">
        <v>221</v>
      </c>
      <c r="BB18">
        <v>6</v>
      </c>
      <c r="BC18">
        <v>6</v>
      </c>
      <c r="BE18" t="s">
        <v>253</v>
      </c>
      <c r="BF18" t="s">
        <v>573</v>
      </c>
      <c r="BG18" t="s">
        <v>311</v>
      </c>
      <c r="BH18">
        <v>6</v>
      </c>
      <c r="BI18" t="s">
        <v>565</v>
      </c>
      <c r="BJ18" t="s">
        <v>565</v>
      </c>
      <c r="BK18" t="s">
        <v>193</v>
      </c>
      <c r="BL18" t="s">
        <v>565</v>
      </c>
      <c r="BR18" s="1"/>
      <c r="BS18"/>
      <c r="BT18" s="6"/>
      <c r="BU18" s="6"/>
      <c r="BX18"/>
      <c r="BZ18" s="4"/>
      <c r="CA18" s="1" t="s">
        <v>532</v>
      </c>
      <c r="CB18" s="1" t="s">
        <v>6</v>
      </c>
      <c r="CC18" s="1" t="s">
        <v>178</v>
      </c>
      <c r="CD18" s="1" t="s">
        <v>245</v>
      </c>
      <c r="CE18" s="1"/>
      <c r="CF18" s="1"/>
      <c r="CG18" s="1" t="s">
        <v>650</v>
      </c>
      <c r="CH18" s="1" t="s">
        <v>650</v>
      </c>
      <c r="CI18" s="1" t="s">
        <v>650</v>
      </c>
      <c r="CJ18" s="1" t="s">
        <v>650</v>
      </c>
      <c r="CK18" s="1" t="s">
        <v>650</v>
      </c>
      <c r="CL18" s="1" t="s">
        <v>650</v>
      </c>
      <c r="CM18" s="1" t="s">
        <v>650</v>
      </c>
      <c r="CN18" s="1" t="s">
        <v>650</v>
      </c>
      <c r="CO18" s="1" t="s">
        <v>412</v>
      </c>
      <c r="CP18" s="1" t="s">
        <v>650</v>
      </c>
      <c r="CQ18" s="1" t="s">
        <v>650</v>
      </c>
      <c r="CR18" s="1" t="s">
        <v>271</v>
      </c>
      <c r="CS18" s="1" t="s">
        <v>271</v>
      </c>
      <c r="CT18" s="1"/>
      <c r="CU18" s="1" t="s">
        <v>224</v>
      </c>
      <c r="CV18" s="1" t="s">
        <v>734</v>
      </c>
      <c r="CW18" s="1" t="s">
        <v>733</v>
      </c>
      <c r="CX18" s="1" t="s">
        <v>242</v>
      </c>
      <c r="CY18" s="1" t="s">
        <v>650</v>
      </c>
      <c r="DA18" s="1"/>
      <c r="DP18" s="1"/>
      <c r="DQ18" s="1"/>
    </row>
    <row r="19" spans="1:121" x14ac:dyDescent="0.25">
      <c r="A19" t="s">
        <v>0</v>
      </c>
      <c r="B19" t="s">
        <v>482</v>
      </c>
      <c r="C19">
        <v>1</v>
      </c>
      <c r="D19" s="49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695</v>
      </c>
      <c r="AI19" t="s">
        <v>0</v>
      </c>
      <c r="AJ19" t="s">
        <v>529</v>
      </c>
      <c r="AM19" t="s">
        <v>478</v>
      </c>
      <c r="AN19">
        <v>5</v>
      </c>
      <c r="AO19" t="s">
        <v>234</v>
      </c>
      <c r="AP19" t="s">
        <v>530</v>
      </c>
      <c r="AQ19" t="s">
        <v>531</v>
      </c>
      <c r="AS19">
        <v>6</v>
      </c>
      <c r="AT19">
        <v>15.2</v>
      </c>
      <c r="AU19">
        <v>21.2</v>
      </c>
      <c r="AX19" t="s">
        <v>466</v>
      </c>
      <c r="AY19" t="s">
        <v>219</v>
      </c>
      <c r="AZ19" t="s">
        <v>279</v>
      </c>
      <c r="BA19" t="s">
        <v>280</v>
      </c>
      <c r="BB19">
        <v>5</v>
      </c>
      <c r="BC19">
        <v>5</v>
      </c>
      <c r="BE19" t="s">
        <v>278</v>
      </c>
      <c r="BF19" t="s">
        <v>530</v>
      </c>
      <c r="BG19" t="s">
        <v>311</v>
      </c>
      <c r="BH19">
        <v>5</v>
      </c>
      <c r="BI19" t="s">
        <v>468</v>
      </c>
      <c r="BJ19" t="s">
        <v>468</v>
      </c>
      <c r="BK19" t="s">
        <v>222</v>
      </c>
      <c r="BL19" t="s">
        <v>468</v>
      </c>
      <c r="BR19" s="1"/>
      <c r="BS19"/>
      <c r="BT19" s="6"/>
      <c r="BU19" s="6"/>
      <c r="BX19"/>
      <c r="BZ19" s="4"/>
      <c r="CA19" s="1" t="s">
        <v>529</v>
      </c>
      <c r="CB19" s="1" t="s">
        <v>440</v>
      </c>
      <c r="CC19" s="1"/>
      <c r="CD19" s="1" t="s">
        <v>227</v>
      </c>
      <c r="CE19" s="1" t="s">
        <v>227</v>
      </c>
      <c r="CF19" s="1"/>
      <c r="CG19" s="1" t="s">
        <v>644</v>
      </c>
      <c r="CH19" s="1" t="s">
        <v>644</v>
      </c>
      <c r="CI19" s="1" t="s">
        <v>644</v>
      </c>
      <c r="CJ19" s="1" t="s">
        <v>644</v>
      </c>
      <c r="CK19" s="1" t="s">
        <v>644</v>
      </c>
      <c r="CL19" s="1" t="s">
        <v>644</v>
      </c>
      <c r="CM19" s="1" t="s">
        <v>644</v>
      </c>
      <c r="CN19" s="1" t="s">
        <v>644</v>
      </c>
      <c r="CO19" s="1" t="s">
        <v>411</v>
      </c>
      <c r="CP19" s="1" t="s">
        <v>644</v>
      </c>
      <c r="CQ19" s="1" t="s">
        <v>644</v>
      </c>
      <c r="CR19" s="1" t="s">
        <v>258</v>
      </c>
      <c r="CS19" s="1" t="s">
        <v>258</v>
      </c>
      <c r="CT19" s="1" t="s">
        <v>242</v>
      </c>
      <c r="CU19" s="1" t="s">
        <v>243</v>
      </c>
      <c r="CV19" s="1" t="s">
        <v>733</v>
      </c>
      <c r="CW19" s="1"/>
      <c r="CX19" s="1" t="s">
        <v>7</v>
      </c>
      <c r="CY19" s="1" t="s">
        <v>644</v>
      </c>
      <c r="DA19" s="1"/>
      <c r="DP19" s="1"/>
      <c r="DQ19" s="1"/>
    </row>
    <row r="20" spans="1:121" x14ac:dyDescent="0.25">
      <c r="A20" t="s">
        <v>0</v>
      </c>
      <c r="B20" t="s">
        <v>482</v>
      </c>
      <c r="C20">
        <v>1</v>
      </c>
      <c r="D20" s="49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699</v>
      </c>
      <c r="AI20" t="s">
        <v>0</v>
      </c>
      <c r="AJ20" t="s">
        <v>534</v>
      </c>
      <c r="AM20" t="s">
        <v>478</v>
      </c>
      <c r="AN20">
        <v>7</v>
      </c>
      <c r="AO20" t="s">
        <v>252</v>
      </c>
      <c r="AP20" t="s">
        <v>533</v>
      </c>
      <c r="AS20">
        <v>9</v>
      </c>
      <c r="AT20">
        <v>99.2</v>
      </c>
      <c r="AU20">
        <v>108.2</v>
      </c>
      <c r="AW20" t="s">
        <v>254</v>
      </c>
      <c r="AX20" t="s">
        <v>554</v>
      </c>
      <c r="AY20" t="s">
        <v>255</v>
      </c>
      <c r="AZ20" t="s">
        <v>293</v>
      </c>
      <c r="BA20" t="s">
        <v>239</v>
      </c>
      <c r="BB20">
        <v>7</v>
      </c>
      <c r="BC20">
        <v>7</v>
      </c>
      <c r="BE20" t="s">
        <v>217</v>
      </c>
      <c r="BF20" t="s">
        <v>573</v>
      </c>
      <c r="BG20" t="s">
        <v>311</v>
      </c>
      <c r="BH20">
        <v>7</v>
      </c>
      <c r="BI20" t="s">
        <v>467</v>
      </c>
      <c r="BJ20" t="s">
        <v>467</v>
      </c>
      <c r="BK20" t="s">
        <v>222</v>
      </c>
      <c r="BL20" t="s">
        <v>467</v>
      </c>
      <c r="BR20" s="1"/>
      <c r="BS20"/>
      <c r="BT20" s="6"/>
      <c r="BU20" s="6"/>
      <c r="BX20"/>
      <c r="BZ20" s="4"/>
      <c r="CA20" s="1" t="s">
        <v>534</v>
      </c>
      <c r="CB20" s="1" t="s">
        <v>6</v>
      </c>
      <c r="CC20" s="1" t="s">
        <v>116</v>
      </c>
      <c r="CD20" s="1" t="s">
        <v>245</v>
      </c>
      <c r="CE20" s="1" t="s">
        <v>227</v>
      </c>
      <c r="CF20" s="1" t="s">
        <v>486</v>
      </c>
      <c r="CG20" s="1" t="s">
        <v>654</v>
      </c>
      <c r="CH20" s="1" t="s">
        <v>654</v>
      </c>
      <c r="CI20" s="1" t="s">
        <v>654</v>
      </c>
      <c r="CJ20" s="1" t="s">
        <v>654</v>
      </c>
      <c r="CK20" s="1" t="s">
        <v>654</v>
      </c>
      <c r="CL20" s="1" t="s">
        <v>654</v>
      </c>
      <c r="CM20" s="1" t="s">
        <v>654</v>
      </c>
      <c r="CN20" s="1" t="s">
        <v>654</v>
      </c>
      <c r="CO20" s="1" t="s">
        <v>411</v>
      </c>
      <c r="CP20" s="1" t="s">
        <v>654</v>
      </c>
      <c r="CQ20" s="1" t="s">
        <v>654</v>
      </c>
      <c r="CR20" s="1" t="s">
        <v>281</v>
      </c>
      <c r="CS20" s="1" t="s">
        <v>281</v>
      </c>
      <c r="CT20" s="1" t="s">
        <v>242</v>
      </c>
      <c r="CU20" s="1" t="s">
        <v>243</v>
      </c>
      <c r="CV20" s="1" t="s">
        <v>735</v>
      </c>
      <c r="CW20" s="1" t="s">
        <v>732</v>
      </c>
      <c r="CX20" s="1" t="s">
        <v>242</v>
      </c>
      <c r="CY20" s="1" t="s">
        <v>654</v>
      </c>
      <c r="DA20" s="1" t="s">
        <v>242</v>
      </c>
      <c r="DP20" s="1"/>
      <c r="DQ20" s="1"/>
    </row>
    <row r="21" spans="1:121" x14ac:dyDescent="0.25">
      <c r="A21" t="s">
        <v>0</v>
      </c>
      <c r="B21" t="s">
        <v>482</v>
      </c>
      <c r="C21">
        <v>1</v>
      </c>
      <c r="D21" s="49">
        <v>44427</v>
      </c>
      <c r="E21" t="s">
        <v>345</v>
      </c>
      <c r="F21" t="s">
        <v>343</v>
      </c>
      <c r="G21" t="s">
        <v>344</v>
      </c>
      <c r="H21" t="s">
        <v>346</v>
      </c>
      <c r="I21" t="s">
        <v>347</v>
      </c>
      <c r="J21" t="s">
        <v>247</v>
      </c>
      <c r="K21" t="s">
        <v>229</v>
      </c>
      <c r="L21" t="s">
        <v>230</v>
      </c>
      <c r="M21" t="s">
        <v>231</v>
      </c>
      <c r="N21" t="s">
        <v>232</v>
      </c>
      <c r="O21" t="s">
        <v>348</v>
      </c>
      <c r="P21" t="s">
        <v>233</v>
      </c>
      <c r="Q21" t="s">
        <v>233</v>
      </c>
      <c r="R21" t="s">
        <v>233</v>
      </c>
      <c r="S21">
        <v>10</v>
      </c>
      <c r="T21" t="s">
        <v>349</v>
      </c>
      <c r="U21">
        <v>45</v>
      </c>
      <c r="V21" t="s">
        <v>302</v>
      </c>
      <c r="W21">
        <v>300</v>
      </c>
      <c r="X21" t="s">
        <v>305</v>
      </c>
      <c r="Y21" t="s">
        <v>251</v>
      </c>
      <c r="Z21" t="s">
        <v>264</v>
      </c>
      <c r="AA21" t="s">
        <v>276</v>
      </c>
      <c r="AB21" t="s">
        <v>285</v>
      </c>
      <c r="AC21" t="s">
        <v>291</v>
      </c>
      <c r="AD21" t="s">
        <v>296</v>
      </c>
      <c r="AE21" t="s">
        <v>300</v>
      </c>
      <c r="AF21" t="s">
        <v>303</v>
      </c>
      <c r="AG21" t="s">
        <v>475</v>
      </c>
      <c r="AH21" t="s">
        <v>698</v>
      </c>
      <c r="AI21" t="s">
        <v>0</v>
      </c>
      <c r="AJ21" t="s">
        <v>537</v>
      </c>
      <c r="AM21" t="s">
        <v>478</v>
      </c>
      <c r="AN21">
        <v>9</v>
      </c>
      <c r="AO21" t="s">
        <v>252</v>
      </c>
      <c r="AP21" t="s">
        <v>538</v>
      </c>
      <c r="AS21">
        <v>15</v>
      </c>
      <c r="AT21">
        <v>120.19999999999999</v>
      </c>
      <c r="AU21">
        <v>135.19999999999999</v>
      </c>
      <c r="AW21" t="s">
        <v>218</v>
      </c>
      <c r="AX21" t="s">
        <v>466</v>
      </c>
      <c r="AY21" t="s">
        <v>219</v>
      </c>
      <c r="AZ21" t="s">
        <v>220</v>
      </c>
      <c r="BA21" t="s">
        <v>270</v>
      </c>
      <c r="BB21">
        <v>9</v>
      </c>
      <c r="BC21">
        <v>9</v>
      </c>
      <c r="BE21" t="s">
        <v>235</v>
      </c>
      <c r="BF21" t="s">
        <v>573</v>
      </c>
      <c r="BG21" t="s">
        <v>311</v>
      </c>
      <c r="BH21">
        <v>9</v>
      </c>
      <c r="BI21" t="s">
        <v>565</v>
      </c>
      <c r="BJ21" t="s">
        <v>565</v>
      </c>
      <c r="BK21" t="s">
        <v>222</v>
      </c>
      <c r="BL21" t="s">
        <v>565</v>
      </c>
      <c r="BR21" s="1"/>
      <c r="BS21"/>
      <c r="BT21" s="6"/>
      <c r="BU21" s="6"/>
      <c r="BX21"/>
      <c r="BZ21" s="4"/>
      <c r="CA21" s="1" t="s">
        <v>537</v>
      </c>
      <c r="CB21" s="1" t="s">
        <v>415</v>
      </c>
      <c r="CC21" s="1"/>
      <c r="CD21" s="1"/>
      <c r="CE21" s="1"/>
      <c r="CF21" s="1"/>
      <c r="CG21" s="1" t="s">
        <v>664</v>
      </c>
      <c r="CH21" s="1" t="s">
        <v>664</v>
      </c>
      <c r="CI21" s="1" t="s">
        <v>664</v>
      </c>
      <c r="CJ21" s="1" t="s">
        <v>664</v>
      </c>
      <c r="CK21" s="1" t="s">
        <v>664</v>
      </c>
      <c r="CL21" s="1" t="s">
        <v>664</v>
      </c>
      <c r="CM21" s="1" t="s">
        <v>664</v>
      </c>
      <c r="CN21" s="1" t="s">
        <v>664</v>
      </c>
      <c r="CO21" s="1"/>
      <c r="CP21" s="1" t="s">
        <v>664</v>
      </c>
      <c r="CQ21" s="1" t="s">
        <v>664</v>
      </c>
      <c r="CR21" s="1" t="s">
        <v>281</v>
      </c>
      <c r="CS21" s="1" t="s">
        <v>281</v>
      </c>
      <c r="CT21" s="1" t="s">
        <v>7</v>
      </c>
      <c r="CU21" s="1" t="s">
        <v>272</v>
      </c>
      <c r="CV21" s="1" t="s">
        <v>733</v>
      </c>
      <c r="CW21" s="1" t="s">
        <v>733</v>
      </c>
      <c r="CX21" s="1"/>
      <c r="CY21" s="1" t="s">
        <v>664</v>
      </c>
      <c r="DA21" s="1"/>
      <c r="DP21" s="1"/>
      <c r="DQ21" s="1"/>
    </row>
    <row r="22" spans="1:121" x14ac:dyDescent="0.25">
      <c r="A22" t="s">
        <v>0</v>
      </c>
      <c r="B22" t="s">
        <v>482</v>
      </c>
      <c r="C22">
        <v>1</v>
      </c>
      <c r="D22" s="49">
        <v>44427</v>
      </c>
      <c r="E22" t="s">
        <v>345</v>
      </c>
      <c r="F22" t="s">
        <v>343</v>
      </c>
      <c r="G22" t="s">
        <v>344</v>
      </c>
      <c r="H22" t="s">
        <v>346</v>
      </c>
      <c r="I22" t="s">
        <v>347</v>
      </c>
      <c r="J22" t="s">
        <v>247</v>
      </c>
      <c r="K22" t="s">
        <v>229</v>
      </c>
      <c r="L22" t="s">
        <v>230</v>
      </c>
      <c r="M22" t="s">
        <v>231</v>
      </c>
      <c r="N22" t="s">
        <v>232</v>
      </c>
      <c r="O22" t="s">
        <v>348</v>
      </c>
      <c r="P22" t="s">
        <v>233</v>
      </c>
      <c r="Q22" t="s">
        <v>233</v>
      </c>
      <c r="R22" t="s">
        <v>233</v>
      </c>
      <c r="S22">
        <v>10</v>
      </c>
      <c r="T22" t="s">
        <v>349</v>
      </c>
      <c r="U22">
        <v>45</v>
      </c>
      <c r="V22" t="s">
        <v>302</v>
      </c>
      <c r="W22">
        <v>300</v>
      </c>
      <c r="X22" t="s">
        <v>305</v>
      </c>
      <c r="Y22" t="s">
        <v>251</v>
      </c>
      <c r="Z22" t="s">
        <v>264</v>
      </c>
      <c r="AA22" t="s">
        <v>276</v>
      </c>
      <c r="AB22" t="s">
        <v>285</v>
      </c>
      <c r="AC22" t="s">
        <v>291</v>
      </c>
      <c r="AD22" t="s">
        <v>296</v>
      </c>
      <c r="AE22" t="s">
        <v>300</v>
      </c>
      <c r="AF22" t="s">
        <v>303</v>
      </c>
      <c r="AG22" t="s">
        <v>475</v>
      </c>
      <c r="AH22" t="s">
        <v>700</v>
      </c>
      <c r="AI22" t="s">
        <v>0</v>
      </c>
      <c r="AJ22" t="s">
        <v>350</v>
      </c>
      <c r="AK22" t="s">
        <v>525</v>
      </c>
      <c r="AM22" t="s">
        <v>478</v>
      </c>
      <c r="AN22">
        <v>3</v>
      </c>
      <c r="AO22" t="s">
        <v>192</v>
      </c>
      <c r="AP22" t="s">
        <v>526</v>
      </c>
      <c r="AQ22" t="s">
        <v>351</v>
      </c>
      <c r="AS22">
        <v>4.2</v>
      </c>
      <c r="AT22">
        <v>7.9999999999999991</v>
      </c>
      <c r="AU22">
        <v>12.2</v>
      </c>
      <c r="AV22" t="s">
        <v>193</v>
      </c>
      <c r="AW22" t="s">
        <v>254</v>
      </c>
      <c r="AX22" t="s">
        <v>554</v>
      </c>
      <c r="AY22" t="s">
        <v>255</v>
      </c>
      <c r="AZ22" t="s">
        <v>256</v>
      </c>
      <c r="BA22" t="s">
        <v>257</v>
      </c>
      <c r="BB22">
        <v>3</v>
      </c>
      <c r="BC22">
        <v>3</v>
      </c>
      <c r="BF22" t="s">
        <v>459</v>
      </c>
      <c r="BG22" t="s">
        <v>311</v>
      </c>
      <c r="BH22">
        <v>3</v>
      </c>
      <c r="BI22" t="s">
        <v>565</v>
      </c>
      <c r="BJ22" t="s">
        <v>565</v>
      </c>
      <c r="BK22" t="s">
        <v>222</v>
      </c>
      <c r="BL22" t="s">
        <v>565</v>
      </c>
      <c r="BR22" s="1"/>
      <c r="BS22"/>
      <c r="BT22" s="6"/>
      <c r="BU22" s="6"/>
      <c r="BW22" t="s">
        <v>525</v>
      </c>
      <c r="BX22">
        <v>3</v>
      </c>
      <c r="BY22" t="s">
        <v>8</v>
      </c>
      <c r="BZ22" s="4">
        <v>5</v>
      </c>
      <c r="CA22" s="1" t="s">
        <v>350</v>
      </c>
      <c r="CB22" s="1" t="s">
        <v>6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DA22" s="1"/>
      <c r="DP22" s="1"/>
      <c r="DQ22" s="1"/>
    </row>
    <row r="23" spans="1:121" x14ac:dyDescent="0.25">
      <c r="A23" t="s">
        <v>0</v>
      </c>
      <c r="B23" t="s">
        <v>482</v>
      </c>
      <c r="C23">
        <v>1</v>
      </c>
      <c r="D23" s="49">
        <v>44427</v>
      </c>
      <c r="E23" t="s">
        <v>345</v>
      </c>
      <c r="F23" t="s">
        <v>343</v>
      </c>
      <c r="G23" t="s">
        <v>344</v>
      </c>
      <c r="H23" t="s">
        <v>346</v>
      </c>
      <c r="I23" t="s">
        <v>347</v>
      </c>
      <c r="J23" t="s">
        <v>247</v>
      </c>
      <c r="K23" t="s">
        <v>229</v>
      </c>
      <c r="L23" t="s">
        <v>230</v>
      </c>
      <c r="M23" t="s">
        <v>231</v>
      </c>
      <c r="N23" t="s">
        <v>232</v>
      </c>
      <c r="O23" t="s">
        <v>348</v>
      </c>
      <c r="P23" t="s">
        <v>233</v>
      </c>
      <c r="Q23" t="s">
        <v>233</v>
      </c>
      <c r="R23" t="s">
        <v>233</v>
      </c>
      <c r="S23">
        <v>10</v>
      </c>
      <c r="T23" t="s">
        <v>349</v>
      </c>
      <c r="U23">
        <v>45</v>
      </c>
      <c r="V23" t="s">
        <v>302</v>
      </c>
      <c r="W23">
        <v>300</v>
      </c>
      <c r="X23" t="s">
        <v>305</v>
      </c>
      <c r="Y23" t="s">
        <v>251</v>
      </c>
      <c r="Z23" t="s">
        <v>264</v>
      </c>
      <c r="AA23" t="s">
        <v>276</v>
      </c>
      <c r="AB23" t="s">
        <v>285</v>
      </c>
      <c r="AC23" t="s">
        <v>291</v>
      </c>
      <c r="AD23" t="s">
        <v>296</v>
      </c>
      <c r="AE23" t="s">
        <v>300</v>
      </c>
      <c r="AF23" t="s">
        <v>303</v>
      </c>
      <c r="AG23" t="s">
        <v>475</v>
      </c>
      <c r="AH23" t="s">
        <v>471</v>
      </c>
      <c r="AI23" t="s">
        <v>0</v>
      </c>
      <c r="AJ23" t="s">
        <v>3</v>
      </c>
      <c r="AK23" t="s">
        <v>524</v>
      </c>
      <c r="AM23" t="s">
        <v>478</v>
      </c>
      <c r="AN23">
        <v>2</v>
      </c>
      <c r="AO23" t="s">
        <v>192</v>
      </c>
      <c r="AP23" t="s">
        <v>191</v>
      </c>
      <c r="AQ23" t="s">
        <v>318</v>
      </c>
      <c r="AS23">
        <v>3</v>
      </c>
      <c r="AT23">
        <v>5</v>
      </c>
      <c r="AU23">
        <v>8</v>
      </c>
      <c r="AV23" t="s">
        <v>193</v>
      </c>
      <c r="AW23" t="s">
        <v>236</v>
      </c>
      <c r="AX23" t="s">
        <v>451</v>
      </c>
      <c r="AY23" t="s">
        <v>237</v>
      </c>
      <c r="AZ23" t="s">
        <v>238</v>
      </c>
      <c r="BA23" t="s">
        <v>239</v>
      </c>
      <c r="BB23">
        <v>2</v>
      </c>
      <c r="BC23">
        <v>2</v>
      </c>
      <c r="BF23" t="s">
        <v>459</v>
      </c>
      <c r="BG23" t="s">
        <v>311</v>
      </c>
      <c r="BH23">
        <v>2</v>
      </c>
      <c r="BI23" t="s">
        <v>468</v>
      </c>
      <c r="BJ23" t="s">
        <v>468</v>
      </c>
      <c r="BK23" t="s">
        <v>193</v>
      </c>
      <c r="BL23" t="s">
        <v>468</v>
      </c>
      <c r="BR23" s="1"/>
      <c r="BS23"/>
      <c r="BT23" s="6"/>
      <c r="BU23" s="6"/>
      <c r="BW23" t="s">
        <v>524</v>
      </c>
      <c r="BX23">
        <v>2</v>
      </c>
      <c r="BY23" t="s">
        <v>317</v>
      </c>
      <c r="BZ23" s="4">
        <v>3</v>
      </c>
      <c r="CA23" s="1" t="s">
        <v>3</v>
      </c>
      <c r="CB23" s="1" t="s">
        <v>240</v>
      </c>
      <c r="CC23" s="1"/>
      <c r="CD23" s="1" t="s">
        <v>245</v>
      </c>
      <c r="CE23" s="1"/>
      <c r="CF23" s="1"/>
      <c r="CG23" s="1" t="s">
        <v>470</v>
      </c>
      <c r="CH23" s="1" t="s">
        <v>470</v>
      </c>
      <c r="CI23" s="1" t="s">
        <v>470</v>
      </c>
      <c r="CJ23" s="1" t="s">
        <v>470</v>
      </c>
      <c r="CK23" s="1" t="s">
        <v>470</v>
      </c>
      <c r="CL23" s="1" t="s">
        <v>470</v>
      </c>
      <c r="CM23" s="1" t="s">
        <v>470</v>
      </c>
      <c r="CN23" s="1" t="s">
        <v>470</v>
      </c>
      <c r="CO23" s="1" t="s">
        <v>411</v>
      </c>
      <c r="CP23" s="1" t="s">
        <v>470</v>
      </c>
      <c r="CQ23" s="1" t="s">
        <v>470</v>
      </c>
      <c r="CR23" s="1" t="s">
        <v>223</v>
      </c>
      <c r="CS23" s="1" t="s">
        <v>223</v>
      </c>
      <c r="CT23" s="1" t="s">
        <v>242</v>
      </c>
      <c r="CU23" s="1" t="s">
        <v>272</v>
      </c>
      <c r="CV23" s="1" t="s">
        <v>225</v>
      </c>
      <c r="CW23" s="1" t="s">
        <v>732</v>
      </c>
      <c r="CX23" s="1" t="s">
        <v>7</v>
      </c>
      <c r="CY23" s="1" t="s">
        <v>470</v>
      </c>
      <c r="DA23" s="1" t="s">
        <v>242</v>
      </c>
      <c r="DP23" s="1"/>
      <c r="DQ23" s="1"/>
    </row>
    <row r="24" spans="1:121" x14ac:dyDescent="0.25">
      <c r="A24" t="s">
        <v>460</v>
      </c>
      <c r="B24" t="s">
        <v>482</v>
      </c>
      <c r="C24">
        <v>2</v>
      </c>
      <c r="D24" s="49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705</v>
      </c>
      <c r="AI24" t="s">
        <v>460</v>
      </c>
      <c r="AK24" t="s">
        <v>524</v>
      </c>
      <c r="AM24" t="s">
        <v>478</v>
      </c>
      <c r="AN24">
        <v>1</v>
      </c>
      <c r="AO24" t="s">
        <v>192</v>
      </c>
      <c r="AP24" t="s">
        <v>526</v>
      </c>
      <c r="AS24">
        <v>3</v>
      </c>
      <c r="AT24">
        <v>0</v>
      </c>
      <c r="AU24">
        <v>3</v>
      </c>
      <c r="AV24" t="s">
        <v>222</v>
      </c>
      <c r="AW24" t="s">
        <v>236</v>
      </c>
      <c r="AX24" t="s">
        <v>451</v>
      </c>
      <c r="AY24" t="s">
        <v>237</v>
      </c>
      <c r="AZ24" t="s">
        <v>238</v>
      </c>
      <c r="BA24" t="s">
        <v>280</v>
      </c>
      <c r="BB24">
        <v>10</v>
      </c>
      <c r="BC24">
        <v>10</v>
      </c>
      <c r="BF24" t="s">
        <v>310</v>
      </c>
      <c r="BG24" t="s">
        <v>411</v>
      </c>
      <c r="BH24">
        <v>10</v>
      </c>
      <c r="BI24" t="s">
        <v>467</v>
      </c>
      <c r="BJ24" t="s">
        <v>467</v>
      </c>
      <c r="BK24" t="s">
        <v>193</v>
      </c>
      <c r="BL24" t="s">
        <v>467</v>
      </c>
      <c r="BR24" s="1"/>
      <c r="BS24"/>
      <c r="BT24" s="6"/>
      <c r="BU24" s="6"/>
      <c r="BW24" t="s">
        <v>524</v>
      </c>
      <c r="BX24">
        <v>2</v>
      </c>
      <c r="BY24" t="s">
        <v>317</v>
      </c>
      <c r="BZ24" s="4">
        <v>3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DA24" s="1"/>
      <c r="DP24" s="1"/>
      <c r="DQ24" s="1"/>
    </row>
    <row r="25" spans="1:121" x14ac:dyDescent="0.25">
      <c r="A25" t="s">
        <v>460</v>
      </c>
      <c r="B25" t="s">
        <v>482</v>
      </c>
      <c r="C25">
        <v>2</v>
      </c>
      <c r="D25" s="49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704</v>
      </c>
      <c r="AI25" t="s">
        <v>460</v>
      </c>
      <c r="AM25" t="s">
        <v>478</v>
      </c>
      <c r="AN25">
        <v>3</v>
      </c>
      <c r="AO25" t="s">
        <v>234</v>
      </c>
      <c r="AP25" t="s">
        <v>234</v>
      </c>
      <c r="AS25">
        <v>1</v>
      </c>
      <c r="AT25">
        <v>9</v>
      </c>
      <c r="AU25">
        <v>10</v>
      </c>
      <c r="BF25" t="s">
        <v>234</v>
      </c>
      <c r="BG25" t="s">
        <v>311</v>
      </c>
      <c r="BR25" s="1"/>
      <c r="BS25"/>
      <c r="BT25" s="6"/>
      <c r="BU25" s="6"/>
      <c r="BX25"/>
      <c r="BZ25" s="4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DA25" s="1"/>
      <c r="DP25" s="1"/>
      <c r="DQ25" s="1"/>
    </row>
    <row r="26" spans="1:121" x14ac:dyDescent="0.25">
      <c r="A26" t="s">
        <v>460</v>
      </c>
      <c r="B26" t="s">
        <v>482</v>
      </c>
      <c r="C26">
        <v>2</v>
      </c>
      <c r="D26" s="49">
        <v>44428</v>
      </c>
      <c r="E26" t="s">
        <v>461</v>
      </c>
      <c r="F26" t="s">
        <v>343</v>
      </c>
      <c r="G26" t="s">
        <v>462</v>
      </c>
      <c r="H26" t="s">
        <v>455</v>
      </c>
      <c r="I26" t="s">
        <v>347</v>
      </c>
      <c r="J26" t="s">
        <v>289</v>
      </c>
      <c r="K26" t="s">
        <v>247</v>
      </c>
      <c r="L26" t="s">
        <v>248</v>
      </c>
      <c r="M26" t="s">
        <v>249</v>
      </c>
      <c r="N26">
        <v>0.3</v>
      </c>
      <c r="O26" t="s">
        <v>463</v>
      </c>
      <c r="P26" t="s">
        <v>233</v>
      </c>
      <c r="Q26" t="s">
        <v>233</v>
      </c>
      <c r="S26">
        <v>20</v>
      </c>
      <c r="T26" t="s">
        <v>464</v>
      </c>
      <c r="U26">
        <v>45</v>
      </c>
      <c r="V26" t="s">
        <v>256</v>
      </c>
      <c r="W26">
        <v>250</v>
      </c>
      <c r="X26" t="s">
        <v>264</v>
      </c>
      <c r="Y26" t="s">
        <v>276</v>
      </c>
      <c r="Z26" t="s">
        <v>296</v>
      </c>
      <c r="AA26" t="s">
        <v>465</v>
      </c>
      <c r="AH26" t="s">
        <v>702</v>
      </c>
      <c r="AI26" t="s">
        <v>460</v>
      </c>
      <c r="AM26" t="s">
        <v>478</v>
      </c>
      <c r="AN26">
        <v>4</v>
      </c>
      <c r="AO26" t="s">
        <v>265</v>
      </c>
      <c r="AP26" t="s">
        <v>540</v>
      </c>
      <c r="AR26" t="s">
        <v>739</v>
      </c>
      <c r="AS26">
        <v>17</v>
      </c>
      <c r="AT26">
        <v>10</v>
      </c>
      <c r="AU26">
        <v>27</v>
      </c>
      <c r="BF26" t="s">
        <v>703</v>
      </c>
      <c r="BG26" t="s">
        <v>311</v>
      </c>
      <c r="BL26" t="s">
        <v>740</v>
      </c>
      <c r="BR26" s="1"/>
      <c r="BS26"/>
      <c r="BT26" s="6"/>
      <c r="BU26" s="6"/>
      <c r="BX26"/>
      <c r="BZ26" s="4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DA26" s="1"/>
      <c r="DP26" s="1"/>
      <c r="DQ26" s="1"/>
    </row>
    <row r="27" spans="1:121" x14ac:dyDescent="0.25">
      <c r="A27" t="s">
        <v>460</v>
      </c>
      <c r="B27" t="s">
        <v>482</v>
      </c>
      <c r="C27">
        <v>2</v>
      </c>
      <c r="D27" s="49">
        <v>44428</v>
      </c>
      <c r="E27" t="s">
        <v>461</v>
      </c>
      <c r="F27" t="s">
        <v>343</v>
      </c>
      <c r="G27" t="s">
        <v>462</v>
      </c>
      <c r="H27" t="s">
        <v>455</v>
      </c>
      <c r="I27" t="s">
        <v>347</v>
      </c>
      <c r="J27" t="s">
        <v>289</v>
      </c>
      <c r="K27" t="s">
        <v>247</v>
      </c>
      <c r="L27" t="s">
        <v>248</v>
      </c>
      <c r="M27" t="s">
        <v>249</v>
      </c>
      <c r="N27">
        <v>0.3</v>
      </c>
      <c r="O27" t="s">
        <v>463</v>
      </c>
      <c r="P27" t="s">
        <v>233</v>
      </c>
      <c r="Q27" t="s">
        <v>233</v>
      </c>
      <c r="S27">
        <v>20</v>
      </c>
      <c r="T27" t="s">
        <v>464</v>
      </c>
      <c r="U27">
        <v>45</v>
      </c>
      <c r="V27" t="s">
        <v>256</v>
      </c>
      <c r="W27">
        <v>250</v>
      </c>
      <c r="X27" t="s">
        <v>264</v>
      </c>
      <c r="Y27" t="s">
        <v>276</v>
      </c>
      <c r="Z27" t="s">
        <v>296</v>
      </c>
      <c r="AA27" t="s">
        <v>465</v>
      </c>
      <c r="AH27" t="s">
        <v>707</v>
      </c>
      <c r="AI27" t="s">
        <v>460</v>
      </c>
      <c r="AJ27" t="s">
        <v>3</v>
      </c>
      <c r="AM27" t="s">
        <v>478</v>
      </c>
      <c r="AN27">
        <v>5</v>
      </c>
      <c r="AO27" t="s">
        <v>252</v>
      </c>
      <c r="AP27" t="s">
        <v>533</v>
      </c>
      <c r="AS27">
        <v>6</v>
      </c>
      <c r="AT27">
        <v>27</v>
      </c>
      <c r="AU27">
        <v>33</v>
      </c>
      <c r="AW27" t="s">
        <v>254</v>
      </c>
      <c r="AX27" t="s">
        <v>554</v>
      </c>
      <c r="AY27" t="s">
        <v>255</v>
      </c>
      <c r="AZ27" t="s">
        <v>256</v>
      </c>
      <c r="BA27" t="s">
        <v>221</v>
      </c>
      <c r="BB27">
        <v>11</v>
      </c>
      <c r="BC27">
        <v>11</v>
      </c>
      <c r="BE27" t="s">
        <v>278</v>
      </c>
      <c r="BF27" t="s">
        <v>573</v>
      </c>
      <c r="BG27" t="s">
        <v>311</v>
      </c>
      <c r="BH27">
        <v>11</v>
      </c>
      <c r="BI27" t="s">
        <v>468</v>
      </c>
      <c r="BJ27" t="s">
        <v>468</v>
      </c>
      <c r="BK27" t="s">
        <v>222</v>
      </c>
      <c r="BL27" t="s">
        <v>468</v>
      </c>
      <c r="BR27" s="1"/>
      <c r="BS27"/>
      <c r="BT27" s="6"/>
      <c r="BU27" s="6"/>
      <c r="BX27"/>
      <c r="BZ27" s="4"/>
      <c r="CA27" s="1" t="s">
        <v>3</v>
      </c>
      <c r="CB27" s="1" t="s">
        <v>240</v>
      </c>
      <c r="CC27" s="1"/>
      <c r="CD27" s="1" t="s">
        <v>245</v>
      </c>
      <c r="CE27" s="1"/>
      <c r="CF27" s="1"/>
      <c r="CG27" s="1" t="s">
        <v>470</v>
      </c>
      <c r="CH27" s="1" t="s">
        <v>470</v>
      </c>
      <c r="CI27" s="1" t="s">
        <v>470</v>
      </c>
      <c r="CJ27" s="1" t="s">
        <v>470</v>
      </c>
      <c r="CK27" s="1" t="s">
        <v>470</v>
      </c>
      <c r="CL27" s="1" t="s">
        <v>470</v>
      </c>
      <c r="CM27" s="1" t="s">
        <v>470</v>
      </c>
      <c r="CN27" s="1" t="s">
        <v>470</v>
      </c>
      <c r="CO27" s="1" t="s">
        <v>411</v>
      </c>
      <c r="CP27" s="1" t="s">
        <v>470</v>
      </c>
      <c r="CQ27" s="1" t="s">
        <v>470</v>
      </c>
      <c r="CR27" s="1" t="s">
        <v>223</v>
      </c>
      <c r="CS27" s="1" t="s">
        <v>223</v>
      </c>
      <c r="CT27" s="1" t="s">
        <v>242</v>
      </c>
      <c r="CU27" s="1" t="s">
        <v>272</v>
      </c>
      <c r="CV27" s="1" t="s">
        <v>225</v>
      </c>
      <c r="CW27" s="1" t="s">
        <v>732</v>
      </c>
      <c r="CX27" s="1" t="s">
        <v>7</v>
      </c>
      <c r="CY27" s="1" t="s">
        <v>470</v>
      </c>
      <c r="DA27" s="1" t="s">
        <v>242</v>
      </c>
      <c r="DP27" s="1"/>
      <c r="DQ27" s="1"/>
    </row>
    <row r="28" spans="1:121" x14ac:dyDescent="0.25">
      <c r="A28" t="s">
        <v>460</v>
      </c>
      <c r="B28" t="s">
        <v>482</v>
      </c>
      <c r="C28">
        <v>2</v>
      </c>
      <c r="D28" s="49">
        <v>44428</v>
      </c>
      <c r="E28" t="s">
        <v>461</v>
      </c>
      <c r="F28" t="s">
        <v>343</v>
      </c>
      <c r="G28" t="s">
        <v>462</v>
      </c>
      <c r="H28" t="s">
        <v>455</v>
      </c>
      <c r="I28" t="s">
        <v>347</v>
      </c>
      <c r="J28" t="s">
        <v>289</v>
      </c>
      <c r="K28" t="s">
        <v>247</v>
      </c>
      <c r="L28" t="s">
        <v>248</v>
      </c>
      <c r="M28" t="s">
        <v>249</v>
      </c>
      <c r="N28">
        <v>0.3</v>
      </c>
      <c r="O28" t="s">
        <v>463</v>
      </c>
      <c r="P28" t="s">
        <v>233</v>
      </c>
      <c r="Q28" t="s">
        <v>233</v>
      </c>
      <c r="S28">
        <v>20</v>
      </c>
      <c r="T28" t="s">
        <v>464</v>
      </c>
      <c r="U28">
        <v>45</v>
      </c>
      <c r="V28" t="s">
        <v>256</v>
      </c>
      <c r="W28">
        <v>250</v>
      </c>
      <c r="X28" t="s">
        <v>264</v>
      </c>
      <c r="Y28" t="s">
        <v>276</v>
      </c>
      <c r="Z28" t="s">
        <v>296</v>
      </c>
      <c r="AA28" t="s">
        <v>465</v>
      </c>
      <c r="AH28" t="s">
        <v>706</v>
      </c>
      <c r="AI28" t="s">
        <v>460</v>
      </c>
      <c r="AJ28" t="s">
        <v>527</v>
      </c>
      <c r="AK28" t="s">
        <v>525</v>
      </c>
      <c r="AM28" t="s">
        <v>478</v>
      </c>
      <c r="AN28">
        <v>2</v>
      </c>
      <c r="AO28" t="s">
        <v>192</v>
      </c>
      <c r="AP28" t="s">
        <v>539</v>
      </c>
      <c r="AS28">
        <v>6</v>
      </c>
      <c r="AT28">
        <v>3</v>
      </c>
      <c r="AU28">
        <v>9</v>
      </c>
      <c r="AV28" t="s">
        <v>193</v>
      </c>
      <c r="BF28" t="s">
        <v>539</v>
      </c>
      <c r="BG28" t="s">
        <v>311</v>
      </c>
      <c r="BR28" s="1"/>
      <c r="BS28"/>
      <c r="BT28" s="6"/>
      <c r="BU28" s="6"/>
      <c r="BW28" t="s">
        <v>525</v>
      </c>
      <c r="BX28">
        <v>3</v>
      </c>
      <c r="BY28" t="s">
        <v>8</v>
      </c>
      <c r="BZ28" s="4">
        <v>5</v>
      </c>
      <c r="CA28" s="1" t="s">
        <v>527</v>
      </c>
      <c r="CB28" s="1" t="s">
        <v>415</v>
      </c>
      <c r="CC28" s="1"/>
      <c r="CD28" s="1" t="s">
        <v>227</v>
      </c>
      <c r="CE28" s="1"/>
      <c r="CF28" s="1"/>
      <c r="CG28" s="1" t="s">
        <v>642</v>
      </c>
      <c r="CH28" s="1" t="s">
        <v>642</v>
      </c>
      <c r="CI28" s="1" t="s">
        <v>642</v>
      </c>
      <c r="CJ28" s="1" t="s">
        <v>642</v>
      </c>
      <c r="CK28" s="1" t="s">
        <v>642</v>
      </c>
      <c r="CL28" s="1" t="s">
        <v>642</v>
      </c>
      <c r="CM28" s="1" t="s">
        <v>642</v>
      </c>
      <c r="CN28" s="1" t="s">
        <v>642</v>
      </c>
      <c r="CO28" s="1" t="s">
        <v>412</v>
      </c>
      <c r="CP28" s="1" t="s">
        <v>642</v>
      </c>
      <c r="CQ28" s="1" t="s">
        <v>642</v>
      </c>
      <c r="CR28" s="1" t="s">
        <v>241</v>
      </c>
      <c r="CS28" s="1" t="s">
        <v>241</v>
      </c>
      <c r="CT28" s="1" t="s">
        <v>7</v>
      </c>
      <c r="CU28" s="1" t="s">
        <v>259</v>
      </c>
      <c r="CV28" s="1" t="s">
        <v>732</v>
      </c>
      <c r="CW28" s="1" t="s">
        <v>226</v>
      </c>
      <c r="CX28" s="1" t="s">
        <v>242</v>
      </c>
      <c r="CY28" s="1" t="s">
        <v>642</v>
      </c>
      <c r="DA28" s="1"/>
      <c r="DP28" s="1"/>
      <c r="DQ28" s="1"/>
    </row>
    <row r="29" spans="1:121" x14ac:dyDescent="0.25">
      <c r="A29" t="s">
        <v>517</v>
      </c>
      <c r="B29" t="s">
        <v>482</v>
      </c>
      <c r="C29">
        <v>3</v>
      </c>
      <c r="D29" s="49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 t="s">
        <v>741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 s="1"/>
      <c r="BS29"/>
      <c r="BT29" s="6"/>
      <c r="BU29" s="6"/>
      <c r="BX29"/>
      <c r="BZ29" s="4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DA29" s="1"/>
      <c r="DP29" s="1"/>
      <c r="DQ29" s="1"/>
    </row>
    <row r="30" spans="1:121" x14ac:dyDescent="0.25">
      <c r="A30" t="s">
        <v>517</v>
      </c>
      <c r="B30" t="s">
        <v>482</v>
      </c>
      <c r="C30">
        <v>3</v>
      </c>
      <c r="D30" s="49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 t="s">
        <v>741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 s="1"/>
      <c r="BS30"/>
      <c r="BT30" s="6"/>
      <c r="BU30" s="6"/>
      <c r="BX30"/>
      <c r="BZ30" s="4"/>
      <c r="CA30" s="1" t="s">
        <v>529</v>
      </c>
      <c r="CB30" s="1" t="s">
        <v>440</v>
      </c>
      <c r="CC30" s="1"/>
      <c r="CD30" s="1" t="s">
        <v>227</v>
      </c>
      <c r="CE30" s="1" t="s">
        <v>227</v>
      </c>
      <c r="CF30" s="1"/>
      <c r="CG30" s="1" t="s">
        <v>644</v>
      </c>
      <c r="CH30" s="1" t="s">
        <v>644</v>
      </c>
      <c r="CI30" s="1" t="s">
        <v>644</v>
      </c>
      <c r="CJ30" s="1" t="s">
        <v>644</v>
      </c>
      <c r="CK30" s="1" t="s">
        <v>644</v>
      </c>
      <c r="CL30" s="1" t="s">
        <v>644</v>
      </c>
      <c r="CM30" s="1" t="s">
        <v>644</v>
      </c>
      <c r="CN30" s="1" t="s">
        <v>644</v>
      </c>
      <c r="CO30" s="1" t="s">
        <v>411</v>
      </c>
      <c r="CP30" s="1" t="s">
        <v>644</v>
      </c>
      <c r="CQ30" s="1" t="s">
        <v>644</v>
      </c>
      <c r="CR30" s="1" t="s">
        <v>258</v>
      </c>
      <c r="CS30" s="1" t="s">
        <v>258</v>
      </c>
      <c r="CT30" s="1" t="s">
        <v>242</v>
      </c>
      <c r="CU30" s="1" t="s">
        <v>243</v>
      </c>
      <c r="CV30" s="1" t="s">
        <v>733</v>
      </c>
      <c r="CW30" s="1"/>
      <c r="CX30" s="1" t="s">
        <v>7</v>
      </c>
      <c r="CY30" s="1" t="s">
        <v>644</v>
      </c>
      <c r="DA30" s="1"/>
      <c r="DP30" s="1"/>
      <c r="DQ30" s="1"/>
    </row>
    <row r="31" spans="1:121" x14ac:dyDescent="0.25">
      <c r="A31" t="s">
        <v>517</v>
      </c>
      <c r="B31" t="s">
        <v>482</v>
      </c>
      <c r="C31">
        <v>3</v>
      </c>
      <c r="D31" s="49">
        <v>44429</v>
      </c>
      <c r="E31" t="s">
        <v>487</v>
      </c>
      <c r="F31" t="s">
        <v>343</v>
      </c>
      <c r="G31" t="s">
        <v>488</v>
      </c>
      <c r="H31" t="s">
        <v>489</v>
      </c>
      <c r="I31" t="s">
        <v>347</v>
      </c>
      <c r="J31" t="s">
        <v>283</v>
      </c>
      <c r="K31" t="s">
        <v>230</v>
      </c>
      <c r="L31" t="s">
        <v>247</v>
      </c>
      <c r="M31" t="s">
        <v>262</v>
      </c>
      <c r="N31" t="s">
        <v>741</v>
      </c>
      <c r="O31" t="s">
        <v>490</v>
      </c>
      <c r="P31" t="s">
        <v>233</v>
      </c>
      <c r="R31" t="s">
        <v>233</v>
      </c>
      <c r="S31">
        <v>30</v>
      </c>
      <c r="T31" t="s">
        <v>491</v>
      </c>
      <c r="U31">
        <v>45</v>
      </c>
      <c r="V31" t="s">
        <v>302</v>
      </c>
      <c r="W31">
        <v>100</v>
      </c>
      <c r="AH31" t="s">
        <v>708</v>
      </c>
      <c r="AI31" t="s">
        <v>517</v>
      </c>
      <c r="AM31" t="s">
        <v>478</v>
      </c>
      <c r="AN31">
        <v>4</v>
      </c>
      <c r="AO31" t="s">
        <v>192</v>
      </c>
      <c r="AP31" t="s">
        <v>541</v>
      </c>
      <c r="AS31">
        <v>5</v>
      </c>
      <c r="AT31">
        <v>16</v>
      </c>
      <c r="AU31">
        <v>21</v>
      </c>
      <c r="BF31" t="s">
        <v>541</v>
      </c>
      <c r="BG31" t="s">
        <v>311</v>
      </c>
      <c r="BR31" s="1"/>
      <c r="BS31"/>
      <c r="BT31" s="6"/>
      <c r="BU31" s="6"/>
      <c r="BX31"/>
      <c r="BZ31" s="4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DA31" s="1"/>
      <c r="DP31" s="1"/>
      <c r="DQ31" s="1"/>
    </row>
    <row r="32" spans="1:121" x14ac:dyDescent="0.25">
      <c r="A32" t="s">
        <v>517</v>
      </c>
      <c r="B32" t="s">
        <v>482</v>
      </c>
      <c r="C32">
        <v>3</v>
      </c>
      <c r="D32" s="49">
        <v>44429</v>
      </c>
      <c r="E32" t="s">
        <v>487</v>
      </c>
      <c r="F32" t="s">
        <v>343</v>
      </c>
      <c r="G32" t="s">
        <v>488</v>
      </c>
      <c r="H32" t="s">
        <v>489</v>
      </c>
      <c r="I32" t="s">
        <v>347</v>
      </c>
      <c r="J32" t="s">
        <v>283</v>
      </c>
      <c r="K32" t="s">
        <v>230</v>
      </c>
      <c r="L32" t="s">
        <v>247</v>
      </c>
      <c r="M32" t="s">
        <v>262</v>
      </c>
      <c r="N32" t="s">
        <v>741</v>
      </c>
      <c r="O32" t="s">
        <v>490</v>
      </c>
      <c r="P32" t="s">
        <v>233</v>
      </c>
      <c r="R32" t="s">
        <v>233</v>
      </c>
      <c r="S32">
        <v>30</v>
      </c>
      <c r="T32" t="s">
        <v>491</v>
      </c>
      <c r="U32">
        <v>45</v>
      </c>
      <c r="V32" t="s">
        <v>302</v>
      </c>
      <c r="W32">
        <v>100</v>
      </c>
      <c r="AH32" t="s">
        <v>709</v>
      </c>
      <c r="AI32" t="s">
        <v>517</v>
      </c>
      <c r="AJ32" t="s">
        <v>532</v>
      </c>
      <c r="AM32" t="s">
        <v>478</v>
      </c>
      <c r="AN32">
        <v>3</v>
      </c>
      <c r="AO32" t="s">
        <v>265</v>
      </c>
      <c r="AP32" t="s">
        <v>540</v>
      </c>
      <c r="AS32">
        <v>10</v>
      </c>
      <c r="AT32">
        <v>6</v>
      </c>
      <c r="AU32">
        <v>16</v>
      </c>
      <c r="BF32" t="s">
        <v>703</v>
      </c>
      <c r="BG32" t="s">
        <v>311</v>
      </c>
      <c r="BR32" s="1"/>
      <c r="BS32"/>
      <c r="BT32" s="6"/>
      <c r="BU32" s="6"/>
      <c r="BX32"/>
      <c r="BZ32" s="4"/>
      <c r="CA32" s="1" t="s">
        <v>532</v>
      </c>
      <c r="CB32" s="1" t="s">
        <v>6</v>
      </c>
      <c r="CC32" s="1" t="s">
        <v>178</v>
      </c>
      <c r="CD32" s="1" t="s">
        <v>245</v>
      </c>
      <c r="CE32" s="1"/>
      <c r="CF32" s="1"/>
      <c r="CG32" s="1" t="s">
        <v>650</v>
      </c>
      <c r="CH32" s="1" t="s">
        <v>650</v>
      </c>
      <c r="CI32" s="1" t="s">
        <v>650</v>
      </c>
      <c r="CJ32" s="1" t="s">
        <v>650</v>
      </c>
      <c r="CK32" s="1" t="s">
        <v>650</v>
      </c>
      <c r="CL32" s="1" t="s">
        <v>650</v>
      </c>
      <c r="CM32" s="1" t="s">
        <v>650</v>
      </c>
      <c r="CN32" s="1" t="s">
        <v>650</v>
      </c>
      <c r="CO32" s="1" t="s">
        <v>412</v>
      </c>
      <c r="CP32" s="1" t="s">
        <v>650</v>
      </c>
      <c r="CQ32" s="1" t="s">
        <v>650</v>
      </c>
      <c r="CR32" s="1" t="s">
        <v>271</v>
      </c>
      <c r="CS32" s="1" t="s">
        <v>271</v>
      </c>
      <c r="CT32" s="1"/>
      <c r="CU32" s="1" t="s">
        <v>224</v>
      </c>
      <c r="CV32" s="1" t="s">
        <v>734</v>
      </c>
      <c r="CW32" s="1" t="s">
        <v>733</v>
      </c>
      <c r="CX32" s="1" t="s">
        <v>242</v>
      </c>
      <c r="CY32" s="1" t="s">
        <v>650</v>
      </c>
      <c r="DA32" s="1"/>
      <c r="DP32" s="1"/>
      <c r="DQ32" s="1"/>
    </row>
    <row r="33" spans="1:121" x14ac:dyDescent="0.25">
      <c r="A33" t="s">
        <v>517</v>
      </c>
      <c r="B33" t="s">
        <v>482</v>
      </c>
      <c r="C33">
        <v>3</v>
      </c>
      <c r="D33" s="49">
        <v>44429</v>
      </c>
      <c r="E33" t="s">
        <v>487</v>
      </c>
      <c r="F33" t="s">
        <v>343</v>
      </c>
      <c r="G33" t="s">
        <v>488</v>
      </c>
      <c r="H33" t="s">
        <v>489</v>
      </c>
      <c r="I33" t="s">
        <v>347</v>
      </c>
      <c r="J33" t="s">
        <v>283</v>
      </c>
      <c r="K33" t="s">
        <v>230</v>
      </c>
      <c r="L33" t="s">
        <v>247</v>
      </c>
      <c r="M33" t="s">
        <v>262</v>
      </c>
      <c r="N33" t="s">
        <v>741</v>
      </c>
      <c r="O33" t="s">
        <v>490</v>
      </c>
      <c r="P33" t="s">
        <v>233</v>
      </c>
      <c r="R33" t="s">
        <v>233</v>
      </c>
      <c r="S33">
        <v>30</v>
      </c>
      <c r="T33" t="s">
        <v>491</v>
      </c>
      <c r="U33">
        <v>45</v>
      </c>
      <c r="V33" t="s">
        <v>302</v>
      </c>
      <c r="W33">
        <v>100</v>
      </c>
      <c r="AH33" t="s">
        <v>710</v>
      </c>
      <c r="AI33" t="s">
        <v>517</v>
      </c>
      <c r="AJ33" t="s">
        <v>3</v>
      </c>
      <c r="AK33" t="s">
        <v>5</v>
      </c>
      <c r="AM33" t="s">
        <v>478</v>
      </c>
      <c r="AN33">
        <v>1</v>
      </c>
      <c r="AO33" t="s">
        <v>304</v>
      </c>
      <c r="AP33" t="s">
        <v>265</v>
      </c>
      <c r="AS33">
        <v>4</v>
      </c>
      <c r="AT33">
        <v>0</v>
      </c>
      <c r="AU33">
        <v>4</v>
      </c>
      <c r="AW33" t="s">
        <v>267</v>
      </c>
      <c r="AX33" t="s">
        <v>555</v>
      </c>
      <c r="AY33" t="s">
        <v>268</v>
      </c>
      <c r="AZ33" t="s">
        <v>269</v>
      </c>
      <c r="BA33" t="s">
        <v>239</v>
      </c>
      <c r="BB33">
        <v>12</v>
      </c>
      <c r="BC33">
        <v>12</v>
      </c>
      <c r="BE33" t="s">
        <v>235</v>
      </c>
      <c r="BF33" t="s">
        <v>703</v>
      </c>
      <c r="BG33" t="s">
        <v>311</v>
      </c>
      <c r="BH33">
        <v>12</v>
      </c>
      <c r="BI33" t="s">
        <v>565</v>
      </c>
      <c r="BJ33" t="s">
        <v>565</v>
      </c>
      <c r="BK33" t="s">
        <v>193</v>
      </c>
      <c r="BL33" t="s">
        <v>565</v>
      </c>
      <c r="BR33" s="1"/>
      <c r="BS33"/>
      <c r="BT33" s="6"/>
      <c r="BU33" s="6"/>
      <c r="BW33" t="s">
        <v>5</v>
      </c>
      <c r="BX33">
        <v>1</v>
      </c>
      <c r="BY33" t="s">
        <v>8</v>
      </c>
      <c r="BZ33" s="4">
        <v>77</v>
      </c>
      <c r="CA33" s="1" t="s">
        <v>3</v>
      </c>
      <c r="CB33" s="1" t="s">
        <v>240</v>
      </c>
      <c r="CC33" s="1"/>
      <c r="CD33" s="1" t="s">
        <v>245</v>
      </c>
      <c r="CE33" s="1"/>
      <c r="CF33" s="1"/>
      <c r="CG33" s="1" t="s">
        <v>470</v>
      </c>
      <c r="CH33" s="1" t="s">
        <v>470</v>
      </c>
      <c r="CI33" s="1" t="s">
        <v>470</v>
      </c>
      <c r="CJ33" s="1" t="s">
        <v>470</v>
      </c>
      <c r="CK33" s="1" t="s">
        <v>470</v>
      </c>
      <c r="CL33" s="1" t="s">
        <v>470</v>
      </c>
      <c r="CM33" s="1" t="s">
        <v>470</v>
      </c>
      <c r="CN33" s="1" t="s">
        <v>470</v>
      </c>
      <c r="CO33" s="1" t="s">
        <v>411</v>
      </c>
      <c r="CP33" s="1" t="s">
        <v>470</v>
      </c>
      <c r="CQ33" s="1" t="s">
        <v>470</v>
      </c>
      <c r="CR33" s="1" t="s">
        <v>223</v>
      </c>
      <c r="CS33" s="1" t="s">
        <v>223</v>
      </c>
      <c r="CT33" s="1" t="s">
        <v>242</v>
      </c>
      <c r="CU33" s="1" t="s">
        <v>272</v>
      </c>
      <c r="CV33" s="1" t="s">
        <v>225</v>
      </c>
      <c r="CW33" s="1" t="s">
        <v>732</v>
      </c>
      <c r="CX33" s="1" t="s">
        <v>7</v>
      </c>
      <c r="CY33" s="1" t="s">
        <v>470</v>
      </c>
      <c r="DA33" s="1" t="s">
        <v>242</v>
      </c>
      <c r="DP33" s="1"/>
      <c r="DQ33" s="1"/>
    </row>
    <row r="34" spans="1:121" x14ac:dyDescent="0.25">
      <c r="A34" t="s">
        <v>518</v>
      </c>
      <c r="B34" t="s">
        <v>482</v>
      </c>
      <c r="C34">
        <v>4</v>
      </c>
      <c r="D34" s="49">
        <v>44430</v>
      </c>
      <c r="E34" t="s">
        <v>492</v>
      </c>
      <c r="F34" t="s">
        <v>343</v>
      </c>
      <c r="G34" t="s">
        <v>493</v>
      </c>
      <c r="H34" t="s">
        <v>494</v>
      </c>
      <c r="I34" t="s">
        <v>347</v>
      </c>
      <c r="J34" t="s">
        <v>274</v>
      </c>
      <c r="L34" t="s">
        <v>247</v>
      </c>
      <c r="M34" t="s">
        <v>231</v>
      </c>
      <c r="N34">
        <v>1.8</v>
      </c>
      <c r="O34" t="s">
        <v>495</v>
      </c>
      <c r="Q34" t="s">
        <v>233</v>
      </c>
      <c r="S34">
        <v>40</v>
      </c>
      <c r="T34" t="s">
        <v>496</v>
      </c>
      <c r="U34">
        <v>45</v>
      </c>
      <c r="V34" t="s">
        <v>256</v>
      </c>
      <c r="W34">
        <v>100</v>
      </c>
      <c r="X34" t="s">
        <v>465</v>
      </c>
      <c r="AH34" t="s">
        <v>715</v>
      </c>
      <c r="AI34" t="s">
        <v>518</v>
      </c>
      <c r="AJ34" t="s">
        <v>527</v>
      </c>
      <c r="AM34" t="s">
        <v>478</v>
      </c>
      <c r="AN34">
        <v>2</v>
      </c>
      <c r="AO34" t="s">
        <v>304</v>
      </c>
      <c r="AP34" t="s">
        <v>533</v>
      </c>
      <c r="AS34">
        <v>1</v>
      </c>
      <c r="AT34">
        <v>3</v>
      </c>
      <c r="AU34">
        <v>4</v>
      </c>
      <c r="AW34" t="s">
        <v>236</v>
      </c>
      <c r="AX34" t="s">
        <v>451</v>
      </c>
      <c r="AY34" t="s">
        <v>237</v>
      </c>
      <c r="AZ34" t="s">
        <v>287</v>
      </c>
      <c r="BA34" t="s">
        <v>270</v>
      </c>
      <c r="BB34">
        <v>14</v>
      </c>
      <c r="BC34">
        <v>14</v>
      </c>
      <c r="BF34" t="s">
        <v>533</v>
      </c>
      <c r="BG34" t="s">
        <v>311</v>
      </c>
      <c r="BH34">
        <v>14</v>
      </c>
      <c r="BI34" t="s">
        <v>468</v>
      </c>
      <c r="BJ34" t="s">
        <v>468</v>
      </c>
      <c r="BK34" t="s">
        <v>193</v>
      </c>
      <c r="BL34" t="s">
        <v>468</v>
      </c>
      <c r="BR34" s="1"/>
      <c r="BS34"/>
      <c r="BT34" s="6"/>
      <c r="BU34" s="6"/>
      <c r="BX34"/>
      <c r="BZ34" s="4"/>
      <c r="CA34" s="1" t="s">
        <v>527</v>
      </c>
      <c r="CB34" s="1" t="s">
        <v>415</v>
      </c>
      <c r="CC34" s="1"/>
      <c r="CD34" s="1" t="s">
        <v>227</v>
      </c>
      <c r="CE34" s="1"/>
      <c r="CF34" s="1"/>
      <c r="CG34" s="1" t="s">
        <v>642</v>
      </c>
      <c r="CH34" s="1" t="s">
        <v>642</v>
      </c>
      <c r="CI34" s="1" t="s">
        <v>642</v>
      </c>
      <c r="CJ34" s="1" t="s">
        <v>642</v>
      </c>
      <c r="CK34" s="1" t="s">
        <v>642</v>
      </c>
      <c r="CL34" s="1" t="s">
        <v>642</v>
      </c>
      <c r="CM34" s="1" t="s">
        <v>642</v>
      </c>
      <c r="CN34" s="1" t="s">
        <v>642</v>
      </c>
      <c r="CO34" s="1" t="s">
        <v>412</v>
      </c>
      <c r="CP34" s="1" t="s">
        <v>642</v>
      </c>
      <c r="CQ34" s="1" t="s">
        <v>642</v>
      </c>
      <c r="CR34" s="1" t="s">
        <v>241</v>
      </c>
      <c r="CS34" s="1" t="s">
        <v>241</v>
      </c>
      <c r="CT34" s="1" t="s">
        <v>7</v>
      </c>
      <c r="CU34" s="1" t="s">
        <v>259</v>
      </c>
      <c r="CV34" s="1" t="s">
        <v>732</v>
      </c>
      <c r="CW34" s="1" t="s">
        <v>226</v>
      </c>
      <c r="CX34" s="1" t="s">
        <v>242</v>
      </c>
      <c r="CY34" s="1" t="s">
        <v>642</v>
      </c>
      <c r="DA34" s="1"/>
      <c r="DP34" s="1"/>
      <c r="DQ34" s="1"/>
    </row>
    <row r="35" spans="1:121" x14ac:dyDescent="0.25">
      <c r="A35" t="s">
        <v>518</v>
      </c>
      <c r="B35" t="s">
        <v>482</v>
      </c>
      <c r="C35">
        <v>4</v>
      </c>
      <c r="D35" s="49">
        <v>44430</v>
      </c>
      <c r="E35" t="s">
        <v>492</v>
      </c>
      <c r="F35" t="s">
        <v>343</v>
      </c>
      <c r="G35" t="s">
        <v>493</v>
      </c>
      <c r="H35" t="s">
        <v>494</v>
      </c>
      <c r="I35" t="s">
        <v>347</v>
      </c>
      <c r="J35" t="s">
        <v>274</v>
      </c>
      <c r="L35" t="s">
        <v>247</v>
      </c>
      <c r="M35" t="s">
        <v>231</v>
      </c>
      <c r="N35">
        <v>1.8</v>
      </c>
      <c r="O35" t="s">
        <v>495</v>
      </c>
      <c r="Q35" t="s">
        <v>233</v>
      </c>
      <c r="S35">
        <v>40</v>
      </c>
      <c r="T35" t="s">
        <v>496</v>
      </c>
      <c r="U35">
        <v>45</v>
      </c>
      <c r="V35" t="s">
        <v>256</v>
      </c>
      <c r="W35">
        <v>100</v>
      </c>
      <c r="X35" t="s">
        <v>465</v>
      </c>
      <c r="AH35" t="s">
        <v>714</v>
      </c>
      <c r="AI35" t="s">
        <v>518</v>
      </c>
      <c r="AJ35" t="s">
        <v>527</v>
      </c>
      <c r="AK35" t="s">
        <v>524</v>
      </c>
      <c r="AM35" t="s">
        <v>478</v>
      </c>
      <c r="AN35">
        <v>1</v>
      </c>
      <c r="AO35" t="s">
        <v>304</v>
      </c>
      <c r="AP35" t="s">
        <v>533</v>
      </c>
      <c r="AS35">
        <v>3</v>
      </c>
      <c r="AT35">
        <v>0</v>
      </c>
      <c r="AU35">
        <v>3</v>
      </c>
      <c r="AW35" t="s">
        <v>218</v>
      </c>
      <c r="AX35" t="s">
        <v>466</v>
      </c>
      <c r="AY35" t="s">
        <v>219</v>
      </c>
      <c r="AZ35" t="s">
        <v>279</v>
      </c>
      <c r="BA35" t="s">
        <v>257</v>
      </c>
      <c r="BB35">
        <v>13</v>
      </c>
      <c r="BC35">
        <v>13</v>
      </c>
      <c r="BE35" t="s">
        <v>278</v>
      </c>
      <c r="BF35" t="s">
        <v>533</v>
      </c>
      <c r="BG35" t="s">
        <v>311</v>
      </c>
      <c r="BH35">
        <v>13</v>
      </c>
      <c r="BI35" t="s">
        <v>467</v>
      </c>
      <c r="BJ35" t="s">
        <v>467</v>
      </c>
      <c r="BK35" t="s">
        <v>222</v>
      </c>
      <c r="BL35" t="s">
        <v>467</v>
      </c>
      <c r="BR35" s="1"/>
      <c r="BS35"/>
      <c r="BT35" s="6"/>
      <c r="BU35" s="6"/>
      <c r="BW35" t="s">
        <v>524</v>
      </c>
      <c r="BX35">
        <v>2</v>
      </c>
      <c r="BY35" t="s">
        <v>317</v>
      </c>
      <c r="BZ35" s="4">
        <v>3</v>
      </c>
      <c r="CA35" s="1" t="s">
        <v>527</v>
      </c>
      <c r="CB35" s="1" t="s">
        <v>415</v>
      </c>
      <c r="CC35" s="1"/>
      <c r="CD35" s="1" t="s">
        <v>227</v>
      </c>
      <c r="CE35" s="1"/>
      <c r="CF35" s="1"/>
      <c r="CG35" s="1" t="s">
        <v>642</v>
      </c>
      <c r="CH35" s="1" t="s">
        <v>642</v>
      </c>
      <c r="CI35" s="1" t="s">
        <v>642</v>
      </c>
      <c r="CJ35" s="1" t="s">
        <v>642</v>
      </c>
      <c r="CK35" s="1" t="s">
        <v>642</v>
      </c>
      <c r="CL35" s="1" t="s">
        <v>642</v>
      </c>
      <c r="CM35" s="1" t="s">
        <v>642</v>
      </c>
      <c r="CN35" s="1" t="s">
        <v>642</v>
      </c>
      <c r="CO35" s="1" t="s">
        <v>412</v>
      </c>
      <c r="CP35" s="1" t="s">
        <v>642</v>
      </c>
      <c r="CQ35" s="1" t="s">
        <v>642</v>
      </c>
      <c r="CR35" s="1" t="s">
        <v>241</v>
      </c>
      <c r="CS35" s="1" t="s">
        <v>241</v>
      </c>
      <c r="CT35" s="1" t="s">
        <v>7</v>
      </c>
      <c r="CU35" s="1" t="s">
        <v>259</v>
      </c>
      <c r="CV35" s="1" t="s">
        <v>732</v>
      </c>
      <c r="CW35" s="1" t="s">
        <v>226</v>
      </c>
      <c r="CX35" s="1" t="s">
        <v>242</v>
      </c>
      <c r="CY35" s="1" t="s">
        <v>642</v>
      </c>
      <c r="DA35" s="1"/>
      <c r="DP35" s="1"/>
      <c r="DQ35" s="1"/>
    </row>
    <row r="36" spans="1:121" x14ac:dyDescent="0.25">
      <c r="A36" t="s">
        <v>518</v>
      </c>
      <c r="B36" t="s">
        <v>482</v>
      </c>
      <c r="C36">
        <v>4</v>
      </c>
      <c r="D36" s="49">
        <v>44430</v>
      </c>
      <c r="E36" t="s">
        <v>492</v>
      </c>
      <c r="F36" t="s">
        <v>343</v>
      </c>
      <c r="G36" t="s">
        <v>493</v>
      </c>
      <c r="H36" t="s">
        <v>494</v>
      </c>
      <c r="I36" t="s">
        <v>347</v>
      </c>
      <c r="J36" t="s">
        <v>274</v>
      </c>
      <c r="L36" t="s">
        <v>247</v>
      </c>
      <c r="M36" t="s">
        <v>231</v>
      </c>
      <c r="N36">
        <v>1.8</v>
      </c>
      <c r="O36" t="s">
        <v>495</v>
      </c>
      <c r="Q36" t="s">
        <v>233</v>
      </c>
      <c r="S36">
        <v>40</v>
      </c>
      <c r="T36" t="s">
        <v>496</v>
      </c>
      <c r="U36">
        <v>45</v>
      </c>
      <c r="V36" t="s">
        <v>256</v>
      </c>
      <c r="W36">
        <v>100</v>
      </c>
      <c r="X36" t="s">
        <v>465</v>
      </c>
      <c r="AH36" t="s">
        <v>713</v>
      </c>
      <c r="AI36" t="s">
        <v>518</v>
      </c>
      <c r="AJ36" t="s">
        <v>529</v>
      </c>
      <c r="AM36" t="s">
        <v>478</v>
      </c>
      <c r="AN36">
        <v>3</v>
      </c>
      <c r="AO36" t="s">
        <v>297</v>
      </c>
      <c r="AP36" t="s">
        <v>544</v>
      </c>
      <c r="AS36">
        <v>12</v>
      </c>
      <c r="AT36">
        <v>4</v>
      </c>
      <c r="AU36">
        <v>16</v>
      </c>
      <c r="BF36" t="s">
        <v>544</v>
      </c>
      <c r="BG36" t="s">
        <v>311</v>
      </c>
      <c r="BR36" s="1"/>
      <c r="BS36"/>
      <c r="BT36" s="6"/>
      <c r="BU36" s="6"/>
      <c r="BX36"/>
      <c r="BZ36" s="4"/>
      <c r="CA36" s="1" t="s">
        <v>529</v>
      </c>
      <c r="CB36" s="1" t="s">
        <v>440</v>
      </c>
      <c r="CC36" s="1"/>
      <c r="CD36" s="1" t="s">
        <v>227</v>
      </c>
      <c r="CE36" s="1" t="s">
        <v>227</v>
      </c>
      <c r="CF36" s="1"/>
      <c r="CG36" s="1" t="s">
        <v>644</v>
      </c>
      <c r="CH36" s="1" t="s">
        <v>644</v>
      </c>
      <c r="CI36" s="1" t="s">
        <v>644</v>
      </c>
      <c r="CJ36" s="1" t="s">
        <v>644</v>
      </c>
      <c r="CK36" s="1" t="s">
        <v>644</v>
      </c>
      <c r="CL36" s="1" t="s">
        <v>644</v>
      </c>
      <c r="CM36" s="1" t="s">
        <v>644</v>
      </c>
      <c r="CN36" s="1" t="s">
        <v>644</v>
      </c>
      <c r="CO36" s="1" t="s">
        <v>411</v>
      </c>
      <c r="CP36" s="1" t="s">
        <v>644</v>
      </c>
      <c r="CQ36" s="1" t="s">
        <v>644</v>
      </c>
      <c r="CR36" s="1" t="s">
        <v>258</v>
      </c>
      <c r="CS36" s="1" t="s">
        <v>258</v>
      </c>
      <c r="CT36" s="1" t="s">
        <v>242</v>
      </c>
      <c r="CU36" s="1" t="s">
        <v>243</v>
      </c>
      <c r="CV36" s="1" t="s">
        <v>733</v>
      </c>
      <c r="CW36" s="1"/>
      <c r="CX36" s="1" t="s">
        <v>7</v>
      </c>
      <c r="CY36" s="1" t="s">
        <v>644</v>
      </c>
      <c r="DA36" s="1"/>
      <c r="DP36" s="1"/>
      <c r="DQ36" s="1"/>
    </row>
    <row r="37" spans="1:121" x14ac:dyDescent="0.25">
      <c r="A37" t="s">
        <v>519</v>
      </c>
      <c r="B37" t="s">
        <v>482</v>
      </c>
      <c r="C37">
        <v>5</v>
      </c>
      <c r="D37" s="49">
        <v>44431</v>
      </c>
      <c r="E37" t="s">
        <v>497</v>
      </c>
      <c r="F37" t="s">
        <v>343</v>
      </c>
      <c r="G37" t="s">
        <v>498</v>
      </c>
      <c r="H37" t="s">
        <v>499</v>
      </c>
      <c r="I37" t="s">
        <v>347</v>
      </c>
      <c r="J37" t="s">
        <v>246</v>
      </c>
      <c r="K37" t="s">
        <v>230</v>
      </c>
      <c r="L37" t="s">
        <v>247</v>
      </c>
      <c r="M37" t="s">
        <v>249</v>
      </c>
      <c r="N37">
        <v>3.2</v>
      </c>
      <c r="O37" t="s">
        <v>500</v>
      </c>
      <c r="P37" t="s">
        <v>233</v>
      </c>
      <c r="Q37" t="s">
        <v>233</v>
      </c>
      <c r="R37" t="s">
        <v>233</v>
      </c>
      <c r="S37">
        <v>50</v>
      </c>
      <c r="T37" t="s">
        <v>501</v>
      </c>
      <c r="U37">
        <v>45</v>
      </c>
      <c r="V37" t="s">
        <v>302</v>
      </c>
      <c r="W37">
        <v>150</v>
      </c>
      <c r="X37" t="s">
        <v>465</v>
      </c>
      <c r="AH37" t="s">
        <v>717</v>
      </c>
      <c r="AI37" t="s">
        <v>519</v>
      </c>
      <c r="AJ37" t="s">
        <v>3</v>
      </c>
      <c r="AL37" t="s">
        <v>546</v>
      </c>
      <c r="AM37" t="s">
        <v>478</v>
      </c>
      <c r="AN37">
        <v>2</v>
      </c>
      <c r="AO37" t="s">
        <v>286</v>
      </c>
      <c r="AP37" t="s">
        <v>528</v>
      </c>
      <c r="AS37">
        <v>17</v>
      </c>
      <c r="AT37">
        <v>15</v>
      </c>
      <c r="AU37">
        <v>32</v>
      </c>
      <c r="AW37" t="s">
        <v>254</v>
      </c>
      <c r="AX37" t="s">
        <v>554</v>
      </c>
      <c r="AY37" t="s">
        <v>255</v>
      </c>
      <c r="AZ37" t="s">
        <v>293</v>
      </c>
      <c r="BA37" t="s">
        <v>280</v>
      </c>
      <c r="BB37">
        <v>15</v>
      </c>
      <c r="BC37">
        <v>15</v>
      </c>
      <c r="BF37" t="s">
        <v>528</v>
      </c>
      <c r="BG37" t="s">
        <v>311</v>
      </c>
      <c r="BH37">
        <v>15</v>
      </c>
      <c r="BI37" t="s">
        <v>565</v>
      </c>
      <c r="BJ37" t="s">
        <v>565</v>
      </c>
      <c r="BK37" t="s">
        <v>222</v>
      </c>
      <c r="BL37" t="s">
        <v>565</v>
      </c>
      <c r="BM37" t="s">
        <v>546</v>
      </c>
      <c r="BN37">
        <v>3</v>
      </c>
      <c r="BO37">
        <v>3</v>
      </c>
      <c r="BP37">
        <v>4</v>
      </c>
      <c r="BQ37">
        <v>5</v>
      </c>
      <c r="BR37" s="1">
        <v>4</v>
      </c>
      <c r="BS37">
        <v>5.6</v>
      </c>
      <c r="BT37" s="6">
        <v>5</v>
      </c>
      <c r="BU37" s="6" t="s">
        <v>694</v>
      </c>
      <c r="BV37">
        <v>120</v>
      </c>
      <c r="BX37"/>
      <c r="BZ37" s="4"/>
      <c r="CA37" s="1" t="s">
        <v>3</v>
      </c>
      <c r="CB37" s="1" t="s">
        <v>240</v>
      </c>
      <c r="CC37" s="1"/>
      <c r="CD37" s="1" t="s">
        <v>245</v>
      </c>
      <c r="CE37" s="1"/>
      <c r="CF37" s="1"/>
      <c r="CG37" s="1" t="s">
        <v>470</v>
      </c>
      <c r="CH37" s="1" t="s">
        <v>470</v>
      </c>
      <c r="CI37" s="1" t="s">
        <v>470</v>
      </c>
      <c r="CJ37" s="1" t="s">
        <v>470</v>
      </c>
      <c r="CK37" s="1" t="s">
        <v>470</v>
      </c>
      <c r="CL37" s="1" t="s">
        <v>470</v>
      </c>
      <c r="CM37" s="1" t="s">
        <v>470</v>
      </c>
      <c r="CN37" s="1" t="s">
        <v>470</v>
      </c>
      <c r="CO37" s="1" t="s">
        <v>411</v>
      </c>
      <c r="CP37" s="1" t="s">
        <v>470</v>
      </c>
      <c r="CQ37" s="1" t="s">
        <v>470</v>
      </c>
      <c r="CR37" s="1" t="s">
        <v>223</v>
      </c>
      <c r="CS37" s="1" t="s">
        <v>223</v>
      </c>
      <c r="CT37" s="1" t="s">
        <v>242</v>
      </c>
      <c r="CU37" s="1" t="s">
        <v>272</v>
      </c>
      <c r="CV37" s="1" t="s">
        <v>225</v>
      </c>
      <c r="CW37" s="1" t="s">
        <v>732</v>
      </c>
      <c r="CX37" s="1" t="s">
        <v>7</v>
      </c>
      <c r="CY37" s="1" t="s">
        <v>470</v>
      </c>
      <c r="DA37" s="1" t="s">
        <v>242</v>
      </c>
      <c r="DP37" s="1"/>
      <c r="DQ37" s="1"/>
    </row>
    <row r="38" spans="1:121" x14ac:dyDescent="0.25">
      <c r="A38" t="s">
        <v>519</v>
      </c>
      <c r="B38" t="s">
        <v>482</v>
      </c>
      <c r="C38">
        <v>5</v>
      </c>
      <c r="D38" s="49">
        <v>44431</v>
      </c>
      <c r="E38" t="s">
        <v>497</v>
      </c>
      <c r="F38" t="s">
        <v>343</v>
      </c>
      <c r="G38" t="s">
        <v>498</v>
      </c>
      <c r="H38" t="s">
        <v>499</v>
      </c>
      <c r="I38" t="s">
        <v>347</v>
      </c>
      <c r="J38" t="s">
        <v>246</v>
      </c>
      <c r="K38" t="s">
        <v>230</v>
      </c>
      <c r="L38" t="s">
        <v>247</v>
      </c>
      <c r="M38" t="s">
        <v>249</v>
      </c>
      <c r="N38">
        <v>3.2</v>
      </c>
      <c r="O38" t="s">
        <v>500</v>
      </c>
      <c r="P38" t="s">
        <v>233</v>
      </c>
      <c r="Q38" t="s">
        <v>233</v>
      </c>
      <c r="R38" t="s">
        <v>233</v>
      </c>
      <c r="S38">
        <v>50</v>
      </c>
      <c r="T38" t="s">
        <v>501</v>
      </c>
      <c r="U38">
        <v>45</v>
      </c>
      <c r="V38" t="s">
        <v>302</v>
      </c>
      <c r="W38">
        <v>150</v>
      </c>
      <c r="X38" t="s">
        <v>465</v>
      </c>
      <c r="AH38" t="s">
        <v>716</v>
      </c>
      <c r="AI38" t="s">
        <v>519</v>
      </c>
      <c r="AM38" t="s">
        <v>478</v>
      </c>
      <c r="AN38">
        <v>1</v>
      </c>
      <c r="AO38" t="s">
        <v>265</v>
      </c>
      <c r="AP38" t="s">
        <v>545</v>
      </c>
      <c r="AS38">
        <v>15</v>
      </c>
      <c r="AT38">
        <v>0</v>
      </c>
      <c r="AU38">
        <v>15</v>
      </c>
      <c r="BF38" t="s">
        <v>703</v>
      </c>
      <c r="BG38" t="s">
        <v>311</v>
      </c>
      <c r="BR38" s="1"/>
      <c r="BS38"/>
      <c r="BT38" s="6"/>
      <c r="BU38" s="6"/>
      <c r="BX38"/>
      <c r="BZ38" s="4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DA38" s="1"/>
      <c r="DP38" s="1"/>
      <c r="DQ38" s="1"/>
    </row>
    <row r="39" spans="1:121" x14ac:dyDescent="0.25">
      <c r="A39" t="s">
        <v>520</v>
      </c>
      <c r="B39" t="s">
        <v>482</v>
      </c>
      <c r="C39">
        <v>6</v>
      </c>
      <c r="D39" s="49">
        <v>44432</v>
      </c>
      <c r="E39" t="s">
        <v>502</v>
      </c>
      <c r="F39" t="s">
        <v>343</v>
      </c>
      <c r="G39" t="s">
        <v>503</v>
      </c>
      <c r="H39" t="s">
        <v>504</v>
      </c>
      <c r="I39" t="s">
        <v>347</v>
      </c>
      <c r="J39" t="s">
        <v>261</v>
      </c>
      <c r="K39" t="s">
        <v>230</v>
      </c>
      <c r="L39" t="s">
        <v>247</v>
      </c>
      <c r="M39" t="s">
        <v>262</v>
      </c>
      <c r="N39">
        <v>10</v>
      </c>
      <c r="O39" t="s">
        <v>505</v>
      </c>
      <c r="Q39" t="s">
        <v>233</v>
      </c>
      <c r="R39" t="s">
        <v>233</v>
      </c>
      <c r="S39">
        <v>60</v>
      </c>
      <c r="T39" t="s">
        <v>506</v>
      </c>
      <c r="U39">
        <v>45</v>
      </c>
      <c r="V39" t="s">
        <v>256</v>
      </c>
      <c r="W39">
        <v>105</v>
      </c>
      <c r="X39" t="s">
        <v>465</v>
      </c>
      <c r="AH39" t="s">
        <v>720</v>
      </c>
      <c r="AI39" t="s">
        <v>520</v>
      </c>
      <c r="AJ39" t="s">
        <v>527</v>
      </c>
      <c r="AM39" t="s">
        <v>478</v>
      </c>
      <c r="AN39">
        <v>1</v>
      </c>
      <c r="AO39" t="s">
        <v>286</v>
      </c>
      <c r="AP39" t="s">
        <v>530</v>
      </c>
      <c r="AS39">
        <v>3</v>
      </c>
      <c r="AT39">
        <v>0</v>
      </c>
      <c r="AU39">
        <v>3</v>
      </c>
      <c r="AW39" t="s">
        <v>267</v>
      </c>
      <c r="AX39" t="s">
        <v>555</v>
      </c>
      <c r="AY39" t="s">
        <v>268</v>
      </c>
      <c r="AZ39" t="s">
        <v>298</v>
      </c>
      <c r="BA39" t="s">
        <v>221</v>
      </c>
      <c r="BB39">
        <v>16</v>
      </c>
      <c r="BC39">
        <v>16</v>
      </c>
      <c r="BF39" t="s">
        <v>530</v>
      </c>
      <c r="BG39" t="s">
        <v>311</v>
      </c>
      <c r="BH39">
        <v>16</v>
      </c>
      <c r="BI39" t="s">
        <v>467</v>
      </c>
      <c r="BJ39" t="s">
        <v>467</v>
      </c>
      <c r="BK39" t="s">
        <v>193</v>
      </c>
      <c r="BL39" t="s">
        <v>467</v>
      </c>
      <c r="BR39" s="1"/>
      <c r="BS39"/>
      <c r="BT39" s="6"/>
      <c r="BU39" s="6"/>
      <c r="BX39"/>
      <c r="BZ39" s="4"/>
      <c r="CA39" s="1" t="s">
        <v>527</v>
      </c>
      <c r="CB39" s="1" t="s">
        <v>415</v>
      </c>
      <c r="CC39" s="1"/>
      <c r="CD39" s="1" t="s">
        <v>227</v>
      </c>
      <c r="CE39" s="1"/>
      <c r="CF39" s="1"/>
      <c r="CG39" s="1" t="s">
        <v>642</v>
      </c>
      <c r="CH39" s="1" t="s">
        <v>642</v>
      </c>
      <c r="CI39" s="1" t="s">
        <v>642</v>
      </c>
      <c r="CJ39" s="1" t="s">
        <v>642</v>
      </c>
      <c r="CK39" s="1" t="s">
        <v>642</v>
      </c>
      <c r="CL39" s="1" t="s">
        <v>642</v>
      </c>
      <c r="CM39" s="1" t="s">
        <v>642</v>
      </c>
      <c r="CN39" s="1" t="s">
        <v>642</v>
      </c>
      <c r="CO39" s="1" t="s">
        <v>412</v>
      </c>
      <c r="CP39" s="1" t="s">
        <v>642</v>
      </c>
      <c r="CQ39" s="1" t="s">
        <v>642</v>
      </c>
      <c r="CR39" s="1" t="s">
        <v>241</v>
      </c>
      <c r="CS39" s="1" t="s">
        <v>241</v>
      </c>
      <c r="CT39" s="1" t="s">
        <v>7</v>
      </c>
      <c r="CU39" s="1" t="s">
        <v>259</v>
      </c>
      <c r="CV39" s="1" t="s">
        <v>732</v>
      </c>
      <c r="CW39" s="1" t="s">
        <v>226</v>
      </c>
      <c r="CX39" s="1" t="s">
        <v>242</v>
      </c>
      <c r="CY39" s="1" t="s">
        <v>642</v>
      </c>
      <c r="DA39" s="1"/>
      <c r="DP39" s="1"/>
      <c r="DQ39" s="1"/>
    </row>
    <row r="40" spans="1:121" x14ac:dyDescent="0.25">
      <c r="A40" t="s">
        <v>520</v>
      </c>
      <c r="B40" t="s">
        <v>482</v>
      </c>
      <c r="C40">
        <v>6</v>
      </c>
      <c r="D40" s="49">
        <v>44432</v>
      </c>
      <c r="E40" t="s">
        <v>502</v>
      </c>
      <c r="F40" t="s">
        <v>343</v>
      </c>
      <c r="G40" t="s">
        <v>503</v>
      </c>
      <c r="H40" t="s">
        <v>504</v>
      </c>
      <c r="I40" t="s">
        <v>347</v>
      </c>
      <c r="J40" t="s">
        <v>261</v>
      </c>
      <c r="K40" t="s">
        <v>230</v>
      </c>
      <c r="L40" t="s">
        <v>247</v>
      </c>
      <c r="M40" t="s">
        <v>262</v>
      </c>
      <c r="N40">
        <v>10</v>
      </c>
      <c r="O40" t="s">
        <v>505</v>
      </c>
      <c r="Q40" t="s">
        <v>233</v>
      </c>
      <c r="R40" t="s">
        <v>233</v>
      </c>
      <c r="S40">
        <v>60</v>
      </c>
      <c r="T40" t="s">
        <v>506</v>
      </c>
      <c r="U40">
        <v>45</v>
      </c>
      <c r="V40" t="s">
        <v>256</v>
      </c>
      <c r="W40">
        <v>105</v>
      </c>
      <c r="X40" t="s">
        <v>465</v>
      </c>
      <c r="AH40" t="s">
        <v>719</v>
      </c>
      <c r="AI40" t="s">
        <v>520</v>
      </c>
      <c r="AJ40" t="s">
        <v>527</v>
      </c>
      <c r="AM40" t="s">
        <v>478</v>
      </c>
      <c r="AN40">
        <v>2</v>
      </c>
      <c r="AO40" t="s">
        <v>286</v>
      </c>
      <c r="AP40" t="s">
        <v>547</v>
      </c>
      <c r="AS40">
        <v>1</v>
      </c>
      <c r="AT40">
        <v>3</v>
      </c>
      <c r="AU40">
        <v>4</v>
      </c>
      <c r="AW40" t="s">
        <v>218</v>
      </c>
      <c r="AX40" t="s">
        <v>466</v>
      </c>
      <c r="AY40" t="s">
        <v>219</v>
      </c>
      <c r="AZ40" t="s">
        <v>220</v>
      </c>
      <c r="BA40" t="s">
        <v>239</v>
      </c>
      <c r="BB40">
        <v>17</v>
      </c>
      <c r="BC40">
        <v>17</v>
      </c>
      <c r="BF40" t="s">
        <v>547</v>
      </c>
      <c r="BG40" t="s">
        <v>311</v>
      </c>
      <c r="BH40">
        <v>17</v>
      </c>
      <c r="BI40" t="s">
        <v>468</v>
      </c>
      <c r="BJ40" t="s">
        <v>468</v>
      </c>
      <c r="BK40" t="s">
        <v>222</v>
      </c>
      <c r="BL40" t="s">
        <v>468</v>
      </c>
      <c r="BR40" s="1"/>
      <c r="BS40"/>
      <c r="BT40" s="6"/>
      <c r="BU40" s="6"/>
      <c r="BX40"/>
      <c r="BZ40" s="4"/>
      <c r="CA40" s="1" t="s">
        <v>527</v>
      </c>
      <c r="CB40" s="1" t="s">
        <v>415</v>
      </c>
      <c r="CC40" s="1"/>
      <c r="CD40" s="1" t="s">
        <v>227</v>
      </c>
      <c r="CE40" s="1"/>
      <c r="CF40" s="1"/>
      <c r="CG40" s="1" t="s">
        <v>642</v>
      </c>
      <c r="CH40" s="1" t="s">
        <v>642</v>
      </c>
      <c r="CI40" s="1" t="s">
        <v>642</v>
      </c>
      <c r="CJ40" s="1" t="s">
        <v>642</v>
      </c>
      <c r="CK40" s="1" t="s">
        <v>642</v>
      </c>
      <c r="CL40" s="1" t="s">
        <v>642</v>
      </c>
      <c r="CM40" s="1" t="s">
        <v>642</v>
      </c>
      <c r="CN40" s="1" t="s">
        <v>642</v>
      </c>
      <c r="CO40" s="1" t="s">
        <v>412</v>
      </c>
      <c r="CP40" s="1" t="s">
        <v>642</v>
      </c>
      <c r="CQ40" s="1" t="s">
        <v>642</v>
      </c>
      <c r="CR40" s="1" t="s">
        <v>241</v>
      </c>
      <c r="CS40" s="1" t="s">
        <v>241</v>
      </c>
      <c r="CT40" s="1" t="s">
        <v>7</v>
      </c>
      <c r="CU40" s="1" t="s">
        <v>259</v>
      </c>
      <c r="CV40" s="1" t="s">
        <v>732</v>
      </c>
      <c r="CW40" s="1" t="s">
        <v>226</v>
      </c>
      <c r="CX40" s="1" t="s">
        <v>242</v>
      </c>
      <c r="CY40" s="1" t="s">
        <v>642</v>
      </c>
      <c r="DA40" s="1"/>
      <c r="DP40" s="1"/>
      <c r="DQ40" s="1"/>
    </row>
    <row r="41" spans="1:121" x14ac:dyDescent="0.25">
      <c r="A41" t="s">
        <v>520</v>
      </c>
      <c r="B41" t="s">
        <v>482</v>
      </c>
      <c r="C41">
        <v>6</v>
      </c>
      <c r="D41" s="49">
        <v>44432</v>
      </c>
      <c r="E41" t="s">
        <v>502</v>
      </c>
      <c r="F41" t="s">
        <v>343</v>
      </c>
      <c r="G41" t="s">
        <v>503</v>
      </c>
      <c r="H41" t="s">
        <v>504</v>
      </c>
      <c r="I41" t="s">
        <v>347</v>
      </c>
      <c r="J41" t="s">
        <v>261</v>
      </c>
      <c r="K41" t="s">
        <v>230</v>
      </c>
      <c r="L41" t="s">
        <v>247</v>
      </c>
      <c r="M41" t="s">
        <v>262</v>
      </c>
      <c r="N41">
        <v>10</v>
      </c>
      <c r="O41" t="s">
        <v>505</v>
      </c>
      <c r="Q41" t="s">
        <v>233</v>
      </c>
      <c r="R41" t="s">
        <v>233</v>
      </c>
      <c r="S41">
        <v>60</v>
      </c>
      <c r="T41" t="s">
        <v>506</v>
      </c>
      <c r="U41">
        <v>45</v>
      </c>
      <c r="V41" t="s">
        <v>256</v>
      </c>
      <c r="W41">
        <v>105</v>
      </c>
      <c r="X41" t="s">
        <v>465</v>
      </c>
      <c r="AH41" t="s">
        <v>718</v>
      </c>
      <c r="AI41" t="s">
        <v>520</v>
      </c>
      <c r="AJ41" t="s">
        <v>3</v>
      </c>
      <c r="AM41" t="s">
        <v>478</v>
      </c>
      <c r="AN41">
        <v>3</v>
      </c>
      <c r="AO41" t="s">
        <v>286</v>
      </c>
      <c r="AP41" t="s">
        <v>548</v>
      </c>
      <c r="AS41">
        <v>7</v>
      </c>
      <c r="AT41">
        <v>4</v>
      </c>
      <c r="AU41">
        <v>11</v>
      </c>
      <c r="AW41" t="s">
        <v>236</v>
      </c>
      <c r="AX41" t="s">
        <v>451</v>
      </c>
      <c r="AY41" t="s">
        <v>237</v>
      </c>
      <c r="AZ41" t="s">
        <v>238</v>
      </c>
      <c r="BA41" t="s">
        <v>257</v>
      </c>
      <c r="BB41">
        <v>18</v>
      </c>
      <c r="BC41">
        <v>18</v>
      </c>
      <c r="BF41" t="s">
        <v>548</v>
      </c>
      <c r="BG41" t="s">
        <v>311</v>
      </c>
      <c r="BH41">
        <v>18</v>
      </c>
      <c r="BI41" t="s">
        <v>565</v>
      </c>
      <c r="BJ41" t="s">
        <v>565</v>
      </c>
      <c r="BK41" t="s">
        <v>193</v>
      </c>
      <c r="BL41" t="s">
        <v>565</v>
      </c>
      <c r="BR41" s="1"/>
      <c r="BS41"/>
      <c r="BT41" s="6"/>
      <c r="BU41" s="6"/>
      <c r="BX41"/>
      <c r="BZ41" s="4"/>
      <c r="CA41" s="1" t="s">
        <v>3</v>
      </c>
      <c r="CB41" s="1" t="s">
        <v>240</v>
      </c>
      <c r="CC41" s="1"/>
      <c r="CD41" s="1" t="s">
        <v>245</v>
      </c>
      <c r="CE41" s="1"/>
      <c r="CF41" s="1"/>
      <c r="CG41" s="1" t="s">
        <v>470</v>
      </c>
      <c r="CH41" s="1" t="s">
        <v>470</v>
      </c>
      <c r="CI41" s="1" t="s">
        <v>470</v>
      </c>
      <c r="CJ41" s="1" t="s">
        <v>470</v>
      </c>
      <c r="CK41" s="1" t="s">
        <v>470</v>
      </c>
      <c r="CL41" s="1" t="s">
        <v>470</v>
      </c>
      <c r="CM41" s="1" t="s">
        <v>470</v>
      </c>
      <c r="CN41" s="1" t="s">
        <v>470</v>
      </c>
      <c r="CO41" s="1" t="s">
        <v>411</v>
      </c>
      <c r="CP41" s="1" t="s">
        <v>470</v>
      </c>
      <c r="CQ41" s="1" t="s">
        <v>470</v>
      </c>
      <c r="CR41" s="1" t="s">
        <v>223</v>
      </c>
      <c r="CS41" s="1" t="s">
        <v>223</v>
      </c>
      <c r="CT41" s="1" t="s">
        <v>242</v>
      </c>
      <c r="CU41" s="1" t="s">
        <v>272</v>
      </c>
      <c r="CV41" s="1" t="s">
        <v>225</v>
      </c>
      <c r="CW41" s="1" t="s">
        <v>732</v>
      </c>
      <c r="CX41" s="1" t="s">
        <v>7</v>
      </c>
      <c r="CY41" s="1" t="s">
        <v>470</v>
      </c>
      <c r="DA41" s="1" t="s">
        <v>242</v>
      </c>
      <c r="DP41" s="1"/>
      <c r="DQ41" s="1"/>
    </row>
    <row r="42" spans="1:121" x14ac:dyDescent="0.25">
      <c r="A42" t="s">
        <v>521</v>
      </c>
      <c r="B42" t="s">
        <v>482</v>
      </c>
      <c r="C42">
        <v>7</v>
      </c>
      <c r="D42" s="49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730</v>
      </c>
      <c r="AI42" t="s">
        <v>521</v>
      </c>
      <c r="AJ42" t="s">
        <v>527</v>
      </c>
      <c r="AM42" t="s">
        <v>478</v>
      </c>
      <c r="AN42">
        <v>4</v>
      </c>
      <c r="AO42" t="s">
        <v>234</v>
      </c>
      <c r="AP42" t="s">
        <v>528</v>
      </c>
      <c r="AS42">
        <v>8</v>
      </c>
      <c r="AT42">
        <v>24</v>
      </c>
      <c r="AU42">
        <v>32</v>
      </c>
      <c r="AW42" t="s">
        <v>254</v>
      </c>
      <c r="AX42" t="s">
        <v>554</v>
      </c>
      <c r="AY42" t="s">
        <v>255</v>
      </c>
      <c r="AZ42" t="s">
        <v>293</v>
      </c>
      <c r="BA42" t="s">
        <v>280</v>
      </c>
      <c r="BB42" t="s">
        <v>558</v>
      </c>
      <c r="BC42" t="s">
        <v>558</v>
      </c>
      <c r="BE42" t="s">
        <v>278</v>
      </c>
      <c r="BF42" t="s">
        <v>528</v>
      </c>
      <c r="BG42" t="s">
        <v>311</v>
      </c>
      <c r="BH42">
        <v>21</v>
      </c>
      <c r="BI42" t="s">
        <v>565</v>
      </c>
      <c r="BJ42" t="s">
        <v>565</v>
      </c>
      <c r="BK42" t="s">
        <v>222</v>
      </c>
      <c r="BL42" t="s">
        <v>565</v>
      </c>
      <c r="BR42" s="1"/>
      <c r="BS42"/>
      <c r="BT42" s="6"/>
      <c r="BU42" s="6"/>
      <c r="BX42"/>
      <c r="BZ42" s="4"/>
      <c r="CA42" s="1" t="s">
        <v>527</v>
      </c>
      <c r="CB42" s="1" t="s">
        <v>415</v>
      </c>
      <c r="CC42" s="1"/>
      <c r="CD42" s="1" t="s">
        <v>227</v>
      </c>
      <c r="CE42" s="1"/>
      <c r="CF42" s="1"/>
      <c r="CG42" s="1" t="s">
        <v>642</v>
      </c>
      <c r="CH42" s="1" t="s">
        <v>642</v>
      </c>
      <c r="CI42" s="1" t="s">
        <v>642</v>
      </c>
      <c r="CJ42" s="1" t="s">
        <v>642</v>
      </c>
      <c r="CK42" s="1" t="s">
        <v>642</v>
      </c>
      <c r="CL42" s="1" t="s">
        <v>642</v>
      </c>
      <c r="CM42" s="1" t="s">
        <v>642</v>
      </c>
      <c r="CN42" s="1" t="s">
        <v>642</v>
      </c>
      <c r="CO42" s="1" t="s">
        <v>412</v>
      </c>
      <c r="CP42" s="1" t="s">
        <v>642</v>
      </c>
      <c r="CQ42" s="1" t="s">
        <v>642</v>
      </c>
      <c r="CR42" s="1" t="s">
        <v>241</v>
      </c>
      <c r="CS42" s="1" t="s">
        <v>241</v>
      </c>
      <c r="CT42" s="1" t="s">
        <v>7</v>
      </c>
      <c r="CU42" s="1" t="s">
        <v>259</v>
      </c>
      <c r="CV42" s="1" t="s">
        <v>732</v>
      </c>
      <c r="CW42" s="1" t="s">
        <v>226</v>
      </c>
      <c r="CX42" s="1" t="s">
        <v>242</v>
      </c>
      <c r="CY42" s="1" t="s">
        <v>642</v>
      </c>
      <c r="DA42" s="1"/>
      <c r="DP42" s="1"/>
      <c r="DQ42" s="1"/>
    </row>
    <row r="43" spans="1:121" x14ac:dyDescent="0.25">
      <c r="A43" t="s">
        <v>521</v>
      </c>
      <c r="B43" t="s">
        <v>482</v>
      </c>
      <c r="C43">
        <v>7</v>
      </c>
      <c r="D43" s="49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731</v>
      </c>
      <c r="AI43" t="s">
        <v>521</v>
      </c>
      <c r="AJ43" t="s">
        <v>529</v>
      </c>
      <c r="AM43" t="s">
        <v>478</v>
      </c>
      <c r="AN43">
        <v>5</v>
      </c>
      <c r="AO43" t="s">
        <v>234</v>
      </c>
      <c r="AP43" t="s">
        <v>548</v>
      </c>
      <c r="AS43">
        <v>7</v>
      </c>
      <c r="AT43">
        <v>32</v>
      </c>
      <c r="AU43">
        <v>39</v>
      </c>
      <c r="AW43" t="s">
        <v>267</v>
      </c>
      <c r="AX43" t="s">
        <v>555</v>
      </c>
      <c r="AY43" t="s">
        <v>268</v>
      </c>
      <c r="AZ43" t="s">
        <v>298</v>
      </c>
      <c r="BA43" t="s">
        <v>221</v>
      </c>
      <c r="BB43" t="s">
        <v>559</v>
      </c>
      <c r="BC43" t="s">
        <v>559</v>
      </c>
      <c r="BE43" t="s">
        <v>253</v>
      </c>
      <c r="BF43" t="s">
        <v>548</v>
      </c>
      <c r="BG43" t="s">
        <v>311</v>
      </c>
      <c r="BH43">
        <v>22</v>
      </c>
      <c r="BI43" t="s">
        <v>467</v>
      </c>
      <c r="BJ43" t="s">
        <v>467</v>
      </c>
      <c r="BK43" t="s">
        <v>193</v>
      </c>
      <c r="BL43" t="s">
        <v>467</v>
      </c>
      <c r="BR43" s="1"/>
      <c r="BS43"/>
      <c r="BT43" s="6"/>
      <c r="BU43" s="6"/>
      <c r="BX43"/>
      <c r="BZ43" s="4"/>
      <c r="CA43" s="1" t="s">
        <v>529</v>
      </c>
      <c r="CB43" s="1" t="s">
        <v>440</v>
      </c>
      <c r="CC43" s="1"/>
      <c r="CD43" s="1" t="s">
        <v>227</v>
      </c>
      <c r="CE43" s="1" t="s">
        <v>227</v>
      </c>
      <c r="CF43" s="1"/>
      <c r="CG43" s="1" t="s">
        <v>644</v>
      </c>
      <c r="CH43" s="1" t="s">
        <v>644</v>
      </c>
      <c r="CI43" s="1" t="s">
        <v>644</v>
      </c>
      <c r="CJ43" s="1" t="s">
        <v>644</v>
      </c>
      <c r="CK43" s="1" t="s">
        <v>644</v>
      </c>
      <c r="CL43" s="1" t="s">
        <v>644</v>
      </c>
      <c r="CM43" s="1" t="s">
        <v>644</v>
      </c>
      <c r="CN43" s="1" t="s">
        <v>644</v>
      </c>
      <c r="CO43" s="1" t="s">
        <v>411</v>
      </c>
      <c r="CP43" s="1" t="s">
        <v>644</v>
      </c>
      <c r="CQ43" s="1" t="s">
        <v>644</v>
      </c>
      <c r="CR43" s="1" t="s">
        <v>258</v>
      </c>
      <c r="CS43" s="1" t="s">
        <v>258</v>
      </c>
      <c r="CT43" s="1" t="s">
        <v>242</v>
      </c>
      <c r="CU43" s="1" t="s">
        <v>243</v>
      </c>
      <c r="CV43" s="1" t="s">
        <v>733</v>
      </c>
      <c r="CW43" s="1"/>
      <c r="CX43" s="1" t="s">
        <v>7</v>
      </c>
      <c r="CY43" s="1" t="s">
        <v>644</v>
      </c>
      <c r="DA43" s="1"/>
      <c r="DP43" s="1"/>
      <c r="DQ43" s="1"/>
    </row>
    <row r="44" spans="1:121" x14ac:dyDescent="0.25">
      <c r="A44" t="s">
        <v>521</v>
      </c>
      <c r="B44" t="s">
        <v>482</v>
      </c>
      <c r="C44">
        <v>7</v>
      </c>
      <c r="D44" s="49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729</v>
      </c>
      <c r="AI44" t="s">
        <v>521</v>
      </c>
      <c r="AJ44" t="s">
        <v>532</v>
      </c>
      <c r="AM44" t="s">
        <v>478</v>
      </c>
      <c r="AN44">
        <v>6</v>
      </c>
      <c r="AO44" t="s">
        <v>234</v>
      </c>
      <c r="AP44" t="s">
        <v>548</v>
      </c>
      <c r="AS44">
        <v>9</v>
      </c>
      <c r="AT44">
        <v>39</v>
      </c>
      <c r="AU44">
        <v>48</v>
      </c>
      <c r="AW44" t="s">
        <v>218</v>
      </c>
      <c r="AX44" t="s">
        <v>466</v>
      </c>
      <c r="AY44" t="s">
        <v>219</v>
      </c>
      <c r="AZ44" t="s">
        <v>220</v>
      </c>
      <c r="BA44" t="s">
        <v>239</v>
      </c>
      <c r="BB44" t="s">
        <v>560</v>
      </c>
      <c r="BC44" t="s">
        <v>560</v>
      </c>
      <c r="BE44" t="s">
        <v>217</v>
      </c>
      <c r="BF44" t="s">
        <v>548</v>
      </c>
      <c r="BG44" t="s">
        <v>311</v>
      </c>
      <c r="BH44">
        <v>23</v>
      </c>
      <c r="BI44" t="s">
        <v>468</v>
      </c>
      <c r="BJ44" t="s">
        <v>468</v>
      </c>
      <c r="BK44" t="s">
        <v>222</v>
      </c>
      <c r="BL44" t="s">
        <v>468</v>
      </c>
      <c r="BR44" s="1"/>
      <c r="BS44"/>
      <c r="BT44" s="6"/>
      <c r="BU44" s="6"/>
      <c r="BX44"/>
      <c r="BZ44" s="4"/>
      <c r="CA44" s="1" t="s">
        <v>532</v>
      </c>
      <c r="CB44" s="1" t="s">
        <v>6</v>
      </c>
      <c r="CC44" s="1" t="s">
        <v>178</v>
      </c>
      <c r="CD44" s="1" t="s">
        <v>245</v>
      </c>
      <c r="CE44" s="1"/>
      <c r="CF44" s="1"/>
      <c r="CG44" s="1" t="s">
        <v>650</v>
      </c>
      <c r="CH44" s="1" t="s">
        <v>650</v>
      </c>
      <c r="CI44" s="1" t="s">
        <v>650</v>
      </c>
      <c r="CJ44" s="1" t="s">
        <v>650</v>
      </c>
      <c r="CK44" s="1" t="s">
        <v>650</v>
      </c>
      <c r="CL44" s="1" t="s">
        <v>650</v>
      </c>
      <c r="CM44" s="1" t="s">
        <v>650</v>
      </c>
      <c r="CN44" s="1" t="s">
        <v>650</v>
      </c>
      <c r="CO44" s="1" t="s">
        <v>412</v>
      </c>
      <c r="CP44" s="1" t="s">
        <v>650</v>
      </c>
      <c r="CQ44" s="1" t="s">
        <v>650</v>
      </c>
      <c r="CR44" s="1" t="s">
        <v>271</v>
      </c>
      <c r="CS44" s="1" t="s">
        <v>271</v>
      </c>
      <c r="CT44" s="1"/>
      <c r="CU44" s="1" t="s">
        <v>224</v>
      </c>
      <c r="CV44" s="1" t="s">
        <v>734</v>
      </c>
      <c r="CW44" s="1" t="s">
        <v>733</v>
      </c>
      <c r="CX44" s="1" t="s">
        <v>242</v>
      </c>
      <c r="CY44" s="1" t="s">
        <v>650</v>
      </c>
      <c r="DA44" s="1"/>
      <c r="DP44" s="1"/>
      <c r="DQ44" s="1"/>
    </row>
    <row r="45" spans="1:121" x14ac:dyDescent="0.25">
      <c r="A45" t="s">
        <v>521</v>
      </c>
      <c r="B45" t="s">
        <v>482</v>
      </c>
      <c r="C45">
        <v>7</v>
      </c>
      <c r="D45" s="49">
        <v>44433</v>
      </c>
      <c r="E45" t="s">
        <v>507</v>
      </c>
      <c r="F45" t="s">
        <v>343</v>
      </c>
      <c r="G45" t="s">
        <v>508</v>
      </c>
      <c r="H45" t="s">
        <v>509</v>
      </c>
      <c r="I45" t="s">
        <v>347</v>
      </c>
      <c r="J45" t="s">
        <v>294</v>
      </c>
      <c r="L45" t="s">
        <v>229</v>
      </c>
      <c r="N45">
        <v>32</v>
      </c>
      <c r="O45" t="s">
        <v>510</v>
      </c>
      <c r="R45" t="s">
        <v>233</v>
      </c>
      <c r="S45">
        <v>70</v>
      </c>
      <c r="T45" t="s">
        <v>511</v>
      </c>
      <c r="U45">
        <v>45</v>
      </c>
      <c r="V45" t="s">
        <v>302</v>
      </c>
      <c r="W45">
        <v>60</v>
      </c>
      <c r="Z45" t="s">
        <v>276</v>
      </c>
      <c r="AE45" t="s">
        <v>296</v>
      </c>
      <c r="AH45" t="s">
        <v>721</v>
      </c>
      <c r="AI45" t="s">
        <v>521</v>
      </c>
      <c r="AJ45" t="s">
        <v>537</v>
      </c>
      <c r="AM45" t="s">
        <v>478</v>
      </c>
      <c r="AN45">
        <v>1</v>
      </c>
      <c r="AO45" t="s">
        <v>292</v>
      </c>
      <c r="AP45" t="s">
        <v>550</v>
      </c>
      <c r="AS45">
        <v>13</v>
      </c>
      <c r="AT45">
        <v>0</v>
      </c>
      <c r="AU45">
        <v>13</v>
      </c>
      <c r="BF45" t="s">
        <v>550</v>
      </c>
      <c r="BG45" t="s">
        <v>311</v>
      </c>
      <c r="BR45" s="1"/>
      <c r="BS45"/>
      <c r="BT45" s="6"/>
      <c r="BU45" s="6"/>
      <c r="BX45"/>
      <c r="BZ45" s="4"/>
      <c r="CA45" s="1" t="s">
        <v>537</v>
      </c>
      <c r="CB45" s="1" t="s">
        <v>415</v>
      </c>
      <c r="CC45" s="1"/>
      <c r="CD45" s="1"/>
      <c r="CE45" s="1"/>
      <c r="CF45" s="1"/>
      <c r="CG45" s="1" t="s">
        <v>664</v>
      </c>
      <c r="CH45" s="1" t="s">
        <v>664</v>
      </c>
      <c r="CI45" s="1" t="s">
        <v>664</v>
      </c>
      <c r="CJ45" s="1" t="s">
        <v>664</v>
      </c>
      <c r="CK45" s="1" t="s">
        <v>664</v>
      </c>
      <c r="CL45" s="1" t="s">
        <v>664</v>
      </c>
      <c r="CM45" s="1" t="s">
        <v>664</v>
      </c>
      <c r="CN45" s="1" t="s">
        <v>664</v>
      </c>
      <c r="CO45" s="1"/>
      <c r="CP45" s="1" t="s">
        <v>664</v>
      </c>
      <c r="CQ45" s="1" t="s">
        <v>664</v>
      </c>
      <c r="CR45" s="1" t="s">
        <v>281</v>
      </c>
      <c r="CS45" s="1" t="s">
        <v>281</v>
      </c>
      <c r="CT45" s="1" t="s">
        <v>7</v>
      </c>
      <c r="CU45" s="1" t="s">
        <v>272</v>
      </c>
      <c r="CV45" s="1" t="s">
        <v>733</v>
      </c>
      <c r="CW45" s="1" t="s">
        <v>733</v>
      </c>
      <c r="CX45" s="1"/>
      <c r="CY45" s="1" t="s">
        <v>664</v>
      </c>
      <c r="DA45" s="1"/>
      <c r="DP45" s="1"/>
      <c r="DQ45" s="1"/>
    </row>
    <row r="46" spans="1:121" x14ac:dyDescent="0.25">
      <c r="A46" t="s">
        <v>521</v>
      </c>
      <c r="B46" t="s">
        <v>482</v>
      </c>
      <c r="C46">
        <v>7</v>
      </c>
      <c r="D46" s="49">
        <v>44433</v>
      </c>
      <c r="E46" t="s">
        <v>507</v>
      </c>
      <c r="F46" t="s">
        <v>343</v>
      </c>
      <c r="G46" t="s">
        <v>508</v>
      </c>
      <c r="H46" t="s">
        <v>509</v>
      </c>
      <c r="I46" t="s">
        <v>347</v>
      </c>
      <c r="J46" t="s">
        <v>294</v>
      </c>
      <c r="L46" t="s">
        <v>229</v>
      </c>
      <c r="N46">
        <v>32</v>
      </c>
      <c r="O46" t="s">
        <v>510</v>
      </c>
      <c r="R46" t="s">
        <v>233</v>
      </c>
      <c r="S46">
        <v>70</v>
      </c>
      <c r="T46" t="s">
        <v>511</v>
      </c>
      <c r="U46">
        <v>45</v>
      </c>
      <c r="V46" t="s">
        <v>302</v>
      </c>
      <c r="W46">
        <v>60</v>
      </c>
      <c r="Z46" t="s">
        <v>276</v>
      </c>
      <c r="AE46" t="s">
        <v>296</v>
      </c>
      <c r="AH46" t="s">
        <v>722</v>
      </c>
      <c r="AI46" t="s">
        <v>521</v>
      </c>
      <c r="AJ46" t="s">
        <v>350</v>
      </c>
      <c r="AL46" t="s">
        <v>551</v>
      </c>
      <c r="AM46" t="s">
        <v>478</v>
      </c>
      <c r="AN46">
        <v>2</v>
      </c>
      <c r="AO46" t="s">
        <v>234</v>
      </c>
      <c r="AP46" t="s">
        <v>528</v>
      </c>
      <c r="AS46">
        <v>5</v>
      </c>
      <c r="AT46">
        <v>13</v>
      </c>
      <c r="AU46">
        <v>18</v>
      </c>
      <c r="AW46" t="s">
        <v>218</v>
      </c>
      <c r="AX46" t="s">
        <v>466</v>
      </c>
      <c r="AY46" t="s">
        <v>219</v>
      </c>
      <c r="AZ46" t="s">
        <v>279</v>
      </c>
      <c r="BA46" t="s">
        <v>257</v>
      </c>
      <c r="BB46" t="s">
        <v>556</v>
      </c>
      <c r="BC46" t="s">
        <v>556</v>
      </c>
      <c r="BF46" t="s">
        <v>528</v>
      </c>
      <c r="BG46" t="s">
        <v>311</v>
      </c>
      <c r="BH46">
        <v>19</v>
      </c>
      <c r="BI46" t="s">
        <v>467</v>
      </c>
      <c r="BJ46" t="s">
        <v>467</v>
      </c>
      <c r="BK46" t="s">
        <v>222</v>
      </c>
      <c r="BL46" t="s">
        <v>467</v>
      </c>
      <c r="BM46" t="s">
        <v>551</v>
      </c>
      <c r="BN46">
        <v>5</v>
      </c>
      <c r="BO46">
        <v>1</v>
      </c>
      <c r="BP46">
        <v>1</v>
      </c>
      <c r="BQ46">
        <v>0.5</v>
      </c>
      <c r="BR46" s="1">
        <v>0.83</v>
      </c>
      <c r="BS46">
        <v>27</v>
      </c>
      <c r="BT46" s="6">
        <v>23</v>
      </c>
      <c r="BU46" s="6" t="s">
        <v>694</v>
      </c>
      <c r="BV46">
        <v>120</v>
      </c>
      <c r="BX46"/>
      <c r="BZ46" s="4"/>
      <c r="CA46" s="1" t="s">
        <v>350</v>
      </c>
      <c r="CB46" s="1" t="s">
        <v>6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DA46" s="1"/>
      <c r="DP46" s="1"/>
      <c r="DQ46" s="1"/>
    </row>
    <row r="47" spans="1:121" x14ac:dyDescent="0.25">
      <c r="A47" t="s">
        <v>521</v>
      </c>
      <c r="B47" t="s">
        <v>482</v>
      </c>
      <c r="C47">
        <v>7</v>
      </c>
      <c r="D47" s="49">
        <v>44433</v>
      </c>
      <c r="E47" t="s">
        <v>507</v>
      </c>
      <c r="F47" t="s">
        <v>343</v>
      </c>
      <c r="G47" t="s">
        <v>508</v>
      </c>
      <c r="H47" t="s">
        <v>509</v>
      </c>
      <c r="I47" t="s">
        <v>347</v>
      </c>
      <c r="J47" t="s">
        <v>294</v>
      </c>
      <c r="L47" t="s">
        <v>229</v>
      </c>
      <c r="N47">
        <v>32</v>
      </c>
      <c r="O47" t="s">
        <v>510</v>
      </c>
      <c r="R47" t="s">
        <v>233</v>
      </c>
      <c r="S47">
        <v>70</v>
      </c>
      <c r="T47" t="s">
        <v>511</v>
      </c>
      <c r="U47">
        <v>45</v>
      </c>
      <c r="V47" t="s">
        <v>302</v>
      </c>
      <c r="W47">
        <v>60</v>
      </c>
      <c r="Z47" t="s">
        <v>276</v>
      </c>
      <c r="AE47" t="s">
        <v>296</v>
      </c>
      <c r="AH47" t="s">
        <v>723</v>
      </c>
      <c r="AI47" t="s">
        <v>521</v>
      </c>
      <c r="AJ47" t="s">
        <v>3</v>
      </c>
      <c r="AM47" t="s">
        <v>478</v>
      </c>
      <c r="AN47">
        <v>3</v>
      </c>
      <c r="AO47" t="s">
        <v>234</v>
      </c>
      <c r="AP47" t="s">
        <v>528</v>
      </c>
      <c r="AS47">
        <v>6</v>
      </c>
      <c r="AT47">
        <v>18</v>
      </c>
      <c r="AU47">
        <v>24</v>
      </c>
      <c r="AW47" t="s">
        <v>236</v>
      </c>
      <c r="AX47" t="s">
        <v>451</v>
      </c>
      <c r="AY47" t="s">
        <v>237</v>
      </c>
      <c r="AZ47" t="s">
        <v>287</v>
      </c>
      <c r="BA47" t="s">
        <v>270</v>
      </c>
      <c r="BB47" t="s">
        <v>557</v>
      </c>
      <c r="BC47" t="s">
        <v>557</v>
      </c>
      <c r="BE47" t="s">
        <v>266</v>
      </c>
      <c r="BF47" t="s">
        <v>528</v>
      </c>
      <c r="BG47" t="s">
        <v>311</v>
      </c>
      <c r="BH47">
        <v>20</v>
      </c>
      <c r="BI47" t="s">
        <v>468</v>
      </c>
      <c r="BJ47" t="s">
        <v>468</v>
      </c>
      <c r="BK47" t="s">
        <v>193</v>
      </c>
      <c r="BL47" t="s">
        <v>468</v>
      </c>
      <c r="BR47" s="1"/>
      <c r="BS47"/>
      <c r="BT47" s="6"/>
      <c r="BU47" s="6"/>
      <c r="BX47"/>
      <c r="BZ47" s="4"/>
      <c r="CA47" s="1" t="s">
        <v>3</v>
      </c>
      <c r="CB47" s="1" t="s">
        <v>240</v>
      </c>
      <c r="CC47" s="1"/>
      <c r="CD47" s="1" t="s">
        <v>245</v>
      </c>
      <c r="CE47" s="1"/>
      <c r="CF47" s="1"/>
      <c r="CG47" s="1" t="s">
        <v>470</v>
      </c>
      <c r="CH47" s="1" t="s">
        <v>470</v>
      </c>
      <c r="CI47" s="1" t="s">
        <v>470</v>
      </c>
      <c r="CJ47" s="1" t="s">
        <v>470</v>
      </c>
      <c r="CK47" s="1" t="s">
        <v>470</v>
      </c>
      <c r="CL47" s="1" t="s">
        <v>470</v>
      </c>
      <c r="CM47" s="1" t="s">
        <v>470</v>
      </c>
      <c r="CN47" s="1" t="s">
        <v>470</v>
      </c>
      <c r="CO47" s="1" t="s">
        <v>411</v>
      </c>
      <c r="CP47" s="1" t="s">
        <v>470</v>
      </c>
      <c r="CQ47" s="1" t="s">
        <v>470</v>
      </c>
      <c r="CR47" s="1" t="s">
        <v>223</v>
      </c>
      <c r="CS47" s="1" t="s">
        <v>223</v>
      </c>
      <c r="CT47" s="1" t="s">
        <v>242</v>
      </c>
      <c r="CU47" s="1" t="s">
        <v>272</v>
      </c>
      <c r="CV47" s="1" t="s">
        <v>225</v>
      </c>
      <c r="CW47" s="1" t="s">
        <v>732</v>
      </c>
      <c r="CX47" s="1" t="s">
        <v>7</v>
      </c>
      <c r="CY47" s="1" t="s">
        <v>470</v>
      </c>
      <c r="DA47" s="1" t="s">
        <v>242</v>
      </c>
      <c r="DP47" s="1"/>
      <c r="DQ47" s="1"/>
    </row>
    <row r="48" spans="1:121" x14ac:dyDescent="0.25">
      <c r="A48" t="s">
        <v>522</v>
      </c>
      <c r="B48" t="s">
        <v>482</v>
      </c>
      <c r="C48">
        <v>8</v>
      </c>
      <c r="D48" s="49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736</v>
      </c>
      <c r="AI48" t="s">
        <v>522</v>
      </c>
      <c r="AJ48" t="s">
        <v>527</v>
      </c>
      <c r="AM48" t="s">
        <v>478</v>
      </c>
      <c r="AN48">
        <v>4</v>
      </c>
      <c r="AO48" t="s">
        <v>265</v>
      </c>
      <c r="AP48" t="s">
        <v>265</v>
      </c>
      <c r="AS48">
        <v>3</v>
      </c>
      <c r="AT48">
        <v>6</v>
      </c>
      <c r="AU48">
        <v>9</v>
      </c>
      <c r="AW48" t="s">
        <v>218</v>
      </c>
      <c r="AX48" t="s">
        <v>466</v>
      </c>
      <c r="AY48" t="s">
        <v>219</v>
      </c>
      <c r="AZ48" t="s">
        <v>279</v>
      </c>
      <c r="BA48" t="s">
        <v>257</v>
      </c>
      <c r="BB48" t="s">
        <v>564</v>
      </c>
      <c r="BC48" t="s">
        <v>564</v>
      </c>
      <c r="BF48" t="s">
        <v>703</v>
      </c>
      <c r="BG48" t="s">
        <v>311</v>
      </c>
      <c r="BH48">
        <v>27</v>
      </c>
      <c r="BI48" t="s">
        <v>565</v>
      </c>
      <c r="BJ48" t="s">
        <v>565</v>
      </c>
      <c r="BK48" t="s">
        <v>222</v>
      </c>
      <c r="BL48" t="s">
        <v>565</v>
      </c>
      <c r="BR48" s="1"/>
      <c r="BS48"/>
      <c r="BT48" s="6"/>
      <c r="BU48" s="6"/>
      <c r="BX48"/>
      <c r="BZ48" s="4"/>
      <c r="CA48" s="1" t="s">
        <v>527</v>
      </c>
      <c r="CB48" s="1" t="s">
        <v>415</v>
      </c>
      <c r="CC48" s="1"/>
      <c r="CD48" s="1" t="s">
        <v>227</v>
      </c>
      <c r="CE48" s="1"/>
      <c r="CF48" s="1"/>
      <c r="CG48" s="1" t="s">
        <v>642</v>
      </c>
      <c r="CH48" s="1" t="s">
        <v>642</v>
      </c>
      <c r="CI48" s="1" t="s">
        <v>642</v>
      </c>
      <c r="CJ48" s="1" t="s">
        <v>642</v>
      </c>
      <c r="CK48" s="1" t="s">
        <v>642</v>
      </c>
      <c r="CL48" s="1" t="s">
        <v>642</v>
      </c>
      <c r="CM48" s="1" t="s">
        <v>642</v>
      </c>
      <c r="CN48" s="1" t="s">
        <v>642</v>
      </c>
      <c r="CO48" s="1" t="s">
        <v>412</v>
      </c>
      <c r="CP48" s="1" t="s">
        <v>642</v>
      </c>
      <c r="CQ48" s="1" t="s">
        <v>642</v>
      </c>
      <c r="CR48" s="1" t="s">
        <v>241</v>
      </c>
      <c r="CS48" s="1" t="s">
        <v>241</v>
      </c>
      <c r="CT48" s="1" t="s">
        <v>7</v>
      </c>
      <c r="CU48" s="1" t="s">
        <v>259</v>
      </c>
      <c r="CV48" s="1" t="s">
        <v>732</v>
      </c>
      <c r="CW48" s="1" t="s">
        <v>226</v>
      </c>
      <c r="CX48" s="1" t="s">
        <v>242</v>
      </c>
      <c r="CY48" s="1" t="s">
        <v>642</v>
      </c>
      <c r="DA48" s="1"/>
      <c r="DP48" s="1"/>
      <c r="DQ48" s="1"/>
    </row>
    <row r="49" spans="1:121" x14ac:dyDescent="0.25">
      <c r="A49" t="s">
        <v>522</v>
      </c>
      <c r="B49" t="s">
        <v>482</v>
      </c>
      <c r="C49">
        <v>8</v>
      </c>
      <c r="D49" s="49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737</v>
      </c>
      <c r="AI49" t="s">
        <v>522</v>
      </c>
      <c r="AL49" t="s">
        <v>552</v>
      </c>
      <c r="AM49" t="s">
        <v>478</v>
      </c>
      <c r="AN49">
        <v>5</v>
      </c>
      <c r="AO49" t="s">
        <v>234</v>
      </c>
      <c r="AP49" t="s">
        <v>553</v>
      </c>
      <c r="AS49">
        <v>100</v>
      </c>
      <c r="AT49">
        <v>9</v>
      </c>
      <c r="AU49">
        <v>109</v>
      </c>
      <c r="BF49" t="s">
        <v>553</v>
      </c>
      <c r="BG49" t="s">
        <v>311</v>
      </c>
      <c r="BM49" t="s">
        <v>552</v>
      </c>
      <c r="BN49">
        <v>6</v>
      </c>
      <c r="BO49">
        <v>0</v>
      </c>
      <c r="BP49">
        <v>1</v>
      </c>
      <c r="BQ49">
        <v>0.5</v>
      </c>
      <c r="BR49" s="1">
        <v>0.5</v>
      </c>
      <c r="BS49">
        <v>45</v>
      </c>
      <c r="BT49" s="6">
        <v>38</v>
      </c>
      <c r="BU49" s="6" t="s">
        <v>694</v>
      </c>
      <c r="BV49">
        <v>120</v>
      </c>
      <c r="BX49"/>
      <c r="BZ49" s="4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DA49" s="1"/>
      <c r="DP49" s="1"/>
      <c r="DQ49" s="1"/>
    </row>
    <row r="50" spans="1:121" x14ac:dyDescent="0.25">
      <c r="A50" t="s">
        <v>522</v>
      </c>
      <c r="B50" t="s">
        <v>482</v>
      </c>
      <c r="C50">
        <v>8</v>
      </c>
      <c r="D50" s="49">
        <v>44434</v>
      </c>
      <c r="E50" t="s">
        <v>512</v>
      </c>
      <c r="F50" t="s">
        <v>343</v>
      </c>
      <c r="G50" t="s">
        <v>513</v>
      </c>
      <c r="H50" t="s">
        <v>514</v>
      </c>
      <c r="I50" t="s">
        <v>347</v>
      </c>
      <c r="N50">
        <v>100</v>
      </c>
      <c r="O50" t="s">
        <v>515</v>
      </c>
      <c r="P50" t="s">
        <v>233</v>
      </c>
      <c r="R50" t="s">
        <v>233</v>
      </c>
      <c r="S50">
        <v>80</v>
      </c>
      <c r="T50" t="s">
        <v>516</v>
      </c>
      <c r="U50">
        <v>45</v>
      </c>
      <c r="V50" t="s">
        <v>256</v>
      </c>
      <c r="W50">
        <v>15</v>
      </c>
      <c r="X50" t="s">
        <v>465</v>
      </c>
      <c r="Z50" t="s">
        <v>465</v>
      </c>
      <c r="AG50" t="s">
        <v>465</v>
      </c>
      <c r="AH50" t="s">
        <v>738</v>
      </c>
      <c r="AI50" t="s">
        <v>522</v>
      </c>
      <c r="AJ50" t="s">
        <v>534</v>
      </c>
      <c r="AM50" t="s">
        <v>478</v>
      </c>
      <c r="AN50">
        <v>3</v>
      </c>
      <c r="AO50" t="s">
        <v>265</v>
      </c>
      <c r="AP50" t="s">
        <v>265</v>
      </c>
      <c r="AS50">
        <v>3</v>
      </c>
      <c r="AT50">
        <v>3</v>
      </c>
      <c r="AU50">
        <v>6</v>
      </c>
      <c r="AW50" t="s">
        <v>267</v>
      </c>
      <c r="AX50" t="s">
        <v>555</v>
      </c>
      <c r="AY50" t="s">
        <v>268</v>
      </c>
      <c r="AZ50" t="s">
        <v>269</v>
      </c>
      <c r="BA50" t="s">
        <v>257</v>
      </c>
      <c r="BB50" t="s">
        <v>563</v>
      </c>
      <c r="BC50" t="s">
        <v>563</v>
      </c>
      <c r="BF50" t="s">
        <v>703</v>
      </c>
      <c r="BG50" t="s">
        <v>311</v>
      </c>
      <c r="BH50">
        <v>26</v>
      </c>
      <c r="BI50" t="s">
        <v>468</v>
      </c>
      <c r="BJ50" t="s">
        <v>468</v>
      </c>
      <c r="BK50" t="s">
        <v>193</v>
      </c>
      <c r="BL50" t="s">
        <v>468</v>
      </c>
      <c r="BR50" s="1"/>
      <c r="BS50"/>
      <c r="BT50" s="6"/>
      <c r="BU50" s="6"/>
      <c r="BX50"/>
      <c r="BZ50" s="4"/>
      <c r="CA50" s="1" t="s">
        <v>534</v>
      </c>
      <c r="CB50" s="1" t="s">
        <v>6</v>
      </c>
      <c r="CC50" s="1" t="s">
        <v>116</v>
      </c>
      <c r="CD50" s="1" t="s">
        <v>245</v>
      </c>
      <c r="CE50" s="1" t="s">
        <v>227</v>
      </c>
      <c r="CF50" s="1" t="s">
        <v>486</v>
      </c>
      <c r="CG50" s="1" t="s">
        <v>654</v>
      </c>
      <c r="CH50" s="1" t="s">
        <v>654</v>
      </c>
      <c r="CI50" s="1" t="s">
        <v>654</v>
      </c>
      <c r="CJ50" s="1" t="s">
        <v>654</v>
      </c>
      <c r="CK50" s="1" t="s">
        <v>654</v>
      </c>
      <c r="CL50" s="1" t="s">
        <v>654</v>
      </c>
      <c r="CM50" s="1" t="s">
        <v>654</v>
      </c>
      <c r="CN50" s="1" t="s">
        <v>654</v>
      </c>
      <c r="CO50" s="1" t="s">
        <v>411</v>
      </c>
      <c r="CP50" s="1" t="s">
        <v>654</v>
      </c>
      <c r="CQ50" s="1" t="s">
        <v>654</v>
      </c>
      <c r="CR50" s="1" t="s">
        <v>281</v>
      </c>
      <c r="CS50" s="1" t="s">
        <v>281</v>
      </c>
      <c r="CT50" s="1" t="s">
        <v>242</v>
      </c>
      <c r="CU50" s="1" t="s">
        <v>243</v>
      </c>
      <c r="CV50" s="1" t="s">
        <v>735</v>
      </c>
      <c r="CW50" s="1" t="s">
        <v>732</v>
      </c>
      <c r="CX50" s="1" t="s">
        <v>242</v>
      </c>
      <c r="CY50" s="1" t="s">
        <v>654</v>
      </c>
      <c r="DA50" s="1" t="s">
        <v>242</v>
      </c>
      <c r="DP50" s="1"/>
      <c r="DQ50" s="1"/>
    </row>
    <row r="51" spans="1:121" x14ac:dyDescent="0.25">
      <c r="A51" t="s">
        <v>522</v>
      </c>
      <c r="B51" t="s">
        <v>482</v>
      </c>
      <c r="C51">
        <v>8</v>
      </c>
      <c r="D51" s="49">
        <v>44434</v>
      </c>
      <c r="E51" t="s">
        <v>512</v>
      </c>
      <c r="F51" t="s">
        <v>343</v>
      </c>
      <c r="G51" t="s">
        <v>513</v>
      </c>
      <c r="H51" t="s">
        <v>514</v>
      </c>
      <c r="I51" t="s">
        <v>347</v>
      </c>
      <c r="N51">
        <v>100</v>
      </c>
      <c r="O51" t="s">
        <v>515</v>
      </c>
      <c r="P51" t="s">
        <v>233</v>
      </c>
      <c r="R51" t="s">
        <v>233</v>
      </c>
      <c r="S51">
        <v>80</v>
      </c>
      <c r="T51" t="s">
        <v>516</v>
      </c>
      <c r="U51">
        <v>45</v>
      </c>
      <c r="V51" t="s">
        <v>256</v>
      </c>
      <c r="W51">
        <v>15</v>
      </c>
      <c r="X51" t="s">
        <v>465</v>
      </c>
      <c r="Z51" t="s">
        <v>465</v>
      </c>
      <c r="AG51" t="s">
        <v>465</v>
      </c>
      <c r="AH51" t="s">
        <v>727</v>
      </c>
      <c r="AI51" t="s">
        <v>522</v>
      </c>
      <c r="AJ51" t="s">
        <v>535</v>
      </c>
      <c r="AM51" t="s">
        <v>478</v>
      </c>
      <c r="AN51">
        <v>1</v>
      </c>
      <c r="AO51" t="s">
        <v>265</v>
      </c>
      <c r="AP51" t="s">
        <v>352</v>
      </c>
      <c r="AS51">
        <v>1</v>
      </c>
      <c r="AT51">
        <v>0</v>
      </c>
      <c r="AU51">
        <v>1</v>
      </c>
      <c r="AW51" t="s">
        <v>236</v>
      </c>
      <c r="AX51" t="s">
        <v>451</v>
      </c>
      <c r="AY51" t="s">
        <v>237</v>
      </c>
      <c r="AZ51" t="s">
        <v>238</v>
      </c>
      <c r="BA51" t="s">
        <v>257</v>
      </c>
      <c r="BB51" t="s">
        <v>561</v>
      </c>
      <c r="BC51" t="s">
        <v>561</v>
      </c>
      <c r="BE51" t="s">
        <v>235</v>
      </c>
      <c r="BF51" t="s">
        <v>352</v>
      </c>
      <c r="BG51" t="s">
        <v>311</v>
      </c>
      <c r="BH51">
        <v>24</v>
      </c>
      <c r="BI51" t="s">
        <v>565</v>
      </c>
      <c r="BJ51" t="s">
        <v>565</v>
      </c>
      <c r="BK51" t="s">
        <v>193</v>
      </c>
      <c r="BL51" t="s">
        <v>565</v>
      </c>
      <c r="BR51" s="1"/>
      <c r="BS51"/>
      <c r="BT51" s="6"/>
      <c r="BU51" s="6"/>
      <c r="BX51"/>
      <c r="BZ51" s="4"/>
      <c r="CA51" s="1" t="s">
        <v>535</v>
      </c>
      <c r="CB51" s="1" t="s">
        <v>6</v>
      </c>
      <c r="CC51" s="1"/>
      <c r="CD51" s="1"/>
      <c r="CE51" s="1" t="s">
        <v>227</v>
      </c>
      <c r="CF51" s="1"/>
      <c r="CG51" s="1" t="s">
        <v>662</v>
      </c>
      <c r="CH51" s="1" t="s">
        <v>662</v>
      </c>
      <c r="CI51" s="1" t="s">
        <v>662</v>
      </c>
      <c r="CJ51" s="1" t="s">
        <v>662</v>
      </c>
      <c r="CK51" s="1" t="s">
        <v>662</v>
      </c>
      <c r="CL51" s="1" t="s">
        <v>662</v>
      </c>
      <c r="CM51" s="1" t="s">
        <v>662</v>
      </c>
      <c r="CN51" s="1" t="s">
        <v>662</v>
      </c>
      <c r="CO51" s="1"/>
      <c r="CP51" s="1" t="s">
        <v>662</v>
      </c>
      <c r="CQ51" s="1" t="s">
        <v>662</v>
      </c>
      <c r="CR51" s="1" t="s">
        <v>288</v>
      </c>
      <c r="CS51" s="1" t="s">
        <v>288</v>
      </c>
      <c r="CT51" s="1"/>
      <c r="CU51" s="1" t="s">
        <v>259</v>
      </c>
      <c r="CV51" s="1" t="s">
        <v>734</v>
      </c>
      <c r="CW51" s="1" t="s">
        <v>732</v>
      </c>
      <c r="CX51" s="1" t="s">
        <v>7</v>
      </c>
      <c r="CY51" s="1" t="s">
        <v>662</v>
      </c>
      <c r="DA51" s="1" t="s">
        <v>7</v>
      </c>
      <c r="DP51" s="1"/>
      <c r="DQ51" s="1"/>
    </row>
    <row r="52" spans="1:121" x14ac:dyDescent="0.25">
      <c r="A52" t="s">
        <v>522</v>
      </c>
      <c r="B52" t="s">
        <v>482</v>
      </c>
      <c r="C52">
        <v>8</v>
      </c>
      <c r="D52" s="49">
        <v>44434</v>
      </c>
      <c r="E52" t="s">
        <v>512</v>
      </c>
      <c r="F52" t="s">
        <v>343</v>
      </c>
      <c r="G52" t="s">
        <v>513</v>
      </c>
      <c r="H52" t="s">
        <v>514</v>
      </c>
      <c r="I52" t="s">
        <v>347</v>
      </c>
      <c r="N52">
        <v>100</v>
      </c>
      <c r="O52" t="s">
        <v>515</v>
      </c>
      <c r="P52" t="s">
        <v>233</v>
      </c>
      <c r="R52" t="s">
        <v>233</v>
      </c>
      <c r="S52">
        <v>80</v>
      </c>
      <c r="T52" t="s">
        <v>516</v>
      </c>
      <c r="U52">
        <v>45</v>
      </c>
      <c r="V52" t="s">
        <v>256</v>
      </c>
      <c r="W52">
        <v>15</v>
      </c>
      <c r="X52" t="s">
        <v>465</v>
      </c>
      <c r="Z52" t="s">
        <v>465</v>
      </c>
      <c r="AG52" t="s">
        <v>465</v>
      </c>
      <c r="AH52" t="s">
        <v>728</v>
      </c>
      <c r="AI52" t="s">
        <v>522</v>
      </c>
      <c r="AJ52" t="s">
        <v>534</v>
      </c>
      <c r="AM52" t="s">
        <v>478</v>
      </c>
      <c r="AN52">
        <v>2</v>
      </c>
      <c r="AO52" t="s">
        <v>265</v>
      </c>
      <c r="AP52" t="s">
        <v>536</v>
      </c>
      <c r="AS52">
        <v>2</v>
      </c>
      <c r="AT52">
        <v>1</v>
      </c>
      <c r="AU52">
        <v>3</v>
      </c>
      <c r="AW52" t="s">
        <v>254</v>
      </c>
      <c r="AX52" t="s">
        <v>554</v>
      </c>
      <c r="AY52" t="s">
        <v>255</v>
      </c>
      <c r="AZ52" t="s">
        <v>256</v>
      </c>
      <c r="BA52" t="s">
        <v>257</v>
      </c>
      <c r="BB52" t="s">
        <v>562</v>
      </c>
      <c r="BC52" t="s">
        <v>562</v>
      </c>
      <c r="BE52" t="s">
        <v>235</v>
      </c>
      <c r="BF52" t="s">
        <v>536</v>
      </c>
      <c r="BG52" t="s">
        <v>311</v>
      </c>
      <c r="BH52">
        <v>25</v>
      </c>
      <c r="BI52" t="s">
        <v>467</v>
      </c>
      <c r="BJ52" t="s">
        <v>467</v>
      </c>
      <c r="BK52" t="s">
        <v>222</v>
      </c>
      <c r="BL52" t="s">
        <v>467</v>
      </c>
      <c r="BR52" s="1"/>
      <c r="BS52"/>
      <c r="BT52" s="6"/>
      <c r="BU52" s="6"/>
      <c r="BX52"/>
      <c r="BZ52" s="4"/>
      <c r="CA52" s="1" t="s">
        <v>534</v>
      </c>
      <c r="CB52" s="1" t="s">
        <v>6</v>
      </c>
      <c r="CC52" s="1" t="s">
        <v>116</v>
      </c>
      <c r="CD52" s="1" t="s">
        <v>245</v>
      </c>
      <c r="CE52" s="1" t="s">
        <v>227</v>
      </c>
      <c r="CF52" s="1" t="s">
        <v>486</v>
      </c>
      <c r="CG52" s="1" t="s">
        <v>654</v>
      </c>
      <c r="CH52" s="1" t="s">
        <v>654</v>
      </c>
      <c r="CI52" s="1" t="s">
        <v>654</v>
      </c>
      <c r="CJ52" s="1" t="s">
        <v>654</v>
      </c>
      <c r="CK52" s="1" t="s">
        <v>654</v>
      </c>
      <c r="CL52" s="1" t="s">
        <v>654</v>
      </c>
      <c r="CM52" s="1" t="s">
        <v>654</v>
      </c>
      <c r="CN52" s="1" t="s">
        <v>654</v>
      </c>
      <c r="CO52" s="1" t="s">
        <v>411</v>
      </c>
      <c r="CP52" s="1" t="s">
        <v>654</v>
      </c>
      <c r="CQ52" s="1" t="s">
        <v>654</v>
      </c>
      <c r="CR52" s="1" t="s">
        <v>281</v>
      </c>
      <c r="CS52" s="1" t="s">
        <v>281</v>
      </c>
      <c r="CT52" s="1" t="s">
        <v>242</v>
      </c>
      <c r="CU52" s="1" t="s">
        <v>243</v>
      </c>
      <c r="CV52" s="1" t="s">
        <v>735</v>
      </c>
      <c r="CW52" s="1" t="s">
        <v>732</v>
      </c>
      <c r="CX52" s="1" t="s">
        <v>242</v>
      </c>
      <c r="CY52" s="1" t="s">
        <v>654</v>
      </c>
      <c r="DA52" s="1" t="s">
        <v>242</v>
      </c>
      <c r="DP52" s="1"/>
      <c r="DQ52" s="1"/>
    </row>
    <row r="53" spans="1:121" x14ac:dyDescent="0.25">
      <c r="A53" t="s">
        <v>1</v>
      </c>
      <c r="B53" t="s">
        <v>477</v>
      </c>
      <c r="C53">
        <v>1</v>
      </c>
      <c r="D53" s="49">
        <v>44425</v>
      </c>
      <c r="E53" t="s">
        <v>353</v>
      </c>
      <c r="F53" t="s">
        <v>343</v>
      </c>
      <c r="G53" t="s">
        <v>354</v>
      </c>
      <c r="H53" t="s">
        <v>346</v>
      </c>
      <c r="I53" t="s">
        <v>347</v>
      </c>
      <c r="AH53" t="s">
        <v>679</v>
      </c>
      <c r="AI53" t="s">
        <v>1</v>
      </c>
      <c r="AJ53" t="s">
        <v>527</v>
      </c>
      <c r="AM53" t="s">
        <v>483</v>
      </c>
      <c r="AN53">
        <v>3</v>
      </c>
      <c r="AO53" t="s">
        <v>320</v>
      </c>
      <c r="AQ53" t="s">
        <v>569</v>
      </c>
      <c r="AX53" t="s">
        <v>575</v>
      </c>
      <c r="AY53" t="s">
        <v>255</v>
      </c>
      <c r="BE53" t="s">
        <v>235</v>
      </c>
      <c r="BF53" t="s">
        <v>459</v>
      </c>
      <c r="BG53" t="s">
        <v>311</v>
      </c>
      <c r="BR53" s="1"/>
      <c r="BS53"/>
      <c r="BT53" s="6"/>
      <c r="BU53" s="6"/>
      <c r="BX53"/>
      <c r="BZ53" s="4"/>
      <c r="CA53" s="1" t="s">
        <v>527</v>
      </c>
      <c r="CB53" s="1" t="s">
        <v>415</v>
      </c>
      <c r="CC53" s="1"/>
      <c r="CD53" s="1" t="s">
        <v>227</v>
      </c>
      <c r="CE53" s="1"/>
      <c r="CF53" s="1"/>
      <c r="CG53" s="1" t="s">
        <v>642</v>
      </c>
      <c r="CH53" s="1" t="s">
        <v>642</v>
      </c>
      <c r="CI53" s="1" t="s">
        <v>642</v>
      </c>
      <c r="CJ53" s="1" t="s">
        <v>642</v>
      </c>
      <c r="CK53" s="1" t="s">
        <v>642</v>
      </c>
      <c r="CL53" s="1" t="s">
        <v>642</v>
      </c>
      <c r="CM53" s="1" t="s">
        <v>642</v>
      </c>
      <c r="CN53" s="1" t="s">
        <v>642</v>
      </c>
      <c r="CO53" s="1" t="s">
        <v>412</v>
      </c>
      <c r="CP53" s="1" t="s">
        <v>642</v>
      </c>
      <c r="CQ53" s="1" t="s">
        <v>642</v>
      </c>
      <c r="CR53" s="1" t="s">
        <v>241</v>
      </c>
      <c r="CS53" s="1" t="s">
        <v>241</v>
      </c>
      <c r="CT53" s="1" t="s">
        <v>7</v>
      </c>
      <c r="CU53" s="1" t="s">
        <v>259</v>
      </c>
      <c r="CV53" s="1" t="s">
        <v>732</v>
      </c>
      <c r="CW53" s="1" t="s">
        <v>226</v>
      </c>
      <c r="CX53" s="1" t="s">
        <v>242</v>
      </c>
      <c r="CY53" s="1" t="s">
        <v>642</v>
      </c>
      <c r="DA53" s="1"/>
      <c r="DB53">
        <v>500</v>
      </c>
      <c r="DC53">
        <v>9</v>
      </c>
      <c r="DP53" s="1"/>
      <c r="DQ53" s="1"/>
    </row>
    <row r="54" spans="1:121" x14ac:dyDescent="0.25">
      <c r="A54" t="s">
        <v>1</v>
      </c>
      <c r="B54" t="s">
        <v>477</v>
      </c>
      <c r="C54">
        <v>1</v>
      </c>
      <c r="D54" s="49">
        <v>44425</v>
      </c>
      <c r="E54" t="s">
        <v>353</v>
      </c>
      <c r="F54" t="s">
        <v>343</v>
      </c>
      <c r="G54" t="s">
        <v>354</v>
      </c>
      <c r="H54" t="s">
        <v>346</v>
      </c>
      <c r="I54" t="s">
        <v>347</v>
      </c>
      <c r="AH54" t="s">
        <v>469</v>
      </c>
      <c r="AI54" t="s">
        <v>1</v>
      </c>
      <c r="AJ54" t="s">
        <v>529</v>
      </c>
      <c r="AM54" t="s">
        <v>483</v>
      </c>
      <c r="AN54">
        <v>2</v>
      </c>
      <c r="AO54" t="s">
        <v>320</v>
      </c>
      <c r="AP54" t="s">
        <v>452</v>
      </c>
      <c r="AQ54" t="s">
        <v>456</v>
      </c>
      <c r="AR54" t="s">
        <v>458</v>
      </c>
      <c r="AV54" t="s">
        <v>222</v>
      </c>
      <c r="AX54" t="s">
        <v>451</v>
      </c>
      <c r="AY54" t="s">
        <v>268</v>
      </c>
      <c r="BE54" t="s">
        <v>217</v>
      </c>
      <c r="BF54" t="s">
        <v>452</v>
      </c>
      <c r="BG54" t="s">
        <v>457</v>
      </c>
      <c r="BR54" s="1"/>
      <c r="BS54"/>
      <c r="BT54" s="6"/>
      <c r="BU54" s="6"/>
      <c r="BX54"/>
      <c r="BZ54" s="4"/>
      <c r="CA54" s="1" t="s">
        <v>529</v>
      </c>
      <c r="CB54" s="1" t="s">
        <v>440</v>
      </c>
      <c r="CC54" s="1"/>
      <c r="CD54" s="1" t="s">
        <v>227</v>
      </c>
      <c r="CE54" s="1" t="s">
        <v>227</v>
      </c>
      <c r="CF54" s="1"/>
      <c r="CG54" s="1" t="s">
        <v>644</v>
      </c>
      <c r="CH54" s="1" t="s">
        <v>644</v>
      </c>
      <c r="CI54" s="1" t="s">
        <v>644</v>
      </c>
      <c r="CJ54" s="1" t="s">
        <v>644</v>
      </c>
      <c r="CK54" s="1" t="s">
        <v>644</v>
      </c>
      <c r="CL54" s="1" t="s">
        <v>644</v>
      </c>
      <c r="CM54" s="1" t="s">
        <v>644</v>
      </c>
      <c r="CN54" s="1" t="s">
        <v>644</v>
      </c>
      <c r="CO54" s="1" t="s">
        <v>411</v>
      </c>
      <c r="CP54" s="1" t="s">
        <v>644</v>
      </c>
      <c r="CQ54" s="1" t="s">
        <v>644</v>
      </c>
      <c r="CR54" s="1" t="s">
        <v>258</v>
      </c>
      <c r="CS54" s="1" t="s">
        <v>258</v>
      </c>
      <c r="CT54" s="1" t="s">
        <v>242</v>
      </c>
      <c r="CU54" s="1" t="s">
        <v>243</v>
      </c>
      <c r="CV54" s="1" t="s">
        <v>733</v>
      </c>
      <c r="CW54" s="1"/>
      <c r="CX54" s="1" t="s">
        <v>7</v>
      </c>
      <c r="CY54" s="1" t="s">
        <v>644</v>
      </c>
      <c r="DA54" s="1"/>
      <c r="DB54">
        <v>250</v>
      </c>
      <c r="DC54">
        <v>7</v>
      </c>
      <c r="DP54" s="1"/>
      <c r="DQ54" s="1"/>
    </row>
    <row r="55" spans="1:121" x14ac:dyDescent="0.25">
      <c r="A55" t="s">
        <v>1</v>
      </c>
      <c r="B55" t="s">
        <v>477</v>
      </c>
      <c r="C55">
        <v>1</v>
      </c>
      <c r="D55" s="49">
        <v>44425</v>
      </c>
      <c r="E55" t="s">
        <v>353</v>
      </c>
      <c r="F55" t="s">
        <v>343</v>
      </c>
      <c r="G55" t="s">
        <v>354</v>
      </c>
      <c r="H55" t="s">
        <v>346</v>
      </c>
      <c r="I55" t="s">
        <v>347</v>
      </c>
      <c r="AH55" t="s">
        <v>449</v>
      </c>
      <c r="AI55" t="s">
        <v>1</v>
      </c>
      <c r="AJ55" t="s">
        <v>3</v>
      </c>
      <c r="AM55" t="s">
        <v>483</v>
      </c>
      <c r="AN55">
        <v>1</v>
      </c>
      <c r="AO55" t="s">
        <v>320</v>
      </c>
      <c r="AP55" t="s">
        <v>352</v>
      </c>
      <c r="AQ55" t="s">
        <v>351</v>
      </c>
      <c r="AX55" t="s">
        <v>356</v>
      </c>
      <c r="AY55" t="s">
        <v>237</v>
      </c>
      <c r="BD55" t="s">
        <v>357</v>
      </c>
      <c r="BE55" t="s">
        <v>235</v>
      </c>
      <c r="BF55" t="s">
        <v>355</v>
      </c>
      <c r="BG55" t="s">
        <v>311</v>
      </c>
      <c r="BR55" s="1"/>
      <c r="BS55"/>
      <c r="BT55" s="6"/>
      <c r="BU55" s="6"/>
      <c r="BX55"/>
      <c r="BZ55" s="4"/>
      <c r="CA55" s="1" t="s">
        <v>3</v>
      </c>
      <c r="CB55" s="1" t="s">
        <v>240</v>
      </c>
      <c r="CC55" s="1"/>
      <c r="CD55" s="1" t="s">
        <v>245</v>
      </c>
      <c r="CE55" s="1"/>
      <c r="CF55" s="1"/>
      <c r="CG55" s="1" t="s">
        <v>470</v>
      </c>
      <c r="CH55" s="1" t="s">
        <v>470</v>
      </c>
      <c r="CI55" s="1" t="s">
        <v>470</v>
      </c>
      <c r="CJ55" s="1" t="s">
        <v>470</v>
      </c>
      <c r="CK55" s="1" t="s">
        <v>470</v>
      </c>
      <c r="CL55" s="1" t="s">
        <v>470</v>
      </c>
      <c r="CM55" s="1" t="s">
        <v>470</v>
      </c>
      <c r="CN55" s="1" t="s">
        <v>470</v>
      </c>
      <c r="CO55" s="1" t="s">
        <v>411</v>
      </c>
      <c r="CP55" s="1" t="s">
        <v>470</v>
      </c>
      <c r="CQ55" s="1" t="s">
        <v>470</v>
      </c>
      <c r="CR55" s="1" t="s">
        <v>223</v>
      </c>
      <c r="CS55" s="1" t="s">
        <v>223</v>
      </c>
      <c r="CT55" s="1" t="s">
        <v>242</v>
      </c>
      <c r="CU55" s="1" t="s">
        <v>272</v>
      </c>
      <c r="CV55" s="1" t="s">
        <v>225</v>
      </c>
      <c r="CW55" s="1" t="s">
        <v>732</v>
      </c>
      <c r="CX55" s="1" t="s">
        <v>7</v>
      </c>
      <c r="CY55" s="1" t="s">
        <v>470</v>
      </c>
      <c r="DA55" s="1" t="s">
        <v>242</v>
      </c>
      <c r="DB55">
        <v>250</v>
      </c>
      <c r="DC55">
        <v>7</v>
      </c>
      <c r="DP55" s="1"/>
      <c r="DQ55" s="1"/>
    </row>
    <row r="56" spans="1:121" x14ac:dyDescent="0.25">
      <c r="A56" t="s">
        <v>566</v>
      </c>
      <c r="B56" t="s">
        <v>477</v>
      </c>
      <c r="C56">
        <v>2</v>
      </c>
      <c r="D56" s="49">
        <v>44426</v>
      </c>
      <c r="E56" t="s">
        <v>353</v>
      </c>
      <c r="F56" t="s">
        <v>343</v>
      </c>
      <c r="G56" t="s">
        <v>354</v>
      </c>
      <c r="H56" t="s">
        <v>455</v>
      </c>
      <c r="I56" t="s">
        <v>347</v>
      </c>
      <c r="AH56" t="s">
        <v>680</v>
      </c>
      <c r="AI56" t="s">
        <v>566</v>
      </c>
      <c r="AJ56" t="s">
        <v>532</v>
      </c>
      <c r="AM56" t="s">
        <v>483</v>
      </c>
      <c r="AN56">
        <v>1</v>
      </c>
      <c r="AO56" t="s">
        <v>320</v>
      </c>
      <c r="AQ56" t="s">
        <v>570</v>
      </c>
      <c r="AX56" t="s">
        <v>554</v>
      </c>
      <c r="AY56" t="s">
        <v>219</v>
      </c>
      <c r="BE56" t="s">
        <v>266</v>
      </c>
      <c r="BF56" t="s">
        <v>310</v>
      </c>
      <c r="BG56" t="s">
        <v>457</v>
      </c>
      <c r="BR56" s="1"/>
      <c r="BS56"/>
      <c r="BT56" s="6"/>
      <c r="BU56" s="6"/>
      <c r="BX56"/>
      <c r="BZ56" s="4"/>
      <c r="CA56" s="1" t="s">
        <v>532</v>
      </c>
      <c r="CB56" s="1" t="s">
        <v>6</v>
      </c>
      <c r="CC56" s="1" t="s">
        <v>178</v>
      </c>
      <c r="CD56" s="1" t="s">
        <v>245</v>
      </c>
      <c r="CE56" s="1"/>
      <c r="CF56" s="1"/>
      <c r="CG56" s="1" t="s">
        <v>650</v>
      </c>
      <c r="CH56" s="1" t="s">
        <v>650</v>
      </c>
      <c r="CI56" s="1" t="s">
        <v>650</v>
      </c>
      <c r="CJ56" s="1" t="s">
        <v>650</v>
      </c>
      <c r="CK56" s="1" t="s">
        <v>650</v>
      </c>
      <c r="CL56" s="1" t="s">
        <v>650</v>
      </c>
      <c r="CM56" s="1" t="s">
        <v>650</v>
      </c>
      <c r="CN56" s="1" t="s">
        <v>650</v>
      </c>
      <c r="CO56" s="1" t="s">
        <v>412</v>
      </c>
      <c r="CP56" s="1" t="s">
        <v>650</v>
      </c>
      <c r="CQ56" s="1" t="s">
        <v>650</v>
      </c>
      <c r="CR56" s="1" t="s">
        <v>271</v>
      </c>
      <c r="CS56" s="1" t="s">
        <v>271</v>
      </c>
      <c r="CT56" s="1"/>
      <c r="CU56" s="1" t="s">
        <v>224</v>
      </c>
      <c r="CV56" s="1" t="s">
        <v>734</v>
      </c>
      <c r="CW56" s="1" t="s">
        <v>733</v>
      </c>
      <c r="CX56" s="1" t="s">
        <v>242</v>
      </c>
      <c r="CY56" s="1" t="s">
        <v>650</v>
      </c>
      <c r="DA56" s="1"/>
      <c r="DB56">
        <v>600</v>
      </c>
      <c r="DC56">
        <v>10</v>
      </c>
      <c r="DP56" s="1"/>
      <c r="DQ56" s="1"/>
    </row>
    <row r="57" spans="1:121" x14ac:dyDescent="0.25">
      <c r="A57" t="s">
        <v>567</v>
      </c>
      <c r="B57" t="s">
        <v>477</v>
      </c>
      <c r="C57">
        <v>3</v>
      </c>
      <c r="D57" s="49">
        <v>44427</v>
      </c>
      <c r="E57" t="s">
        <v>353</v>
      </c>
      <c r="F57" t="s">
        <v>343</v>
      </c>
      <c r="G57" t="s">
        <v>354</v>
      </c>
      <c r="H57" t="s">
        <v>489</v>
      </c>
      <c r="I57" t="s">
        <v>347</v>
      </c>
      <c r="AH57" t="s">
        <v>681</v>
      </c>
      <c r="AI57" t="s">
        <v>567</v>
      </c>
      <c r="AM57" t="s">
        <v>483</v>
      </c>
      <c r="AN57">
        <v>2</v>
      </c>
      <c r="AO57" t="s">
        <v>320</v>
      </c>
      <c r="AP57" t="s">
        <v>536</v>
      </c>
      <c r="AQ57" t="s">
        <v>572</v>
      </c>
      <c r="AX57" t="s">
        <v>577</v>
      </c>
      <c r="AY57" t="s">
        <v>268</v>
      </c>
      <c r="BE57" t="s">
        <v>266</v>
      </c>
      <c r="BF57" t="s">
        <v>573</v>
      </c>
      <c r="BG57" t="s">
        <v>457</v>
      </c>
      <c r="BR57" s="1"/>
      <c r="BS57"/>
      <c r="BT57" s="6"/>
      <c r="BU57" s="6"/>
      <c r="BX57"/>
      <c r="BZ57" s="4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DA57" s="1"/>
      <c r="DB57">
        <v>800</v>
      </c>
      <c r="DC57">
        <v>12</v>
      </c>
      <c r="DP57" s="1"/>
      <c r="DQ57" s="1"/>
    </row>
    <row r="58" spans="1:121" x14ac:dyDescent="0.25">
      <c r="A58" t="s">
        <v>567</v>
      </c>
      <c r="B58" t="s">
        <v>477</v>
      </c>
      <c r="C58">
        <v>3</v>
      </c>
      <c r="D58" s="49">
        <v>44427</v>
      </c>
      <c r="E58" t="s">
        <v>353</v>
      </c>
      <c r="F58" t="s">
        <v>343</v>
      </c>
      <c r="G58" t="s">
        <v>354</v>
      </c>
      <c r="H58" t="s">
        <v>489</v>
      </c>
      <c r="I58" t="s">
        <v>347</v>
      </c>
      <c r="AH58" t="s">
        <v>682</v>
      </c>
      <c r="AI58" t="s">
        <v>567</v>
      </c>
      <c r="AJ58" t="s">
        <v>537</v>
      </c>
      <c r="AM58" t="s">
        <v>483</v>
      </c>
      <c r="AN58">
        <v>1</v>
      </c>
      <c r="AO58" t="s">
        <v>320</v>
      </c>
      <c r="AP58" t="s">
        <v>530</v>
      </c>
      <c r="AQ58" t="s">
        <v>571</v>
      </c>
      <c r="AV58" t="s">
        <v>193</v>
      </c>
      <c r="AX58" t="s">
        <v>576</v>
      </c>
      <c r="AY58" t="s">
        <v>255</v>
      </c>
      <c r="BE58" t="s">
        <v>278</v>
      </c>
      <c r="BF58" t="s">
        <v>530</v>
      </c>
      <c r="BG58" t="s">
        <v>311</v>
      </c>
      <c r="BR58" s="1"/>
      <c r="BS58"/>
      <c r="BT58" s="6"/>
      <c r="BU58" s="6"/>
      <c r="BX58"/>
      <c r="BZ58" s="4"/>
      <c r="CA58" s="1" t="s">
        <v>537</v>
      </c>
      <c r="CB58" s="1" t="s">
        <v>415</v>
      </c>
      <c r="CC58" s="1"/>
      <c r="CD58" s="1"/>
      <c r="CE58" s="1"/>
      <c r="CF58" s="1"/>
      <c r="CG58" s="1" t="s">
        <v>664</v>
      </c>
      <c r="CH58" s="1" t="s">
        <v>664</v>
      </c>
      <c r="CI58" s="1" t="s">
        <v>664</v>
      </c>
      <c r="CJ58" s="1" t="s">
        <v>664</v>
      </c>
      <c r="CK58" s="1" t="s">
        <v>664</v>
      </c>
      <c r="CL58" s="1" t="s">
        <v>664</v>
      </c>
      <c r="CM58" s="1" t="s">
        <v>664</v>
      </c>
      <c r="CN58" s="1" t="s">
        <v>664</v>
      </c>
      <c r="CO58" s="1"/>
      <c r="CP58" s="1" t="s">
        <v>664</v>
      </c>
      <c r="CQ58" s="1" t="s">
        <v>664</v>
      </c>
      <c r="CR58" s="1" t="s">
        <v>281</v>
      </c>
      <c r="CS58" s="1" t="s">
        <v>281</v>
      </c>
      <c r="CT58" s="1" t="s">
        <v>7</v>
      </c>
      <c r="CU58" s="1" t="s">
        <v>272</v>
      </c>
      <c r="CV58" s="1" t="s">
        <v>733</v>
      </c>
      <c r="CW58" s="1" t="s">
        <v>733</v>
      </c>
      <c r="CX58" s="1"/>
      <c r="CY58" s="1" t="s">
        <v>664</v>
      </c>
      <c r="DA58" s="1"/>
      <c r="DB58">
        <v>751</v>
      </c>
      <c r="DC58">
        <v>12</v>
      </c>
      <c r="DP58" s="1"/>
      <c r="DQ58" s="1"/>
    </row>
    <row r="59" spans="1:121" x14ac:dyDescent="0.25">
      <c r="A59" t="s">
        <v>568</v>
      </c>
      <c r="B59" t="s">
        <v>477</v>
      </c>
      <c r="C59">
        <v>4</v>
      </c>
      <c r="D59" s="49">
        <v>44428</v>
      </c>
      <c r="E59" t="s">
        <v>353</v>
      </c>
      <c r="F59" t="s">
        <v>343</v>
      </c>
      <c r="G59" t="s">
        <v>354</v>
      </c>
      <c r="H59" t="s">
        <v>494</v>
      </c>
      <c r="I59" t="s">
        <v>347</v>
      </c>
      <c r="AH59" t="s">
        <v>683</v>
      </c>
      <c r="AI59" t="s">
        <v>568</v>
      </c>
      <c r="AJ59" t="s">
        <v>534</v>
      </c>
      <c r="AM59" t="s">
        <v>483</v>
      </c>
      <c r="AN59">
        <v>1</v>
      </c>
      <c r="AO59" t="s">
        <v>320</v>
      </c>
      <c r="AP59" t="s">
        <v>265</v>
      </c>
      <c r="AQ59" t="s">
        <v>574</v>
      </c>
      <c r="AV59" t="s">
        <v>222</v>
      </c>
      <c r="AX59" t="s">
        <v>555</v>
      </c>
      <c r="AY59" t="s">
        <v>219</v>
      </c>
      <c r="BE59" t="s">
        <v>253</v>
      </c>
      <c r="BF59" t="s">
        <v>573</v>
      </c>
      <c r="BG59" t="s">
        <v>311</v>
      </c>
      <c r="BR59" s="1"/>
      <c r="BS59"/>
      <c r="BT59" s="6"/>
      <c r="BU59" s="6"/>
      <c r="BX59"/>
      <c r="BZ59" s="4"/>
      <c r="CA59" s="1" t="s">
        <v>534</v>
      </c>
      <c r="CB59" s="1" t="s">
        <v>6</v>
      </c>
      <c r="CC59" s="1" t="s">
        <v>116</v>
      </c>
      <c r="CD59" s="1" t="s">
        <v>245</v>
      </c>
      <c r="CE59" s="1" t="s">
        <v>227</v>
      </c>
      <c r="CF59" s="1" t="s">
        <v>486</v>
      </c>
      <c r="CG59" s="1" t="s">
        <v>654</v>
      </c>
      <c r="CH59" s="1" t="s">
        <v>654</v>
      </c>
      <c r="CI59" s="1" t="s">
        <v>654</v>
      </c>
      <c r="CJ59" s="1" t="s">
        <v>654</v>
      </c>
      <c r="CK59" s="1" t="s">
        <v>654</v>
      </c>
      <c r="CL59" s="1" t="s">
        <v>654</v>
      </c>
      <c r="CM59" s="1" t="s">
        <v>654</v>
      </c>
      <c r="CN59" s="1" t="s">
        <v>654</v>
      </c>
      <c r="CO59" s="1" t="s">
        <v>411</v>
      </c>
      <c r="CP59" s="1" t="s">
        <v>654</v>
      </c>
      <c r="CQ59" s="1" t="s">
        <v>654</v>
      </c>
      <c r="CR59" s="1" t="s">
        <v>281</v>
      </c>
      <c r="CS59" s="1" t="s">
        <v>281</v>
      </c>
      <c r="CT59" s="1" t="s">
        <v>242</v>
      </c>
      <c r="CU59" s="1" t="s">
        <v>243</v>
      </c>
      <c r="CV59" s="1" t="s">
        <v>735</v>
      </c>
      <c r="CW59" s="1" t="s">
        <v>732</v>
      </c>
      <c r="CX59" s="1" t="s">
        <v>242</v>
      </c>
      <c r="CY59" s="1" t="s">
        <v>654</v>
      </c>
      <c r="DA59" s="1" t="s">
        <v>242</v>
      </c>
      <c r="DB59">
        <v>21</v>
      </c>
      <c r="DC59">
        <v>2</v>
      </c>
      <c r="DP59" s="1"/>
      <c r="DQ59" s="1"/>
    </row>
    <row r="60" spans="1:121" x14ac:dyDescent="0.25">
      <c r="A60" t="s">
        <v>454</v>
      </c>
      <c r="B60" t="s">
        <v>481</v>
      </c>
      <c r="C60">
        <v>0</v>
      </c>
      <c r="AH60" t="s">
        <v>484</v>
      </c>
      <c r="AI60" t="s">
        <v>454</v>
      </c>
      <c r="AM60" t="s">
        <v>478</v>
      </c>
      <c r="AN60">
        <v>1</v>
      </c>
      <c r="AO60" t="s">
        <v>306</v>
      </c>
      <c r="AT60">
        <v>0</v>
      </c>
      <c r="AU60">
        <v>0</v>
      </c>
      <c r="BR60" s="1"/>
      <c r="BS60"/>
      <c r="BT60" s="6"/>
      <c r="BU60" s="6"/>
      <c r="BX60"/>
      <c r="BZ60" s="4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DA60" s="1"/>
      <c r="DP60" s="1"/>
      <c r="DQ60" s="1"/>
    </row>
    <row r="61" spans="1:121" x14ac:dyDescent="0.25">
      <c r="A61" t="s">
        <v>2</v>
      </c>
      <c r="B61" t="s">
        <v>481</v>
      </c>
      <c r="C61">
        <v>1</v>
      </c>
      <c r="D61" s="49">
        <v>44165</v>
      </c>
      <c r="AH61" t="s">
        <v>640</v>
      </c>
      <c r="AI61" t="s">
        <v>2</v>
      </c>
      <c r="AJ61" t="s">
        <v>3</v>
      </c>
      <c r="AM61" t="s">
        <v>478</v>
      </c>
      <c r="AN61">
        <v>2</v>
      </c>
      <c r="AO61" t="s">
        <v>306</v>
      </c>
      <c r="AT61">
        <v>8</v>
      </c>
      <c r="AU61">
        <v>8</v>
      </c>
      <c r="AX61" t="s">
        <v>555</v>
      </c>
      <c r="BR61" s="1"/>
      <c r="BS61"/>
      <c r="BT61" s="6"/>
      <c r="BU61" s="6"/>
      <c r="BX61"/>
      <c r="BZ61" s="4"/>
      <c r="CA61" s="1" t="s">
        <v>3</v>
      </c>
      <c r="CB61" s="1" t="s">
        <v>240</v>
      </c>
      <c r="CC61" s="1"/>
      <c r="CD61" s="1" t="s">
        <v>245</v>
      </c>
      <c r="CE61" s="1"/>
      <c r="CF61" s="1"/>
      <c r="CG61" s="1" t="s">
        <v>470</v>
      </c>
      <c r="CH61" s="1" t="s">
        <v>470</v>
      </c>
      <c r="CI61" s="1" t="s">
        <v>470</v>
      </c>
      <c r="CJ61" s="1" t="s">
        <v>470</v>
      </c>
      <c r="CK61" s="1" t="s">
        <v>470</v>
      </c>
      <c r="CL61" s="1" t="s">
        <v>470</v>
      </c>
      <c r="CM61" s="1" t="s">
        <v>470</v>
      </c>
      <c r="CN61" s="1" t="s">
        <v>470</v>
      </c>
      <c r="CO61" s="1" t="s">
        <v>411</v>
      </c>
      <c r="CP61" s="1" t="s">
        <v>470</v>
      </c>
      <c r="CQ61" s="1" t="s">
        <v>470</v>
      </c>
      <c r="CR61" s="1" t="s">
        <v>223</v>
      </c>
      <c r="CS61" s="1" t="s">
        <v>223</v>
      </c>
      <c r="CT61" s="1" t="s">
        <v>242</v>
      </c>
      <c r="CU61" s="1" t="s">
        <v>272</v>
      </c>
      <c r="CV61" s="1" t="s">
        <v>225</v>
      </c>
      <c r="CW61" s="1" t="s">
        <v>732</v>
      </c>
      <c r="CX61" s="1" t="s">
        <v>7</v>
      </c>
      <c r="CY61" s="1" t="s">
        <v>470</v>
      </c>
      <c r="DA61" s="1" t="s">
        <v>242</v>
      </c>
      <c r="DD61" t="s">
        <v>360</v>
      </c>
      <c r="DE61" t="s">
        <v>302</v>
      </c>
      <c r="DG61" t="s">
        <v>361</v>
      </c>
      <c r="DH61" t="s">
        <v>360</v>
      </c>
      <c r="DI61" t="s">
        <v>362</v>
      </c>
      <c r="DK61" t="s">
        <v>453</v>
      </c>
      <c r="DL61" t="s">
        <v>601</v>
      </c>
      <c r="DM61" t="s">
        <v>193</v>
      </c>
      <c r="DP61" s="1"/>
      <c r="DQ61" s="1"/>
    </row>
    <row r="62" spans="1:121" x14ac:dyDescent="0.25">
      <c r="A62" t="s">
        <v>2</v>
      </c>
      <c r="B62" t="s">
        <v>481</v>
      </c>
      <c r="C62">
        <v>1</v>
      </c>
      <c r="D62" s="49">
        <v>44165</v>
      </c>
      <c r="AH62" t="s">
        <v>485</v>
      </c>
      <c r="AI62" t="s">
        <v>2</v>
      </c>
      <c r="AJ62" t="s">
        <v>3</v>
      </c>
      <c r="AM62" t="s">
        <v>478</v>
      </c>
      <c r="AN62">
        <v>1</v>
      </c>
      <c r="AO62" t="s">
        <v>306</v>
      </c>
      <c r="AS62">
        <v>8</v>
      </c>
      <c r="AT62">
        <v>0</v>
      </c>
      <c r="AU62">
        <v>8</v>
      </c>
      <c r="AX62" t="s">
        <v>577</v>
      </c>
      <c r="BR62" s="1"/>
      <c r="BS62"/>
      <c r="BT62" s="6"/>
      <c r="BU62" s="6"/>
      <c r="BX62"/>
      <c r="BZ62" s="4"/>
      <c r="CA62" s="1" t="s">
        <v>3</v>
      </c>
      <c r="CB62" s="1" t="s">
        <v>240</v>
      </c>
      <c r="CC62" s="1"/>
      <c r="CD62" s="1" t="s">
        <v>245</v>
      </c>
      <c r="CE62" s="1"/>
      <c r="CF62" s="1"/>
      <c r="CG62" s="1" t="s">
        <v>470</v>
      </c>
      <c r="CH62" s="1" t="s">
        <v>470</v>
      </c>
      <c r="CI62" s="1" t="s">
        <v>470</v>
      </c>
      <c r="CJ62" s="1" t="s">
        <v>470</v>
      </c>
      <c r="CK62" s="1" t="s">
        <v>470</v>
      </c>
      <c r="CL62" s="1" t="s">
        <v>470</v>
      </c>
      <c r="CM62" s="1" t="s">
        <v>470</v>
      </c>
      <c r="CN62" s="1" t="s">
        <v>470</v>
      </c>
      <c r="CO62" s="1" t="s">
        <v>411</v>
      </c>
      <c r="CP62" s="1" t="s">
        <v>470</v>
      </c>
      <c r="CQ62" s="1" t="s">
        <v>470</v>
      </c>
      <c r="CR62" s="1" t="s">
        <v>223</v>
      </c>
      <c r="CS62" s="1" t="s">
        <v>223</v>
      </c>
      <c r="CT62" s="1" t="s">
        <v>242</v>
      </c>
      <c r="CU62" s="1" t="s">
        <v>272</v>
      </c>
      <c r="CV62" s="1" t="s">
        <v>225</v>
      </c>
      <c r="CW62" s="1" t="s">
        <v>732</v>
      </c>
      <c r="CX62" s="1" t="s">
        <v>7</v>
      </c>
      <c r="CY62" s="1" t="s">
        <v>470</v>
      </c>
      <c r="DA62" s="1" t="s">
        <v>242</v>
      </c>
      <c r="DD62" t="s">
        <v>360</v>
      </c>
      <c r="DE62" t="s">
        <v>302</v>
      </c>
      <c r="DG62" t="s">
        <v>361</v>
      </c>
      <c r="DH62" t="s">
        <v>360</v>
      </c>
      <c r="DI62" t="s">
        <v>362</v>
      </c>
      <c r="DK62" t="s">
        <v>453</v>
      </c>
      <c r="DL62" t="s">
        <v>600</v>
      </c>
      <c r="DM62" t="s">
        <v>222</v>
      </c>
      <c r="DO62" t="s">
        <v>628</v>
      </c>
      <c r="DP62" s="1" t="s">
        <v>629</v>
      </c>
      <c r="DQ62" s="1"/>
    </row>
    <row r="63" spans="1:121" x14ac:dyDescent="0.25">
      <c r="A63" t="s">
        <v>578</v>
      </c>
      <c r="B63" t="s">
        <v>481</v>
      </c>
      <c r="C63">
        <v>2</v>
      </c>
      <c r="D63" s="49">
        <v>44165</v>
      </c>
      <c r="AH63" t="s">
        <v>641</v>
      </c>
      <c r="AI63" t="s">
        <v>578</v>
      </c>
      <c r="AJ63" t="s">
        <v>527</v>
      </c>
      <c r="AM63" t="s">
        <v>478</v>
      </c>
      <c r="AN63">
        <v>1</v>
      </c>
      <c r="AO63" t="s">
        <v>306</v>
      </c>
      <c r="AS63">
        <v>0.5</v>
      </c>
      <c r="AT63">
        <v>0</v>
      </c>
      <c r="AU63">
        <v>0.5</v>
      </c>
      <c r="AX63" t="s">
        <v>603</v>
      </c>
      <c r="BR63" s="1"/>
      <c r="BS63"/>
      <c r="BT63" s="6"/>
      <c r="BU63" s="6"/>
      <c r="BX63"/>
      <c r="BZ63" s="4"/>
      <c r="CA63" s="1" t="s">
        <v>527</v>
      </c>
      <c r="CB63" s="1" t="s">
        <v>415</v>
      </c>
      <c r="CC63" s="1"/>
      <c r="CD63" s="1" t="s">
        <v>227</v>
      </c>
      <c r="CE63" s="1"/>
      <c r="CF63" s="1"/>
      <c r="CG63" s="1" t="s">
        <v>642</v>
      </c>
      <c r="CH63" s="1" t="s">
        <v>642</v>
      </c>
      <c r="CI63" s="1" t="s">
        <v>642</v>
      </c>
      <c r="CJ63" s="1" t="s">
        <v>642</v>
      </c>
      <c r="CK63" s="1" t="s">
        <v>642</v>
      </c>
      <c r="CL63" s="1" t="s">
        <v>642</v>
      </c>
      <c r="CM63" s="1" t="s">
        <v>642</v>
      </c>
      <c r="CN63" s="1" t="s">
        <v>642</v>
      </c>
      <c r="CO63" s="1" t="s">
        <v>412</v>
      </c>
      <c r="CP63" s="1" t="s">
        <v>642</v>
      </c>
      <c r="CQ63" s="1" t="s">
        <v>642</v>
      </c>
      <c r="CR63" s="1" t="s">
        <v>241</v>
      </c>
      <c r="CS63" s="1" t="s">
        <v>241</v>
      </c>
      <c r="CT63" s="1" t="s">
        <v>7</v>
      </c>
      <c r="CU63" s="1" t="s">
        <v>259</v>
      </c>
      <c r="CV63" s="1" t="s">
        <v>732</v>
      </c>
      <c r="CW63" s="1" t="s">
        <v>226</v>
      </c>
      <c r="CX63" s="1" t="s">
        <v>242</v>
      </c>
      <c r="CY63" s="1" t="s">
        <v>642</v>
      </c>
      <c r="DA63" s="1"/>
      <c r="DD63" t="s">
        <v>360</v>
      </c>
      <c r="DE63" t="s">
        <v>302</v>
      </c>
      <c r="DG63" t="s">
        <v>361</v>
      </c>
      <c r="DH63" t="s">
        <v>360</v>
      </c>
      <c r="DI63" t="s">
        <v>362</v>
      </c>
      <c r="DK63" t="s">
        <v>587</v>
      </c>
      <c r="DL63" t="s">
        <v>602</v>
      </c>
      <c r="DM63" t="s">
        <v>222</v>
      </c>
      <c r="DO63" t="s">
        <v>85</v>
      </c>
      <c r="DP63" s="1" t="s">
        <v>369</v>
      </c>
      <c r="DQ63" s="1"/>
    </row>
    <row r="64" spans="1:121" x14ac:dyDescent="0.25">
      <c r="A64" t="s">
        <v>578</v>
      </c>
      <c r="B64" t="s">
        <v>481</v>
      </c>
      <c r="C64">
        <v>2</v>
      </c>
      <c r="D64" s="49">
        <v>44165</v>
      </c>
      <c r="AH64" t="s">
        <v>643</v>
      </c>
      <c r="AI64" t="s">
        <v>578</v>
      </c>
      <c r="AJ64" t="s">
        <v>529</v>
      </c>
      <c r="AM64" t="s">
        <v>478</v>
      </c>
      <c r="AN64">
        <v>2</v>
      </c>
      <c r="AO64" t="s">
        <v>306</v>
      </c>
      <c r="AS64">
        <v>0.5</v>
      </c>
      <c r="AT64">
        <v>0.5</v>
      </c>
      <c r="AU64">
        <v>1</v>
      </c>
      <c r="AX64" t="s">
        <v>555</v>
      </c>
      <c r="BR64" s="1"/>
      <c r="BS64"/>
      <c r="BT64" s="6"/>
      <c r="BU64" s="6"/>
      <c r="BX64"/>
      <c r="BZ64" s="4"/>
      <c r="CA64" s="1" t="s">
        <v>529</v>
      </c>
      <c r="CB64" s="1" t="s">
        <v>440</v>
      </c>
      <c r="CC64" s="1"/>
      <c r="CD64" s="1" t="s">
        <v>227</v>
      </c>
      <c r="CE64" s="1" t="s">
        <v>227</v>
      </c>
      <c r="CF64" s="1"/>
      <c r="CG64" s="1" t="s">
        <v>644</v>
      </c>
      <c r="CH64" s="1" t="s">
        <v>644</v>
      </c>
      <c r="CI64" s="1" t="s">
        <v>644</v>
      </c>
      <c r="CJ64" s="1" t="s">
        <v>644</v>
      </c>
      <c r="CK64" s="1" t="s">
        <v>644</v>
      </c>
      <c r="CL64" s="1" t="s">
        <v>644</v>
      </c>
      <c r="CM64" s="1" t="s">
        <v>644</v>
      </c>
      <c r="CN64" s="1" t="s">
        <v>644</v>
      </c>
      <c r="CO64" s="1" t="s">
        <v>411</v>
      </c>
      <c r="CP64" s="1" t="s">
        <v>644</v>
      </c>
      <c r="CQ64" s="1" t="s">
        <v>644</v>
      </c>
      <c r="CR64" s="1" t="s">
        <v>258</v>
      </c>
      <c r="CS64" s="1" t="s">
        <v>258</v>
      </c>
      <c r="CT64" s="1" t="s">
        <v>242</v>
      </c>
      <c r="CU64" s="1" t="s">
        <v>243</v>
      </c>
      <c r="CV64" s="1" t="s">
        <v>733</v>
      </c>
      <c r="CW64" s="1"/>
      <c r="CX64" s="1" t="s">
        <v>7</v>
      </c>
      <c r="CY64" s="1" t="s">
        <v>644</v>
      </c>
      <c r="DA64" s="1"/>
      <c r="DD64" t="s">
        <v>360</v>
      </c>
      <c r="DE64" t="s">
        <v>302</v>
      </c>
      <c r="DG64" t="s">
        <v>361</v>
      </c>
      <c r="DH64" t="s">
        <v>360</v>
      </c>
      <c r="DI64" t="s">
        <v>362</v>
      </c>
      <c r="DK64" t="s">
        <v>587</v>
      </c>
      <c r="DL64" t="s">
        <v>601</v>
      </c>
      <c r="DM64" t="s">
        <v>222</v>
      </c>
      <c r="DO64" t="s">
        <v>630</v>
      </c>
      <c r="DP64" s="1" t="s">
        <v>369</v>
      </c>
      <c r="DQ64" s="1"/>
    </row>
    <row r="65" spans="1:121" x14ac:dyDescent="0.25">
      <c r="A65" t="s">
        <v>578</v>
      </c>
      <c r="B65" t="s">
        <v>481</v>
      </c>
      <c r="C65">
        <v>2</v>
      </c>
      <c r="D65" s="49">
        <v>44165</v>
      </c>
      <c r="AH65" t="s">
        <v>645</v>
      </c>
      <c r="AI65" t="s">
        <v>578</v>
      </c>
      <c r="AM65" t="s">
        <v>478</v>
      </c>
      <c r="AN65">
        <v>4</v>
      </c>
      <c r="AO65" t="s">
        <v>306</v>
      </c>
      <c r="AS65">
        <v>0.2</v>
      </c>
      <c r="AT65">
        <v>5</v>
      </c>
      <c r="AU65">
        <v>5.2</v>
      </c>
      <c r="AX65" t="s">
        <v>555</v>
      </c>
      <c r="BR65" s="1"/>
      <c r="BS65"/>
      <c r="BT65" s="6"/>
      <c r="BU65" s="6"/>
      <c r="BX65"/>
      <c r="BZ65" s="4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DA65" s="1"/>
      <c r="DD65" t="s">
        <v>360</v>
      </c>
      <c r="DE65" t="s">
        <v>302</v>
      </c>
      <c r="DG65" t="s">
        <v>361</v>
      </c>
      <c r="DH65" t="s">
        <v>360</v>
      </c>
      <c r="DI65" t="s">
        <v>362</v>
      </c>
      <c r="DK65" t="s">
        <v>587</v>
      </c>
      <c r="DL65" t="s">
        <v>605</v>
      </c>
      <c r="DM65" t="s">
        <v>222</v>
      </c>
      <c r="DN65" t="s">
        <v>632</v>
      </c>
      <c r="DP65" s="1" t="s">
        <v>369</v>
      </c>
      <c r="DQ65" s="1"/>
    </row>
    <row r="66" spans="1:121" x14ac:dyDescent="0.25">
      <c r="A66" t="s">
        <v>578</v>
      </c>
      <c r="B66" t="s">
        <v>481</v>
      </c>
      <c r="C66">
        <v>2</v>
      </c>
      <c r="D66" s="49">
        <v>44165</v>
      </c>
      <c r="AH66" t="s">
        <v>646</v>
      </c>
      <c r="AI66" t="s">
        <v>578</v>
      </c>
      <c r="AM66" t="s">
        <v>478</v>
      </c>
      <c r="AN66">
        <v>3</v>
      </c>
      <c r="AO66" t="s">
        <v>306</v>
      </c>
      <c r="AS66">
        <v>4</v>
      </c>
      <c r="AT66">
        <v>1</v>
      </c>
      <c r="AU66">
        <v>5</v>
      </c>
      <c r="AX66" t="s">
        <v>451</v>
      </c>
      <c r="BR66" s="1"/>
      <c r="BS66"/>
      <c r="BT66" s="6"/>
      <c r="BU66" s="6"/>
      <c r="BX66"/>
      <c r="BZ66" s="4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DA66" s="1"/>
      <c r="DD66" t="s">
        <v>360</v>
      </c>
      <c r="DE66" t="s">
        <v>302</v>
      </c>
      <c r="DG66" t="s">
        <v>361</v>
      </c>
      <c r="DH66" t="s">
        <v>360</v>
      </c>
      <c r="DI66" t="s">
        <v>362</v>
      </c>
      <c r="DK66" t="s">
        <v>587</v>
      </c>
      <c r="DL66" t="s">
        <v>604</v>
      </c>
      <c r="DM66" t="s">
        <v>222</v>
      </c>
      <c r="DP66" s="1" t="s">
        <v>631</v>
      </c>
      <c r="DQ66" s="1"/>
    </row>
    <row r="67" spans="1:121" x14ac:dyDescent="0.25">
      <c r="A67" t="s">
        <v>578</v>
      </c>
      <c r="B67" t="s">
        <v>481</v>
      </c>
      <c r="C67">
        <v>2</v>
      </c>
      <c r="D67" s="49">
        <v>44165</v>
      </c>
      <c r="AH67" t="s">
        <v>647</v>
      </c>
      <c r="AI67" t="s">
        <v>578</v>
      </c>
      <c r="AM67" t="s">
        <v>478</v>
      </c>
      <c r="AN67">
        <v>6</v>
      </c>
      <c r="AO67" t="s">
        <v>306</v>
      </c>
      <c r="AT67">
        <v>5.8</v>
      </c>
      <c r="AU67">
        <v>5.8</v>
      </c>
      <c r="AX67" t="s">
        <v>575</v>
      </c>
      <c r="BR67" s="1"/>
      <c r="BS67"/>
      <c r="BT67" s="6"/>
      <c r="BU67" s="6"/>
      <c r="BX67"/>
      <c r="BZ67" s="4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DA67" s="1"/>
      <c r="DD67" t="s">
        <v>360</v>
      </c>
      <c r="DE67" t="s">
        <v>302</v>
      </c>
      <c r="DG67" t="s">
        <v>361</v>
      </c>
      <c r="DH67" t="s">
        <v>360</v>
      </c>
      <c r="DI67" t="s">
        <v>362</v>
      </c>
      <c r="DK67" t="s">
        <v>587</v>
      </c>
      <c r="DL67" t="s">
        <v>607</v>
      </c>
      <c r="DP67" s="1"/>
      <c r="DQ67" s="1"/>
    </row>
    <row r="68" spans="1:121" x14ac:dyDescent="0.25">
      <c r="A68" t="s">
        <v>578</v>
      </c>
      <c r="B68" t="s">
        <v>481</v>
      </c>
      <c r="C68">
        <v>2</v>
      </c>
      <c r="D68" s="49">
        <v>44165</v>
      </c>
      <c r="AH68" t="s">
        <v>648</v>
      </c>
      <c r="AI68" t="s">
        <v>578</v>
      </c>
      <c r="AM68" t="s">
        <v>478</v>
      </c>
      <c r="AN68">
        <v>5</v>
      </c>
      <c r="AO68" t="s">
        <v>306</v>
      </c>
      <c r="AS68">
        <v>0.6</v>
      </c>
      <c r="AT68">
        <v>5.2</v>
      </c>
      <c r="AU68">
        <v>5.8</v>
      </c>
      <c r="BR68" s="1"/>
      <c r="BS68"/>
      <c r="BT68" s="6"/>
      <c r="BU68" s="6"/>
      <c r="BX68"/>
      <c r="BZ68" s="4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DA68" s="1"/>
      <c r="DD68" t="s">
        <v>360</v>
      </c>
      <c r="DE68" t="s">
        <v>302</v>
      </c>
      <c r="DG68" t="s">
        <v>361</v>
      </c>
      <c r="DH68" t="s">
        <v>360</v>
      </c>
      <c r="DI68" t="s">
        <v>362</v>
      </c>
      <c r="DK68" t="s">
        <v>587</v>
      </c>
      <c r="DL68" t="s">
        <v>606</v>
      </c>
      <c r="DP68" s="1"/>
      <c r="DQ68" s="1"/>
    </row>
    <row r="69" spans="1:121" x14ac:dyDescent="0.25">
      <c r="A69" t="s">
        <v>579</v>
      </c>
      <c r="B69" t="s">
        <v>481</v>
      </c>
      <c r="C69">
        <v>3</v>
      </c>
      <c r="D69" s="49">
        <v>44165</v>
      </c>
      <c r="AH69" t="s">
        <v>649</v>
      </c>
      <c r="AI69" t="s">
        <v>579</v>
      </c>
      <c r="AJ69" t="s">
        <v>532</v>
      </c>
      <c r="AM69" t="s">
        <v>478</v>
      </c>
      <c r="AN69">
        <v>3</v>
      </c>
      <c r="AO69" t="s">
        <v>306</v>
      </c>
      <c r="AT69">
        <v>8</v>
      </c>
      <c r="AU69">
        <v>8</v>
      </c>
      <c r="AX69" t="s">
        <v>575</v>
      </c>
      <c r="BR69" s="1"/>
      <c r="BS69"/>
      <c r="BT69" s="6"/>
      <c r="BU69" s="6"/>
      <c r="BX69"/>
      <c r="BZ69" s="4"/>
      <c r="CA69" s="1" t="s">
        <v>532</v>
      </c>
      <c r="CB69" s="1" t="s">
        <v>6</v>
      </c>
      <c r="CC69" s="1" t="s">
        <v>178</v>
      </c>
      <c r="CD69" s="1" t="s">
        <v>245</v>
      </c>
      <c r="CE69" s="1"/>
      <c r="CF69" s="1"/>
      <c r="CG69" s="1" t="s">
        <v>650</v>
      </c>
      <c r="CH69" s="1" t="s">
        <v>650</v>
      </c>
      <c r="CI69" s="1" t="s">
        <v>650</v>
      </c>
      <c r="CJ69" s="1" t="s">
        <v>650</v>
      </c>
      <c r="CK69" s="1" t="s">
        <v>650</v>
      </c>
      <c r="CL69" s="1" t="s">
        <v>650</v>
      </c>
      <c r="CM69" s="1" t="s">
        <v>650</v>
      </c>
      <c r="CN69" s="1" t="s">
        <v>650</v>
      </c>
      <c r="CO69" s="1" t="s">
        <v>412</v>
      </c>
      <c r="CP69" s="1" t="s">
        <v>650</v>
      </c>
      <c r="CQ69" s="1" t="s">
        <v>650</v>
      </c>
      <c r="CR69" s="1" t="s">
        <v>271</v>
      </c>
      <c r="CS69" s="1" t="s">
        <v>271</v>
      </c>
      <c r="CT69" s="1"/>
      <c r="CU69" s="1" t="s">
        <v>224</v>
      </c>
      <c r="CV69" s="1" t="s">
        <v>734</v>
      </c>
      <c r="CW69" s="1" t="s">
        <v>733</v>
      </c>
      <c r="CX69" s="1" t="s">
        <v>242</v>
      </c>
      <c r="CY69" s="1" t="s">
        <v>650</v>
      </c>
      <c r="DA69" s="1"/>
      <c r="DD69" t="s">
        <v>588</v>
      </c>
      <c r="DE69" t="s">
        <v>363</v>
      </c>
      <c r="DG69" t="s">
        <v>361</v>
      </c>
      <c r="DH69" t="s">
        <v>360</v>
      </c>
      <c r="DI69" t="s">
        <v>362</v>
      </c>
      <c r="DK69" t="s">
        <v>589</v>
      </c>
      <c r="DL69" t="s">
        <v>452</v>
      </c>
      <c r="DP69" s="1"/>
      <c r="DQ69" s="1"/>
    </row>
    <row r="70" spans="1:121" x14ac:dyDescent="0.25">
      <c r="A70" t="s">
        <v>579</v>
      </c>
      <c r="B70" t="s">
        <v>481</v>
      </c>
      <c r="C70">
        <v>3</v>
      </c>
      <c r="D70" s="49">
        <v>44165</v>
      </c>
      <c r="AH70" t="s">
        <v>651</v>
      </c>
      <c r="AI70" t="s">
        <v>579</v>
      </c>
      <c r="AJ70" t="s">
        <v>532</v>
      </c>
      <c r="AM70" t="s">
        <v>478</v>
      </c>
      <c r="AN70">
        <v>2</v>
      </c>
      <c r="AO70" t="s">
        <v>306</v>
      </c>
      <c r="AS70">
        <v>5</v>
      </c>
      <c r="AT70">
        <v>3</v>
      </c>
      <c r="AU70">
        <v>8</v>
      </c>
      <c r="AX70" t="s">
        <v>451</v>
      </c>
      <c r="BR70" s="1"/>
      <c r="BS70"/>
      <c r="BT70" s="6"/>
      <c r="BU70" s="6"/>
      <c r="BX70"/>
      <c r="BZ70" s="4"/>
      <c r="CA70" s="1" t="s">
        <v>532</v>
      </c>
      <c r="CB70" s="1" t="s">
        <v>6</v>
      </c>
      <c r="CC70" s="1" t="s">
        <v>178</v>
      </c>
      <c r="CD70" s="1" t="s">
        <v>245</v>
      </c>
      <c r="CE70" s="1"/>
      <c r="CF70" s="1"/>
      <c r="CG70" s="1" t="s">
        <v>650</v>
      </c>
      <c r="CH70" s="1" t="s">
        <v>650</v>
      </c>
      <c r="CI70" s="1" t="s">
        <v>650</v>
      </c>
      <c r="CJ70" s="1" t="s">
        <v>650</v>
      </c>
      <c r="CK70" s="1" t="s">
        <v>650</v>
      </c>
      <c r="CL70" s="1" t="s">
        <v>650</v>
      </c>
      <c r="CM70" s="1" t="s">
        <v>650</v>
      </c>
      <c r="CN70" s="1" t="s">
        <v>650</v>
      </c>
      <c r="CO70" s="1" t="s">
        <v>412</v>
      </c>
      <c r="CP70" s="1" t="s">
        <v>650</v>
      </c>
      <c r="CQ70" s="1" t="s">
        <v>650</v>
      </c>
      <c r="CR70" s="1" t="s">
        <v>271</v>
      </c>
      <c r="CS70" s="1" t="s">
        <v>271</v>
      </c>
      <c r="CT70" s="1"/>
      <c r="CU70" s="1" t="s">
        <v>224</v>
      </c>
      <c r="CV70" s="1" t="s">
        <v>734</v>
      </c>
      <c r="CW70" s="1" t="s">
        <v>733</v>
      </c>
      <c r="CX70" s="1" t="s">
        <v>242</v>
      </c>
      <c r="CY70" s="1" t="s">
        <v>650</v>
      </c>
      <c r="DA70" s="1"/>
      <c r="DD70" t="s">
        <v>588</v>
      </c>
      <c r="DE70" t="s">
        <v>363</v>
      </c>
      <c r="DG70" t="s">
        <v>361</v>
      </c>
      <c r="DH70" t="s">
        <v>360</v>
      </c>
      <c r="DI70" t="s">
        <v>362</v>
      </c>
      <c r="DK70" t="s">
        <v>589</v>
      </c>
      <c r="DL70" t="s">
        <v>609</v>
      </c>
      <c r="DM70" t="s">
        <v>222</v>
      </c>
      <c r="DO70" t="s">
        <v>178</v>
      </c>
      <c r="DP70" s="1" t="s">
        <v>370</v>
      </c>
      <c r="DQ70" s="1"/>
    </row>
    <row r="71" spans="1:121" x14ac:dyDescent="0.25">
      <c r="A71" t="s">
        <v>579</v>
      </c>
      <c r="B71" t="s">
        <v>481</v>
      </c>
      <c r="C71">
        <v>3</v>
      </c>
      <c r="D71" s="49">
        <v>44165</v>
      </c>
      <c r="AH71" t="s">
        <v>652</v>
      </c>
      <c r="AI71" t="s">
        <v>579</v>
      </c>
      <c r="AJ71" t="s">
        <v>529</v>
      </c>
      <c r="AM71" t="s">
        <v>478</v>
      </c>
      <c r="AN71">
        <v>1</v>
      </c>
      <c r="AO71" t="s">
        <v>306</v>
      </c>
      <c r="AS71">
        <v>3</v>
      </c>
      <c r="AT71">
        <v>0</v>
      </c>
      <c r="AU71">
        <v>3</v>
      </c>
      <c r="AX71" t="s">
        <v>356</v>
      </c>
      <c r="BR71" s="1"/>
      <c r="BS71"/>
      <c r="BT71" s="6"/>
      <c r="BU71" s="6"/>
      <c r="BX71"/>
      <c r="BZ71" s="4"/>
      <c r="CA71" s="1" t="s">
        <v>529</v>
      </c>
      <c r="CB71" s="1" t="s">
        <v>440</v>
      </c>
      <c r="CC71" s="1"/>
      <c r="CD71" s="1" t="s">
        <v>227</v>
      </c>
      <c r="CE71" s="1" t="s">
        <v>227</v>
      </c>
      <c r="CF71" s="1"/>
      <c r="CG71" s="1" t="s">
        <v>644</v>
      </c>
      <c r="CH71" s="1" t="s">
        <v>644</v>
      </c>
      <c r="CI71" s="1" t="s">
        <v>644</v>
      </c>
      <c r="CJ71" s="1" t="s">
        <v>644</v>
      </c>
      <c r="CK71" s="1" t="s">
        <v>644</v>
      </c>
      <c r="CL71" s="1" t="s">
        <v>644</v>
      </c>
      <c r="CM71" s="1" t="s">
        <v>644</v>
      </c>
      <c r="CN71" s="1" t="s">
        <v>644</v>
      </c>
      <c r="CO71" s="1" t="s">
        <v>411</v>
      </c>
      <c r="CP71" s="1" t="s">
        <v>644</v>
      </c>
      <c r="CQ71" s="1" t="s">
        <v>644</v>
      </c>
      <c r="CR71" s="1" t="s">
        <v>258</v>
      </c>
      <c r="CS71" s="1" t="s">
        <v>258</v>
      </c>
      <c r="CT71" s="1" t="s">
        <v>242</v>
      </c>
      <c r="CU71" s="1" t="s">
        <v>243</v>
      </c>
      <c r="CV71" s="1" t="s">
        <v>733</v>
      </c>
      <c r="CW71" s="1"/>
      <c r="CX71" s="1" t="s">
        <v>7</v>
      </c>
      <c r="CY71" s="1" t="s">
        <v>644</v>
      </c>
      <c r="DA71" s="1"/>
      <c r="DD71" t="s">
        <v>588</v>
      </c>
      <c r="DE71" t="s">
        <v>363</v>
      </c>
      <c r="DG71" t="s">
        <v>361</v>
      </c>
      <c r="DH71" t="s">
        <v>360</v>
      </c>
      <c r="DI71" t="s">
        <v>362</v>
      </c>
      <c r="DK71" t="s">
        <v>589</v>
      </c>
      <c r="DL71" t="s">
        <v>608</v>
      </c>
      <c r="DM71" t="s">
        <v>222</v>
      </c>
      <c r="DP71" s="1"/>
      <c r="DQ71" s="1"/>
    </row>
    <row r="72" spans="1:121" x14ac:dyDescent="0.25">
      <c r="A72" t="s">
        <v>580</v>
      </c>
      <c r="B72" t="s">
        <v>481</v>
      </c>
      <c r="C72">
        <v>4</v>
      </c>
      <c r="D72" s="49">
        <v>44165</v>
      </c>
      <c r="AH72" t="s">
        <v>653</v>
      </c>
      <c r="AI72" t="s">
        <v>580</v>
      </c>
      <c r="AJ72" t="s">
        <v>534</v>
      </c>
      <c r="AM72" t="s">
        <v>478</v>
      </c>
      <c r="AN72">
        <v>1</v>
      </c>
      <c r="AO72" t="s">
        <v>306</v>
      </c>
      <c r="AT72">
        <v>0</v>
      </c>
      <c r="AU72">
        <v>0</v>
      </c>
      <c r="AX72" t="s">
        <v>575</v>
      </c>
      <c r="BR72" s="1"/>
      <c r="BS72"/>
      <c r="BT72" s="6"/>
      <c r="BU72" s="6"/>
      <c r="BX72"/>
      <c r="BZ72" s="4"/>
      <c r="CA72" s="1" t="s">
        <v>534</v>
      </c>
      <c r="CB72" s="1" t="s">
        <v>6</v>
      </c>
      <c r="CC72" s="1" t="s">
        <v>116</v>
      </c>
      <c r="CD72" s="1" t="s">
        <v>245</v>
      </c>
      <c r="CE72" s="1" t="s">
        <v>227</v>
      </c>
      <c r="CF72" s="1" t="s">
        <v>486</v>
      </c>
      <c r="CG72" s="1" t="s">
        <v>654</v>
      </c>
      <c r="CH72" s="1" t="s">
        <v>654</v>
      </c>
      <c r="CI72" s="1" t="s">
        <v>654</v>
      </c>
      <c r="CJ72" s="1" t="s">
        <v>654</v>
      </c>
      <c r="CK72" s="1" t="s">
        <v>654</v>
      </c>
      <c r="CL72" s="1" t="s">
        <v>654</v>
      </c>
      <c r="CM72" s="1" t="s">
        <v>654</v>
      </c>
      <c r="CN72" s="1" t="s">
        <v>654</v>
      </c>
      <c r="CO72" s="1" t="s">
        <v>411</v>
      </c>
      <c r="CP72" s="1" t="s">
        <v>654</v>
      </c>
      <c r="CQ72" s="1" t="s">
        <v>654</v>
      </c>
      <c r="CR72" s="1" t="s">
        <v>281</v>
      </c>
      <c r="CS72" s="1" t="s">
        <v>281</v>
      </c>
      <c r="CT72" s="1" t="s">
        <v>242</v>
      </c>
      <c r="CU72" s="1" t="s">
        <v>243</v>
      </c>
      <c r="CV72" s="1" t="s">
        <v>735</v>
      </c>
      <c r="CW72" s="1" t="s">
        <v>732</v>
      </c>
      <c r="CX72" s="1" t="s">
        <v>242</v>
      </c>
      <c r="CY72" s="1" t="s">
        <v>654</v>
      </c>
      <c r="DA72" s="1" t="s">
        <v>242</v>
      </c>
      <c r="DD72" t="s">
        <v>588</v>
      </c>
      <c r="DE72" t="s">
        <v>364</v>
      </c>
      <c r="DG72" t="s">
        <v>361</v>
      </c>
      <c r="DH72" t="s">
        <v>360</v>
      </c>
      <c r="DI72" t="s">
        <v>362</v>
      </c>
      <c r="DK72" t="s">
        <v>589</v>
      </c>
      <c r="DL72" t="s">
        <v>610</v>
      </c>
      <c r="DM72" t="s">
        <v>222</v>
      </c>
      <c r="DO72" t="s">
        <v>116</v>
      </c>
      <c r="DP72" s="1" t="s">
        <v>371</v>
      </c>
      <c r="DQ72" s="1"/>
    </row>
    <row r="73" spans="1:121" x14ac:dyDescent="0.25">
      <c r="A73" t="s">
        <v>581</v>
      </c>
      <c r="B73" t="s">
        <v>481</v>
      </c>
      <c r="C73">
        <v>5</v>
      </c>
      <c r="D73" s="49">
        <v>44165</v>
      </c>
      <c r="AH73" t="s">
        <v>655</v>
      </c>
      <c r="AI73" t="s">
        <v>581</v>
      </c>
      <c r="AM73" t="s">
        <v>478</v>
      </c>
      <c r="AN73">
        <v>1</v>
      </c>
      <c r="AO73" t="s">
        <v>306</v>
      </c>
      <c r="AS73">
        <v>4</v>
      </c>
      <c r="AT73">
        <v>0</v>
      </c>
      <c r="AU73">
        <v>4</v>
      </c>
      <c r="AX73" t="s">
        <v>577</v>
      </c>
      <c r="BR73" s="1"/>
      <c r="BS73"/>
      <c r="BT73" s="6"/>
      <c r="BU73" s="6"/>
      <c r="BX73"/>
      <c r="BZ73" s="4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DA73" s="1"/>
      <c r="DD73" t="s">
        <v>590</v>
      </c>
      <c r="DE73" t="s">
        <v>363</v>
      </c>
      <c r="DG73" t="s">
        <v>361</v>
      </c>
      <c r="DI73" t="s">
        <v>362</v>
      </c>
      <c r="DK73" t="s">
        <v>589</v>
      </c>
      <c r="DL73" t="s">
        <v>609</v>
      </c>
      <c r="DM73" t="s">
        <v>222</v>
      </c>
      <c r="DP73" s="1"/>
      <c r="DQ73" s="1"/>
    </row>
    <row r="74" spans="1:121" x14ac:dyDescent="0.25">
      <c r="A74" t="s">
        <v>582</v>
      </c>
      <c r="B74" t="s">
        <v>481</v>
      </c>
      <c r="C74">
        <v>6</v>
      </c>
      <c r="D74" s="49">
        <v>44165</v>
      </c>
      <c r="AH74" t="s">
        <v>656</v>
      </c>
      <c r="AI74" t="s">
        <v>582</v>
      </c>
      <c r="AM74" t="s">
        <v>478</v>
      </c>
      <c r="AN74">
        <v>4</v>
      </c>
      <c r="AO74" t="s">
        <v>306</v>
      </c>
      <c r="AS74">
        <v>0.5</v>
      </c>
      <c r="AT74">
        <v>2.5</v>
      </c>
      <c r="AU74">
        <v>3</v>
      </c>
      <c r="AX74" t="s">
        <v>554</v>
      </c>
      <c r="BR74" s="1"/>
      <c r="BS74"/>
      <c r="BT74" s="6"/>
      <c r="BU74" s="6"/>
      <c r="BX74"/>
      <c r="BZ74" s="4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DA74" s="1"/>
      <c r="DD74" t="s">
        <v>365</v>
      </c>
      <c r="DE74" t="s">
        <v>302</v>
      </c>
      <c r="DF74" t="s">
        <v>591</v>
      </c>
      <c r="DG74" t="s">
        <v>361</v>
      </c>
      <c r="DI74" t="s">
        <v>366</v>
      </c>
      <c r="DJ74">
        <v>220</v>
      </c>
      <c r="DK74" t="s">
        <v>592</v>
      </c>
      <c r="DL74" t="s">
        <v>615</v>
      </c>
      <c r="DM74" t="s">
        <v>222</v>
      </c>
      <c r="DP74" s="1" t="s">
        <v>372</v>
      </c>
      <c r="DQ74" s="1"/>
    </row>
    <row r="75" spans="1:121" x14ac:dyDescent="0.25">
      <c r="A75" t="s">
        <v>582</v>
      </c>
      <c r="B75" t="s">
        <v>481</v>
      </c>
      <c r="C75">
        <v>6</v>
      </c>
      <c r="D75" s="49">
        <v>44165</v>
      </c>
      <c r="AH75" t="s">
        <v>657</v>
      </c>
      <c r="AI75" t="s">
        <v>582</v>
      </c>
      <c r="AJ75" t="s">
        <v>596</v>
      </c>
      <c r="AM75" t="s">
        <v>478</v>
      </c>
      <c r="AN75">
        <v>5</v>
      </c>
      <c r="AO75" t="s">
        <v>306</v>
      </c>
      <c r="AS75">
        <v>4</v>
      </c>
      <c r="AT75">
        <v>3</v>
      </c>
      <c r="AU75">
        <v>7</v>
      </c>
      <c r="AX75" t="s">
        <v>577</v>
      </c>
      <c r="BR75" s="1"/>
      <c r="BS75"/>
      <c r="BT75" s="6"/>
      <c r="BU75" s="6"/>
      <c r="BX75"/>
      <c r="BZ75" s="4"/>
      <c r="CA75" s="1" t="s">
        <v>596</v>
      </c>
      <c r="CB75" s="1" t="s">
        <v>240</v>
      </c>
      <c r="CC75" s="1"/>
      <c r="CD75" s="1"/>
      <c r="CE75" s="1"/>
      <c r="CF75" s="1"/>
      <c r="CG75" s="1" t="s">
        <v>658</v>
      </c>
      <c r="CH75" s="1" t="s">
        <v>658</v>
      </c>
      <c r="CI75" s="1" t="s">
        <v>658</v>
      </c>
      <c r="CJ75" s="1" t="s">
        <v>658</v>
      </c>
      <c r="CK75" s="1" t="s">
        <v>658</v>
      </c>
      <c r="CL75" s="1" t="s">
        <v>658</v>
      </c>
      <c r="CM75" s="1" t="s">
        <v>658</v>
      </c>
      <c r="CN75" s="1" t="s">
        <v>658</v>
      </c>
      <c r="CO75" s="1" t="s">
        <v>412</v>
      </c>
      <c r="CP75" s="1" t="s">
        <v>658</v>
      </c>
      <c r="CQ75" s="1" t="s">
        <v>658</v>
      </c>
      <c r="CR75" s="1" t="s">
        <v>271</v>
      </c>
      <c r="CS75" s="1" t="s">
        <v>271</v>
      </c>
      <c r="CT75" s="1"/>
      <c r="CU75" s="1"/>
      <c r="CV75" s="1" t="s">
        <v>732</v>
      </c>
      <c r="CW75" s="1" t="s">
        <v>226</v>
      </c>
      <c r="CX75" s="1"/>
      <c r="CY75" s="1" t="s">
        <v>658</v>
      </c>
      <c r="DA75" s="1"/>
      <c r="DD75" t="s">
        <v>365</v>
      </c>
      <c r="DE75" t="s">
        <v>302</v>
      </c>
      <c r="DF75" t="s">
        <v>591</v>
      </c>
      <c r="DG75" t="s">
        <v>361</v>
      </c>
      <c r="DI75" t="s">
        <v>366</v>
      </c>
      <c r="DJ75">
        <v>220</v>
      </c>
      <c r="DK75" t="s">
        <v>592</v>
      </c>
      <c r="DL75" t="s">
        <v>616</v>
      </c>
      <c r="DM75" t="s">
        <v>222</v>
      </c>
      <c r="DO75" t="s">
        <v>635</v>
      </c>
      <c r="DP75" s="1" t="s">
        <v>372</v>
      </c>
      <c r="DQ75" s="1"/>
    </row>
    <row r="76" spans="1:121" x14ac:dyDescent="0.25">
      <c r="A76" t="s">
        <v>582</v>
      </c>
      <c r="B76" t="s">
        <v>481</v>
      </c>
      <c r="C76">
        <v>6</v>
      </c>
      <c r="D76" s="49">
        <v>44165</v>
      </c>
      <c r="AH76" t="s">
        <v>659</v>
      </c>
      <c r="AI76" t="s">
        <v>582</v>
      </c>
      <c r="AM76" t="s">
        <v>478</v>
      </c>
      <c r="AN76">
        <v>6</v>
      </c>
      <c r="AO76" t="s">
        <v>306</v>
      </c>
      <c r="AS76">
        <v>3</v>
      </c>
      <c r="AT76">
        <v>7</v>
      </c>
      <c r="AU76">
        <v>10</v>
      </c>
      <c r="AX76" t="s">
        <v>575</v>
      </c>
      <c r="BR76" s="1"/>
      <c r="BS76"/>
      <c r="BT76" s="6"/>
      <c r="BU76" s="6"/>
      <c r="BX76"/>
      <c r="BZ76" s="4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DA76" s="1"/>
      <c r="DD76" t="s">
        <v>365</v>
      </c>
      <c r="DE76" t="s">
        <v>302</v>
      </c>
      <c r="DF76" t="s">
        <v>591</v>
      </c>
      <c r="DG76" t="s">
        <v>361</v>
      </c>
      <c r="DI76" t="s">
        <v>366</v>
      </c>
      <c r="DJ76">
        <v>220</v>
      </c>
      <c r="DK76" t="s">
        <v>592</v>
      </c>
      <c r="DL76" t="s">
        <v>617</v>
      </c>
      <c r="DM76" t="s">
        <v>222</v>
      </c>
      <c r="DP76" s="1"/>
      <c r="DQ76" s="1"/>
    </row>
    <row r="77" spans="1:121" x14ac:dyDescent="0.25">
      <c r="A77" t="s">
        <v>582</v>
      </c>
      <c r="B77" t="s">
        <v>481</v>
      </c>
      <c r="C77">
        <v>6</v>
      </c>
      <c r="D77" s="49">
        <v>44165</v>
      </c>
      <c r="AH77" t="s">
        <v>660</v>
      </c>
      <c r="AI77" t="s">
        <v>582</v>
      </c>
      <c r="AM77" t="s">
        <v>478</v>
      </c>
      <c r="AN77">
        <v>1</v>
      </c>
      <c r="AO77" t="s">
        <v>306</v>
      </c>
      <c r="AS77">
        <v>0.4</v>
      </c>
      <c r="AT77">
        <v>0</v>
      </c>
      <c r="AU77">
        <v>0.4</v>
      </c>
      <c r="AX77" t="s">
        <v>612</v>
      </c>
      <c r="BR77" s="1"/>
      <c r="BS77"/>
      <c r="BT77" s="6"/>
      <c r="BU77" s="6"/>
      <c r="BX77"/>
      <c r="BZ77" s="4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DA77" s="1"/>
      <c r="DD77" t="s">
        <v>365</v>
      </c>
      <c r="DE77" t="s">
        <v>302</v>
      </c>
      <c r="DF77" t="s">
        <v>591</v>
      </c>
      <c r="DG77" t="s">
        <v>361</v>
      </c>
      <c r="DI77" t="s">
        <v>366</v>
      </c>
      <c r="DJ77">
        <v>220</v>
      </c>
      <c r="DK77" t="s">
        <v>592</v>
      </c>
      <c r="DL77" t="s">
        <v>611</v>
      </c>
      <c r="DM77" t="s">
        <v>222</v>
      </c>
      <c r="DP77" s="1" t="s">
        <v>372</v>
      </c>
      <c r="DQ77" s="1"/>
    </row>
    <row r="78" spans="1:121" x14ac:dyDescent="0.25">
      <c r="A78" t="s">
        <v>582</v>
      </c>
      <c r="B78" t="s">
        <v>481</v>
      </c>
      <c r="C78">
        <v>6</v>
      </c>
      <c r="D78" s="49">
        <v>44165</v>
      </c>
      <c r="AH78" t="s">
        <v>661</v>
      </c>
      <c r="AI78" t="s">
        <v>582</v>
      </c>
      <c r="AJ78" t="s">
        <v>535</v>
      </c>
      <c r="AM78" t="s">
        <v>478</v>
      </c>
      <c r="AN78">
        <v>2</v>
      </c>
      <c r="AO78" t="s">
        <v>306</v>
      </c>
      <c r="AS78">
        <v>0.1</v>
      </c>
      <c r="AT78">
        <v>0.4</v>
      </c>
      <c r="AU78">
        <v>0.5</v>
      </c>
      <c r="AX78" t="s">
        <v>575</v>
      </c>
      <c r="BR78" s="1"/>
      <c r="BS78"/>
      <c r="BT78" s="6"/>
      <c r="BU78" s="6"/>
      <c r="BX78"/>
      <c r="BZ78" s="4"/>
      <c r="CA78" s="1" t="s">
        <v>535</v>
      </c>
      <c r="CB78" s="1" t="s">
        <v>6</v>
      </c>
      <c r="CC78" s="1"/>
      <c r="CD78" s="1"/>
      <c r="CE78" s="1" t="s">
        <v>227</v>
      </c>
      <c r="CF78" s="1"/>
      <c r="CG78" s="1" t="s">
        <v>662</v>
      </c>
      <c r="CH78" s="1" t="s">
        <v>662</v>
      </c>
      <c r="CI78" s="1" t="s">
        <v>662</v>
      </c>
      <c r="CJ78" s="1" t="s">
        <v>662</v>
      </c>
      <c r="CK78" s="1" t="s">
        <v>662</v>
      </c>
      <c r="CL78" s="1" t="s">
        <v>662</v>
      </c>
      <c r="CM78" s="1" t="s">
        <v>662</v>
      </c>
      <c r="CN78" s="1" t="s">
        <v>662</v>
      </c>
      <c r="CO78" s="1"/>
      <c r="CP78" s="1" t="s">
        <v>662</v>
      </c>
      <c r="CQ78" s="1" t="s">
        <v>662</v>
      </c>
      <c r="CR78" s="1" t="s">
        <v>288</v>
      </c>
      <c r="CS78" s="1" t="s">
        <v>288</v>
      </c>
      <c r="CT78" s="1"/>
      <c r="CU78" s="1" t="s">
        <v>259</v>
      </c>
      <c r="CV78" s="1" t="s">
        <v>734</v>
      </c>
      <c r="CW78" s="1" t="s">
        <v>732</v>
      </c>
      <c r="CX78" s="1" t="s">
        <v>7</v>
      </c>
      <c r="CY78" s="1" t="s">
        <v>662</v>
      </c>
      <c r="DA78" s="1" t="s">
        <v>7</v>
      </c>
      <c r="DD78" t="s">
        <v>365</v>
      </c>
      <c r="DE78" t="s">
        <v>302</v>
      </c>
      <c r="DF78" t="s">
        <v>591</v>
      </c>
      <c r="DG78" t="s">
        <v>361</v>
      </c>
      <c r="DI78" t="s">
        <v>366</v>
      </c>
      <c r="DJ78">
        <v>220</v>
      </c>
      <c r="DK78" t="s">
        <v>592</v>
      </c>
      <c r="DL78" t="s">
        <v>613</v>
      </c>
      <c r="DM78" t="s">
        <v>222</v>
      </c>
      <c r="DN78" t="s">
        <v>633</v>
      </c>
      <c r="DO78" t="s">
        <v>634</v>
      </c>
      <c r="DP78" s="1" t="s">
        <v>372</v>
      </c>
      <c r="DQ78" s="1"/>
    </row>
    <row r="79" spans="1:121" x14ac:dyDescent="0.25">
      <c r="A79" t="s">
        <v>582</v>
      </c>
      <c r="B79" t="s">
        <v>481</v>
      </c>
      <c r="C79">
        <v>6</v>
      </c>
      <c r="D79" s="49">
        <v>44165</v>
      </c>
      <c r="AH79" t="s">
        <v>663</v>
      </c>
      <c r="AI79" t="s">
        <v>582</v>
      </c>
      <c r="AJ79" t="s">
        <v>537</v>
      </c>
      <c r="AM79" t="s">
        <v>478</v>
      </c>
      <c r="AN79">
        <v>3</v>
      </c>
      <c r="AO79" t="s">
        <v>306</v>
      </c>
      <c r="AS79">
        <v>2</v>
      </c>
      <c r="AT79">
        <v>0.5</v>
      </c>
      <c r="AU79">
        <v>2.5</v>
      </c>
      <c r="AX79" t="s">
        <v>555</v>
      </c>
      <c r="BR79" s="1"/>
      <c r="BS79"/>
      <c r="BT79" s="6"/>
      <c r="BU79" s="6"/>
      <c r="BX79"/>
      <c r="BZ79" s="4"/>
      <c r="CA79" s="1" t="s">
        <v>537</v>
      </c>
      <c r="CB79" s="1" t="s">
        <v>415</v>
      </c>
      <c r="CC79" s="1"/>
      <c r="CD79" s="1"/>
      <c r="CE79" s="1"/>
      <c r="CF79" s="1"/>
      <c r="CG79" s="1" t="s">
        <v>664</v>
      </c>
      <c r="CH79" s="1" t="s">
        <v>664</v>
      </c>
      <c r="CI79" s="1" t="s">
        <v>664</v>
      </c>
      <c r="CJ79" s="1" t="s">
        <v>664</v>
      </c>
      <c r="CK79" s="1" t="s">
        <v>664</v>
      </c>
      <c r="CL79" s="1" t="s">
        <v>664</v>
      </c>
      <c r="CM79" s="1" t="s">
        <v>664</v>
      </c>
      <c r="CN79" s="1" t="s">
        <v>664</v>
      </c>
      <c r="CO79" s="1"/>
      <c r="CP79" s="1" t="s">
        <v>664</v>
      </c>
      <c r="CQ79" s="1" t="s">
        <v>664</v>
      </c>
      <c r="CR79" s="1" t="s">
        <v>281</v>
      </c>
      <c r="CS79" s="1" t="s">
        <v>281</v>
      </c>
      <c r="CT79" s="1" t="s">
        <v>7</v>
      </c>
      <c r="CU79" s="1" t="s">
        <v>272</v>
      </c>
      <c r="CV79" s="1" t="s">
        <v>733</v>
      </c>
      <c r="CW79" s="1" t="s">
        <v>733</v>
      </c>
      <c r="CX79" s="1"/>
      <c r="CY79" s="1" t="s">
        <v>664</v>
      </c>
      <c r="DA79" s="1"/>
      <c r="DD79" t="s">
        <v>365</v>
      </c>
      <c r="DE79" t="s">
        <v>302</v>
      </c>
      <c r="DF79" t="s">
        <v>591</v>
      </c>
      <c r="DG79" t="s">
        <v>361</v>
      </c>
      <c r="DI79" t="s">
        <v>366</v>
      </c>
      <c r="DJ79">
        <v>220</v>
      </c>
      <c r="DK79" t="s">
        <v>592</v>
      </c>
      <c r="DL79" t="s">
        <v>614</v>
      </c>
      <c r="DM79" t="s">
        <v>222</v>
      </c>
      <c r="DP79" s="1" t="s">
        <v>369</v>
      </c>
      <c r="DQ79" s="1"/>
    </row>
    <row r="80" spans="1:121" x14ac:dyDescent="0.25">
      <c r="A80" t="s">
        <v>583</v>
      </c>
      <c r="B80" t="s">
        <v>481</v>
      </c>
      <c r="C80">
        <v>7</v>
      </c>
      <c r="D80" s="49">
        <v>44165</v>
      </c>
      <c r="AH80" t="s">
        <v>665</v>
      </c>
      <c r="AI80" t="s">
        <v>583</v>
      </c>
      <c r="AJ80" t="s">
        <v>597</v>
      </c>
      <c r="AM80" t="s">
        <v>478</v>
      </c>
      <c r="AN80">
        <v>1</v>
      </c>
      <c r="AO80" t="s">
        <v>306</v>
      </c>
      <c r="AS80">
        <v>1.5</v>
      </c>
      <c r="AT80">
        <v>0</v>
      </c>
      <c r="AU80">
        <v>1.5</v>
      </c>
      <c r="AX80" t="s">
        <v>577</v>
      </c>
      <c r="BR80" s="1"/>
      <c r="BS80"/>
      <c r="BT80" s="6"/>
      <c r="BU80" s="6"/>
      <c r="BX80"/>
      <c r="BZ80" s="4"/>
      <c r="CA80" s="1" t="s">
        <v>597</v>
      </c>
      <c r="CB80" s="1" t="s">
        <v>6</v>
      </c>
      <c r="CC80" s="1" t="s">
        <v>178</v>
      </c>
      <c r="CD80" s="1"/>
      <c r="CE80" s="1" t="s">
        <v>227</v>
      </c>
      <c r="CF80" s="1"/>
      <c r="CG80" s="1" t="s">
        <v>666</v>
      </c>
      <c r="CH80" s="1" t="s">
        <v>666</v>
      </c>
      <c r="CI80" s="1" t="s">
        <v>666</v>
      </c>
      <c r="CJ80" s="1" t="s">
        <v>666</v>
      </c>
      <c r="CK80" s="1" t="s">
        <v>666</v>
      </c>
      <c r="CL80" s="1" t="s">
        <v>666</v>
      </c>
      <c r="CM80" s="1" t="s">
        <v>666</v>
      </c>
      <c r="CN80" s="1" t="s">
        <v>666</v>
      </c>
      <c r="CO80" s="1" t="s">
        <v>411</v>
      </c>
      <c r="CP80" s="1" t="s">
        <v>666</v>
      </c>
      <c r="CQ80" s="1" t="s">
        <v>666</v>
      </c>
      <c r="CR80" s="1" t="s">
        <v>258</v>
      </c>
      <c r="CS80" s="1" t="s">
        <v>258</v>
      </c>
      <c r="CT80" s="1" t="s">
        <v>242</v>
      </c>
      <c r="CU80" s="1" t="s">
        <v>224</v>
      </c>
      <c r="CV80" s="1" t="s">
        <v>225</v>
      </c>
      <c r="CW80" s="1" t="s">
        <v>732</v>
      </c>
      <c r="CX80" s="1" t="s">
        <v>242</v>
      </c>
      <c r="CY80" s="1" t="s">
        <v>666</v>
      </c>
      <c r="DA80" s="1" t="s">
        <v>242</v>
      </c>
      <c r="DD80" t="s">
        <v>367</v>
      </c>
      <c r="DE80" t="s">
        <v>302</v>
      </c>
      <c r="DG80" t="s">
        <v>361</v>
      </c>
      <c r="DI80" t="s">
        <v>366</v>
      </c>
      <c r="DJ80">
        <v>220</v>
      </c>
      <c r="DK80" t="s">
        <v>453</v>
      </c>
      <c r="DL80" t="s">
        <v>618</v>
      </c>
      <c r="DM80" t="s">
        <v>222</v>
      </c>
      <c r="DO80" t="s">
        <v>178</v>
      </c>
      <c r="DP80" s="1" t="s">
        <v>370</v>
      </c>
      <c r="DQ80" s="1"/>
    </row>
    <row r="81" spans="1:121" x14ac:dyDescent="0.25">
      <c r="A81" t="s">
        <v>584</v>
      </c>
      <c r="B81" t="s">
        <v>481</v>
      </c>
      <c r="C81">
        <v>8</v>
      </c>
      <c r="D81" s="49">
        <v>44165</v>
      </c>
      <c r="AH81" t="s">
        <v>667</v>
      </c>
      <c r="AI81" t="s">
        <v>584</v>
      </c>
      <c r="AJ81" t="s">
        <v>598</v>
      </c>
      <c r="AM81" t="s">
        <v>478</v>
      </c>
      <c r="AN81">
        <v>2</v>
      </c>
      <c r="AO81" t="s">
        <v>306</v>
      </c>
      <c r="AS81">
        <v>0.5</v>
      </c>
      <c r="AT81">
        <v>0.5</v>
      </c>
      <c r="AU81">
        <v>1</v>
      </c>
      <c r="AX81" t="s">
        <v>620</v>
      </c>
      <c r="BR81" s="1"/>
      <c r="BS81"/>
      <c r="BT81" s="6"/>
      <c r="BU81" s="6"/>
      <c r="BX81"/>
      <c r="BZ81" s="4"/>
      <c r="CA81" s="1" t="s">
        <v>598</v>
      </c>
      <c r="CB81" s="1" t="s">
        <v>240</v>
      </c>
      <c r="CC81" s="1"/>
      <c r="CD81" s="1" t="s">
        <v>227</v>
      </c>
      <c r="CE81" s="1" t="s">
        <v>245</v>
      </c>
      <c r="CF81" s="1"/>
      <c r="CG81" s="1" t="s">
        <v>668</v>
      </c>
      <c r="CH81" s="1" t="s">
        <v>668</v>
      </c>
      <c r="CI81" s="1" t="s">
        <v>668</v>
      </c>
      <c r="CJ81" s="1" t="s">
        <v>668</v>
      </c>
      <c r="CK81" s="1" t="s">
        <v>668</v>
      </c>
      <c r="CL81" s="1" t="s">
        <v>668</v>
      </c>
      <c r="CM81" s="1" t="s">
        <v>668</v>
      </c>
      <c r="CN81" s="1" t="s">
        <v>668</v>
      </c>
      <c r="CO81" s="1" t="s">
        <v>412</v>
      </c>
      <c r="CP81" s="1" t="s">
        <v>668</v>
      </c>
      <c r="CQ81" s="1" t="s">
        <v>668</v>
      </c>
      <c r="CR81" s="1" t="s">
        <v>241</v>
      </c>
      <c r="CS81" s="1" t="s">
        <v>241</v>
      </c>
      <c r="CT81" s="1"/>
      <c r="CU81" s="1" t="s">
        <v>243</v>
      </c>
      <c r="CV81" s="1"/>
      <c r="CW81" s="1" t="s">
        <v>733</v>
      </c>
      <c r="CX81" s="1" t="s">
        <v>7</v>
      </c>
      <c r="CY81" s="1" t="s">
        <v>668</v>
      </c>
      <c r="DA81" s="1"/>
      <c r="DD81" t="s">
        <v>365</v>
      </c>
      <c r="DE81" t="s">
        <v>364</v>
      </c>
      <c r="DF81" t="s">
        <v>591</v>
      </c>
      <c r="DG81" t="s">
        <v>361</v>
      </c>
      <c r="DI81" t="s">
        <v>366</v>
      </c>
      <c r="DJ81">
        <v>218</v>
      </c>
      <c r="DK81" t="s">
        <v>593</v>
      </c>
      <c r="DL81" t="s">
        <v>613</v>
      </c>
      <c r="DM81" t="s">
        <v>222</v>
      </c>
      <c r="DO81" t="s">
        <v>636</v>
      </c>
      <c r="DP81" s="1" t="s">
        <v>372</v>
      </c>
      <c r="DQ81" s="1"/>
    </row>
    <row r="82" spans="1:121" x14ac:dyDescent="0.25">
      <c r="A82" t="s">
        <v>584</v>
      </c>
      <c r="B82" t="s">
        <v>481</v>
      </c>
      <c r="C82">
        <v>8</v>
      </c>
      <c r="D82" s="49">
        <v>44165</v>
      </c>
      <c r="AH82" t="s">
        <v>669</v>
      </c>
      <c r="AI82" t="s">
        <v>584</v>
      </c>
      <c r="AM82" t="s">
        <v>478</v>
      </c>
      <c r="AN82">
        <v>1</v>
      </c>
      <c r="AO82" t="s">
        <v>306</v>
      </c>
      <c r="AS82">
        <v>0.5</v>
      </c>
      <c r="AT82">
        <v>0</v>
      </c>
      <c r="AU82">
        <v>0.5</v>
      </c>
      <c r="AX82" t="s">
        <v>619</v>
      </c>
      <c r="BR82" s="1"/>
      <c r="BS82"/>
      <c r="BT82" s="6"/>
      <c r="BU82" s="6"/>
      <c r="BX82"/>
      <c r="BZ82" s="4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DA82" s="1"/>
      <c r="DD82" t="s">
        <v>365</v>
      </c>
      <c r="DE82" t="s">
        <v>364</v>
      </c>
      <c r="DF82" t="s">
        <v>591</v>
      </c>
      <c r="DG82" t="s">
        <v>361</v>
      </c>
      <c r="DI82" t="s">
        <v>366</v>
      </c>
      <c r="DJ82">
        <v>218</v>
      </c>
      <c r="DK82" t="s">
        <v>593</v>
      </c>
      <c r="DL82" t="s">
        <v>611</v>
      </c>
      <c r="DM82" t="s">
        <v>222</v>
      </c>
      <c r="DP82" s="1" t="s">
        <v>372</v>
      </c>
      <c r="DQ82" s="1"/>
    </row>
    <row r="83" spans="1:121" x14ac:dyDescent="0.25">
      <c r="A83" t="s">
        <v>585</v>
      </c>
      <c r="B83" t="s">
        <v>481</v>
      </c>
      <c r="C83">
        <v>9</v>
      </c>
      <c r="D83" s="49">
        <v>44165</v>
      </c>
      <c r="AH83" t="s">
        <v>670</v>
      </c>
      <c r="AI83" t="s">
        <v>585</v>
      </c>
      <c r="AM83" t="s">
        <v>478</v>
      </c>
      <c r="AN83">
        <v>3</v>
      </c>
      <c r="AO83" t="s">
        <v>306</v>
      </c>
      <c r="AT83">
        <v>2.2999999999999998</v>
      </c>
      <c r="AU83">
        <v>2.2999999999999998</v>
      </c>
      <c r="AX83" t="s">
        <v>576</v>
      </c>
      <c r="BR83" s="1"/>
      <c r="BS83"/>
      <c r="BT83" s="6"/>
      <c r="BU83" s="6"/>
      <c r="BX83"/>
      <c r="BZ83" s="4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DA83" s="1"/>
      <c r="DD83" t="s">
        <v>368</v>
      </c>
      <c r="DE83" t="s">
        <v>302</v>
      </c>
      <c r="DG83" t="s">
        <v>361</v>
      </c>
      <c r="DI83" t="s">
        <v>366</v>
      </c>
      <c r="DJ83" t="s">
        <v>594</v>
      </c>
      <c r="DK83" t="s">
        <v>593</v>
      </c>
      <c r="DL83" t="s">
        <v>624</v>
      </c>
      <c r="DM83" t="s">
        <v>193</v>
      </c>
      <c r="DP83" s="1"/>
      <c r="DQ83" s="1"/>
    </row>
    <row r="84" spans="1:121" x14ac:dyDescent="0.25">
      <c r="A84" t="s">
        <v>585</v>
      </c>
      <c r="B84" t="s">
        <v>481</v>
      </c>
      <c r="C84">
        <v>9</v>
      </c>
      <c r="D84" s="49">
        <v>44165</v>
      </c>
      <c r="AH84" t="s">
        <v>671</v>
      </c>
      <c r="AI84" t="s">
        <v>585</v>
      </c>
      <c r="AJ84" t="s">
        <v>599</v>
      </c>
      <c r="AM84" t="s">
        <v>478</v>
      </c>
      <c r="AN84">
        <v>2</v>
      </c>
      <c r="AO84" t="s">
        <v>306</v>
      </c>
      <c r="AS84">
        <v>1.8</v>
      </c>
      <c r="AT84">
        <v>0.49999999999999978</v>
      </c>
      <c r="AU84">
        <v>2.2999999999999998</v>
      </c>
      <c r="AX84" t="s">
        <v>623</v>
      </c>
      <c r="BR84" s="1"/>
      <c r="BS84"/>
      <c r="BT84" s="6"/>
      <c r="BU84" s="6"/>
      <c r="BX84"/>
      <c r="BZ84" s="4"/>
      <c r="CA84" s="1" t="s">
        <v>599</v>
      </c>
      <c r="CB84" s="1" t="s">
        <v>6</v>
      </c>
      <c r="CC84" s="1"/>
      <c r="CD84" s="1"/>
      <c r="CE84" s="1"/>
      <c r="CF84" s="1"/>
      <c r="CG84" s="1" t="s">
        <v>672</v>
      </c>
      <c r="CH84" s="1" t="s">
        <v>672</v>
      </c>
      <c r="CI84" s="1" t="s">
        <v>672</v>
      </c>
      <c r="CJ84" s="1" t="s">
        <v>672</v>
      </c>
      <c r="CK84" s="1" t="s">
        <v>672</v>
      </c>
      <c r="CL84" s="1" t="s">
        <v>672</v>
      </c>
      <c r="CM84" s="1" t="s">
        <v>672</v>
      </c>
      <c r="CN84" s="1" t="s">
        <v>672</v>
      </c>
      <c r="CO84" s="1" t="s">
        <v>411</v>
      </c>
      <c r="CP84" s="1" t="s">
        <v>672</v>
      </c>
      <c r="CQ84" s="1" t="s">
        <v>672</v>
      </c>
      <c r="CR84" s="1" t="s">
        <v>223</v>
      </c>
      <c r="CS84" s="1" t="s">
        <v>223</v>
      </c>
      <c r="CT84" s="1"/>
      <c r="CU84" s="1"/>
      <c r="CV84" s="1"/>
      <c r="CW84" s="1" t="s">
        <v>226</v>
      </c>
      <c r="CX84" s="1"/>
      <c r="CY84" s="1" t="s">
        <v>672</v>
      </c>
      <c r="DA84" s="1"/>
      <c r="DD84" t="s">
        <v>368</v>
      </c>
      <c r="DE84" t="s">
        <v>302</v>
      </c>
      <c r="DG84" t="s">
        <v>361</v>
      </c>
      <c r="DI84" t="s">
        <v>366</v>
      </c>
      <c r="DJ84" t="s">
        <v>594</v>
      </c>
      <c r="DK84" t="s">
        <v>593</v>
      </c>
      <c r="DL84" t="s">
        <v>622</v>
      </c>
      <c r="DM84" t="s">
        <v>222</v>
      </c>
      <c r="DO84" t="s">
        <v>638</v>
      </c>
      <c r="DP84" s="1" t="s">
        <v>374</v>
      </c>
      <c r="DQ84" s="1" t="s">
        <v>374</v>
      </c>
    </row>
    <row r="85" spans="1:121" x14ac:dyDescent="0.25">
      <c r="A85" t="s">
        <v>585</v>
      </c>
      <c r="B85" t="s">
        <v>481</v>
      </c>
      <c r="C85">
        <v>9</v>
      </c>
      <c r="D85" s="49">
        <v>44165</v>
      </c>
      <c r="AH85" t="s">
        <v>673</v>
      </c>
      <c r="AI85" t="s">
        <v>585</v>
      </c>
      <c r="AM85" t="s">
        <v>478</v>
      </c>
      <c r="AN85">
        <v>1</v>
      </c>
      <c r="AO85" t="s">
        <v>306</v>
      </c>
      <c r="AS85">
        <v>0.5</v>
      </c>
      <c r="AT85">
        <v>0</v>
      </c>
      <c r="AU85">
        <v>0.5</v>
      </c>
      <c r="AX85" t="s">
        <v>356</v>
      </c>
      <c r="BR85" s="1"/>
      <c r="BS85"/>
      <c r="BT85" s="6"/>
      <c r="BU85" s="6"/>
      <c r="BX85"/>
      <c r="BZ85" s="4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DA85" s="1"/>
      <c r="DD85" t="s">
        <v>368</v>
      </c>
      <c r="DE85" t="s">
        <v>302</v>
      </c>
      <c r="DG85" t="s">
        <v>361</v>
      </c>
      <c r="DI85" t="s">
        <v>366</v>
      </c>
      <c r="DJ85" t="s">
        <v>594</v>
      </c>
      <c r="DK85" t="s">
        <v>593</v>
      </c>
      <c r="DL85" t="s">
        <v>621</v>
      </c>
      <c r="DM85" t="s">
        <v>222</v>
      </c>
      <c r="DN85" t="s">
        <v>637</v>
      </c>
      <c r="DP85" s="1" t="s">
        <v>373</v>
      </c>
      <c r="DQ85" s="1" t="s">
        <v>374</v>
      </c>
    </row>
    <row r="86" spans="1:121" x14ac:dyDescent="0.25">
      <c r="A86" t="s">
        <v>586</v>
      </c>
      <c r="B86" t="s">
        <v>481</v>
      </c>
      <c r="C86">
        <v>10</v>
      </c>
      <c r="D86" s="49">
        <v>44165</v>
      </c>
      <c r="AH86" t="s">
        <v>674</v>
      </c>
      <c r="AI86" t="s">
        <v>586</v>
      </c>
      <c r="AJ86" t="s">
        <v>599</v>
      </c>
      <c r="AM86" t="s">
        <v>478</v>
      </c>
      <c r="AN86">
        <v>4</v>
      </c>
      <c r="AO86" t="s">
        <v>306</v>
      </c>
      <c r="AS86">
        <v>0.2</v>
      </c>
      <c r="AT86">
        <v>9.1</v>
      </c>
      <c r="AU86">
        <v>9.2999999999999989</v>
      </c>
      <c r="AX86" t="s">
        <v>555</v>
      </c>
      <c r="BR86" s="1"/>
      <c r="BS86"/>
      <c r="BT86" s="6"/>
      <c r="BU86" s="6"/>
      <c r="BX86"/>
      <c r="BZ86" s="4"/>
      <c r="CA86" s="1" t="s">
        <v>599</v>
      </c>
      <c r="CB86" s="1" t="s">
        <v>6</v>
      </c>
      <c r="CC86" s="1"/>
      <c r="CD86" s="1"/>
      <c r="CE86" s="1"/>
      <c r="CF86" s="1"/>
      <c r="CG86" s="1" t="s">
        <v>672</v>
      </c>
      <c r="CH86" s="1" t="s">
        <v>672</v>
      </c>
      <c r="CI86" s="1" t="s">
        <v>672</v>
      </c>
      <c r="CJ86" s="1" t="s">
        <v>672</v>
      </c>
      <c r="CK86" s="1" t="s">
        <v>672</v>
      </c>
      <c r="CL86" s="1" t="s">
        <v>672</v>
      </c>
      <c r="CM86" s="1" t="s">
        <v>672</v>
      </c>
      <c r="CN86" s="1" t="s">
        <v>672</v>
      </c>
      <c r="CO86" s="1" t="s">
        <v>411</v>
      </c>
      <c r="CP86" s="1" t="s">
        <v>672</v>
      </c>
      <c r="CQ86" s="1" t="s">
        <v>672</v>
      </c>
      <c r="CR86" s="1" t="s">
        <v>223</v>
      </c>
      <c r="CS86" s="1" t="s">
        <v>223</v>
      </c>
      <c r="CT86" s="1"/>
      <c r="CU86" s="1"/>
      <c r="CV86" s="1"/>
      <c r="CW86" s="1" t="s">
        <v>226</v>
      </c>
      <c r="CX86" s="1"/>
      <c r="CY86" s="1" t="s">
        <v>672</v>
      </c>
      <c r="DA86" s="1"/>
      <c r="DD86" t="s">
        <v>365</v>
      </c>
      <c r="DE86" t="s">
        <v>302</v>
      </c>
      <c r="DG86" t="s">
        <v>361</v>
      </c>
      <c r="DI86" t="s">
        <v>366</v>
      </c>
      <c r="DJ86" t="s">
        <v>594</v>
      </c>
      <c r="DK86" t="s">
        <v>595</v>
      </c>
      <c r="DL86" t="s">
        <v>627</v>
      </c>
      <c r="DM86" t="s">
        <v>222</v>
      </c>
      <c r="DO86" t="s">
        <v>85</v>
      </c>
      <c r="DP86" s="1" t="s">
        <v>639</v>
      </c>
      <c r="DQ86" s="1"/>
    </row>
    <row r="87" spans="1:121" x14ac:dyDescent="0.25">
      <c r="A87" t="s">
        <v>586</v>
      </c>
      <c r="B87" t="s">
        <v>481</v>
      </c>
      <c r="C87">
        <v>10</v>
      </c>
      <c r="D87" s="49">
        <v>44165</v>
      </c>
      <c r="AH87" t="s">
        <v>675</v>
      </c>
      <c r="AI87" t="s">
        <v>586</v>
      </c>
      <c r="AM87" t="s">
        <v>478</v>
      </c>
      <c r="AN87">
        <v>5</v>
      </c>
      <c r="AO87" t="s">
        <v>306</v>
      </c>
      <c r="AT87">
        <v>9.2999999999999989</v>
      </c>
      <c r="AU87">
        <v>9.2999999999999989</v>
      </c>
      <c r="AX87" t="s">
        <v>575</v>
      </c>
      <c r="BR87" s="1"/>
      <c r="BS87"/>
      <c r="BT87" s="6"/>
      <c r="BU87" s="6"/>
      <c r="BX87"/>
      <c r="BZ87" s="4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DA87" s="1"/>
      <c r="DD87" t="s">
        <v>365</v>
      </c>
      <c r="DE87" t="s">
        <v>302</v>
      </c>
      <c r="DG87" t="s">
        <v>361</v>
      </c>
      <c r="DI87" t="s">
        <v>366</v>
      </c>
      <c r="DJ87" t="s">
        <v>594</v>
      </c>
      <c r="DK87" t="s">
        <v>595</v>
      </c>
      <c r="DL87" t="s">
        <v>452</v>
      </c>
      <c r="DP87" s="1"/>
      <c r="DQ87" s="1"/>
    </row>
    <row r="88" spans="1:121" x14ac:dyDescent="0.25">
      <c r="A88" t="s">
        <v>586</v>
      </c>
      <c r="B88" t="s">
        <v>481</v>
      </c>
      <c r="C88">
        <v>10</v>
      </c>
      <c r="D88" s="49">
        <v>44165</v>
      </c>
      <c r="AH88" t="s">
        <v>676</v>
      </c>
      <c r="AI88" t="s">
        <v>586</v>
      </c>
      <c r="AJ88" t="s">
        <v>599</v>
      </c>
      <c r="AM88" t="s">
        <v>478</v>
      </c>
      <c r="AN88">
        <v>3</v>
      </c>
      <c r="AO88" t="s">
        <v>306</v>
      </c>
      <c r="AS88">
        <v>8.5</v>
      </c>
      <c r="AT88">
        <v>0.59999999999999964</v>
      </c>
      <c r="AU88">
        <v>9.1</v>
      </c>
      <c r="AX88" t="s">
        <v>575</v>
      </c>
      <c r="BR88" s="1"/>
      <c r="BS88"/>
      <c r="BT88" s="6"/>
      <c r="BU88" s="6"/>
      <c r="BX88"/>
      <c r="BZ88" s="4"/>
      <c r="CA88" s="1" t="s">
        <v>599</v>
      </c>
      <c r="CB88" s="1" t="s">
        <v>6</v>
      </c>
      <c r="CC88" s="1"/>
      <c r="CD88" s="1"/>
      <c r="CE88" s="1"/>
      <c r="CF88" s="1"/>
      <c r="CG88" s="1" t="s">
        <v>672</v>
      </c>
      <c r="CH88" s="1" t="s">
        <v>672</v>
      </c>
      <c r="CI88" s="1" t="s">
        <v>672</v>
      </c>
      <c r="CJ88" s="1" t="s">
        <v>672</v>
      </c>
      <c r="CK88" s="1" t="s">
        <v>672</v>
      </c>
      <c r="CL88" s="1" t="s">
        <v>672</v>
      </c>
      <c r="CM88" s="1" t="s">
        <v>672</v>
      </c>
      <c r="CN88" s="1" t="s">
        <v>672</v>
      </c>
      <c r="CO88" s="1" t="s">
        <v>411</v>
      </c>
      <c r="CP88" s="1" t="s">
        <v>672</v>
      </c>
      <c r="CQ88" s="1" t="s">
        <v>672</v>
      </c>
      <c r="CR88" s="1" t="s">
        <v>223</v>
      </c>
      <c r="CS88" s="1" t="s">
        <v>223</v>
      </c>
      <c r="CT88" s="1"/>
      <c r="CU88" s="1"/>
      <c r="CV88" s="1"/>
      <c r="CW88" s="1" t="s">
        <v>226</v>
      </c>
      <c r="CX88" s="1"/>
      <c r="CY88" s="1" t="s">
        <v>672</v>
      </c>
      <c r="DA88" s="1"/>
      <c r="DD88" t="s">
        <v>365</v>
      </c>
      <c r="DE88" t="s">
        <v>302</v>
      </c>
      <c r="DG88" t="s">
        <v>361</v>
      </c>
      <c r="DI88" t="s">
        <v>366</v>
      </c>
      <c r="DJ88" t="s">
        <v>594</v>
      </c>
      <c r="DK88" t="s">
        <v>595</v>
      </c>
      <c r="DL88" t="s">
        <v>626</v>
      </c>
      <c r="DM88" t="s">
        <v>222</v>
      </c>
      <c r="DP88" s="1"/>
      <c r="DQ88" s="1"/>
    </row>
    <row r="89" spans="1:121" x14ac:dyDescent="0.25">
      <c r="A89" t="s">
        <v>586</v>
      </c>
      <c r="B89" t="s">
        <v>481</v>
      </c>
      <c r="C89">
        <v>10</v>
      </c>
      <c r="D89" s="49">
        <v>44165</v>
      </c>
      <c r="AH89" t="s">
        <v>677</v>
      </c>
      <c r="AI89" t="s">
        <v>586</v>
      </c>
      <c r="AM89" t="s">
        <v>478</v>
      </c>
      <c r="AN89">
        <v>1</v>
      </c>
      <c r="AO89" t="s">
        <v>306</v>
      </c>
      <c r="AS89">
        <v>0.4</v>
      </c>
      <c r="AT89">
        <v>0</v>
      </c>
      <c r="AU89">
        <v>0.4</v>
      </c>
      <c r="AX89" t="s">
        <v>625</v>
      </c>
      <c r="BR89" s="1"/>
      <c r="BS89"/>
      <c r="BT89" s="6"/>
      <c r="BU89" s="6"/>
      <c r="BX89"/>
      <c r="BZ89" s="4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DA89" s="1"/>
      <c r="DD89" t="s">
        <v>365</v>
      </c>
      <c r="DE89" t="s">
        <v>302</v>
      </c>
      <c r="DG89" t="s">
        <v>361</v>
      </c>
      <c r="DI89" t="s">
        <v>366</v>
      </c>
      <c r="DJ89" t="s">
        <v>594</v>
      </c>
      <c r="DK89" t="s">
        <v>595</v>
      </c>
      <c r="DL89" t="s">
        <v>621</v>
      </c>
      <c r="DM89" t="s">
        <v>222</v>
      </c>
      <c r="DP89" s="1" t="s">
        <v>373</v>
      </c>
      <c r="DQ89" s="1" t="s">
        <v>374</v>
      </c>
    </row>
    <row r="90" spans="1:121" x14ac:dyDescent="0.25">
      <c r="A90" t="s">
        <v>586</v>
      </c>
      <c r="B90" t="s">
        <v>481</v>
      </c>
      <c r="C90">
        <v>10</v>
      </c>
      <c r="D90" s="49">
        <v>44165</v>
      </c>
      <c r="AH90" t="s">
        <v>678</v>
      </c>
      <c r="AI90" t="s">
        <v>586</v>
      </c>
      <c r="AJ90" t="s">
        <v>599</v>
      </c>
      <c r="AM90" t="s">
        <v>478</v>
      </c>
      <c r="AN90">
        <v>2</v>
      </c>
      <c r="AO90" t="s">
        <v>306</v>
      </c>
      <c r="AS90">
        <v>0.2</v>
      </c>
      <c r="AT90">
        <v>0.40000000000000008</v>
      </c>
      <c r="AU90">
        <v>0.60000000000000009</v>
      </c>
      <c r="AX90" t="s">
        <v>575</v>
      </c>
      <c r="BR90" s="1"/>
      <c r="BS90"/>
      <c r="BT90" s="6"/>
      <c r="BU90" s="6"/>
      <c r="BX90"/>
      <c r="BZ90" s="4"/>
      <c r="CA90" s="1" t="s">
        <v>599</v>
      </c>
      <c r="CB90" s="1" t="s">
        <v>6</v>
      </c>
      <c r="CC90" s="1"/>
      <c r="CD90" s="1"/>
      <c r="CE90" s="1"/>
      <c r="CF90" s="1"/>
      <c r="CG90" s="1" t="s">
        <v>672</v>
      </c>
      <c r="CH90" s="1" t="s">
        <v>672</v>
      </c>
      <c r="CI90" s="1" t="s">
        <v>672</v>
      </c>
      <c r="CJ90" s="1" t="s">
        <v>672</v>
      </c>
      <c r="CK90" s="1" t="s">
        <v>672</v>
      </c>
      <c r="CL90" s="1" t="s">
        <v>672</v>
      </c>
      <c r="CM90" s="1" t="s">
        <v>672</v>
      </c>
      <c r="CN90" s="1" t="s">
        <v>672</v>
      </c>
      <c r="CO90" s="1" t="s">
        <v>411</v>
      </c>
      <c r="CP90" s="1" t="s">
        <v>672</v>
      </c>
      <c r="CQ90" s="1" t="s">
        <v>672</v>
      </c>
      <c r="CR90" s="1" t="s">
        <v>223</v>
      </c>
      <c r="CS90" s="1" t="s">
        <v>223</v>
      </c>
      <c r="CT90" s="1"/>
      <c r="CU90" s="1"/>
      <c r="CV90" s="1"/>
      <c r="CW90" s="1" t="s">
        <v>226</v>
      </c>
      <c r="CX90" s="1"/>
      <c r="CY90" s="1" t="s">
        <v>672</v>
      </c>
      <c r="DA90" s="1"/>
      <c r="DD90" t="s">
        <v>365</v>
      </c>
      <c r="DE90" t="s">
        <v>302</v>
      </c>
      <c r="DG90" t="s">
        <v>361</v>
      </c>
      <c r="DI90" t="s">
        <v>366</v>
      </c>
      <c r="DJ90" t="s">
        <v>594</v>
      </c>
      <c r="DK90" t="s">
        <v>595</v>
      </c>
      <c r="DL90" t="s">
        <v>613</v>
      </c>
      <c r="DM90" t="s">
        <v>222</v>
      </c>
      <c r="DO90" t="s">
        <v>636</v>
      </c>
      <c r="DP90" s="1" t="s">
        <v>372</v>
      </c>
      <c r="DQ90" s="1" t="s">
        <v>374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C32"/>
  <sheetViews>
    <sheetView zoomScaleNormal="100" workbookViewId="0">
      <selection activeCell="D1" sqref="D1:D1048576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49" bestFit="1" customWidth="1"/>
    <col min="5" max="5" width="17" bestFit="1" customWidth="1"/>
    <col min="6" max="6" width="27.7109375" bestFit="1" customWidth="1"/>
    <col min="7" max="7" width="24.140625" bestFit="1" customWidth="1"/>
    <col min="8" max="8" width="26" bestFit="1" customWidth="1"/>
    <col min="9" max="9" width="19.42578125" bestFit="1" customWidth="1"/>
    <col min="10" max="11" width="15.42578125" bestFit="1" customWidth="1"/>
    <col min="12" max="12" width="20.140625" bestFit="1" customWidth="1"/>
    <col min="13" max="13" width="12.85546875" bestFit="1" customWidth="1"/>
    <col min="14" max="14" width="19.42578125" bestFit="1" customWidth="1"/>
    <col min="15" max="15" width="23.85546875" bestFit="1" customWidth="1"/>
    <col min="16" max="16" width="15.28515625" bestFit="1" customWidth="1"/>
    <col min="17" max="17" width="19.85546875" bestFit="1" customWidth="1"/>
    <col min="18" max="18" width="22.5703125" bestFit="1" customWidth="1"/>
    <col min="19" max="19" width="20.140625" bestFit="1" customWidth="1"/>
    <col min="20" max="20" width="21" bestFit="1" customWidth="1"/>
    <col min="21" max="21" width="16.140625" bestFit="1" customWidth="1"/>
    <col min="22" max="22" width="22.140625" bestFit="1" customWidth="1"/>
    <col min="23" max="24" width="21.42578125" bestFit="1" customWidth="1"/>
    <col min="25" max="25" width="31.140625" bestFit="1" customWidth="1"/>
    <col min="26" max="26" width="32.28515625" bestFit="1" customWidth="1"/>
    <col min="27" max="27" width="38.5703125" bestFit="1" customWidth="1"/>
    <col min="28" max="28" width="37.85546875" bestFit="1" customWidth="1"/>
    <col min="29" max="29" width="27.5703125" bestFit="1" customWidth="1"/>
    <col min="30" max="30" width="31.42578125" bestFit="1" customWidth="1"/>
    <col min="31" max="31" width="43.5703125" bestFit="1" customWidth="1"/>
    <col min="32" max="32" width="32.28515625" bestFit="1" customWidth="1"/>
    <col min="33" max="33" width="29.85546875" bestFit="1" customWidth="1"/>
    <col min="34" max="34" width="29.42578125" bestFit="1" customWidth="1"/>
    <col min="35" max="35" width="29.28515625" bestFit="1" customWidth="1"/>
    <col min="36" max="36" width="30.140625" bestFit="1" customWidth="1"/>
    <col min="37" max="37" width="29.42578125" bestFit="1" customWidth="1"/>
    <col min="38" max="38" width="34.140625" bestFit="1" customWidth="1"/>
    <col min="39" max="39" width="40.140625" bestFit="1" customWidth="1"/>
    <col min="40" max="41" width="39.42578125" bestFit="1" customWidth="1"/>
    <col min="42" max="42" width="32.42578125" bestFit="1" customWidth="1"/>
    <col min="43" max="43" width="48" bestFit="1" customWidth="1"/>
    <col min="44" max="44" width="31.140625" bestFit="1" customWidth="1"/>
    <col min="45" max="45" width="30.7109375" bestFit="1" customWidth="1"/>
    <col min="46" max="46" width="34.42578125" bestFit="1" customWidth="1"/>
    <col min="47" max="47" width="34.140625" bestFit="1" customWidth="1"/>
    <col min="48" max="48" width="55.42578125" bestFit="1" customWidth="1"/>
    <col min="49" max="49" width="36.28515625" bestFit="1" customWidth="1"/>
    <col min="50" max="50" width="30.5703125" bestFit="1" customWidth="1"/>
    <col min="51" max="51" width="46" bestFit="1" customWidth="1"/>
    <col min="52" max="52" width="30.5703125" bestFit="1" customWidth="1"/>
    <col min="53" max="53" width="31" bestFit="1" customWidth="1"/>
    <col min="54" max="54" width="43.140625" bestFit="1" customWidth="1"/>
    <col min="55" max="55" width="28.7109375" bestFit="1" customWidth="1"/>
    <col min="56" max="56" width="28.85546875" customWidth="1"/>
  </cols>
  <sheetData>
    <row r="1" spans="1:55" x14ac:dyDescent="0.25">
      <c r="A1" t="s">
        <v>15</v>
      </c>
      <c r="B1" t="s">
        <v>479</v>
      </c>
      <c r="C1" t="s">
        <v>16</v>
      </c>
      <c r="D1" s="49" t="s">
        <v>17</v>
      </c>
      <c r="E1" t="s">
        <v>20</v>
      </c>
      <c r="F1" t="s">
        <v>71</v>
      </c>
      <c r="G1" t="s">
        <v>72</v>
      </c>
      <c r="H1" t="s">
        <v>73</v>
      </c>
      <c r="I1" t="s">
        <v>312</v>
      </c>
      <c r="J1" t="s">
        <v>74</v>
      </c>
      <c r="K1" t="s">
        <v>75</v>
      </c>
      <c r="L1" t="s">
        <v>76</v>
      </c>
      <c r="M1" t="s">
        <v>22</v>
      </c>
      <c r="N1" t="s">
        <v>23</v>
      </c>
      <c r="O1" t="s">
        <v>24</v>
      </c>
      <c r="P1" t="s">
        <v>480</v>
      </c>
      <c r="Q1" t="s">
        <v>124</v>
      </c>
      <c r="R1" t="s">
        <v>125</v>
      </c>
      <c r="S1" t="s">
        <v>149</v>
      </c>
      <c r="T1" t="s">
        <v>134</v>
      </c>
      <c r="U1" t="s">
        <v>129</v>
      </c>
      <c r="V1" t="s">
        <v>130</v>
      </c>
      <c r="W1" t="s">
        <v>131</v>
      </c>
      <c r="X1" t="s">
        <v>152</v>
      </c>
      <c r="Y1" t="s">
        <v>442</v>
      </c>
      <c r="Z1" t="s">
        <v>153</v>
      </c>
      <c r="AA1" t="s">
        <v>154</v>
      </c>
      <c r="AB1" t="s">
        <v>309</v>
      </c>
      <c r="AC1" t="s">
        <v>28</v>
      </c>
      <c r="AD1" t="s">
        <v>155</v>
      </c>
      <c r="AE1" t="s">
        <v>156</v>
      </c>
      <c r="AF1" t="s">
        <v>164</v>
      </c>
      <c r="AG1" t="s">
        <v>183</v>
      </c>
      <c r="AH1" t="s">
        <v>184</v>
      </c>
      <c r="AI1" t="s">
        <v>165</v>
      </c>
      <c r="AJ1" t="s">
        <v>166</v>
      </c>
      <c r="AK1" t="s">
        <v>180</v>
      </c>
      <c r="AL1" t="s">
        <v>342</v>
      </c>
      <c r="AM1" t="s">
        <v>181</v>
      </c>
      <c r="AN1" t="s">
        <v>447</v>
      </c>
      <c r="AO1" t="s">
        <v>448</v>
      </c>
      <c r="AP1" t="s">
        <v>182</v>
      </c>
      <c r="AQ1" t="s">
        <v>185</v>
      </c>
      <c r="AR1" t="s">
        <v>443</v>
      </c>
      <c r="AS1" t="s">
        <v>444</v>
      </c>
      <c r="AT1" t="s">
        <v>158</v>
      </c>
      <c r="AU1" t="s">
        <v>159</v>
      </c>
      <c r="AV1" t="s">
        <v>341</v>
      </c>
      <c r="AW1" t="s">
        <v>160</v>
      </c>
      <c r="AX1" t="s">
        <v>161</v>
      </c>
      <c r="AY1" t="s">
        <v>162</v>
      </c>
      <c r="AZ1" t="s">
        <v>163</v>
      </c>
      <c r="BA1" t="s">
        <v>359</v>
      </c>
      <c r="BB1" t="s">
        <v>473</v>
      </c>
      <c r="BC1" t="s">
        <v>157</v>
      </c>
    </row>
    <row r="2" spans="1:55" x14ac:dyDescent="0.25">
      <c r="A2" t="s">
        <v>454</v>
      </c>
      <c r="B2" t="s">
        <v>481</v>
      </c>
      <c r="C2">
        <v>0</v>
      </c>
      <c r="M2" t="s">
        <v>484</v>
      </c>
      <c r="N2" t="s">
        <v>454</v>
      </c>
      <c r="P2" t="s">
        <v>478</v>
      </c>
      <c r="Q2">
        <v>1</v>
      </c>
      <c r="R2" t="s">
        <v>306</v>
      </c>
      <c r="V2">
        <v>0</v>
      </c>
      <c r="W2">
        <v>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C2" s="1"/>
    </row>
    <row r="3" spans="1:55" x14ac:dyDescent="0.25">
      <c r="A3" t="s">
        <v>2</v>
      </c>
      <c r="B3" t="s">
        <v>481</v>
      </c>
      <c r="C3">
        <v>1</v>
      </c>
      <c r="D3" s="49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  <c r="M3" t="s">
        <v>640</v>
      </c>
      <c r="N3" t="s">
        <v>2</v>
      </c>
      <c r="O3" t="s">
        <v>3</v>
      </c>
      <c r="P3" t="s">
        <v>478</v>
      </c>
      <c r="Q3">
        <v>2</v>
      </c>
      <c r="R3" t="s">
        <v>306</v>
      </c>
      <c r="S3" t="s">
        <v>601</v>
      </c>
      <c r="T3" t="s">
        <v>555</v>
      </c>
      <c r="V3">
        <v>8</v>
      </c>
      <c r="W3">
        <v>8</v>
      </c>
      <c r="X3" t="s">
        <v>193</v>
      </c>
      <c r="AA3" s="1"/>
      <c r="AB3" s="1"/>
      <c r="AC3" s="1" t="s">
        <v>3</v>
      </c>
      <c r="AD3" s="1" t="s">
        <v>240</v>
      </c>
      <c r="AE3" s="1"/>
      <c r="AF3" s="1" t="s">
        <v>245</v>
      </c>
      <c r="AG3" s="1"/>
      <c r="AH3" s="1"/>
      <c r="AI3" s="1" t="s">
        <v>470</v>
      </c>
      <c r="AJ3" s="1" t="s">
        <v>470</v>
      </c>
      <c r="AK3" s="1" t="s">
        <v>470</v>
      </c>
      <c r="AL3" s="1" t="s">
        <v>470</v>
      </c>
      <c r="AM3" s="1" t="s">
        <v>470</v>
      </c>
      <c r="AN3" s="1" t="s">
        <v>470</v>
      </c>
      <c r="AO3" s="1" t="s">
        <v>470</v>
      </c>
      <c r="AP3" s="1" t="s">
        <v>470</v>
      </c>
      <c r="AQ3" s="1" t="s">
        <v>411</v>
      </c>
      <c r="AR3" s="1" t="s">
        <v>470</v>
      </c>
      <c r="AS3" s="1" t="s">
        <v>470</v>
      </c>
      <c r="AT3" s="1" t="s">
        <v>223</v>
      </c>
      <c r="AU3" s="1" t="s">
        <v>223</v>
      </c>
      <c r="AV3" s="1" t="s">
        <v>242</v>
      </c>
      <c r="AW3" s="1" t="s">
        <v>272</v>
      </c>
      <c r="AX3" s="1" t="s">
        <v>225</v>
      </c>
      <c r="AY3" s="1" t="s">
        <v>732</v>
      </c>
      <c r="AZ3" s="1" t="s">
        <v>7</v>
      </c>
      <c r="BA3" s="1" t="s">
        <v>470</v>
      </c>
      <c r="BC3" s="1" t="s">
        <v>242</v>
      </c>
    </row>
    <row r="4" spans="1:55" x14ac:dyDescent="0.25">
      <c r="A4" t="s">
        <v>2</v>
      </c>
      <c r="B4" t="s">
        <v>481</v>
      </c>
      <c r="C4">
        <v>1</v>
      </c>
      <c r="D4" s="49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453</v>
      </c>
      <c r="M4" t="s">
        <v>485</v>
      </c>
      <c r="N4" t="s">
        <v>2</v>
      </c>
      <c r="O4" t="s">
        <v>3</v>
      </c>
      <c r="P4" t="s">
        <v>478</v>
      </c>
      <c r="Q4">
        <v>1</v>
      </c>
      <c r="R4" t="s">
        <v>306</v>
      </c>
      <c r="S4" t="s">
        <v>600</v>
      </c>
      <c r="T4" t="s">
        <v>577</v>
      </c>
      <c r="U4">
        <v>8</v>
      </c>
      <c r="V4">
        <v>0</v>
      </c>
      <c r="W4">
        <v>8</v>
      </c>
      <c r="X4" t="s">
        <v>222</v>
      </c>
      <c r="Z4" t="s">
        <v>628</v>
      </c>
      <c r="AA4" s="1" t="s">
        <v>629</v>
      </c>
      <c r="AB4" s="1"/>
      <c r="AC4" s="1" t="s">
        <v>3</v>
      </c>
      <c r="AD4" s="1" t="s">
        <v>240</v>
      </c>
      <c r="AE4" s="1"/>
      <c r="AF4" s="1" t="s">
        <v>245</v>
      </c>
      <c r="AG4" s="1"/>
      <c r="AH4" s="1"/>
      <c r="AI4" s="1" t="s">
        <v>470</v>
      </c>
      <c r="AJ4" s="1" t="s">
        <v>470</v>
      </c>
      <c r="AK4" s="1" t="s">
        <v>470</v>
      </c>
      <c r="AL4" s="1" t="s">
        <v>470</v>
      </c>
      <c r="AM4" s="1" t="s">
        <v>470</v>
      </c>
      <c r="AN4" s="1" t="s">
        <v>470</v>
      </c>
      <c r="AO4" s="1" t="s">
        <v>470</v>
      </c>
      <c r="AP4" s="1" t="s">
        <v>470</v>
      </c>
      <c r="AQ4" s="1" t="s">
        <v>411</v>
      </c>
      <c r="AR4" s="1" t="s">
        <v>470</v>
      </c>
      <c r="AS4" s="1" t="s">
        <v>470</v>
      </c>
      <c r="AT4" s="1" t="s">
        <v>223</v>
      </c>
      <c r="AU4" s="1" t="s">
        <v>223</v>
      </c>
      <c r="AV4" s="1" t="s">
        <v>242</v>
      </c>
      <c r="AW4" s="1" t="s">
        <v>272</v>
      </c>
      <c r="AX4" s="1" t="s">
        <v>225</v>
      </c>
      <c r="AY4" s="1" t="s">
        <v>732</v>
      </c>
      <c r="AZ4" s="1" t="s">
        <v>7</v>
      </c>
      <c r="BA4" s="1" t="s">
        <v>470</v>
      </c>
      <c r="BC4" s="1" t="s">
        <v>242</v>
      </c>
    </row>
    <row r="5" spans="1:55" x14ac:dyDescent="0.25">
      <c r="A5" t="s">
        <v>578</v>
      </c>
      <c r="B5" t="s">
        <v>481</v>
      </c>
      <c r="C5">
        <v>2</v>
      </c>
      <c r="D5" s="49">
        <v>44165</v>
      </c>
      <c r="E5" t="s">
        <v>360</v>
      </c>
      <c r="F5" t="s">
        <v>302</v>
      </c>
      <c r="H5" t="s">
        <v>361</v>
      </c>
      <c r="I5" t="s">
        <v>360</v>
      </c>
      <c r="J5" t="s">
        <v>362</v>
      </c>
      <c r="L5" t="s">
        <v>587</v>
      </c>
      <c r="M5" t="s">
        <v>641</v>
      </c>
      <c r="N5" t="s">
        <v>578</v>
      </c>
      <c r="O5" t="s">
        <v>527</v>
      </c>
      <c r="P5" t="s">
        <v>478</v>
      </c>
      <c r="Q5">
        <v>1</v>
      </c>
      <c r="R5" t="s">
        <v>306</v>
      </c>
      <c r="S5" t="s">
        <v>602</v>
      </c>
      <c r="T5" t="s">
        <v>603</v>
      </c>
      <c r="U5">
        <v>0.5</v>
      </c>
      <c r="V5">
        <v>0</v>
      </c>
      <c r="W5">
        <v>0.5</v>
      </c>
      <c r="X5" t="s">
        <v>222</v>
      </c>
      <c r="Z5" t="s">
        <v>85</v>
      </c>
      <c r="AA5" s="1" t="s">
        <v>369</v>
      </c>
      <c r="AB5" s="1"/>
      <c r="AC5" s="1" t="s">
        <v>527</v>
      </c>
      <c r="AD5" s="1" t="s">
        <v>415</v>
      </c>
      <c r="AE5" s="1"/>
      <c r="AF5" s="1" t="s">
        <v>227</v>
      </c>
      <c r="AG5" s="1"/>
      <c r="AH5" s="1"/>
      <c r="AI5" s="1" t="s">
        <v>642</v>
      </c>
      <c r="AJ5" s="1" t="s">
        <v>642</v>
      </c>
      <c r="AK5" s="1" t="s">
        <v>642</v>
      </c>
      <c r="AL5" s="1" t="s">
        <v>642</v>
      </c>
      <c r="AM5" s="1" t="s">
        <v>642</v>
      </c>
      <c r="AN5" s="1" t="s">
        <v>642</v>
      </c>
      <c r="AO5" s="1" t="s">
        <v>642</v>
      </c>
      <c r="AP5" s="1" t="s">
        <v>642</v>
      </c>
      <c r="AQ5" s="1" t="s">
        <v>412</v>
      </c>
      <c r="AR5" s="1" t="s">
        <v>642</v>
      </c>
      <c r="AS5" s="1" t="s">
        <v>642</v>
      </c>
      <c r="AT5" s="1" t="s">
        <v>241</v>
      </c>
      <c r="AU5" s="1" t="s">
        <v>241</v>
      </c>
      <c r="AV5" s="1" t="s">
        <v>7</v>
      </c>
      <c r="AW5" s="1" t="s">
        <v>259</v>
      </c>
      <c r="AX5" s="1" t="s">
        <v>732</v>
      </c>
      <c r="AY5" s="1" t="s">
        <v>226</v>
      </c>
      <c r="AZ5" s="1" t="s">
        <v>242</v>
      </c>
      <c r="BA5" s="1" t="s">
        <v>642</v>
      </c>
      <c r="BC5" s="1"/>
    </row>
    <row r="6" spans="1:55" x14ac:dyDescent="0.25">
      <c r="A6" t="s">
        <v>578</v>
      </c>
      <c r="B6" t="s">
        <v>481</v>
      </c>
      <c r="C6">
        <v>2</v>
      </c>
      <c r="D6" s="49">
        <v>44165</v>
      </c>
      <c r="E6" t="s">
        <v>360</v>
      </c>
      <c r="F6" t="s">
        <v>302</v>
      </c>
      <c r="H6" t="s">
        <v>361</v>
      </c>
      <c r="I6" t="s">
        <v>360</v>
      </c>
      <c r="J6" t="s">
        <v>362</v>
      </c>
      <c r="L6" t="s">
        <v>587</v>
      </c>
      <c r="M6" t="s">
        <v>643</v>
      </c>
      <c r="N6" t="s">
        <v>578</v>
      </c>
      <c r="O6" t="s">
        <v>529</v>
      </c>
      <c r="P6" t="s">
        <v>478</v>
      </c>
      <c r="Q6">
        <v>2</v>
      </c>
      <c r="R6" t="s">
        <v>306</v>
      </c>
      <c r="S6" t="s">
        <v>601</v>
      </c>
      <c r="T6" t="s">
        <v>555</v>
      </c>
      <c r="U6">
        <v>0.5</v>
      </c>
      <c r="V6">
        <v>0.5</v>
      </c>
      <c r="W6">
        <v>1</v>
      </c>
      <c r="X6" t="s">
        <v>222</v>
      </c>
      <c r="Z6" t="s">
        <v>630</v>
      </c>
      <c r="AA6" s="1" t="s">
        <v>369</v>
      </c>
      <c r="AB6" s="1"/>
      <c r="AC6" s="1" t="s">
        <v>529</v>
      </c>
      <c r="AD6" s="1" t="s">
        <v>440</v>
      </c>
      <c r="AE6" s="1"/>
      <c r="AF6" s="1" t="s">
        <v>227</v>
      </c>
      <c r="AG6" s="1" t="s">
        <v>227</v>
      </c>
      <c r="AH6" s="1"/>
      <c r="AI6" s="1" t="s">
        <v>644</v>
      </c>
      <c r="AJ6" s="1" t="s">
        <v>644</v>
      </c>
      <c r="AK6" s="1" t="s">
        <v>644</v>
      </c>
      <c r="AL6" s="1" t="s">
        <v>644</v>
      </c>
      <c r="AM6" s="1" t="s">
        <v>644</v>
      </c>
      <c r="AN6" s="1" t="s">
        <v>644</v>
      </c>
      <c r="AO6" s="1" t="s">
        <v>644</v>
      </c>
      <c r="AP6" s="1" t="s">
        <v>644</v>
      </c>
      <c r="AQ6" s="1" t="s">
        <v>411</v>
      </c>
      <c r="AR6" s="1" t="s">
        <v>644</v>
      </c>
      <c r="AS6" s="1" t="s">
        <v>644</v>
      </c>
      <c r="AT6" s="1" t="s">
        <v>258</v>
      </c>
      <c r="AU6" s="1" t="s">
        <v>258</v>
      </c>
      <c r="AV6" s="1" t="s">
        <v>242</v>
      </c>
      <c r="AW6" s="1" t="s">
        <v>243</v>
      </c>
      <c r="AX6" s="1" t="s">
        <v>733</v>
      </c>
      <c r="AY6" s="1"/>
      <c r="AZ6" s="1" t="s">
        <v>7</v>
      </c>
      <c r="BA6" s="1" t="s">
        <v>644</v>
      </c>
      <c r="BC6" s="1"/>
    </row>
    <row r="7" spans="1:55" x14ac:dyDescent="0.25">
      <c r="A7" t="s">
        <v>578</v>
      </c>
      <c r="B7" t="s">
        <v>481</v>
      </c>
      <c r="C7">
        <v>2</v>
      </c>
      <c r="D7" s="49">
        <v>44165</v>
      </c>
      <c r="E7" t="s">
        <v>360</v>
      </c>
      <c r="F7" t="s">
        <v>302</v>
      </c>
      <c r="H7" t="s">
        <v>361</v>
      </c>
      <c r="I7" t="s">
        <v>360</v>
      </c>
      <c r="J7" t="s">
        <v>362</v>
      </c>
      <c r="L7" t="s">
        <v>587</v>
      </c>
      <c r="M7" t="s">
        <v>645</v>
      </c>
      <c r="N7" t="s">
        <v>578</v>
      </c>
      <c r="P7" t="s">
        <v>478</v>
      </c>
      <c r="Q7">
        <v>4</v>
      </c>
      <c r="R7" t="s">
        <v>306</v>
      </c>
      <c r="S7" t="s">
        <v>605</v>
      </c>
      <c r="T7" t="s">
        <v>555</v>
      </c>
      <c r="U7">
        <v>0.2</v>
      </c>
      <c r="V7">
        <v>5</v>
      </c>
      <c r="W7">
        <v>5.2</v>
      </c>
      <c r="X7" t="s">
        <v>222</v>
      </c>
      <c r="Y7" t="s">
        <v>632</v>
      </c>
      <c r="AA7" s="1" t="s">
        <v>369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C7" s="1"/>
    </row>
    <row r="8" spans="1:55" x14ac:dyDescent="0.25">
      <c r="A8" t="s">
        <v>578</v>
      </c>
      <c r="B8" t="s">
        <v>481</v>
      </c>
      <c r="C8">
        <v>2</v>
      </c>
      <c r="D8" s="49">
        <v>44165</v>
      </c>
      <c r="E8" t="s">
        <v>360</v>
      </c>
      <c r="F8" t="s">
        <v>302</v>
      </c>
      <c r="H8" t="s">
        <v>361</v>
      </c>
      <c r="I8" t="s">
        <v>360</v>
      </c>
      <c r="J8" t="s">
        <v>362</v>
      </c>
      <c r="L8" t="s">
        <v>587</v>
      </c>
      <c r="M8" t="s">
        <v>646</v>
      </c>
      <c r="N8" t="s">
        <v>578</v>
      </c>
      <c r="P8" t="s">
        <v>478</v>
      </c>
      <c r="Q8">
        <v>3</v>
      </c>
      <c r="R8" t="s">
        <v>306</v>
      </c>
      <c r="S8" t="s">
        <v>604</v>
      </c>
      <c r="T8" t="s">
        <v>451</v>
      </c>
      <c r="U8">
        <v>4</v>
      </c>
      <c r="V8">
        <v>1</v>
      </c>
      <c r="W8">
        <v>5</v>
      </c>
      <c r="X8" t="s">
        <v>222</v>
      </c>
      <c r="AA8" s="1" t="s">
        <v>631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C8" s="1"/>
    </row>
    <row r="9" spans="1:55" x14ac:dyDescent="0.25">
      <c r="A9" t="s">
        <v>578</v>
      </c>
      <c r="B9" t="s">
        <v>481</v>
      </c>
      <c r="C9">
        <v>2</v>
      </c>
      <c r="D9" s="49">
        <v>44165</v>
      </c>
      <c r="E9" t="s">
        <v>360</v>
      </c>
      <c r="F9" t="s">
        <v>302</v>
      </c>
      <c r="H9" t="s">
        <v>361</v>
      </c>
      <c r="I9" t="s">
        <v>360</v>
      </c>
      <c r="J9" t="s">
        <v>362</v>
      </c>
      <c r="L9" t="s">
        <v>587</v>
      </c>
      <c r="M9" t="s">
        <v>647</v>
      </c>
      <c r="N9" t="s">
        <v>578</v>
      </c>
      <c r="P9" t="s">
        <v>478</v>
      </c>
      <c r="Q9">
        <v>6</v>
      </c>
      <c r="R9" t="s">
        <v>306</v>
      </c>
      <c r="S9" t="s">
        <v>607</v>
      </c>
      <c r="T9" t="s">
        <v>575</v>
      </c>
      <c r="V9">
        <v>5.8</v>
      </c>
      <c r="W9">
        <v>5.8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C9" s="1"/>
    </row>
    <row r="10" spans="1:55" x14ac:dyDescent="0.25">
      <c r="A10" t="s">
        <v>578</v>
      </c>
      <c r="B10" t="s">
        <v>481</v>
      </c>
      <c r="C10">
        <v>2</v>
      </c>
      <c r="D10" s="49">
        <v>44165</v>
      </c>
      <c r="E10" t="s">
        <v>360</v>
      </c>
      <c r="F10" t="s">
        <v>302</v>
      </c>
      <c r="H10" t="s">
        <v>361</v>
      </c>
      <c r="I10" t="s">
        <v>360</v>
      </c>
      <c r="J10" t="s">
        <v>362</v>
      </c>
      <c r="L10" t="s">
        <v>587</v>
      </c>
      <c r="M10" t="s">
        <v>648</v>
      </c>
      <c r="N10" t="s">
        <v>578</v>
      </c>
      <c r="P10" t="s">
        <v>478</v>
      </c>
      <c r="Q10">
        <v>5</v>
      </c>
      <c r="R10" t="s">
        <v>306</v>
      </c>
      <c r="S10" t="s">
        <v>606</v>
      </c>
      <c r="U10">
        <v>0.6</v>
      </c>
      <c r="V10">
        <v>5.2</v>
      </c>
      <c r="W10">
        <v>5.8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C10" s="1"/>
    </row>
    <row r="11" spans="1:55" x14ac:dyDescent="0.25">
      <c r="A11" t="s">
        <v>579</v>
      </c>
      <c r="B11" t="s">
        <v>481</v>
      </c>
      <c r="C11">
        <v>3</v>
      </c>
      <c r="D11" s="49">
        <v>44165</v>
      </c>
      <c r="E11" t="s">
        <v>588</v>
      </c>
      <c r="F11" t="s">
        <v>363</v>
      </c>
      <c r="H11" t="s">
        <v>361</v>
      </c>
      <c r="I11" t="s">
        <v>360</v>
      </c>
      <c r="J11" t="s">
        <v>362</v>
      </c>
      <c r="L11" t="s">
        <v>589</v>
      </c>
      <c r="M11" t="s">
        <v>649</v>
      </c>
      <c r="N11" t="s">
        <v>579</v>
      </c>
      <c r="O11" t="s">
        <v>532</v>
      </c>
      <c r="P11" t="s">
        <v>478</v>
      </c>
      <c r="Q11">
        <v>3</v>
      </c>
      <c r="R11" t="s">
        <v>306</v>
      </c>
      <c r="S11" t="s">
        <v>452</v>
      </c>
      <c r="T11" t="s">
        <v>575</v>
      </c>
      <c r="V11">
        <v>8</v>
      </c>
      <c r="W11">
        <v>8</v>
      </c>
      <c r="AA11" s="1"/>
      <c r="AB11" s="1"/>
      <c r="AC11" s="1" t="s">
        <v>532</v>
      </c>
      <c r="AD11" s="1" t="s">
        <v>6</v>
      </c>
      <c r="AE11" s="1" t="s">
        <v>178</v>
      </c>
      <c r="AF11" s="1" t="s">
        <v>245</v>
      </c>
      <c r="AG11" s="1"/>
      <c r="AH11" s="1"/>
      <c r="AI11" s="1" t="s">
        <v>650</v>
      </c>
      <c r="AJ11" s="1" t="s">
        <v>650</v>
      </c>
      <c r="AK11" s="1" t="s">
        <v>650</v>
      </c>
      <c r="AL11" s="1" t="s">
        <v>650</v>
      </c>
      <c r="AM11" s="1" t="s">
        <v>650</v>
      </c>
      <c r="AN11" s="1" t="s">
        <v>650</v>
      </c>
      <c r="AO11" s="1" t="s">
        <v>650</v>
      </c>
      <c r="AP11" s="1" t="s">
        <v>650</v>
      </c>
      <c r="AQ11" s="1" t="s">
        <v>412</v>
      </c>
      <c r="AR11" s="1" t="s">
        <v>650</v>
      </c>
      <c r="AS11" s="1" t="s">
        <v>650</v>
      </c>
      <c r="AT11" s="1" t="s">
        <v>271</v>
      </c>
      <c r="AU11" s="1" t="s">
        <v>271</v>
      </c>
      <c r="AV11" s="1"/>
      <c r="AW11" s="1" t="s">
        <v>224</v>
      </c>
      <c r="AX11" s="1" t="s">
        <v>734</v>
      </c>
      <c r="AY11" s="1" t="s">
        <v>733</v>
      </c>
      <c r="AZ11" s="1" t="s">
        <v>242</v>
      </c>
      <c r="BA11" s="1" t="s">
        <v>650</v>
      </c>
      <c r="BC11" s="1"/>
    </row>
    <row r="12" spans="1:55" x14ac:dyDescent="0.25">
      <c r="A12" t="s">
        <v>579</v>
      </c>
      <c r="B12" t="s">
        <v>481</v>
      </c>
      <c r="C12">
        <v>3</v>
      </c>
      <c r="D12" s="49">
        <v>44165</v>
      </c>
      <c r="E12" t="s">
        <v>588</v>
      </c>
      <c r="F12" t="s">
        <v>363</v>
      </c>
      <c r="H12" t="s">
        <v>361</v>
      </c>
      <c r="I12" t="s">
        <v>360</v>
      </c>
      <c r="J12" t="s">
        <v>362</v>
      </c>
      <c r="L12" t="s">
        <v>589</v>
      </c>
      <c r="M12" t="s">
        <v>651</v>
      </c>
      <c r="N12" t="s">
        <v>579</v>
      </c>
      <c r="O12" t="s">
        <v>532</v>
      </c>
      <c r="P12" t="s">
        <v>478</v>
      </c>
      <c r="Q12">
        <v>2</v>
      </c>
      <c r="R12" t="s">
        <v>306</v>
      </c>
      <c r="S12" t="s">
        <v>609</v>
      </c>
      <c r="T12" t="s">
        <v>451</v>
      </c>
      <c r="U12">
        <v>5</v>
      </c>
      <c r="V12">
        <v>3</v>
      </c>
      <c r="W12">
        <v>8</v>
      </c>
      <c r="X12" t="s">
        <v>222</v>
      </c>
      <c r="Z12" t="s">
        <v>178</v>
      </c>
      <c r="AA12" s="1" t="s">
        <v>370</v>
      </c>
      <c r="AB12" s="1"/>
      <c r="AC12" s="1" t="s">
        <v>532</v>
      </c>
      <c r="AD12" s="1" t="s">
        <v>6</v>
      </c>
      <c r="AE12" s="1" t="s">
        <v>178</v>
      </c>
      <c r="AF12" s="1" t="s">
        <v>245</v>
      </c>
      <c r="AG12" s="1"/>
      <c r="AH12" s="1"/>
      <c r="AI12" s="1" t="s">
        <v>650</v>
      </c>
      <c r="AJ12" s="1" t="s">
        <v>650</v>
      </c>
      <c r="AK12" s="1" t="s">
        <v>650</v>
      </c>
      <c r="AL12" s="1" t="s">
        <v>650</v>
      </c>
      <c r="AM12" s="1" t="s">
        <v>650</v>
      </c>
      <c r="AN12" s="1" t="s">
        <v>650</v>
      </c>
      <c r="AO12" s="1" t="s">
        <v>650</v>
      </c>
      <c r="AP12" s="1" t="s">
        <v>650</v>
      </c>
      <c r="AQ12" s="1" t="s">
        <v>412</v>
      </c>
      <c r="AR12" s="1" t="s">
        <v>650</v>
      </c>
      <c r="AS12" s="1" t="s">
        <v>650</v>
      </c>
      <c r="AT12" s="1" t="s">
        <v>271</v>
      </c>
      <c r="AU12" s="1" t="s">
        <v>271</v>
      </c>
      <c r="AV12" s="1"/>
      <c r="AW12" s="1" t="s">
        <v>224</v>
      </c>
      <c r="AX12" s="1" t="s">
        <v>734</v>
      </c>
      <c r="AY12" s="1" t="s">
        <v>733</v>
      </c>
      <c r="AZ12" s="1" t="s">
        <v>242</v>
      </c>
      <c r="BA12" s="1" t="s">
        <v>650</v>
      </c>
      <c r="BC12" s="1"/>
    </row>
    <row r="13" spans="1:55" x14ac:dyDescent="0.25">
      <c r="A13" t="s">
        <v>579</v>
      </c>
      <c r="B13" t="s">
        <v>481</v>
      </c>
      <c r="C13">
        <v>3</v>
      </c>
      <c r="D13" s="49">
        <v>44165</v>
      </c>
      <c r="E13" t="s">
        <v>588</v>
      </c>
      <c r="F13" t="s">
        <v>363</v>
      </c>
      <c r="H13" t="s">
        <v>361</v>
      </c>
      <c r="I13" t="s">
        <v>360</v>
      </c>
      <c r="J13" t="s">
        <v>362</v>
      </c>
      <c r="L13" t="s">
        <v>589</v>
      </c>
      <c r="M13" t="s">
        <v>652</v>
      </c>
      <c r="N13" t="s">
        <v>579</v>
      </c>
      <c r="O13" t="s">
        <v>529</v>
      </c>
      <c r="P13" t="s">
        <v>478</v>
      </c>
      <c r="Q13">
        <v>1</v>
      </c>
      <c r="R13" t="s">
        <v>306</v>
      </c>
      <c r="S13" t="s">
        <v>608</v>
      </c>
      <c r="T13" t="s">
        <v>356</v>
      </c>
      <c r="U13">
        <v>3</v>
      </c>
      <c r="V13">
        <v>0</v>
      </c>
      <c r="W13">
        <v>3</v>
      </c>
      <c r="X13" t="s">
        <v>222</v>
      </c>
      <c r="AA13" s="1"/>
      <c r="AB13" s="1"/>
      <c r="AC13" s="1" t="s">
        <v>529</v>
      </c>
      <c r="AD13" s="1" t="s">
        <v>440</v>
      </c>
      <c r="AE13" s="1"/>
      <c r="AF13" s="1" t="s">
        <v>227</v>
      </c>
      <c r="AG13" s="1" t="s">
        <v>227</v>
      </c>
      <c r="AH13" s="1"/>
      <c r="AI13" s="1" t="s">
        <v>644</v>
      </c>
      <c r="AJ13" s="1" t="s">
        <v>644</v>
      </c>
      <c r="AK13" s="1" t="s">
        <v>644</v>
      </c>
      <c r="AL13" s="1" t="s">
        <v>644</v>
      </c>
      <c r="AM13" s="1" t="s">
        <v>644</v>
      </c>
      <c r="AN13" s="1" t="s">
        <v>644</v>
      </c>
      <c r="AO13" s="1" t="s">
        <v>644</v>
      </c>
      <c r="AP13" s="1" t="s">
        <v>644</v>
      </c>
      <c r="AQ13" s="1" t="s">
        <v>411</v>
      </c>
      <c r="AR13" s="1" t="s">
        <v>644</v>
      </c>
      <c r="AS13" s="1" t="s">
        <v>644</v>
      </c>
      <c r="AT13" s="1" t="s">
        <v>258</v>
      </c>
      <c r="AU13" s="1" t="s">
        <v>258</v>
      </c>
      <c r="AV13" s="1" t="s">
        <v>242</v>
      </c>
      <c r="AW13" s="1" t="s">
        <v>243</v>
      </c>
      <c r="AX13" s="1" t="s">
        <v>733</v>
      </c>
      <c r="AY13" s="1"/>
      <c r="AZ13" s="1" t="s">
        <v>7</v>
      </c>
      <c r="BA13" s="1" t="s">
        <v>644</v>
      </c>
      <c r="BC13" s="1"/>
    </row>
    <row r="14" spans="1:55" x14ac:dyDescent="0.25">
      <c r="A14" t="s">
        <v>580</v>
      </c>
      <c r="B14" t="s">
        <v>481</v>
      </c>
      <c r="C14">
        <v>4</v>
      </c>
      <c r="D14" s="49">
        <v>44165</v>
      </c>
      <c r="E14" t="s">
        <v>588</v>
      </c>
      <c r="F14" t="s">
        <v>364</v>
      </c>
      <c r="H14" t="s">
        <v>361</v>
      </c>
      <c r="I14" t="s">
        <v>360</v>
      </c>
      <c r="J14" t="s">
        <v>362</v>
      </c>
      <c r="L14" t="s">
        <v>589</v>
      </c>
      <c r="M14" t="s">
        <v>653</v>
      </c>
      <c r="N14" t="s">
        <v>580</v>
      </c>
      <c r="O14" t="s">
        <v>534</v>
      </c>
      <c r="P14" t="s">
        <v>478</v>
      </c>
      <c r="Q14">
        <v>1</v>
      </c>
      <c r="R14" t="s">
        <v>306</v>
      </c>
      <c r="S14" t="s">
        <v>610</v>
      </c>
      <c r="T14" t="s">
        <v>575</v>
      </c>
      <c r="V14">
        <v>0</v>
      </c>
      <c r="W14">
        <v>0</v>
      </c>
      <c r="X14" t="s">
        <v>222</v>
      </c>
      <c r="Z14" t="s">
        <v>116</v>
      </c>
      <c r="AA14" s="1" t="s">
        <v>371</v>
      </c>
      <c r="AB14" s="1"/>
      <c r="AC14" s="1" t="s">
        <v>534</v>
      </c>
      <c r="AD14" s="1" t="s">
        <v>6</v>
      </c>
      <c r="AE14" s="1" t="s">
        <v>116</v>
      </c>
      <c r="AF14" s="1" t="s">
        <v>245</v>
      </c>
      <c r="AG14" s="1" t="s">
        <v>227</v>
      </c>
      <c r="AH14" s="1" t="s">
        <v>486</v>
      </c>
      <c r="AI14" s="1" t="s">
        <v>654</v>
      </c>
      <c r="AJ14" s="1" t="s">
        <v>654</v>
      </c>
      <c r="AK14" s="1" t="s">
        <v>654</v>
      </c>
      <c r="AL14" s="1" t="s">
        <v>654</v>
      </c>
      <c r="AM14" s="1" t="s">
        <v>654</v>
      </c>
      <c r="AN14" s="1" t="s">
        <v>654</v>
      </c>
      <c r="AO14" s="1" t="s">
        <v>654</v>
      </c>
      <c r="AP14" s="1" t="s">
        <v>654</v>
      </c>
      <c r="AQ14" s="1" t="s">
        <v>411</v>
      </c>
      <c r="AR14" s="1" t="s">
        <v>654</v>
      </c>
      <c r="AS14" s="1" t="s">
        <v>654</v>
      </c>
      <c r="AT14" s="1" t="s">
        <v>281</v>
      </c>
      <c r="AU14" s="1" t="s">
        <v>281</v>
      </c>
      <c r="AV14" s="1" t="s">
        <v>242</v>
      </c>
      <c r="AW14" s="1" t="s">
        <v>243</v>
      </c>
      <c r="AX14" s="1" t="s">
        <v>735</v>
      </c>
      <c r="AY14" s="1" t="s">
        <v>732</v>
      </c>
      <c r="AZ14" s="1" t="s">
        <v>242</v>
      </c>
      <c r="BA14" s="1" t="s">
        <v>654</v>
      </c>
      <c r="BC14" s="1" t="s">
        <v>242</v>
      </c>
    </row>
    <row r="15" spans="1:55" x14ac:dyDescent="0.25">
      <c r="A15" t="s">
        <v>581</v>
      </c>
      <c r="B15" t="s">
        <v>481</v>
      </c>
      <c r="C15">
        <v>5</v>
      </c>
      <c r="D15" s="49">
        <v>44165</v>
      </c>
      <c r="E15" t="s">
        <v>590</v>
      </c>
      <c r="F15" t="s">
        <v>363</v>
      </c>
      <c r="H15" t="s">
        <v>361</v>
      </c>
      <c r="J15" t="s">
        <v>362</v>
      </c>
      <c r="L15" t="s">
        <v>589</v>
      </c>
      <c r="M15" t="s">
        <v>655</v>
      </c>
      <c r="N15" t="s">
        <v>581</v>
      </c>
      <c r="P15" t="s">
        <v>478</v>
      </c>
      <c r="Q15">
        <v>1</v>
      </c>
      <c r="R15" t="s">
        <v>306</v>
      </c>
      <c r="S15" t="s">
        <v>609</v>
      </c>
      <c r="T15" t="s">
        <v>577</v>
      </c>
      <c r="U15">
        <v>4</v>
      </c>
      <c r="V15">
        <v>0</v>
      </c>
      <c r="W15">
        <v>4</v>
      </c>
      <c r="X15" t="s">
        <v>222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C15" s="1"/>
    </row>
    <row r="16" spans="1:55" x14ac:dyDescent="0.25">
      <c r="A16" t="s">
        <v>582</v>
      </c>
      <c r="B16" t="s">
        <v>481</v>
      </c>
      <c r="C16">
        <v>6</v>
      </c>
      <c r="D16" s="49">
        <v>44165</v>
      </c>
      <c r="E16" t="s">
        <v>365</v>
      </c>
      <c r="F16" t="s">
        <v>302</v>
      </c>
      <c r="G16" t="s">
        <v>591</v>
      </c>
      <c r="H16" t="s">
        <v>361</v>
      </c>
      <c r="J16" t="s">
        <v>366</v>
      </c>
      <c r="K16">
        <v>220</v>
      </c>
      <c r="L16" t="s">
        <v>592</v>
      </c>
      <c r="M16" t="s">
        <v>656</v>
      </c>
      <c r="N16" t="s">
        <v>582</v>
      </c>
      <c r="P16" t="s">
        <v>478</v>
      </c>
      <c r="Q16">
        <v>4</v>
      </c>
      <c r="R16" t="s">
        <v>306</v>
      </c>
      <c r="S16" t="s">
        <v>615</v>
      </c>
      <c r="T16" t="s">
        <v>554</v>
      </c>
      <c r="U16">
        <v>0.5</v>
      </c>
      <c r="V16">
        <v>2.5</v>
      </c>
      <c r="W16">
        <v>3</v>
      </c>
      <c r="X16" t="s">
        <v>222</v>
      </c>
      <c r="AA16" s="1" t="s">
        <v>372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C16" s="1"/>
    </row>
    <row r="17" spans="1:55" x14ac:dyDescent="0.25">
      <c r="A17" t="s">
        <v>582</v>
      </c>
      <c r="B17" t="s">
        <v>481</v>
      </c>
      <c r="C17">
        <v>6</v>
      </c>
      <c r="D17" s="49">
        <v>44165</v>
      </c>
      <c r="E17" t="s">
        <v>365</v>
      </c>
      <c r="F17" t="s">
        <v>302</v>
      </c>
      <c r="G17" t="s">
        <v>591</v>
      </c>
      <c r="H17" t="s">
        <v>361</v>
      </c>
      <c r="J17" t="s">
        <v>366</v>
      </c>
      <c r="K17">
        <v>220</v>
      </c>
      <c r="L17" t="s">
        <v>592</v>
      </c>
      <c r="M17" t="s">
        <v>657</v>
      </c>
      <c r="N17" t="s">
        <v>582</v>
      </c>
      <c r="O17" t="s">
        <v>596</v>
      </c>
      <c r="P17" t="s">
        <v>478</v>
      </c>
      <c r="Q17">
        <v>5</v>
      </c>
      <c r="R17" t="s">
        <v>306</v>
      </c>
      <c r="S17" t="s">
        <v>616</v>
      </c>
      <c r="T17" t="s">
        <v>577</v>
      </c>
      <c r="U17">
        <v>4</v>
      </c>
      <c r="V17">
        <v>3</v>
      </c>
      <c r="W17">
        <v>7</v>
      </c>
      <c r="X17" t="s">
        <v>222</v>
      </c>
      <c r="Z17" t="s">
        <v>635</v>
      </c>
      <c r="AA17" s="1" t="s">
        <v>372</v>
      </c>
      <c r="AB17" s="1"/>
      <c r="AC17" s="1" t="s">
        <v>596</v>
      </c>
      <c r="AD17" s="1" t="s">
        <v>240</v>
      </c>
      <c r="AE17" s="1"/>
      <c r="AF17" s="1"/>
      <c r="AG17" s="1"/>
      <c r="AH17" s="1"/>
      <c r="AI17" s="1" t="s">
        <v>658</v>
      </c>
      <c r="AJ17" s="1" t="s">
        <v>658</v>
      </c>
      <c r="AK17" s="1" t="s">
        <v>658</v>
      </c>
      <c r="AL17" s="1" t="s">
        <v>658</v>
      </c>
      <c r="AM17" s="1" t="s">
        <v>658</v>
      </c>
      <c r="AN17" s="1" t="s">
        <v>658</v>
      </c>
      <c r="AO17" s="1" t="s">
        <v>658</v>
      </c>
      <c r="AP17" s="1" t="s">
        <v>658</v>
      </c>
      <c r="AQ17" s="1" t="s">
        <v>412</v>
      </c>
      <c r="AR17" s="1" t="s">
        <v>658</v>
      </c>
      <c r="AS17" s="1" t="s">
        <v>658</v>
      </c>
      <c r="AT17" s="1" t="s">
        <v>271</v>
      </c>
      <c r="AU17" s="1" t="s">
        <v>271</v>
      </c>
      <c r="AV17" s="1"/>
      <c r="AW17" s="1"/>
      <c r="AX17" s="1" t="s">
        <v>732</v>
      </c>
      <c r="AY17" s="1" t="s">
        <v>226</v>
      </c>
      <c r="AZ17" s="1"/>
      <c r="BA17" s="1" t="s">
        <v>658</v>
      </c>
      <c r="BC17" s="1"/>
    </row>
    <row r="18" spans="1:55" x14ac:dyDescent="0.25">
      <c r="A18" t="s">
        <v>582</v>
      </c>
      <c r="B18" t="s">
        <v>481</v>
      </c>
      <c r="C18">
        <v>6</v>
      </c>
      <c r="D18" s="49">
        <v>44165</v>
      </c>
      <c r="E18" t="s">
        <v>365</v>
      </c>
      <c r="F18" t="s">
        <v>302</v>
      </c>
      <c r="G18" t="s">
        <v>591</v>
      </c>
      <c r="H18" t="s">
        <v>361</v>
      </c>
      <c r="J18" t="s">
        <v>366</v>
      </c>
      <c r="K18">
        <v>220</v>
      </c>
      <c r="L18" t="s">
        <v>592</v>
      </c>
      <c r="M18" t="s">
        <v>659</v>
      </c>
      <c r="N18" t="s">
        <v>582</v>
      </c>
      <c r="P18" t="s">
        <v>478</v>
      </c>
      <c r="Q18">
        <v>6</v>
      </c>
      <c r="R18" t="s">
        <v>306</v>
      </c>
      <c r="S18" t="s">
        <v>617</v>
      </c>
      <c r="T18" t="s">
        <v>575</v>
      </c>
      <c r="U18">
        <v>3</v>
      </c>
      <c r="V18">
        <v>7</v>
      </c>
      <c r="W18">
        <v>10</v>
      </c>
      <c r="X18" t="s">
        <v>222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C18" s="1"/>
    </row>
    <row r="19" spans="1:55" x14ac:dyDescent="0.25">
      <c r="A19" t="s">
        <v>582</v>
      </c>
      <c r="B19" t="s">
        <v>481</v>
      </c>
      <c r="C19">
        <v>6</v>
      </c>
      <c r="D19" s="49">
        <v>44165</v>
      </c>
      <c r="E19" t="s">
        <v>365</v>
      </c>
      <c r="F19" t="s">
        <v>302</v>
      </c>
      <c r="G19" t="s">
        <v>591</v>
      </c>
      <c r="H19" t="s">
        <v>361</v>
      </c>
      <c r="J19" t="s">
        <v>366</v>
      </c>
      <c r="K19">
        <v>220</v>
      </c>
      <c r="L19" t="s">
        <v>592</v>
      </c>
      <c r="M19" t="s">
        <v>660</v>
      </c>
      <c r="N19" t="s">
        <v>582</v>
      </c>
      <c r="P19" t="s">
        <v>478</v>
      </c>
      <c r="Q19">
        <v>1</v>
      </c>
      <c r="R19" t="s">
        <v>306</v>
      </c>
      <c r="S19" t="s">
        <v>611</v>
      </c>
      <c r="T19" t="s">
        <v>612</v>
      </c>
      <c r="U19">
        <v>0.4</v>
      </c>
      <c r="V19">
        <v>0</v>
      </c>
      <c r="W19">
        <v>0.4</v>
      </c>
      <c r="X19" t="s">
        <v>222</v>
      </c>
      <c r="AA19" s="1" t="s">
        <v>372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C19" s="1"/>
    </row>
    <row r="20" spans="1:55" x14ac:dyDescent="0.25">
      <c r="A20" t="s">
        <v>582</v>
      </c>
      <c r="B20" t="s">
        <v>481</v>
      </c>
      <c r="C20">
        <v>6</v>
      </c>
      <c r="D20" s="49">
        <v>44165</v>
      </c>
      <c r="E20" t="s">
        <v>365</v>
      </c>
      <c r="F20" t="s">
        <v>302</v>
      </c>
      <c r="G20" t="s">
        <v>591</v>
      </c>
      <c r="H20" t="s">
        <v>361</v>
      </c>
      <c r="J20" t="s">
        <v>366</v>
      </c>
      <c r="K20">
        <v>220</v>
      </c>
      <c r="L20" t="s">
        <v>592</v>
      </c>
      <c r="M20" t="s">
        <v>661</v>
      </c>
      <c r="N20" t="s">
        <v>582</v>
      </c>
      <c r="O20" t="s">
        <v>535</v>
      </c>
      <c r="P20" t="s">
        <v>478</v>
      </c>
      <c r="Q20">
        <v>2</v>
      </c>
      <c r="R20" t="s">
        <v>306</v>
      </c>
      <c r="S20" t="s">
        <v>613</v>
      </c>
      <c r="T20" t="s">
        <v>575</v>
      </c>
      <c r="U20">
        <v>0.1</v>
      </c>
      <c r="V20">
        <v>0.4</v>
      </c>
      <c r="W20">
        <v>0.5</v>
      </c>
      <c r="X20" t="s">
        <v>222</v>
      </c>
      <c r="Y20" t="s">
        <v>633</v>
      </c>
      <c r="Z20" t="s">
        <v>634</v>
      </c>
      <c r="AA20" s="1" t="s">
        <v>372</v>
      </c>
      <c r="AB20" s="1"/>
      <c r="AC20" s="1" t="s">
        <v>535</v>
      </c>
      <c r="AD20" s="1" t="s">
        <v>6</v>
      </c>
      <c r="AE20" s="1"/>
      <c r="AF20" s="1"/>
      <c r="AG20" s="1" t="s">
        <v>227</v>
      </c>
      <c r="AH20" s="1"/>
      <c r="AI20" s="1" t="s">
        <v>662</v>
      </c>
      <c r="AJ20" s="1" t="s">
        <v>662</v>
      </c>
      <c r="AK20" s="1" t="s">
        <v>662</v>
      </c>
      <c r="AL20" s="1" t="s">
        <v>662</v>
      </c>
      <c r="AM20" s="1" t="s">
        <v>662</v>
      </c>
      <c r="AN20" s="1" t="s">
        <v>662</v>
      </c>
      <c r="AO20" s="1" t="s">
        <v>662</v>
      </c>
      <c r="AP20" s="1" t="s">
        <v>662</v>
      </c>
      <c r="AQ20" s="1"/>
      <c r="AR20" s="1" t="s">
        <v>662</v>
      </c>
      <c r="AS20" s="1" t="s">
        <v>662</v>
      </c>
      <c r="AT20" s="1" t="s">
        <v>288</v>
      </c>
      <c r="AU20" s="1" t="s">
        <v>288</v>
      </c>
      <c r="AV20" s="1"/>
      <c r="AW20" s="1" t="s">
        <v>259</v>
      </c>
      <c r="AX20" s="1" t="s">
        <v>734</v>
      </c>
      <c r="AY20" s="1" t="s">
        <v>732</v>
      </c>
      <c r="AZ20" s="1" t="s">
        <v>7</v>
      </c>
      <c r="BA20" s="1" t="s">
        <v>662</v>
      </c>
      <c r="BC20" s="1" t="s">
        <v>7</v>
      </c>
    </row>
    <row r="21" spans="1:55" x14ac:dyDescent="0.25">
      <c r="A21" t="s">
        <v>582</v>
      </c>
      <c r="B21" t="s">
        <v>481</v>
      </c>
      <c r="C21">
        <v>6</v>
      </c>
      <c r="D21" s="49">
        <v>44165</v>
      </c>
      <c r="E21" t="s">
        <v>365</v>
      </c>
      <c r="F21" t="s">
        <v>302</v>
      </c>
      <c r="G21" t="s">
        <v>591</v>
      </c>
      <c r="H21" t="s">
        <v>361</v>
      </c>
      <c r="J21" t="s">
        <v>366</v>
      </c>
      <c r="K21">
        <v>220</v>
      </c>
      <c r="L21" t="s">
        <v>592</v>
      </c>
      <c r="M21" t="s">
        <v>663</v>
      </c>
      <c r="N21" t="s">
        <v>582</v>
      </c>
      <c r="O21" t="s">
        <v>537</v>
      </c>
      <c r="P21" t="s">
        <v>478</v>
      </c>
      <c r="Q21">
        <v>3</v>
      </c>
      <c r="R21" t="s">
        <v>306</v>
      </c>
      <c r="S21" t="s">
        <v>614</v>
      </c>
      <c r="T21" t="s">
        <v>555</v>
      </c>
      <c r="U21">
        <v>2</v>
      </c>
      <c r="V21">
        <v>0.5</v>
      </c>
      <c r="W21">
        <v>2.5</v>
      </c>
      <c r="X21" t="s">
        <v>222</v>
      </c>
      <c r="AA21" s="1" t="s">
        <v>369</v>
      </c>
      <c r="AB21" s="1"/>
      <c r="AC21" s="1" t="s">
        <v>537</v>
      </c>
      <c r="AD21" s="1" t="s">
        <v>415</v>
      </c>
      <c r="AE21" s="1"/>
      <c r="AF21" s="1"/>
      <c r="AG21" s="1"/>
      <c r="AH21" s="1"/>
      <c r="AI21" s="1" t="s">
        <v>664</v>
      </c>
      <c r="AJ21" s="1" t="s">
        <v>664</v>
      </c>
      <c r="AK21" s="1" t="s">
        <v>664</v>
      </c>
      <c r="AL21" s="1" t="s">
        <v>664</v>
      </c>
      <c r="AM21" s="1" t="s">
        <v>664</v>
      </c>
      <c r="AN21" s="1" t="s">
        <v>664</v>
      </c>
      <c r="AO21" s="1" t="s">
        <v>664</v>
      </c>
      <c r="AP21" s="1" t="s">
        <v>664</v>
      </c>
      <c r="AQ21" s="1"/>
      <c r="AR21" s="1" t="s">
        <v>664</v>
      </c>
      <c r="AS21" s="1" t="s">
        <v>664</v>
      </c>
      <c r="AT21" s="1" t="s">
        <v>281</v>
      </c>
      <c r="AU21" s="1" t="s">
        <v>281</v>
      </c>
      <c r="AV21" s="1" t="s">
        <v>7</v>
      </c>
      <c r="AW21" s="1" t="s">
        <v>272</v>
      </c>
      <c r="AX21" s="1" t="s">
        <v>733</v>
      </c>
      <c r="AY21" s="1" t="s">
        <v>733</v>
      </c>
      <c r="AZ21" s="1"/>
      <c r="BA21" s="1" t="s">
        <v>664</v>
      </c>
      <c r="BC21" s="1"/>
    </row>
    <row r="22" spans="1:55" x14ac:dyDescent="0.25">
      <c r="A22" t="s">
        <v>583</v>
      </c>
      <c r="B22" t="s">
        <v>481</v>
      </c>
      <c r="C22">
        <v>7</v>
      </c>
      <c r="D22" s="49">
        <v>44165</v>
      </c>
      <c r="E22" t="s">
        <v>367</v>
      </c>
      <c r="F22" t="s">
        <v>302</v>
      </c>
      <c r="H22" t="s">
        <v>361</v>
      </c>
      <c r="J22" t="s">
        <v>366</v>
      </c>
      <c r="K22">
        <v>220</v>
      </c>
      <c r="L22" t="s">
        <v>453</v>
      </c>
      <c r="M22" t="s">
        <v>665</v>
      </c>
      <c r="N22" t="s">
        <v>583</v>
      </c>
      <c r="O22" t="s">
        <v>597</v>
      </c>
      <c r="P22" t="s">
        <v>478</v>
      </c>
      <c r="Q22">
        <v>1</v>
      </c>
      <c r="R22" t="s">
        <v>306</v>
      </c>
      <c r="S22" t="s">
        <v>618</v>
      </c>
      <c r="T22" t="s">
        <v>577</v>
      </c>
      <c r="U22">
        <v>1.5</v>
      </c>
      <c r="V22">
        <v>0</v>
      </c>
      <c r="W22">
        <v>1.5</v>
      </c>
      <c r="X22" t="s">
        <v>222</v>
      </c>
      <c r="Z22" t="s">
        <v>178</v>
      </c>
      <c r="AA22" s="1" t="s">
        <v>370</v>
      </c>
      <c r="AB22" s="1"/>
      <c r="AC22" s="1" t="s">
        <v>597</v>
      </c>
      <c r="AD22" s="1" t="s">
        <v>6</v>
      </c>
      <c r="AE22" s="1" t="s">
        <v>178</v>
      </c>
      <c r="AF22" s="1"/>
      <c r="AG22" s="1" t="s">
        <v>227</v>
      </c>
      <c r="AH22" s="1"/>
      <c r="AI22" s="1" t="s">
        <v>666</v>
      </c>
      <c r="AJ22" s="1" t="s">
        <v>666</v>
      </c>
      <c r="AK22" s="1" t="s">
        <v>666</v>
      </c>
      <c r="AL22" s="1" t="s">
        <v>666</v>
      </c>
      <c r="AM22" s="1" t="s">
        <v>666</v>
      </c>
      <c r="AN22" s="1" t="s">
        <v>666</v>
      </c>
      <c r="AO22" s="1" t="s">
        <v>666</v>
      </c>
      <c r="AP22" s="1" t="s">
        <v>666</v>
      </c>
      <c r="AQ22" s="1" t="s">
        <v>411</v>
      </c>
      <c r="AR22" s="1" t="s">
        <v>666</v>
      </c>
      <c r="AS22" s="1" t="s">
        <v>666</v>
      </c>
      <c r="AT22" s="1" t="s">
        <v>258</v>
      </c>
      <c r="AU22" s="1" t="s">
        <v>258</v>
      </c>
      <c r="AV22" s="1" t="s">
        <v>242</v>
      </c>
      <c r="AW22" s="1" t="s">
        <v>224</v>
      </c>
      <c r="AX22" s="1" t="s">
        <v>225</v>
      </c>
      <c r="AY22" s="1" t="s">
        <v>732</v>
      </c>
      <c r="AZ22" s="1" t="s">
        <v>242</v>
      </c>
      <c r="BA22" s="1" t="s">
        <v>666</v>
      </c>
      <c r="BC22" s="1" t="s">
        <v>242</v>
      </c>
    </row>
    <row r="23" spans="1:55" x14ac:dyDescent="0.25">
      <c r="A23" t="s">
        <v>584</v>
      </c>
      <c r="B23" t="s">
        <v>481</v>
      </c>
      <c r="C23">
        <v>8</v>
      </c>
      <c r="D23" s="49">
        <v>44165</v>
      </c>
      <c r="E23" t="s">
        <v>365</v>
      </c>
      <c r="F23" t="s">
        <v>364</v>
      </c>
      <c r="G23" t="s">
        <v>591</v>
      </c>
      <c r="H23" t="s">
        <v>361</v>
      </c>
      <c r="J23" t="s">
        <v>366</v>
      </c>
      <c r="K23">
        <v>218</v>
      </c>
      <c r="L23" t="s">
        <v>593</v>
      </c>
      <c r="M23" t="s">
        <v>667</v>
      </c>
      <c r="N23" t="s">
        <v>584</v>
      </c>
      <c r="O23" t="s">
        <v>598</v>
      </c>
      <c r="P23" t="s">
        <v>478</v>
      </c>
      <c r="Q23">
        <v>2</v>
      </c>
      <c r="R23" t="s">
        <v>306</v>
      </c>
      <c r="S23" t="s">
        <v>613</v>
      </c>
      <c r="T23" t="s">
        <v>620</v>
      </c>
      <c r="U23">
        <v>0.5</v>
      </c>
      <c r="V23">
        <v>0.5</v>
      </c>
      <c r="W23">
        <v>1</v>
      </c>
      <c r="X23" t="s">
        <v>222</v>
      </c>
      <c r="Z23" t="s">
        <v>636</v>
      </c>
      <c r="AA23" s="1" t="s">
        <v>372</v>
      </c>
      <c r="AB23" s="1"/>
      <c r="AC23" s="1" t="s">
        <v>598</v>
      </c>
      <c r="AD23" s="1" t="s">
        <v>240</v>
      </c>
      <c r="AE23" s="1"/>
      <c r="AF23" s="1" t="s">
        <v>227</v>
      </c>
      <c r="AG23" s="1" t="s">
        <v>245</v>
      </c>
      <c r="AH23" s="1"/>
      <c r="AI23" s="1" t="s">
        <v>668</v>
      </c>
      <c r="AJ23" s="1" t="s">
        <v>668</v>
      </c>
      <c r="AK23" s="1" t="s">
        <v>668</v>
      </c>
      <c r="AL23" s="1" t="s">
        <v>668</v>
      </c>
      <c r="AM23" s="1" t="s">
        <v>668</v>
      </c>
      <c r="AN23" s="1" t="s">
        <v>668</v>
      </c>
      <c r="AO23" s="1" t="s">
        <v>668</v>
      </c>
      <c r="AP23" s="1" t="s">
        <v>668</v>
      </c>
      <c r="AQ23" s="1" t="s">
        <v>412</v>
      </c>
      <c r="AR23" s="1" t="s">
        <v>668</v>
      </c>
      <c r="AS23" s="1" t="s">
        <v>668</v>
      </c>
      <c r="AT23" s="1" t="s">
        <v>241</v>
      </c>
      <c r="AU23" s="1" t="s">
        <v>241</v>
      </c>
      <c r="AV23" s="1"/>
      <c r="AW23" s="1" t="s">
        <v>243</v>
      </c>
      <c r="AX23" s="1"/>
      <c r="AY23" s="1" t="s">
        <v>733</v>
      </c>
      <c r="AZ23" s="1" t="s">
        <v>7</v>
      </c>
      <c r="BA23" s="1" t="s">
        <v>668</v>
      </c>
      <c r="BC23" s="1"/>
    </row>
    <row r="24" spans="1:55" x14ac:dyDescent="0.25">
      <c r="A24" t="s">
        <v>584</v>
      </c>
      <c r="B24" t="s">
        <v>481</v>
      </c>
      <c r="C24">
        <v>8</v>
      </c>
      <c r="D24" s="49">
        <v>44165</v>
      </c>
      <c r="E24" t="s">
        <v>365</v>
      </c>
      <c r="F24" t="s">
        <v>364</v>
      </c>
      <c r="G24" t="s">
        <v>591</v>
      </c>
      <c r="H24" t="s">
        <v>361</v>
      </c>
      <c r="J24" t="s">
        <v>366</v>
      </c>
      <c r="K24">
        <v>218</v>
      </c>
      <c r="L24" t="s">
        <v>593</v>
      </c>
      <c r="M24" t="s">
        <v>669</v>
      </c>
      <c r="N24" t="s">
        <v>584</v>
      </c>
      <c r="P24" t="s">
        <v>478</v>
      </c>
      <c r="Q24">
        <v>1</v>
      </c>
      <c r="R24" t="s">
        <v>306</v>
      </c>
      <c r="S24" t="s">
        <v>611</v>
      </c>
      <c r="T24" t="s">
        <v>619</v>
      </c>
      <c r="U24">
        <v>0.5</v>
      </c>
      <c r="V24">
        <v>0</v>
      </c>
      <c r="W24">
        <v>0.5</v>
      </c>
      <c r="X24" t="s">
        <v>222</v>
      </c>
      <c r="AA24" s="1" t="s">
        <v>372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C24" s="1"/>
    </row>
    <row r="25" spans="1:55" x14ac:dyDescent="0.25">
      <c r="A25" t="s">
        <v>585</v>
      </c>
      <c r="B25" t="s">
        <v>481</v>
      </c>
      <c r="C25">
        <v>9</v>
      </c>
      <c r="D25" s="49">
        <v>44165</v>
      </c>
      <c r="E25" t="s">
        <v>368</v>
      </c>
      <c r="F25" t="s">
        <v>302</v>
      </c>
      <c r="H25" t="s">
        <v>361</v>
      </c>
      <c r="J25" t="s">
        <v>366</v>
      </c>
      <c r="K25" t="s">
        <v>594</v>
      </c>
      <c r="L25" t="s">
        <v>593</v>
      </c>
      <c r="M25" t="s">
        <v>670</v>
      </c>
      <c r="N25" t="s">
        <v>585</v>
      </c>
      <c r="P25" t="s">
        <v>478</v>
      </c>
      <c r="Q25">
        <v>3</v>
      </c>
      <c r="R25" t="s">
        <v>306</v>
      </c>
      <c r="S25" t="s">
        <v>624</v>
      </c>
      <c r="T25" t="s">
        <v>576</v>
      </c>
      <c r="V25">
        <v>2.2999999999999998</v>
      </c>
      <c r="W25">
        <v>2.2999999999999998</v>
      </c>
      <c r="X25" t="s">
        <v>193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C25" s="1"/>
    </row>
    <row r="26" spans="1:55" x14ac:dyDescent="0.25">
      <c r="A26" t="s">
        <v>585</v>
      </c>
      <c r="B26" t="s">
        <v>481</v>
      </c>
      <c r="C26">
        <v>9</v>
      </c>
      <c r="D26" s="49">
        <v>44165</v>
      </c>
      <c r="E26" t="s">
        <v>368</v>
      </c>
      <c r="F26" t="s">
        <v>302</v>
      </c>
      <c r="H26" t="s">
        <v>361</v>
      </c>
      <c r="J26" t="s">
        <v>366</v>
      </c>
      <c r="K26" t="s">
        <v>594</v>
      </c>
      <c r="L26" t="s">
        <v>593</v>
      </c>
      <c r="M26" t="s">
        <v>671</v>
      </c>
      <c r="N26" t="s">
        <v>585</v>
      </c>
      <c r="O26" t="s">
        <v>599</v>
      </c>
      <c r="P26" t="s">
        <v>478</v>
      </c>
      <c r="Q26">
        <v>2</v>
      </c>
      <c r="R26" t="s">
        <v>306</v>
      </c>
      <c r="S26" t="s">
        <v>622</v>
      </c>
      <c r="T26" t="s">
        <v>623</v>
      </c>
      <c r="U26">
        <v>1.8</v>
      </c>
      <c r="V26">
        <v>0.49999999999999978</v>
      </c>
      <c r="W26">
        <v>2.2999999999999998</v>
      </c>
      <c r="X26" t="s">
        <v>222</v>
      </c>
      <c r="Z26" t="s">
        <v>638</v>
      </c>
      <c r="AA26" s="1" t="s">
        <v>374</v>
      </c>
      <c r="AB26" s="1" t="s">
        <v>374</v>
      </c>
      <c r="AC26" s="1" t="s">
        <v>599</v>
      </c>
      <c r="AD26" s="1" t="s">
        <v>6</v>
      </c>
      <c r="AE26" s="1"/>
      <c r="AF26" s="1"/>
      <c r="AG26" s="1"/>
      <c r="AH26" s="1"/>
      <c r="AI26" s="1" t="s">
        <v>672</v>
      </c>
      <c r="AJ26" s="1" t="s">
        <v>672</v>
      </c>
      <c r="AK26" s="1" t="s">
        <v>672</v>
      </c>
      <c r="AL26" s="1" t="s">
        <v>672</v>
      </c>
      <c r="AM26" s="1" t="s">
        <v>672</v>
      </c>
      <c r="AN26" s="1" t="s">
        <v>672</v>
      </c>
      <c r="AO26" s="1" t="s">
        <v>672</v>
      </c>
      <c r="AP26" s="1" t="s">
        <v>672</v>
      </c>
      <c r="AQ26" s="1" t="s">
        <v>411</v>
      </c>
      <c r="AR26" s="1" t="s">
        <v>672</v>
      </c>
      <c r="AS26" s="1" t="s">
        <v>672</v>
      </c>
      <c r="AT26" s="1" t="s">
        <v>223</v>
      </c>
      <c r="AU26" s="1" t="s">
        <v>223</v>
      </c>
      <c r="AV26" s="1"/>
      <c r="AW26" s="1"/>
      <c r="AX26" s="1"/>
      <c r="AY26" s="1" t="s">
        <v>226</v>
      </c>
      <c r="AZ26" s="1"/>
      <c r="BA26" s="1" t="s">
        <v>672</v>
      </c>
      <c r="BC26" s="1"/>
    </row>
    <row r="27" spans="1:55" x14ac:dyDescent="0.25">
      <c r="A27" t="s">
        <v>585</v>
      </c>
      <c r="B27" t="s">
        <v>481</v>
      </c>
      <c r="C27">
        <v>9</v>
      </c>
      <c r="D27" s="49">
        <v>44165</v>
      </c>
      <c r="E27" t="s">
        <v>368</v>
      </c>
      <c r="F27" t="s">
        <v>302</v>
      </c>
      <c r="H27" t="s">
        <v>361</v>
      </c>
      <c r="J27" t="s">
        <v>366</v>
      </c>
      <c r="K27" t="s">
        <v>594</v>
      </c>
      <c r="L27" t="s">
        <v>593</v>
      </c>
      <c r="M27" t="s">
        <v>673</v>
      </c>
      <c r="N27" t="s">
        <v>585</v>
      </c>
      <c r="P27" t="s">
        <v>478</v>
      </c>
      <c r="Q27">
        <v>1</v>
      </c>
      <c r="R27" t="s">
        <v>306</v>
      </c>
      <c r="S27" t="s">
        <v>621</v>
      </c>
      <c r="T27" t="s">
        <v>356</v>
      </c>
      <c r="U27">
        <v>0.5</v>
      </c>
      <c r="V27">
        <v>0</v>
      </c>
      <c r="W27">
        <v>0.5</v>
      </c>
      <c r="X27" t="s">
        <v>222</v>
      </c>
      <c r="Y27" t="s">
        <v>637</v>
      </c>
      <c r="AA27" s="1" t="s">
        <v>373</v>
      </c>
      <c r="AB27" s="1" t="s">
        <v>374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C27" s="1"/>
    </row>
    <row r="28" spans="1:55" x14ac:dyDescent="0.25">
      <c r="A28" t="s">
        <v>586</v>
      </c>
      <c r="B28" t="s">
        <v>481</v>
      </c>
      <c r="C28">
        <v>10</v>
      </c>
      <c r="D28" s="49">
        <v>44165</v>
      </c>
      <c r="E28" t="s">
        <v>365</v>
      </c>
      <c r="F28" t="s">
        <v>302</v>
      </c>
      <c r="H28" t="s">
        <v>361</v>
      </c>
      <c r="J28" t="s">
        <v>366</v>
      </c>
      <c r="K28" t="s">
        <v>594</v>
      </c>
      <c r="L28" t="s">
        <v>595</v>
      </c>
      <c r="M28" t="s">
        <v>674</v>
      </c>
      <c r="N28" t="s">
        <v>586</v>
      </c>
      <c r="O28" t="s">
        <v>599</v>
      </c>
      <c r="P28" t="s">
        <v>478</v>
      </c>
      <c r="Q28">
        <v>4</v>
      </c>
      <c r="R28" t="s">
        <v>306</v>
      </c>
      <c r="S28" t="s">
        <v>627</v>
      </c>
      <c r="T28" t="s">
        <v>555</v>
      </c>
      <c r="U28">
        <v>0.2</v>
      </c>
      <c r="V28">
        <v>9.1</v>
      </c>
      <c r="W28">
        <v>9.2999999999999989</v>
      </c>
      <c r="X28" t="s">
        <v>222</v>
      </c>
      <c r="Z28" t="s">
        <v>85</v>
      </c>
      <c r="AA28" s="1" t="s">
        <v>639</v>
      </c>
      <c r="AB28" s="1"/>
      <c r="AC28" s="1" t="s">
        <v>599</v>
      </c>
      <c r="AD28" s="1" t="s">
        <v>6</v>
      </c>
      <c r="AE28" s="1"/>
      <c r="AF28" s="1"/>
      <c r="AG28" s="1"/>
      <c r="AH28" s="1"/>
      <c r="AI28" s="1" t="s">
        <v>672</v>
      </c>
      <c r="AJ28" s="1" t="s">
        <v>672</v>
      </c>
      <c r="AK28" s="1" t="s">
        <v>672</v>
      </c>
      <c r="AL28" s="1" t="s">
        <v>672</v>
      </c>
      <c r="AM28" s="1" t="s">
        <v>672</v>
      </c>
      <c r="AN28" s="1" t="s">
        <v>672</v>
      </c>
      <c r="AO28" s="1" t="s">
        <v>672</v>
      </c>
      <c r="AP28" s="1" t="s">
        <v>672</v>
      </c>
      <c r="AQ28" s="1" t="s">
        <v>411</v>
      </c>
      <c r="AR28" s="1" t="s">
        <v>672</v>
      </c>
      <c r="AS28" s="1" t="s">
        <v>672</v>
      </c>
      <c r="AT28" s="1" t="s">
        <v>223</v>
      </c>
      <c r="AU28" s="1" t="s">
        <v>223</v>
      </c>
      <c r="AV28" s="1"/>
      <c r="AW28" s="1"/>
      <c r="AX28" s="1"/>
      <c r="AY28" s="1" t="s">
        <v>226</v>
      </c>
      <c r="AZ28" s="1"/>
      <c r="BA28" s="1" t="s">
        <v>672</v>
      </c>
      <c r="BC28" s="1"/>
    </row>
    <row r="29" spans="1:55" x14ac:dyDescent="0.25">
      <c r="A29" t="s">
        <v>586</v>
      </c>
      <c r="B29" t="s">
        <v>481</v>
      </c>
      <c r="C29">
        <v>10</v>
      </c>
      <c r="D29" s="49">
        <v>44165</v>
      </c>
      <c r="E29" t="s">
        <v>365</v>
      </c>
      <c r="F29" t="s">
        <v>302</v>
      </c>
      <c r="H29" t="s">
        <v>361</v>
      </c>
      <c r="J29" t="s">
        <v>366</v>
      </c>
      <c r="K29" t="s">
        <v>594</v>
      </c>
      <c r="L29" t="s">
        <v>595</v>
      </c>
      <c r="M29" t="s">
        <v>675</v>
      </c>
      <c r="N29" t="s">
        <v>586</v>
      </c>
      <c r="P29" t="s">
        <v>478</v>
      </c>
      <c r="Q29">
        <v>5</v>
      </c>
      <c r="R29" t="s">
        <v>306</v>
      </c>
      <c r="S29" t="s">
        <v>452</v>
      </c>
      <c r="T29" t="s">
        <v>575</v>
      </c>
      <c r="V29">
        <v>9.2999999999999989</v>
      </c>
      <c r="W29">
        <v>9.2999999999999989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C29" s="1"/>
    </row>
    <row r="30" spans="1:55" x14ac:dyDescent="0.25">
      <c r="A30" t="s">
        <v>586</v>
      </c>
      <c r="B30" t="s">
        <v>481</v>
      </c>
      <c r="C30">
        <v>10</v>
      </c>
      <c r="D30" s="49">
        <v>44165</v>
      </c>
      <c r="E30" t="s">
        <v>365</v>
      </c>
      <c r="F30" t="s">
        <v>302</v>
      </c>
      <c r="H30" t="s">
        <v>361</v>
      </c>
      <c r="J30" t="s">
        <v>366</v>
      </c>
      <c r="K30" t="s">
        <v>594</v>
      </c>
      <c r="L30" t="s">
        <v>595</v>
      </c>
      <c r="M30" t="s">
        <v>676</v>
      </c>
      <c r="N30" t="s">
        <v>586</v>
      </c>
      <c r="O30" t="s">
        <v>599</v>
      </c>
      <c r="P30" t="s">
        <v>478</v>
      </c>
      <c r="Q30">
        <v>3</v>
      </c>
      <c r="R30" t="s">
        <v>306</v>
      </c>
      <c r="S30" t="s">
        <v>626</v>
      </c>
      <c r="T30" t="s">
        <v>575</v>
      </c>
      <c r="U30">
        <v>8.5</v>
      </c>
      <c r="V30">
        <v>0.59999999999999964</v>
      </c>
      <c r="W30">
        <v>9.1</v>
      </c>
      <c r="X30" t="s">
        <v>222</v>
      </c>
      <c r="AA30" s="1"/>
      <c r="AB30" s="1"/>
      <c r="AC30" s="1" t="s">
        <v>599</v>
      </c>
      <c r="AD30" s="1" t="s">
        <v>6</v>
      </c>
      <c r="AE30" s="1"/>
      <c r="AF30" s="1"/>
      <c r="AG30" s="1"/>
      <c r="AH30" s="1"/>
      <c r="AI30" s="1" t="s">
        <v>672</v>
      </c>
      <c r="AJ30" s="1" t="s">
        <v>672</v>
      </c>
      <c r="AK30" s="1" t="s">
        <v>672</v>
      </c>
      <c r="AL30" s="1" t="s">
        <v>672</v>
      </c>
      <c r="AM30" s="1" t="s">
        <v>672</v>
      </c>
      <c r="AN30" s="1" t="s">
        <v>672</v>
      </c>
      <c r="AO30" s="1" t="s">
        <v>672</v>
      </c>
      <c r="AP30" s="1" t="s">
        <v>672</v>
      </c>
      <c r="AQ30" s="1" t="s">
        <v>411</v>
      </c>
      <c r="AR30" s="1" t="s">
        <v>672</v>
      </c>
      <c r="AS30" s="1" t="s">
        <v>672</v>
      </c>
      <c r="AT30" s="1" t="s">
        <v>223</v>
      </c>
      <c r="AU30" s="1" t="s">
        <v>223</v>
      </c>
      <c r="AV30" s="1"/>
      <c r="AW30" s="1"/>
      <c r="AX30" s="1"/>
      <c r="AY30" s="1" t="s">
        <v>226</v>
      </c>
      <c r="AZ30" s="1"/>
      <c r="BA30" s="1" t="s">
        <v>672</v>
      </c>
      <c r="BC30" s="1"/>
    </row>
    <row r="31" spans="1:55" x14ac:dyDescent="0.25">
      <c r="A31" t="s">
        <v>586</v>
      </c>
      <c r="B31" t="s">
        <v>481</v>
      </c>
      <c r="C31">
        <v>10</v>
      </c>
      <c r="D31" s="49">
        <v>44165</v>
      </c>
      <c r="E31" t="s">
        <v>365</v>
      </c>
      <c r="F31" t="s">
        <v>302</v>
      </c>
      <c r="H31" t="s">
        <v>361</v>
      </c>
      <c r="J31" t="s">
        <v>366</v>
      </c>
      <c r="K31" t="s">
        <v>594</v>
      </c>
      <c r="L31" t="s">
        <v>595</v>
      </c>
      <c r="M31" t="s">
        <v>677</v>
      </c>
      <c r="N31" t="s">
        <v>586</v>
      </c>
      <c r="P31" t="s">
        <v>478</v>
      </c>
      <c r="Q31">
        <v>1</v>
      </c>
      <c r="R31" t="s">
        <v>306</v>
      </c>
      <c r="S31" t="s">
        <v>621</v>
      </c>
      <c r="T31" t="s">
        <v>625</v>
      </c>
      <c r="U31">
        <v>0.4</v>
      </c>
      <c r="V31">
        <v>0</v>
      </c>
      <c r="W31">
        <v>0.4</v>
      </c>
      <c r="X31" t="s">
        <v>222</v>
      </c>
      <c r="AA31" s="1" t="s">
        <v>373</v>
      </c>
      <c r="AB31" s="1" t="s">
        <v>374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C31" s="1"/>
    </row>
    <row r="32" spans="1:55" x14ac:dyDescent="0.25">
      <c r="A32" t="s">
        <v>586</v>
      </c>
      <c r="B32" t="s">
        <v>481</v>
      </c>
      <c r="C32">
        <v>10</v>
      </c>
      <c r="D32" s="49">
        <v>44165</v>
      </c>
      <c r="E32" t="s">
        <v>365</v>
      </c>
      <c r="F32" t="s">
        <v>302</v>
      </c>
      <c r="H32" t="s">
        <v>361</v>
      </c>
      <c r="J32" t="s">
        <v>366</v>
      </c>
      <c r="K32" t="s">
        <v>594</v>
      </c>
      <c r="L32" t="s">
        <v>595</v>
      </c>
      <c r="M32" t="s">
        <v>678</v>
      </c>
      <c r="N32" t="s">
        <v>586</v>
      </c>
      <c r="O32" t="s">
        <v>599</v>
      </c>
      <c r="P32" t="s">
        <v>478</v>
      </c>
      <c r="Q32">
        <v>2</v>
      </c>
      <c r="R32" t="s">
        <v>306</v>
      </c>
      <c r="S32" t="s">
        <v>613</v>
      </c>
      <c r="T32" t="s">
        <v>575</v>
      </c>
      <c r="U32">
        <v>0.2</v>
      </c>
      <c r="V32">
        <v>0.40000000000000008</v>
      </c>
      <c r="W32">
        <v>0.60000000000000009</v>
      </c>
      <c r="X32" t="s">
        <v>222</v>
      </c>
      <c r="Z32" t="s">
        <v>636</v>
      </c>
      <c r="AA32" s="1" t="s">
        <v>372</v>
      </c>
      <c r="AB32" s="1" t="s">
        <v>374</v>
      </c>
      <c r="AC32" s="1" t="s">
        <v>599</v>
      </c>
      <c r="AD32" s="1" t="s">
        <v>6</v>
      </c>
      <c r="AE32" s="1"/>
      <c r="AF32" s="1"/>
      <c r="AG32" s="1"/>
      <c r="AH32" s="1"/>
      <c r="AI32" s="1" t="s">
        <v>672</v>
      </c>
      <c r="AJ32" s="1" t="s">
        <v>672</v>
      </c>
      <c r="AK32" s="1" t="s">
        <v>672</v>
      </c>
      <c r="AL32" s="1" t="s">
        <v>672</v>
      </c>
      <c r="AM32" s="1" t="s">
        <v>672</v>
      </c>
      <c r="AN32" s="1" t="s">
        <v>672</v>
      </c>
      <c r="AO32" s="1" t="s">
        <v>672</v>
      </c>
      <c r="AP32" s="1" t="s">
        <v>672</v>
      </c>
      <c r="AQ32" s="1" t="s">
        <v>411</v>
      </c>
      <c r="AR32" s="1" t="s">
        <v>672</v>
      </c>
      <c r="AS32" s="1" t="s">
        <v>672</v>
      </c>
      <c r="AT32" s="1" t="s">
        <v>223</v>
      </c>
      <c r="AU32" s="1" t="s">
        <v>223</v>
      </c>
      <c r="AV32" s="1"/>
      <c r="AW32" s="1"/>
      <c r="AX32" s="1"/>
      <c r="AY32" s="1" t="s">
        <v>226</v>
      </c>
      <c r="AZ32" s="1"/>
      <c r="BA32" s="1" t="s">
        <v>672</v>
      </c>
      <c r="BC3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B8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49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12.85546875" bestFit="1" customWidth="1"/>
    <col min="11" max="11" width="19.42578125" bestFit="1" customWidth="1"/>
    <col min="12" max="12" width="23.85546875" bestFit="1" customWidth="1"/>
    <col min="13" max="13" width="15.28515625" bestFit="1" customWidth="1"/>
    <col min="14" max="14" width="19.85546875" bestFit="1" customWidth="1"/>
    <col min="15" max="15" width="22.5703125" style="13" bestFit="1" customWidth="1"/>
    <col min="16" max="16" width="14.42578125" bestFit="1" customWidth="1"/>
    <col min="17" max="17" width="21.5703125" bestFit="1" customWidth="1"/>
    <col min="18" max="18" width="21" bestFit="1" customWidth="1"/>
    <col min="19" max="19" width="20.42578125" bestFit="1" customWidth="1"/>
    <col min="20" max="20" width="18.42578125" bestFit="1" customWidth="1"/>
    <col min="21" max="21" width="21.7109375" bestFit="1" customWidth="1"/>
    <col min="22" max="22" width="16.5703125" bestFit="1" customWidth="1"/>
    <col min="23" max="23" width="18.5703125" bestFit="1" customWidth="1"/>
    <col min="24" max="24" width="23.85546875" bestFit="1" customWidth="1"/>
    <col min="25" max="25" width="15.5703125" bestFit="1" customWidth="1"/>
    <col min="26" max="26" width="20.85546875" bestFit="1" customWidth="1"/>
    <col min="27" max="27" width="16.42578125" bestFit="1" customWidth="1"/>
    <col min="28" max="28" width="27.5703125" bestFit="1" customWidth="1"/>
    <col min="29" max="29" width="31.42578125" bestFit="1" customWidth="1"/>
    <col min="30" max="30" width="43.5703125" bestFit="1" customWidth="1"/>
    <col min="31" max="31" width="32.28515625" bestFit="1" customWidth="1"/>
    <col min="32" max="32" width="29.85546875" bestFit="1" customWidth="1"/>
    <col min="33" max="33" width="29.42578125" bestFit="1" customWidth="1"/>
    <col min="34" max="34" width="29.28515625" bestFit="1" customWidth="1"/>
    <col min="35" max="35" width="30.140625" bestFit="1" customWidth="1"/>
    <col min="36" max="36" width="29.42578125" bestFit="1" customWidth="1"/>
    <col min="37" max="37" width="34.140625" bestFit="1" customWidth="1"/>
    <col min="38" max="38" width="40.140625" bestFit="1" customWidth="1"/>
    <col min="39" max="40" width="39.42578125" bestFit="1" customWidth="1"/>
    <col min="41" max="41" width="32.42578125" bestFit="1" customWidth="1"/>
    <col min="42" max="42" width="48" bestFit="1" customWidth="1"/>
    <col min="43" max="43" width="31.140625" bestFit="1" customWidth="1"/>
    <col min="44" max="44" width="30.7109375" bestFit="1" customWidth="1"/>
    <col min="45" max="45" width="34.42578125" bestFit="1" customWidth="1"/>
    <col min="46" max="46" width="34.140625" bestFit="1" customWidth="1"/>
    <col min="47" max="47" width="55.42578125" bestFit="1" customWidth="1"/>
    <col min="48" max="48" width="36.28515625" bestFit="1" customWidth="1"/>
    <col min="49" max="49" width="30.5703125" bestFit="1" customWidth="1"/>
    <col min="50" max="50" width="46" bestFit="1" customWidth="1"/>
    <col min="51" max="51" width="30.5703125" bestFit="1" customWidth="1"/>
    <col min="52" max="52" width="31" bestFit="1" customWidth="1"/>
    <col min="53" max="53" width="43.140625" bestFit="1" customWidth="1"/>
    <col min="54" max="54" width="28.7109375" bestFit="1" customWidth="1"/>
  </cols>
  <sheetData>
    <row r="1" spans="1:54" x14ac:dyDescent="0.25">
      <c r="A1" t="s">
        <v>15</v>
      </c>
      <c r="B1" t="s">
        <v>479</v>
      </c>
      <c r="C1" t="s">
        <v>16</v>
      </c>
      <c r="D1" s="49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22</v>
      </c>
      <c r="K1" t="s">
        <v>23</v>
      </c>
      <c r="L1" t="s">
        <v>24</v>
      </c>
      <c r="M1" t="s">
        <v>480</v>
      </c>
      <c r="N1" t="s">
        <v>124</v>
      </c>
      <c r="O1" t="s">
        <v>125</v>
      </c>
      <c r="P1" t="s">
        <v>126</v>
      </c>
      <c r="Q1" s="13" t="s">
        <v>127</v>
      </c>
      <c r="R1" t="s">
        <v>142</v>
      </c>
      <c r="S1" t="s">
        <v>150</v>
      </c>
      <c r="T1" t="s">
        <v>151</v>
      </c>
      <c r="U1" t="s">
        <v>141</v>
      </c>
      <c r="V1" t="s">
        <v>134</v>
      </c>
      <c r="W1" t="s">
        <v>143</v>
      </c>
      <c r="X1" t="s">
        <v>128</v>
      </c>
      <c r="Y1" t="s">
        <v>132</v>
      </c>
      <c r="Z1" t="s">
        <v>135</v>
      </c>
      <c r="AA1" t="s">
        <v>140</v>
      </c>
      <c r="AB1" t="s">
        <v>28</v>
      </c>
      <c r="AC1" t="s">
        <v>155</v>
      </c>
      <c r="AD1" t="s">
        <v>156</v>
      </c>
      <c r="AE1" t="s">
        <v>164</v>
      </c>
      <c r="AF1" t="s">
        <v>183</v>
      </c>
      <c r="AG1" t="s">
        <v>184</v>
      </c>
      <c r="AH1" t="s">
        <v>165</v>
      </c>
      <c r="AI1" t="s">
        <v>166</v>
      </c>
      <c r="AJ1" t="s">
        <v>180</v>
      </c>
      <c r="AK1" t="s">
        <v>342</v>
      </c>
      <c r="AL1" t="s">
        <v>181</v>
      </c>
      <c r="AM1" t="s">
        <v>447</v>
      </c>
      <c r="AN1" t="s">
        <v>448</v>
      </c>
      <c r="AO1" t="s">
        <v>182</v>
      </c>
      <c r="AP1" t="s">
        <v>185</v>
      </c>
      <c r="AQ1" t="s">
        <v>443</v>
      </c>
      <c r="AR1" t="s">
        <v>444</v>
      </c>
      <c r="AS1" t="s">
        <v>158</v>
      </c>
      <c r="AT1" t="s">
        <v>159</v>
      </c>
      <c r="AU1" t="s">
        <v>341</v>
      </c>
      <c r="AV1" t="s">
        <v>160</v>
      </c>
      <c r="AW1" t="s">
        <v>161</v>
      </c>
      <c r="AX1" t="s">
        <v>162</v>
      </c>
      <c r="AY1" t="s">
        <v>163</v>
      </c>
      <c r="AZ1" t="s">
        <v>359</v>
      </c>
      <c r="BA1" t="s">
        <v>473</v>
      </c>
      <c r="BB1" t="s">
        <v>157</v>
      </c>
    </row>
    <row r="2" spans="1:54" x14ac:dyDescent="0.25">
      <c r="A2" t="s">
        <v>1</v>
      </c>
      <c r="B2" t="s">
        <v>477</v>
      </c>
      <c r="C2">
        <v>1</v>
      </c>
      <c r="D2" s="49">
        <v>44425</v>
      </c>
      <c r="E2" t="s">
        <v>353</v>
      </c>
      <c r="F2" t="s">
        <v>343</v>
      </c>
      <c r="G2" t="s">
        <v>354</v>
      </c>
      <c r="H2" t="s">
        <v>346</v>
      </c>
      <c r="I2" t="s">
        <v>347</v>
      </c>
      <c r="J2" t="s">
        <v>679</v>
      </c>
      <c r="K2" t="s">
        <v>1</v>
      </c>
      <c r="L2" t="s">
        <v>527</v>
      </c>
      <c r="M2" t="s">
        <v>483</v>
      </c>
      <c r="N2">
        <v>3</v>
      </c>
      <c r="O2" t="s">
        <v>320</v>
      </c>
      <c r="Q2" s="13" t="s">
        <v>569</v>
      </c>
      <c r="R2" t="s">
        <v>459</v>
      </c>
      <c r="S2">
        <v>500</v>
      </c>
      <c r="T2">
        <v>9</v>
      </c>
      <c r="U2" t="s">
        <v>235</v>
      </c>
      <c r="V2" t="s">
        <v>575</v>
      </c>
      <c r="W2" t="s">
        <v>311</v>
      </c>
      <c r="Z2" t="s">
        <v>255</v>
      </c>
      <c r="AB2" s="1" t="s">
        <v>527</v>
      </c>
      <c r="AC2" s="1" t="s">
        <v>415</v>
      </c>
      <c r="AD2" s="1"/>
      <c r="AE2" s="1" t="s">
        <v>227</v>
      </c>
      <c r="AF2" s="1"/>
      <c r="AG2" s="1"/>
      <c r="AH2" s="1" t="s">
        <v>642</v>
      </c>
      <c r="AI2" s="1" t="s">
        <v>642</v>
      </c>
      <c r="AJ2" s="1" t="s">
        <v>642</v>
      </c>
      <c r="AK2" s="1" t="s">
        <v>642</v>
      </c>
      <c r="AL2" s="1" t="s">
        <v>642</v>
      </c>
      <c r="AM2" s="1" t="s">
        <v>642</v>
      </c>
      <c r="AN2" s="1" t="s">
        <v>642</v>
      </c>
      <c r="AO2" s="1" t="s">
        <v>642</v>
      </c>
      <c r="AP2" s="1" t="s">
        <v>412</v>
      </c>
      <c r="AQ2" s="1" t="s">
        <v>642</v>
      </c>
      <c r="AR2" s="1" t="s">
        <v>642</v>
      </c>
      <c r="AS2" s="1" t="s">
        <v>241</v>
      </c>
      <c r="AT2" s="1" t="s">
        <v>241</v>
      </c>
      <c r="AU2" s="1" t="s">
        <v>7</v>
      </c>
      <c r="AV2" s="1" t="s">
        <v>259</v>
      </c>
      <c r="AW2" s="1" t="s">
        <v>732</v>
      </c>
      <c r="AX2" s="1" t="s">
        <v>226</v>
      </c>
      <c r="AY2" s="1" t="s">
        <v>242</v>
      </c>
      <c r="AZ2" s="1" t="s">
        <v>642</v>
      </c>
      <c r="BB2" s="1"/>
    </row>
    <row r="3" spans="1:54" x14ac:dyDescent="0.25">
      <c r="A3" t="s">
        <v>1</v>
      </c>
      <c r="B3" t="s">
        <v>477</v>
      </c>
      <c r="C3">
        <v>1</v>
      </c>
      <c r="D3" s="49">
        <v>44425</v>
      </c>
      <c r="E3" t="s">
        <v>353</v>
      </c>
      <c r="F3" t="s">
        <v>343</v>
      </c>
      <c r="G3" t="s">
        <v>354</v>
      </c>
      <c r="H3" t="s">
        <v>346</v>
      </c>
      <c r="I3" t="s">
        <v>347</v>
      </c>
      <c r="J3" t="s">
        <v>469</v>
      </c>
      <c r="K3" t="s">
        <v>1</v>
      </c>
      <c r="L3" t="s">
        <v>529</v>
      </c>
      <c r="M3" t="s">
        <v>483</v>
      </c>
      <c r="N3">
        <v>2</v>
      </c>
      <c r="O3" t="s">
        <v>320</v>
      </c>
      <c r="P3" t="s">
        <v>452</v>
      </c>
      <c r="Q3" s="13" t="s">
        <v>456</v>
      </c>
      <c r="R3" t="s">
        <v>452</v>
      </c>
      <c r="S3">
        <v>250</v>
      </c>
      <c r="T3">
        <v>7</v>
      </c>
      <c r="U3" t="s">
        <v>217</v>
      </c>
      <c r="V3" t="s">
        <v>451</v>
      </c>
      <c r="W3" t="s">
        <v>457</v>
      </c>
      <c r="X3" t="s">
        <v>458</v>
      </c>
      <c r="Y3" t="s">
        <v>222</v>
      </c>
      <c r="Z3" t="s">
        <v>268</v>
      </c>
      <c r="AB3" s="1" t="s">
        <v>529</v>
      </c>
      <c r="AC3" s="1" t="s">
        <v>440</v>
      </c>
      <c r="AD3" s="1"/>
      <c r="AE3" s="1" t="s">
        <v>227</v>
      </c>
      <c r="AF3" s="1" t="s">
        <v>227</v>
      </c>
      <c r="AG3" s="1"/>
      <c r="AH3" s="1" t="s">
        <v>644</v>
      </c>
      <c r="AI3" s="1" t="s">
        <v>644</v>
      </c>
      <c r="AJ3" s="1" t="s">
        <v>644</v>
      </c>
      <c r="AK3" s="1" t="s">
        <v>644</v>
      </c>
      <c r="AL3" s="1" t="s">
        <v>644</v>
      </c>
      <c r="AM3" s="1" t="s">
        <v>644</v>
      </c>
      <c r="AN3" s="1" t="s">
        <v>644</v>
      </c>
      <c r="AO3" s="1" t="s">
        <v>644</v>
      </c>
      <c r="AP3" s="1" t="s">
        <v>411</v>
      </c>
      <c r="AQ3" s="1" t="s">
        <v>644</v>
      </c>
      <c r="AR3" s="1" t="s">
        <v>644</v>
      </c>
      <c r="AS3" s="1" t="s">
        <v>258</v>
      </c>
      <c r="AT3" s="1" t="s">
        <v>258</v>
      </c>
      <c r="AU3" s="1" t="s">
        <v>242</v>
      </c>
      <c r="AV3" s="1" t="s">
        <v>243</v>
      </c>
      <c r="AW3" s="1" t="s">
        <v>733</v>
      </c>
      <c r="AX3" s="1"/>
      <c r="AY3" s="1" t="s">
        <v>7</v>
      </c>
      <c r="AZ3" s="1" t="s">
        <v>644</v>
      </c>
      <c r="BB3" s="1"/>
    </row>
    <row r="4" spans="1:54" x14ac:dyDescent="0.25">
      <c r="A4" t="s">
        <v>1</v>
      </c>
      <c r="B4" t="s">
        <v>477</v>
      </c>
      <c r="C4">
        <v>1</v>
      </c>
      <c r="D4" s="49">
        <v>44425</v>
      </c>
      <c r="E4" t="s">
        <v>353</v>
      </c>
      <c r="F4" t="s">
        <v>343</v>
      </c>
      <c r="G4" t="s">
        <v>354</v>
      </c>
      <c r="H4" t="s">
        <v>346</v>
      </c>
      <c r="I4" t="s">
        <v>347</v>
      </c>
      <c r="J4" t="s">
        <v>449</v>
      </c>
      <c r="K4" t="s">
        <v>1</v>
      </c>
      <c r="L4" t="s">
        <v>3</v>
      </c>
      <c r="M4" t="s">
        <v>483</v>
      </c>
      <c r="N4">
        <v>1</v>
      </c>
      <c r="O4" t="s">
        <v>320</v>
      </c>
      <c r="P4" t="s">
        <v>352</v>
      </c>
      <c r="Q4" s="13" t="s">
        <v>351</v>
      </c>
      <c r="R4" t="s">
        <v>355</v>
      </c>
      <c r="S4">
        <v>250</v>
      </c>
      <c r="T4">
        <v>7</v>
      </c>
      <c r="U4" t="s">
        <v>235</v>
      </c>
      <c r="V4" t="s">
        <v>356</v>
      </c>
      <c r="W4" t="s">
        <v>311</v>
      </c>
      <c r="Z4" t="s">
        <v>237</v>
      </c>
      <c r="AA4" t="s">
        <v>357</v>
      </c>
      <c r="AB4" s="1" t="s">
        <v>3</v>
      </c>
      <c r="AC4" s="1" t="s">
        <v>240</v>
      </c>
      <c r="AD4" s="1"/>
      <c r="AE4" s="1" t="s">
        <v>245</v>
      </c>
      <c r="AF4" s="1"/>
      <c r="AG4" s="1"/>
      <c r="AH4" s="1" t="s">
        <v>470</v>
      </c>
      <c r="AI4" s="1" t="s">
        <v>470</v>
      </c>
      <c r="AJ4" s="1" t="s">
        <v>470</v>
      </c>
      <c r="AK4" s="1" t="s">
        <v>470</v>
      </c>
      <c r="AL4" s="1" t="s">
        <v>470</v>
      </c>
      <c r="AM4" s="1" t="s">
        <v>470</v>
      </c>
      <c r="AN4" s="1" t="s">
        <v>470</v>
      </c>
      <c r="AO4" s="1" t="s">
        <v>470</v>
      </c>
      <c r="AP4" s="1" t="s">
        <v>411</v>
      </c>
      <c r="AQ4" s="1" t="s">
        <v>470</v>
      </c>
      <c r="AR4" s="1" t="s">
        <v>470</v>
      </c>
      <c r="AS4" s="1" t="s">
        <v>223</v>
      </c>
      <c r="AT4" s="1" t="s">
        <v>223</v>
      </c>
      <c r="AU4" s="1" t="s">
        <v>242</v>
      </c>
      <c r="AV4" s="1" t="s">
        <v>272</v>
      </c>
      <c r="AW4" s="1" t="s">
        <v>225</v>
      </c>
      <c r="AX4" s="1" t="s">
        <v>732</v>
      </c>
      <c r="AY4" s="1" t="s">
        <v>7</v>
      </c>
      <c r="AZ4" s="1" t="s">
        <v>470</v>
      </c>
      <c r="BB4" s="1" t="s">
        <v>242</v>
      </c>
    </row>
    <row r="5" spans="1:54" x14ac:dyDescent="0.25">
      <c r="A5" t="s">
        <v>566</v>
      </c>
      <c r="B5" t="s">
        <v>477</v>
      </c>
      <c r="C5">
        <v>2</v>
      </c>
      <c r="D5" s="49">
        <v>44426</v>
      </c>
      <c r="E5" t="s">
        <v>353</v>
      </c>
      <c r="F5" t="s">
        <v>343</v>
      </c>
      <c r="G5" t="s">
        <v>354</v>
      </c>
      <c r="H5" t="s">
        <v>455</v>
      </c>
      <c r="I5" t="s">
        <v>347</v>
      </c>
      <c r="J5" t="s">
        <v>680</v>
      </c>
      <c r="K5" t="s">
        <v>566</v>
      </c>
      <c r="L5" t="s">
        <v>532</v>
      </c>
      <c r="M5" t="s">
        <v>483</v>
      </c>
      <c r="N5">
        <v>1</v>
      </c>
      <c r="O5" t="s">
        <v>320</v>
      </c>
      <c r="Q5" s="13" t="s">
        <v>570</v>
      </c>
      <c r="R5" t="s">
        <v>310</v>
      </c>
      <c r="S5">
        <v>600</v>
      </c>
      <c r="T5">
        <v>10</v>
      </c>
      <c r="U5" t="s">
        <v>266</v>
      </c>
      <c r="V5" t="s">
        <v>554</v>
      </c>
      <c r="W5" t="s">
        <v>457</v>
      </c>
      <c r="Z5" t="s">
        <v>219</v>
      </c>
      <c r="AB5" s="1" t="s">
        <v>532</v>
      </c>
      <c r="AC5" s="1" t="s">
        <v>6</v>
      </c>
      <c r="AD5" s="1" t="s">
        <v>178</v>
      </c>
      <c r="AE5" s="1" t="s">
        <v>245</v>
      </c>
      <c r="AF5" s="1"/>
      <c r="AG5" s="1"/>
      <c r="AH5" s="1" t="s">
        <v>650</v>
      </c>
      <c r="AI5" s="1" t="s">
        <v>650</v>
      </c>
      <c r="AJ5" s="1" t="s">
        <v>650</v>
      </c>
      <c r="AK5" s="1" t="s">
        <v>650</v>
      </c>
      <c r="AL5" s="1" t="s">
        <v>650</v>
      </c>
      <c r="AM5" s="1" t="s">
        <v>650</v>
      </c>
      <c r="AN5" s="1" t="s">
        <v>650</v>
      </c>
      <c r="AO5" s="1" t="s">
        <v>650</v>
      </c>
      <c r="AP5" s="1" t="s">
        <v>412</v>
      </c>
      <c r="AQ5" s="1" t="s">
        <v>650</v>
      </c>
      <c r="AR5" s="1" t="s">
        <v>650</v>
      </c>
      <c r="AS5" s="1" t="s">
        <v>271</v>
      </c>
      <c r="AT5" s="1" t="s">
        <v>271</v>
      </c>
      <c r="AU5" s="1"/>
      <c r="AV5" s="1" t="s">
        <v>224</v>
      </c>
      <c r="AW5" s="1" t="s">
        <v>734</v>
      </c>
      <c r="AX5" s="1" t="s">
        <v>733</v>
      </c>
      <c r="AY5" s="1" t="s">
        <v>242</v>
      </c>
      <c r="AZ5" s="1" t="s">
        <v>650</v>
      </c>
      <c r="BB5" s="1"/>
    </row>
    <row r="6" spans="1:54" x14ac:dyDescent="0.25">
      <c r="A6" t="s">
        <v>567</v>
      </c>
      <c r="B6" t="s">
        <v>477</v>
      </c>
      <c r="C6">
        <v>3</v>
      </c>
      <c r="D6" s="49">
        <v>44427</v>
      </c>
      <c r="E6" t="s">
        <v>353</v>
      </c>
      <c r="F6" t="s">
        <v>343</v>
      </c>
      <c r="G6" t="s">
        <v>354</v>
      </c>
      <c r="H6" t="s">
        <v>489</v>
      </c>
      <c r="I6" t="s">
        <v>347</v>
      </c>
      <c r="J6" t="s">
        <v>681</v>
      </c>
      <c r="K6" t="s">
        <v>567</v>
      </c>
      <c r="M6" t="s">
        <v>483</v>
      </c>
      <c r="N6">
        <v>2</v>
      </c>
      <c r="O6" t="s">
        <v>320</v>
      </c>
      <c r="P6" t="s">
        <v>536</v>
      </c>
      <c r="Q6" s="13" t="s">
        <v>572</v>
      </c>
      <c r="R6" t="s">
        <v>573</v>
      </c>
      <c r="S6">
        <v>800</v>
      </c>
      <c r="T6">
        <v>12</v>
      </c>
      <c r="U6" t="s">
        <v>266</v>
      </c>
      <c r="V6" t="s">
        <v>577</v>
      </c>
      <c r="W6" t="s">
        <v>457</v>
      </c>
      <c r="Z6" t="s">
        <v>268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B6" s="1"/>
    </row>
    <row r="7" spans="1:54" x14ac:dyDescent="0.25">
      <c r="A7" t="s">
        <v>567</v>
      </c>
      <c r="B7" t="s">
        <v>477</v>
      </c>
      <c r="C7">
        <v>3</v>
      </c>
      <c r="D7" s="49">
        <v>44427</v>
      </c>
      <c r="E7" t="s">
        <v>353</v>
      </c>
      <c r="F7" t="s">
        <v>343</v>
      </c>
      <c r="G7" t="s">
        <v>354</v>
      </c>
      <c r="H7" t="s">
        <v>489</v>
      </c>
      <c r="I7" t="s">
        <v>347</v>
      </c>
      <c r="J7" t="s">
        <v>682</v>
      </c>
      <c r="K7" t="s">
        <v>567</v>
      </c>
      <c r="L7" t="s">
        <v>537</v>
      </c>
      <c r="M7" t="s">
        <v>483</v>
      </c>
      <c r="N7">
        <v>1</v>
      </c>
      <c r="O7" t="s">
        <v>320</v>
      </c>
      <c r="P7" t="s">
        <v>530</v>
      </c>
      <c r="Q7" s="13" t="s">
        <v>571</v>
      </c>
      <c r="R7" t="s">
        <v>530</v>
      </c>
      <c r="S7">
        <v>751</v>
      </c>
      <c r="T7">
        <v>12</v>
      </c>
      <c r="U7" t="s">
        <v>278</v>
      </c>
      <c r="V7" t="s">
        <v>576</v>
      </c>
      <c r="W7" t="s">
        <v>311</v>
      </c>
      <c r="Y7" t="s">
        <v>193</v>
      </c>
      <c r="Z7" t="s">
        <v>255</v>
      </c>
      <c r="AB7" s="1" t="s">
        <v>537</v>
      </c>
      <c r="AC7" s="1" t="s">
        <v>415</v>
      </c>
      <c r="AD7" s="1"/>
      <c r="AE7" s="1"/>
      <c r="AF7" s="1"/>
      <c r="AG7" s="1"/>
      <c r="AH7" s="1" t="s">
        <v>664</v>
      </c>
      <c r="AI7" s="1" t="s">
        <v>664</v>
      </c>
      <c r="AJ7" s="1" t="s">
        <v>664</v>
      </c>
      <c r="AK7" s="1" t="s">
        <v>664</v>
      </c>
      <c r="AL7" s="1" t="s">
        <v>664</v>
      </c>
      <c r="AM7" s="1" t="s">
        <v>664</v>
      </c>
      <c r="AN7" s="1" t="s">
        <v>664</v>
      </c>
      <c r="AO7" s="1" t="s">
        <v>664</v>
      </c>
      <c r="AP7" s="1"/>
      <c r="AQ7" s="1" t="s">
        <v>664</v>
      </c>
      <c r="AR7" s="1" t="s">
        <v>664</v>
      </c>
      <c r="AS7" s="1" t="s">
        <v>281</v>
      </c>
      <c r="AT7" s="1" t="s">
        <v>281</v>
      </c>
      <c r="AU7" s="1" t="s">
        <v>7</v>
      </c>
      <c r="AV7" s="1" t="s">
        <v>272</v>
      </c>
      <c r="AW7" s="1" t="s">
        <v>733</v>
      </c>
      <c r="AX7" s="1" t="s">
        <v>733</v>
      </c>
      <c r="AY7" s="1"/>
      <c r="AZ7" s="1" t="s">
        <v>664</v>
      </c>
      <c r="BB7" s="1"/>
    </row>
    <row r="8" spans="1:54" x14ac:dyDescent="0.25">
      <c r="A8" t="s">
        <v>568</v>
      </c>
      <c r="B8" t="s">
        <v>477</v>
      </c>
      <c r="C8">
        <v>4</v>
      </c>
      <c r="D8" s="49">
        <v>44428</v>
      </c>
      <c r="E8" t="s">
        <v>353</v>
      </c>
      <c r="F8" t="s">
        <v>343</v>
      </c>
      <c r="G8" t="s">
        <v>354</v>
      </c>
      <c r="H8" t="s">
        <v>494</v>
      </c>
      <c r="I8" t="s">
        <v>347</v>
      </c>
      <c r="J8" t="s">
        <v>683</v>
      </c>
      <c r="K8" t="s">
        <v>568</v>
      </c>
      <c r="L8" t="s">
        <v>534</v>
      </c>
      <c r="M8" t="s">
        <v>483</v>
      </c>
      <c r="N8">
        <v>1</v>
      </c>
      <c r="O8" t="s">
        <v>320</v>
      </c>
      <c r="P8" t="s">
        <v>265</v>
      </c>
      <c r="Q8" s="13" t="s">
        <v>574</v>
      </c>
      <c r="R8" t="s">
        <v>573</v>
      </c>
      <c r="S8">
        <v>21</v>
      </c>
      <c r="T8">
        <v>2</v>
      </c>
      <c r="U8" t="s">
        <v>253</v>
      </c>
      <c r="V8" t="s">
        <v>555</v>
      </c>
      <c r="W8" t="s">
        <v>311</v>
      </c>
      <c r="Y8" t="s">
        <v>222</v>
      </c>
      <c r="Z8" t="s">
        <v>219</v>
      </c>
      <c r="AB8" s="1" t="s">
        <v>534</v>
      </c>
      <c r="AC8" s="1" t="s">
        <v>6</v>
      </c>
      <c r="AD8" s="1" t="s">
        <v>116</v>
      </c>
      <c r="AE8" s="1" t="s">
        <v>245</v>
      </c>
      <c r="AF8" s="1" t="s">
        <v>227</v>
      </c>
      <c r="AG8" s="1" t="s">
        <v>486</v>
      </c>
      <c r="AH8" s="1" t="s">
        <v>654</v>
      </c>
      <c r="AI8" s="1" t="s">
        <v>654</v>
      </c>
      <c r="AJ8" s="1" t="s">
        <v>654</v>
      </c>
      <c r="AK8" s="1" t="s">
        <v>654</v>
      </c>
      <c r="AL8" s="1" t="s">
        <v>654</v>
      </c>
      <c r="AM8" s="1" t="s">
        <v>654</v>
      </c>
      <c r="AN8" s="1" t="s">
        <v>654</v>
      </c>
      <c r="AO8" s="1" t="s">
        <v>654</v>
      </c>
      <c r="AP8" s="1" t="s">
        <v>411</v>
      </c>
      <c r="AQ8" s="1" t="s">
        <v>654</v>
      </c>
      <c r="AR8" s="1" t="s">
        <v>654</v>
      </c>
      <c r="AS8" s="1" t="s">
        <v>281</v>
      </c>
      <c r="AT8" s="1" t="s">
        <v>281</v>
      </c>
      <c r="AU8" s="1" t="s">
        <v>242</v>
      </c>
      <c r="AV8" s="1" t="s">
        <v>243</v>
      </c>
      <c r="AW8" s="1" t="s">
        <v>735</v>
      </c>
      <c r="AX8" s="1" t="s">
        <v>732</v>
      </c>
      <c r="AY8" s="1" t="s">
        <v>242</v>
      </c>
      <c r="AZ8" s="1" t="s">
        <v>654</v>
      </c>
      <c r="BB8" s="1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A52"/>
  <sheetViews>
    <sheetView topLeftCell="L25" workbookViewId="0">
      <selection activeCell="Q41" sqref="Q41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49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16.5703125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6" bestFit="1" customWidth="1"/>
    <col min="71" max="71" width="19.7109375" style="6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4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2.28515625" bestFit="1" customWidth="1"/>
    <col min="83" max="83" width="29.85546875" bestFit="1" customWidth="1"/>
    <col min="84" max="84" width="29.42578125" bestFit="1" customWidth="1"/>
    <col min="85" max="85" width="29.28515625" bestFit="1" customWidth="1"/>
    <col min="86" max="86" width="30.140625" bestFit="1" customWidth="1"/>
    <col min="87" max="87" width="29.42578125" bestFit="1" customWidth="1"/>
    <col min="88" max="88" width="34.140625" bestFit="1" customWidth="1"/>
    <col min="89" max="89" width="40.140625" bestFit="1" customWidth="1"/>
    <col min="90" max="91" width="39.42578125" bestFit="1" customWidth="1"/>
    <col min="92" max="92" width="32.42578125" bestFit="1" customWidth="1"/>
    <col min="93" max="93" width="48" bestFit="1" customWidth="1"/>
    <col min="94" max="94" width="31.140625" bestFit="1" customWidth="1"/>
    <col min="95" max="95" width="30.7109375" bestFit="1" customWidth="1"/>
    <col min="96" max="96" width="34.42578125" bestFit="1" customWidth="1"/>
    <col min="97" max="97" width="34.140625" bestFit="1" customWidth="1"/>
    <col min="98" max="98" width="55.42578125" bestFit="1" customWidth="1"/>
    <col min="99" max="99" width="36.28515625" bestFit="1" customWidth="1"/>
    <col min="100" max="100" width="30.5703125" bestFit="1" customWidth="1"/>
    <col min="101" max="101" width="46" bestFit="1" customWidth="1"/>
    <col min="102" max="102" width="30.5703125" bestFit="1" customWidth="1"/>
    <col min="103" max="103" width="31" bestFit="1" customWidth="1"/>
    <col min="104" max="104" width="43.140625" bestFit="1" customWidth="1"/>
    <col min="105" max="105" width="28.7109375" bestFit="1" customWidth="1"/>
    <col min="106" max="106" width="28.85546875" customWidth="1"/>
  </cols>
  <sheetData>
    <row r="1" spans="1:105" x14ac:dyDescent="0.25">
      <c r="A1" t="s">
        <v>15</v>
      </c>
      <c r="B1" t="s">
        <v>479</v>
      </c>
      <c r="C1" t="s">
        <v>16</v>
      </c>
      <c r="D1" s="49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6" t="s">
        <v>314</v>
      </c>
      <c r="BU1" s="6" t="s">
        <v>315</v>
      </c>
      <c r="BV1" t="s">
        <v>316</v>
      </c>
      <c r="BW1" t="s">
        <v>30</v>
      </c>
      <c r="BX1" t="s">
        <v>172</v>
      </c>
      <c r="BY1" t="s">
        <v>173</v>
      </c>
      <c r="BZ1" s="4" t="s">
        <v>174</v>
      </c>
      <c r="CA1" t="s">
        <v>28</v>
      </c>
      <c r="CB1" t="s">
        <v>155</v>
      </c>
      <c r="CC1" t="s">
        <v>156</v>
      </c>
      <c r="CD1" t="s">
        <v>164</v>
      </c>
      <c r="CE1" t="s">
        <v>183</v>
      </c>
      <c r="CF1" t="s">
        <v>184</v>
      </c>
      <c r="CG1" t="s">
        <v>165</v>
      </c>
      <c r="CH1" t="s">
        <v>166</v>
      </c>
      <c r="CI1" t="s">
        <v>180</v>
      </c>
      <c r="CJ1" t="s">
        <v>342</v>
      </c>
      <c r="CK1" t="s">
        <v>181</v>
      </c>
      <c r="CL1" t="s">
        <v>447</v>
      </c>
      <c r="CM1" t="s">
        <v>448</v>
      </c>
      <c r="CN1" t="s">
        <v>182</v>
      </c>
      <c r="CO1" t="s">
        <v>185</v>
      </c>
      <c r="CP1" t="s">
        <v>443</v>
      </c>
      <c r="CQ1" t="s">
        <v>444</v>
      </c>
      <c r="CR1" t="s">
        <v>158</v>
      </c>
      <c r="CS1" t="s">
        <v>159</v>
      </c>
      <c r="CT1" t="s">
        <v>341</v>
      </c>
      <c r="CU1" t="s">
        <v>160</v>
      </c>
      <c r="CV1" t="s">
        <v>161</v>
      </c>
      <c r="CW1" t="s">
        <v>162</v>
      </c>
      <c r="CX1" t="s">
        <v>163</v>
      </c>
      <c r="CY1" t="s">
        <v>359</v>
      </c>
      <c r="CZ1" t="s">
        <v>473</v>
      </c>
      <c r="DA1" t="s">
        <v>157</v>
      </c>
    </row>
    <row r="2" spans="1:105" x14ac:dyDescent="0.25">
      <c r="A2" t="s">
        <v>523</v>
      </c>
      <c r="B2" t="s">
        <v>482</v>
      </c>
      <c r="C2">
        <v>0</v>
      </c>
      <c r="AH2" t="s">
        <v>692</v>
      </c>
      <c r="AI2" t="s">
        <v>523</v>
      </c>
      <c r="AJ2" t="s">
        <v>350</v>
      </c>
      <c r="AM2" t="s">
        <v>478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411</v>
      </c>
      <c r="BR2" s="1"/>
      <c r="BS2"/>
      <c r="BT2" s="6"/>
      <c r="BU2" s="6"/>
      <c r="BX2"/>
      <c r="BZ2" s="4"/>
      <c r="CA2" s="1" t="s">
        <v>350</v>
      </c>
      <c r="CB2" s="1" t="s">
        <v>6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DA2" s="1"/>
    </row>
    <row r="3" spans="1:105" x14ac:dyDescent="0.25">
      <c r="A3" t="s">
        <v>523</v>
      </c>
      <c r="B3" t="s">
        <v>482</v>
      </c>
      <c r="C3">
        <v>0</v>
      </c>
      <c r="AH3" t="s">
        <v>693</v>
      </c>
      <c r="AI3" t="s">
        <v>523</v>
      </c>
      <c r="AJ3" t="s">
        <v>350</v>
      </c>
      <c r="AL3" t="s">
        <v>549</v>
      </c>
      <c r="AM3" t="s">
        <v>478</v>
      </c>
      <c r="AN3">
        <v>2</v>
      </c>
      <c r="AO3" t="s">
        <v>234</v>
      </c>
      <c r="AP3">
        <v>2</v>
      </c>
      <c r="AS3">
        <v>2</v>
      </c>
      <c r="AT3">
        <v>1</v>
      </c>
      <c r="AU3">
        <v>3</v>
      </c>
      <c r="BF3">
        <v>2</v>
      </c>
      <c r="BG3" t="s">
        <v>311</v>
      </c>
      <c r="BM3" t="s">
        <v>549</v>
      </c>
      <c r="BN3">
        <v>4</v>
      </c>
      <c r="BO3">
        <v>3</v>
      </c>
      <c r="BP3">
        <v>2</v>
      </c>
      <c r="BQ3">
        <v>1</v>
      </c>
      <c r="BR3" s="1">
        <v>2</v>
      </c>
      <c r="BS3">
        <v>11.3</v>
      </c>
      <c r="BT3" s="6">
        <v>10</v>
      </c>
      <c r="BU3" s="6" t="s">
        <v>694</v>
      </c>
      <c r="BV3">
        <v>120</v>
      </c>
      <c r="BX3"/>
      <c r="BZ3" s="4"/>
      <c r="CA3" s="1" t="s">
        <v>350</v>
      </c>
      <c r="CB3" s="1" t="s">
        <v>6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</row>
    <row r="4" spans="1:105" x14ac:dyDescent="0.25">
      <c r="A4" t="s">
        <v>523</v>
      </c>
      <c r="B4" t="s">
        <v>482</v>
      </c>
      <c r="C4">
        <v>0</v>
      </c>
      <c r="AH4" t="s">
        <v>691</v>
      </c>
      <c r="AI4" t="s">
        <v>523</v>
      </c>
      <c r="AJ4" t="s">
        <v>350</v>
      </c>
      <c r="AM4" t="s">
        <v>478</v>
      </c>
      <c r="AN4">
        <v>3</v>
      </c>
      <c r="AO4" t="s">
        <v>252</v>
      </c>
      <c r="AP4">
        <v>3</v>
      </c>
      <c r="AS4">
        <v>3</v>
      </c>
      <c r="AT4">
        <v>3</v>
      </c>
      <c r="AU4">
        <v>6</v>
      </c>
      <c r="BF4" t="s">
        <v>573</v>
      </c>
      <c r="BG4" t="s">
        <v>311</v>
      </c>
      <c r="BR4" s="1"/>
      <c r="BS4"/>
      <c r="BT4" s="6"/>
      <c r="BU4" s="6"/>
      <c r="BX4"/>
      <c r="BZ4" s="4"/>
      <c r="CA4" s="1" t="s">
        <v>350</v>
      </c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</row>
    <row r="5" spans="1:105" x14ac:dyDescent="0.25">
      <c r="A5" t="s">
        <v>523</v>
      </c>
      <c r="B5" t="s">
        <v>482</v>
      </c>
      <c r="C5">
        <v>0</v>
      </c>
      <c r="AH5" t="s">
        <v>726</v>
      </c>
      <c r="AI5" t="s">
        <v>523</v>
      </c>
      <c r="AM5" t="s">
        <v>478</v>
      </c>
      <c r="AN5">
        <v>13</v>
      </c>
      <c r="AO5" t="s">
        <v>304</v>
      </c>
      <c r="AP5">
        <v>13</v>
      </c>
      <c r="AS5">
        <v>13</v>
      </c>
      <c r="AT5">
        <v>78</v>
      </c>
      <c r="AU5">
        <v>91</v>
      </c>
      <c r="BF5">
        <v>13</v>
      </c>
      <c r="BG5" t="s">
        <v>311</v>
      </c>
      <c r="BR5" s="1"/>
      <c r="BS5"/>
      <c r="BT5" s="6"/>
      <c r="BU5" s="6"/>
      <c r="BX5"/>
      <c r="BZ5" s="4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DA5" s="1"/>
    </row>
    <row r="6" spans="1:105" x14ac:dyDescent="0.25">
      <c r="A6" t="s">
        <v>523</v>
      </c>
      <c r="B6" t="s">
        <v>482</v>
      </c>
      <c r="C6">
        <v>0</v>
      </c>
      <c r="AH6" t="s">
        <v>725</v>
      </c>
      <c r="AI6" t="s">
        <v>523</v>
      </c>
      <c r="AM6" t="s">
        <v>478</v>
      </c>
      <c r="AN6">
        <v>12</v>
      </c>
      <c r="AO6" t="s">
        <v>304</v>
      </c>
      <c r="AP6">
        <v>12</v>
      </c>
      <c r="AS6">
        <v>12</v>
      </c>
      <c r="AT6">
        <v>66</v>
      </c>
      <c r="AU6">
        <v>78</v>
      </c>
      <c r="BF6">
        <v>12</v>
      </c>
      <c r="BG6" t="s">
        <v>311</v>
      </c>
      <c r="BR6" s="1"/>
      <c r="BS6"/>
      <c r="BT6" s="6"/>
      <c r="BU6" s="6"/>
      <c r="BX6"/>
      <c r="BZ6" s="4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</row>
    <row r="7" spans="1:105" x14ac:dyDescent="0.25">
      <c r="A7" t="s">
        <v>523</v>
      </c>
      <c r="B7" t="s">
        <v>482</v>
      </c>
      <c r="C7">
        <v>0</v>
      </c>
      <c r="AH7" t="s">
        <v>724</v>
      </c>
      <c r="AI7" t="s">
        <v>523</v>
      </c>
      <c r="AM7" t="s">
        <v>478</v>
      </c>
      <c r="AN7">
        <v>11</v>
      </c>
      <c r="AO7" t="s">
        <v>304</v>
      </c>
      <c r="AP7">
        <v>11</v>
      </c>
      <c r="AS7">
        <v>11</v>
      </c>
      <c r="AT7">
        <v>55</v>
      </c>
      <c r="AU7">
        <v>66</v>
      </c>
      <c r="BF7">
        <v>11</v>
      </c>
      <c r="BG7" t="s">
        <v>311</v>
      </c>
      <c r="BR7" s="1"/>
      <c r="BS7"/>
      <c r="BT7" s="6"/>
      <c r="BU7" s="6"/>
      <c r="BX7"/>
      <c r="BZ7" s="4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</row>
    <row r="8" spans="1:105" x14ac:dyDescent="0.25">
      <c r="A8" t="s">
        <v>523</v>
      </c>
      <c r="B8" t="s">
        <v>482</v>
      </c>
      <c r="C8">
        <v>0</v>
      </c>
      <c r="AH8" t="s">
        <v>689</v>
      </c>
      <c r="AI8" t="s">
        <v>523</v>
      </c>
      <c r="AJ8" t="s">
        <v>350</v>
      </c>
      <c r="AM8" t="s">
        <v>478</v>
      </c>
      <c r="AN8">
        <v>4</v>
      </c>
      <c r="AO8" t="s">
        <v>265</v>
      </c>
      <c r="AP8">
        <v>4</v>
      </c>
      <c r="AS8">
        <v>4</v>
      </c>
      <c r="AT8">
        <v>6</v>
      </c>
      <c r="AU8">
        <v>10</v>
      </c>
      <c r="BF8">
        <v>4</v>
      </c>
      <c r="BG8" t="s">
        <v>311</v>
      </c>
      <c r="BR8" s="1"/>
      <c r="BS8"/>
      <c r="BT8" s="6"/>
      <c r="BU8" s="6"/>
      <c r="BX8"/>
      <c r="BZ8" s="4"/>
      <c r="CA8" s="1" t="s">
        <v>350</v>
      </c>
      <c r="CB8" s="1" t="s">
        <v>6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DA8" s="1"/>
    </row>
    <row r="9" spans="1:105" x14ac:dyDescent="0.25">
      <c r="A9" t="s">
        <v>523</v>
      </c>
      <c r="B9" t="s">
        <v>482</v>
      </c>
      <c r="C9">
        <v>0</v>
      </c>
      <c r="AH9" t="s">
        <v>686</v>
      </c>
      <c r="AI9" t="s">
        <v>523</v>
      </c>
      <c r="AJ9" t="s">
        <v>350</v>
      </c>
      <c r="AM9" t="s">
        <v>478</v>
      </c>
      <c r="AN9">
        <v>8</v>
      </c>
      <c r="AO9" t="s">
        <v>297</v>
      </c>
      <c r="AP9">
        <v>8</v>
      </c>
      <c r="AS9">
        <v>8</v>
      </c>
      <c r="AT9">
        <v>28</v>
      </c>
      <c r="AU9">
        <v>36</v>
      </c>
      <c r="AV9" t="s">
        <v>222</v>
      </c>
      <c r="BF9">
        <v>8</v>
      </c>
      <c r="BG9" t="s">
        <v>411</v>
      </c>
      <c r="BR9" s="1"/>
      <c r="BS9"/>
      <c r="BT9" s="6"/>
      <c r="BU9" s="6"/>
      <c r="BX9"/>
      <c r="BZ9" s="4"/>
      <c r="CA9" s="1" t="s">
        <v>350</v>
      </c>
      <c r="CB9" s="1" t="s">
        <v>6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DA9" s="1"/>
    </row>
    <row r="10" spans="1:105" x14ac:dyDescent="0.25">
      <c r="A10" t="s">
        <v>523</v>
      </c>
      <c r="B10" t="s">
        <v>482</v>
      </c>
      <c r="C10">
        <v>0</v>
      </c>
      <c r="AH10" t="s">
        <v>688</v>
      </c>
      <c r="AI10" t="s">
        <v>523</v>
      </c>
      <c r="AJ10" t="s">
        <v>350</v>
      </c>
      <c r="AM10" t="s">
        <v>478</v>
      </c>
      <c r="AN10">
        <v>9</v>
      </c>
      <c r="AO10" t="s">
        <v>301</v>
      </c>
      <c r="AP10">
        <v>9</v>
      </c>
      <c r="AS10">
        <v>9</v>
      </c>
      <c r="AT10">
        <v>36</v>
      </c>
      <c r="AU10">
        <v>45</v>
      </c>
      <c r="AV10" t="s">
        <v>222</v>
      </c>
      <c r="BF10">
        <v>9</v>
      </c>
      <c r="BG10" t="s">
        <v>411</v>
      </c>
      <c r="BR10" s="1"/>
      <c r="BS10"/>
      <c r="BT10" s="6"/>
      <c r="BU10" s="6"/>
      <c r="BX10"/>
      <c r="BZ10" s="4"/>
      <c r="CA10" s="1" t="s">
        <v>350</v>
      </c>
      <c r="CB10" s="1" t="s">
        <v>6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DA10" s="1"/>
    </row>
    <row r="11" spans="1:105" x14ac:dyDescent="0.25">
      <c r="A11" t="s">
        <v>523</v>
      </c>
      <c r="B11" t="s">
        <v>482</v>
      </c>
      <c r="C11">
        <v>0</v>
      </c>
      <c r="AH11" t="s">
        <v>687</v>
      </c>
      <c r="AI11" t="s">
        <v>523</v>
      </c>
      <c r="AJ11" t="s">
        <v>350</v>
      </c>
      <c r="AM11" t="s">
        <v>478</v>
      </c>
      <c r="AN11">
        <v>10</v>
      </c>
      <c r="AO11" t="s">
        <v>304</v>
      </c>
      <c r="AP11">
        <v>10</v>
      </c>
      <c r="AS11">
        <v>10</v>
      </c>
      <c r="AT11">
        <v>45</v>
      </c>
      <c r="AU11">
        <v>55</v>
      </c>
      <c r="AV11" t="s">
        <v>222</v>
      </c>
      <c r="BF11">
        <v>10</v>
      </c>
      <c r="BG11" t="s">
        <v>411</v>
      </c>
      <c r="BR11" s="1"/>
      <c r="BS11"/>
      <c r="BT11" s="6"/>
      <c r="BU11" s="6"/>
      <c r="BX11"/>
      <c r="BZ11" s="4"/>
      <c r="CA11" s="1" t="s">
        <v>350</v>
      </c>
      <c r="CB11" s="1" t="s">
        <v>6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DA11" s="1"/>
    </row>
    <row r="12" spans="1:105" x14ac:dyDescent="0.25">
      <c r="A12" t="s">
        <v>523</v>
      </c>
      <c r="B12" t="s">
        <v>482</v>
      </c>
      <c r="C12">
        <v>0</v>
      </c>
      <c r="AH12" t="s">
        <v>690</v>
      </c>
      <c r="AI12" t="s">
        <v>523</v>
      </c>
      <c r="AJ12" t="s">
        <v>350</v>
      </c>
      <c r="AM12" t="s">
        <v>478</v>
      </c>
      <c r="AN12">
        <v>5</v>
      </c>
      <c r="AO12" t="s">
        <v>277</v>
      </c>
      <c r="AP12">
        <v>5</v>
      </c>
      <c r="AS12">
        <v>5</v>
      </c>
      <c r="AT12">
        <v>10</v>
      </c>
      <c r="AU12">
        <v>15</v>
      </c>
      <c r="AV12" t="s">
        <v>222</v>
      </c>
      <c r="BF12">
        <v>5</v>
      </c>
      <c r="BG12" t="s">
        <v>411</v>
      </c>
      <c r="BR12" s="1"/>
      <c r="BS12"/>
      <c r="BT12" s="6"/>
      <c r="BU12" s="6"/>
      <c r="BX12"/>
      <c r="BZ12" s="4"/>
      <c r="CA12" s="1" t="s">
        <v>350</v>
      </c>
      <c r="CB12" s="1" t="s">
        <v>6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DA12" s="1"/>
    </row>
    <row r="13" spans="1:105" x14ac:dyDescent="0.25">
      <c r="A13" t="s">
        <v>523</v>
      </c>
      <c r="B13" t="s">
        <v>482</v>
      </c>
      <c r="C13">
        <v>0</v>
      </c>
      <c r="AH13" t="s">
        <v>685</v>
      </c>
      <c r="AI13" t="s">
        <v>523</v>
      </c>
      <c r="AJ13" t="s">
        <v>350</v>
      </c>
      <c r="AM13" t="s">
        <v>478</v>
      </c>
      <c r="AN13">
        <v>6</v>
      </c>
      <c r="AO13" t="s">
        <v>286</v>
      </c>
      <c r="AP13">
        <v>6</v>
      </c>
      <c r="AS13">
        <v>6</v>
      </c>
      <c r="AT13">
        <v>15</v>
      </c>
      <c r="AU13">
        <v>21</v>
      </c>
      <c r="AV13" t="s">
        <v>222</v>
      </c>
      <c r="BF13">
        <v>6</v>
      </c>
      <c r="BG13" t="s">
        <v>411</v>
      </c>
      <c r="BR13" s="1"/>
      <c r="BS13"/>
      <c r="BT13" s="6"/>
      <c r="BU13" s="6"/>
      <c r="BX13"/>
      <c r="BZ13" s="4"/>
      <c r="CA13" s="1" t="s">
        <v>350</v>
      </c>
      <c r="CB13" s="1" t="s">
        <v>6</v>
      </c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DA13" s="1"/>
    </row>
    <row r="14" spans="1:105" x14ac:dyDescent="0.25">
      <c r="A14" t="s">
        <v>523</v>
      </c>
      <c r="B14" t="s">
        <v>482</v>
      </c>
      <c r="C14">
        <v>0</v>
      </c>
      <c r="AH14" t="s">
        <v>684</v>
      </c>
      <c r="AI14" t="s">
        <v>523</v>
      </c>
      <c r="AJ14" t="s">
        <v>350</v>
      </c>
      <c r="AM14" t="s">
        <v>478</v>
      </c>
      <c r="AN14">
        <v>7</v>
      </c>
      <c r="AO14" t="s">
        <v>292</v>
      </c>
      <c r="AP14">
        <v>7</v>
      </c>
      <c r="AS14">
        <v>7</v>
      </c>
      <c r="AT14">
        <v>21</v>
      </c>
      <c r="AU14">
        <v>28</v>
      </c>
      <c r="AV14" t="s">
        <v>222</v>
      </c>
      <c r="BF14">
        <v>7</v>
      </c>
      <c r="BG14" t="s">
        <v>411</v>
      </c>
      <c r="BR14" s="1"/>
      <c r="BS14"/>
      <c r="BT14" s="6"/>
      <c r="BU14" s="6"/>
      <c r="BX14"/>
      <c r="BZ14" s="4"/>
      <c r="CA14" s="1" t="s">
        <v>350</v>
      </c>
      <c r="CB14" s="1" t="s">
        <v>6</v>
      </c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DA14" s="1"/>
    </row>
    <row r="15" spans="1:105" x14ac:dyDescent="0.25">
      <c r="A15" t="s">
        <v>0</v>
      </c>
      <c r="B15" t="s">
        <v>482</v>
      </c>
      <c r="C15">
        <v>1</v>
      </c>
      <c r="D15" s="49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450</v>
      </c>
      <c r="AI15" t="s">
        <v>0</v>
      </c>
      <c r="AJ15" t="s">
        <v>350</v>
      </c>
      <c r="AK15" t="s">
        <v>5</v>
      </c>
      <c r="AM15" t="s">
        <v>478</v>
      </c>
      <c r="AN15">
        <v>1</v>
      </c>
      <c r="AO15" t="s">
        <v>192</v>
      </c>
      <c r="AP15" t="s">
        <v>191</v>
      </c>
      <c r="AQ15" t="s">
        <v>318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466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310</v>
      </c>
      <c r="BG15" t="s">
        <v>411</v>
      </c>
      <c r="BH15">
        <v>1</v>
      </c>
      <c r="BI15" t="s">
        <v>467</v>
      </c>
      <c r="BJ15" t="s">
        <v>467</v>
      </c>
      <c r="BK15" t="s">
        <v>222</v>
      </c>
      <c r="BL15" t="s">
        <v>467</v>
      </c>
      <c r="BR15" s="1"/>
      <c r="BS15"/>
      <c r="BT15" s="6"/>
      <c r="BU15" s="6"/>
      <c r="BW15" t="s">
        <v>5</v>
      </c>
      <c r="BX15">
        <v>1</v>
      </c>
      <c r="BY15" t="s">
        <v>8</v>
      </c>
      <c r="BZ15" s="4">
        <v>77</v>
      </c>
      <c r="CA15" s="1" t="s">
        <v>350</v>
      </c>
      <c r="CB15" s="1" t="s">
        <v>6</v>
      </c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DA15" s="1"/>
    </row>
    <row r="16" spans="1:105" x14ac:dyDescent="0.25">
      <c r="A16" t="s">
        <v>0</v>
      </c>
      <c r="B16" t="s">
        <v>482</v>
      </c>
      <c r="C16">
        <v>1</v>
      </c>
      <c r="D16" s="49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696</v>
      </c>
      <c r="AI16" t="s">
        <v>0</v>
      </c>
      <c r="AJ16" t="s">
        <v>535</v>
      </c>
      <c r="AM16" t="s">
        <v>478</v>
      </c>
      <c r="AN16">
        <v>8</v>
      </c>
      <c r="AO16" t="s">
        <v>252</v>
      </c>
      <c r="AP16" t="s">
        <v>536</v>
      </c>
      <c r="AS16">
        <v>12</v>
      </c>
      <c r="AT16">
        <v>108.2</v>
      </c>
      <c r="AU16">
        <v>120.2</v>
      </c>
      <c r="AW16" t="s">
        <v>267</v>
      </c>
      <c r="AX16" t="s">
        <v>555</v>
      </c>
      <c r="AY16" t="s">
        <v>268</v>
      </c>
      <c r="AZ16" t="s">
        <v>298</v>
      </c>
      <c r="BA16" t="s">
        <v>257</v>
      </c>
      <c r="BB16">
        <v>8</v>
      </c>
      <c r="BC16">
        <v>8</v>
      </c>
      <c r="BE16" t="s">
        <v>235</v>
      </c>
      <c r="BF16" t="s">
        <v>573</v>
      </c>
      <c r="BG16" t="s">
        <v>311</v>
      </c>
      <c r="BH16">
        <v>8</v>
      </c>
      <c r="BI16" t="s">
        <v>468</v>
      </c>
      <c r="BJ16" t="s">
        <v>468</v>
      </c>
      <c r="BK16" t="s">
        <v>193</v>
      </c>
      <c r="BL16" t="s">
        <v>468</v>
      </c>
      <c r="BR16" s="1"/>
      <c r="BS16"/>
      <c r="BT16" s="6"/>
      <c r="BU16" s="6"/>
      <c r="BX16"/>
      <c r="BZ16" s="4"/>
      <c r="CA16" s="1" t="s">
        <v>535</v>
      </c>
      <c r="CB16" s="1" t="s">
        <v>6</v>
      </c>
      <c r="CC16" s="1"/>
      <c r="CD16" s="1"/>
      <c r="CE16" s="1" t="s">
        <v>227</v>
      </c>
      <c r="CF16" s="1"/>
      <c r="CG16" s="1" t="s">
        <v>662</v>
      </c>
      <c r="CH16" s="1" t="s">
        <v>662</v>
      </c>
      <c r="CI16" s="1" t="s">
        <v>662</v>
      </c>
      <c r="CJ16" s="1" t="s">
        <v>662</v>
      </c>
      <c r="CK16" s="1" t="s">
        <v>662</v>
      </c>
      <c r="CL16" s="1" t="s">
        <v>662</v>
      </c>
      <c r="CM16" s="1" t="s">
        <v>662</v>
      </c>
      <c r="CN16" s="1" t="s">
        <v>662</v>
      </c>
      <c r="CO16" s="1"/>
      <c r="CP16" s="1" t="s">
        <v>662</v>
      </c>
      <c r="CQ16" s="1" t="s">
        <v>662</v>
      </c>
      <c r="CR16" s="1" t="s">
        <v>288</v>
      </c>
      <c r="CS16" s="1" t="s">
        <v>288</v>
      </c>
      <c r="CT16" s="1"/>
      <c r="CU16" s="1" t="s">
        <v>259</v>
      </c>
      <c r="CV16" s="1" t="s">
        <v>734</v>
      </c>
      <c r="CW16" s="1" t="s">
        <v>732</v>
      </c>
      <c r="CX16" s="1" t="s">
        <v>7</v>
      </c>
      <c r="CY16" s="1" t="s">
        <v>662</v>
      </c>
      <c r="DA16" s="1" t="s">
        <v>7</v>
      </c>
    </row>
    <row r="17" spans="1:105" x14ac:dyDescent="0.25">
      <c r="A17" t="s">
        <v>0</v>
      </c>
      <c r="B17" t="s">
        <v>482</v>
      </c>
      <c r="C17">
        <v>1</v>
      </c>
      <c r="D17" s="49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701</v>
      </c>
      <c r="AI17" t="s">
        <v>0</v>
      </c>
      <c r="AJ17" t="s">
        <v>527</v>
      </c>
      <c r="AL17" t="s">
        <v>4</v>
      </c>
      <c r="AM17" t="s">
        <v>478</v>
      </c>
      <c r="AN17">
        <v>4</v>
      </c>
      <c r="AO17" t="s">
        <v>234</v>
      </c>
      <c r="AP17" t="s">
        <v>528</v>
      </c>
      <c r="AQ17" t="s">
        <v>318</v>
      </c>
      <c r="AS17">
        <v>3</v>
      </c>
      <c r="AT17">
        <v>12.2</v>
      </c>
      <c r="AU17">
        <v>15.2</v>
      </c>
      <c r="AW17" t="s">
        <v>267</v>
      </c>
      <c r="AX17" t="s">
        <v>555</v>
      </c>
      <c r="AY17" t="s">
        <v>268</v>
      </c>
      <c r="AZ17" t="s">
        <v>269</v>
      </c>
      <c r="BA17" t="s">
        <v>270</v>
      </c>
      <c r="BB17">
        <v>4</v>
      </c>
      <c r="BC17">
        <v>4</v>
      </c>
      <c r="BE17" t="s">
        <v>266</v>
      </c>
      <c r="BF17" t="s">
        <v>528</v>
      </c>
      <c r="BG17" t="s">
        <v>311</v>
      </c>
      <c r="BH17">
        <v>4</v>
      </c>
      <c r="BI17" t="s">
        <v>467</v>
      </c>
      <c r="BJ17" t="s">
        <v>467</v>
      </c>
      <c r="BK17" t="s">
        <v>193</v>
      </c>
      <c r="BL17" t="s">
        <v>467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 s="1">
        <v>0.4</v>
      </c>
      <c r="BS17">
        <v>56.3</v>
      </c>
      <c r="BT17" s="6">
        <v>48</v>
      </c>
      <c r="BU17" s="6">
        <v>87</v>
      </c>
      <c r="BV17">
        <v>120</v>
      </c>
      <c r="BX17"/>
      <c r="BZ17" s="4"/>
      <c r="CA17" s="1" t="s">
        <v>527</v>
      </c>
      <c r="CB17" s="1" t="s">
        <v>415</v>
      </c>
      <c r="CC17" s="1"/>
      <c r="CD17" s="1" t="s">
        <v>227</v>
      </c>
      <c r="CE17" s="1"/>
      <c r="CF17" s="1"/>
      <c r="CG17" s="1" t="s">
        <v>642</v>
      </c>
      <c r="CH17" s="1" t="s">
        <v>642</v>
      </c>
      <c r="CI17" s="1" t="s">
        <v>642</v>
      </c>
      <c r="CJ17" s="1" t="s">
        <v>642</v>
      </c>
      <c r="CK17" s="1" t="s">
        <v>642</v>
      </c>
      <c r="CL17" s="1" t="s">
        <v>642</v>
      </c>
      <c r="CM17" s="1" t="s">
        <v>642</v>
      </c>
      <c r="CN17" s="1" t="s">
        <v>642</v>
      </c>
      <c r="CO17" s="1" t="s">
        <v>412</v>
      </c>
      <c r="CP17" s="1" t="s">
        <v>642</v>
      </c>
      <c r="CQ17" s="1" t="s">
        <v>642</v>
      </c>
      <c r="CR17" s="1" t="s">
        <v>241</v>
      </c>
      <c r="CS17" s="1" t="s">
        <v>241</v>
      </c>
      <c r="CT17" s="1" t="s">
        <v>7</v>
      </c>
      <c r="CU17" s="1" t="s">
        <v>259</v>
      </c>
      <c r="CV17" s="1" t="s">
        <v>732</v>
      </c>
      <c r="CW17" s="1" t="s">
        <v>226</v>
      </c>
      <c r="CX17" s="1" t="s">
        <v>242</v>
      </c>
      <c r="CY17" s="1" t="s">
        <v>642</v>
      </c>
      <c r="DA17" s="1"/>
    </row>
    <row r="18" spans="1:105" x14ac:dyDescent="0.25">
      <c r="A18" t="s">
        <v>0</v>
      </c>
      <c r="B18" t="s">
        <v>482</v>
      </c>
      <c r="C18">
        <v>1</v>
      </c>
      <c r="D18" s="49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697</v>
      </c>
      <c r="AI18" t="s">
        <v>0</v>
      </c>
      <c r="AJ18" t="s">
        <v>532</v>
      </c>
      <c r="AM18" t="s">
        <v>478</v>
      </c>
      <c r="AN18">
        <v>6</v>
      </c>
      <c r="AO18" t="s">
        <v>252</v>
      </c>
      <c r="AP18" t="s">
        <v>533</v>
      </c>
      <c r="AS18">
        <v>78</v>
      </c>
      <c r="AT18">
        <v>21.200000000000003</v>
      </c>
      <c r="AU18">
        <v>99.2</v>
      </c>
      <c r="AW18" t="s">
        <v>236</v>
      </c>
      <c r="AX18" t="s">
        <v>451</v>
      </c>
      <c r="AY18" t="s">
        <v>237</v>
      </c>
      <c r="AZ18" t="s">
        <v>287</v>
      </c>
      <c r="BA18" t="s">
        <v>221</v>
      </c>
      <c r="BB18">
        <v>6</v>
      </c>
      <c r="BC18">
        <v>6</v>
      </c>
      <c r="BE18" t="s">
        <v>253</v>
      </c>
      <c r="BF18" t="s">
        <v>573</v>
      </c>
      <c r="BG18" t="s">
        <v>311</v>
      </c>
      <c r="BH18">
        <v>6</v>
      </c>
      <c r="BI18" t="s">
        <v>565</v>
      </c>
      <c r="BJ18" t="s">
        <v>565</v>
      </c>
      <c r="BK18" t="s">
        <v>193</v>
      </c>
      <c r="BL18" t="s">
        <v>565</v>
      </c>
      <c r="BR18" s="1"/>
      <c r="BS18"/>
      <c r="BT18" s="6"/>
      <c r="BU18" s="6"/>
      <c r="BX18"/>
      <c r="BZ18" s="4"/>
      <c r="CA18" s="1" t="s">
        <v>532</v>
      </c>
      <c r="CB18" s="1" t="s">
        <v>6</v>
      </c>
      <c r="CC18" s="1" t="s">
        <v>178</v>
      </c>
      <c r="CD18" s="1" t="s">
        <v>245</v>
      </c>
      <c r="CE18" s="1"/>
      <c r="CF18" s="1"/>
      <c r="CG18" s="1" t="s">
        <v>650</v>
      </c>
      <c r="CH18" s="1" t="s">
        <v>650</v>
      </c>
      <c r="CI18" s="1" t="s">
        <v>650</v>
      </c>
      <c r="CJ18" s="1" t="s">
        <v>650</v>
      </c>
      <c r="CK18" s="1" t="s">
        <v>650</v>
      </c>
      <c r="CL18" s="1" t="s">
        <v>650</v>
      </c>
      <c r="CM18" s="1" t="s">
        <v>650</v>
      </c>
      <c r="CN18" s="1" t="s">
        <v>650</v>
      </c>
      <c r="CO18" s="1" t="s">
        <v>412</v>
      </c>
      <c r="CP18" s="1" t="s">
        <v>650</v>
      </c>
      <c r="CQ18" s="1" t="s">
        <v>650</v>
      </c>
      <c r="CR18" s="1" t="s">
        <v>271</v>
      </c>
      <c r="CS18" s="1" t="s">
        <v>271</v>
      </c>
      <c r="CT18" s="1"/>
      <c r="CU18" s="1" t="s">
        <v>224</v>
      </c>
      <c r="CV18" s="1" t="s">
        <v>734</v>
      </c>
      <c r="CW18" s="1" t="s">
        <v>733</v>
      </c>
      <c r="CX18" s="1" t="s">
        <v>242</v>
      </c>
      <c r="CY18" s="1" t="s">
        <v>650</v>
      </c>
      <c r="DA18" s="1"/>
    </row>
    <row r="19" spans="1:105" x14ac:dyDescent="0.25">
      <c r="A19" t="s">
        <v>0</v>
      </c>
      <c r="B19" t="s">
        <v>482</v>
      </c>
      <c r="C19">
        <v>1</v>
      </c>
      <c r="D19" s="49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695</v>
      </c>
      <c r="AI19" t="s">
        <v>0</v>
      </c>
      <c r="AJ19" t="s">
        <v>529</v>
      </c>
      <c r="AM19" t="s">
        <v>478</v>
      </c>
      <c r="AN19">
        <v>5</v>
      </c>
      <c r="AO19" t="s">
        <v>234</v>
      </c>
      <c r="AP19" t="s">
        <v>530</v>
      </c>
      <c r="AQ19" t="s">
        <v>531</v>
      </c>
      <c r="AS19">
        <v>6</v>
      </c>
      <c r="AT19">
        <v>15.2</v>
      </c>
      <c r="AU19">
        <v>21.2</v>
      </c>
      <c r="AX19" t="s">
        <v>466</v>
      </c>
      <c r="AY19" t="s">
        <v>219</v>
      </c>
      <c r="AZ19" t="s">
        <v>279</v>
      </c>
      <c r="BA19" t="s">
        <v>280</v>
      </c>
      <c r="BB19">
        <v>5</v>
      </c>
      <c r="BC19">
        <v>5</v>
      </c>
      <c r="BE19" t="s">
        <v>278</v>
      </c>
      <c r="BF19" t="s">
        <v>530</v>
      </c>
      <c r="BG19" t="s">
        <v>311</v>
      </c>
      <c r="BH19">
        <v>5</v>
      </c>
      <c r="BI19" t="s">
        <v>468</v>
      </c>
      <c r="BJ19" t="s">
        <v>468</v>
      </c>
      <c r="BK19" t="s">
        <v>222</v>
      </c>
      <c r="BL19" t="s">
        <v>468</v>
      </c>
      <c r="BR19" s="1"/>
      <c r="BS19"/>
      <c r="BT19" s="6"/>
      <c r="BU19" s="6"/>
      <c r="BX19"/>
      <c r="BZ19" s="4"/>
      <c r="CA19" s="1" t="s">
        <v>529</v>
      </c>
      <c r="CB19" s="1" t="s">
        <v>440</v>
      </c>
      <c r="CC19" s="1"/>
      <c r="CD19" s="1" t="s">
        <v>227</v>
      </c>
      <c r="CE19" s="1" t="s">
        <v>227</v>
      </c>
      <c r="CF19" s="1"/>
      <c r="CG19" s="1" t="s">
        <v>644</v>
      </c>
      <c r="CH19" s="1" t="s">
        <v>644</v>
      </c>
      <c r="CI19" s="1" t="s">
        <v>644</v>
      </c>
      <c r="CJ19" s="1" t="s">
        <v>644</v>
      </c>
      <c r="CK19" s="1" t="s">
        <v>644</v>
      </c>
      <c r="CL19" s="1" t="s">
        <v>644</v>
      </c>
      <c r="CM19" s="1" t="s">
        <v>644</v>
      </c>
      <c r="CN19" s="1" t="s">
        <v>644</v>
      </c>
      <c r="CO19" s="1" t="s">
        <v>411</v>
      </c>
      <c r="CP19" s="1" t="s">
        <v>644</v>
      </c>
      <c r="CQ19" s="1" t="s">
        <v>644</v>
      </c>
      <c r="CR19" s="1" t="s">
        <v>258</v>
      </c>
      <c r="CS19" s="1" t="s">
        <v>258</v>
      </c>
      <c r="CT19" s="1" t="s">
        <v>242</v>
      </c>
      <c r="CU19" s="1" t="s">
        <v>243</v>
      </c>
      <c r="CV19" s="1" t="s">
        <v>733</v>
      </c>
      <c r="CW19" s="1"/>
      <c r="CX19" s="1" t="s">
        <v>7</v>
      </c>
      <c r="CY19" s="1" t="s">
        <v>644</v>
      </c>
      <c r="DA19" s="1"/>
    </row>
    <row r="20" spans="1:105" x14ac:dyDescent="0.25">
      <c r="A20" t="s">
        <v>0</v>
      </c>
      <c r="B20" t="s">
        <v>482</v>
      </c>
      <c r="C20">
        <v>1</v>
      </c>
      <c r="D20" s="49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699</v>
      </c>
      <c r="AI20" t="s">
        <v>0</v>
      </c>
      <c r="AJ20" t="s">
        <v>534</v>
      </c>
      <c r="AM20" t="s">
        <v>478</v>
      </c>
      <c r="AN20">
        <v>7</v>
      </c>
      <c r="AO20" t="s">
        <v>252</v>
      </c>
      <c r="AP20" t="s">
        <v>533</v>
      </c>
      <c r="AS20">
        <v>9</v>
      </c>
      <c r="AT20">
        <v>99.2</v>
      </c>
      <c r="AU20">
        <v>108.2</v>
      </c>
      <c r="AW20" t="s">
        <v>254</v>
      </c>
      <c r="AX20" t="s">
        <v>554</v>
      </c>
      <c r="AY20" t="s">
        <v>255</v>
      </c>
      <c r="AZ20" t="s">
        <v>293</v>
      </c>
      <c r="BA20" t="s">
        <v>239</v>
      </c>
      <c r="BB20">
        <v>7</v>
      </c>
      <c r="BC20">
        <v>7</v>
      </c>
      <c r="BE20" t="s">
        <v>217</v>
      </c>
      <c r="BF20" t="s">
        <v>573</v>
      </c>
      <c r="BG20" t="s">
        <v>311</v>
      </c>
      <c r="BH20">
        <v>7</v>
      </c>
      <c r="BI20" t="s">
        <v>467</v>
      </c>
      <c r="BJ20" t="s">
        <v>467</v>
      </c>
      <c r="BK20" t="s">
        <v>222</v>
      </c>
      <c r="BL20" t="s">
        <v>467</v>
      </c>
      <c r="BR20" s="1"/>
      <c r="BS20"/>
      <c r="BT20" s="6"/>
      <c r="BU20" s="6"/>
      <c r="BX20"/>
      <c r="BZ20" s="4"/>
      <c r="CA20" s="1" t="s">
        <v>534</v>
      </c>
      <c r="CB20" s="1" t="s">
        <v>6</v>
      </c>
      <c r="CC20" s="1" t="s">
        <v>116</v>
      </c>
      <c r="CD20" s="1" t="s">
        <v>245</v>
      </c>
      <c r="CE20" s="1" t="s">
        <v>227</v>
      </c>
      <c r="CF20" s="1" t="s">
        <v>486</v>
      </c>
      <c r="CG20" s="1" t="s">
        <v>654</v>
      </c>
      <c r="CH20" s="1" t="s">
        <v>654</v>
      </c>
      <c r="CI20" s="1" t="s">
        <v>654</v>
      </c>
      <c r="CJ20" s="1" t="s">
        <v>654</v>
      </c>
      <c r="CK20" s="1" t="s">
        <v>654</v>
      </c>
      <c r="CL20" s="1" t="s">
        <v>654</v>
      </c>
      <c r="CM20" s="1" t="s">
        <v>654</v>
      </c>
      <c r="CN20" s="1" t="s">
        <v>654</v>
      </c>
      <c r="CO20" s="1" t="s">
        <v>411</v>
      </c>
      <c r="CP20" s="1" t="s">
        <v>654</v>
      </c>
      <c r="CQ20" s="1" t="s">
        <v>654</v>
      </c>
      <c r="CR20" s="1" t="s">
        <v>281</v>
      </c>
      <c r="CS20" s="1" t="s">
        <v>281</v>
      </c>
      <c r="CT20" s="1" t="s">
        <v>242</v>
      </c>
      <c r="CU20" s="1" t="s">
        <v>243</v>
      </c>
      <c r="CV20" s="1" t="s">
        <v>735</v>
      </c>
      <c r="CW20" s="1" t="s">
        <v>732</v>
      </c>
      <c r="CX20" s="1" t="s">
        <v>242</v>
      </c>
      <c r="CY20" s="1" t="s">
        <v>654</v>
      </c>
      <c r="DA20" s="1" t="s">
        <v>242</v>
      </c>
    </row>
    <row r="21" spans="1:105" x14ac:dyDescent="0.25">
      <c r="A21" t="s">
        <v>0</v>
      </c>
      <c r="B21" t="s">
        <v>482</v>
      </c>
      <c r="C21">
        <v>1</v>
      </c>
      <c r="D21" s="49">
        <v>44427</v>
      </c>
      <c r="E21" t="s">
        <v>345</v>
      </c>
      <c r="F21" t="s">
        <v>343</v>
      </c>
      <c r="G21" t="s">
        <v>344</v>
      </c>
      <c r="H21" t="s">
        <v>346</v>
      </c>
      <c r="I21" t="s">
        <v>347</v>
      </c>
      <c r="J21" t="s">
        <v>247</v>
      </c>
      <c r="K21" t="s">
        <v>229</v>
      </c>
      <c r="L21" t="s">
        <v>230</v>
      </c>
      <c r="M21" t="s">
        <v>231</v>
      </c>
      <c r="N21" t="s">
        <v>232</v>
      </c>
      <c r="O21" t="s">
        <v>348</v>
      </c>
      <c r="P21" t="s">
        <v>233</v>
      </c>
      <c r="Q21" t="s">
        <v>233</v>
      </c>
      <c r="R21" t="s">
        <v>233</v>
      </c>
      <c r="S21">
        <v>10</v>
      </c>
      <c r="T21" t="s">
        <v>349</v>
      </c>
      <c r="U21">
        <v>45</v>
      </c>
      <c r="V21" t="s">
        <v>302</v>
      </c>
      <c r="W21">
        <v>300</v>
      </c>
      <c r="X21" t="s">
        <v>305</v>
      </c>
      <c r="Y21" t="s">
        <v>251</v>
      </c>
      <c r="Z21" t="s">
        <v>264</v>
      </c>
      <c r="AA21" t="s">
        <v>276</v>
      </c>
      <c r="AB21" t="s">
        <v>285</v>
      </c>
      <c r="AC21" t="s">
        <v>291</v>
      </c>
      <c r="AD21" t="s">
        <v>296</v>
      </c>
      <c r="AE21" t="s">
        <v>300</v>
      </c>
      <c r="AF21" t="s">
        <v>303</v>
      </c>
      <c r="AG21" t="s">
        <v>475</v>
      </c>
      <c r="AH21" t="s">
        <v>698</v>
      </c>
      <c r="AI21" t="s">
        <v>0</v>
      </c>
      <c r="AJ21" t="s">
        <v>537</v>
      </c>
      <c r="AM21" t="s">
        <v>478</v>
      </c>
      <c r="AN21">
        <v>9</v>
      </c>
      <c r="AO21" t="s">
        <v>252</v>
      </c>
      <c r="AP21" t="s">
        <v>538</v>
      </c>
      <c r="AS21">
        <v>15</v>
      </c>
      <c r="AT21">
        <v>120.19999999999999</v>
      </c>
      <c r="AU21">
        <v>135.19999999999999</v>
      </c>
      <c r="AW21" t="s">
        <v>218</v>
      </c>
      <c r="AX21" t="s">
        <v>466</v>
      </c>
      <c r="AY21" t="s">
        <v>219</v>
      </c>
      <c r="AZ21" t="s">
        <v>220</v>
      </c>
      <c r="BA21" t="s">
        <v>270</v>
      </c>
      <c r="BB21">
        <v>9</v>
      </c>
      <c r="BC21">
        <v>9</v>
      </c>
      <c r="BE21" t="s">
        <v>235</v>
      </c>
      <c r="BF21" t="s">
        <v>573</v>
      </c>
      <c r="BG21" t="s">
        <v>311</v>
      </c>
      <c r="BH21">
        <v>9</v>
      </c>
      <c r="BI21" t="s">
        <v>565</v>
      </c>
      <c r="BJ21" t="s">
        <v>565</v>
      </c>
      <c r="BK21" t="s">
        <v>222</v>
      </c>
      <c r="BL21" t="s">
        <v>565</v>
      </c>
      <c r="BR21" s="1"/>
      <c r="BS21"/>
      <c r="BT21" s="6"/>
      <c r="BU21" s="6"/>
      <c r="BX21"/>
      <c r="BZ21" s="4"/>
      <c r="CA21" s="1" t="s">
        <v>537</v>
      </c>
      <c r="CB21" s="1" t="s">
        <v>415</v>
      </c>
      <c r="CC21" s="1"/>
      <c r="CD21" s="1"/>
      <c r="CE21" s="1"/>
      <c r="CF21" s="1"/>
      <c r="CG21" s="1" t="s">
        <v>664</v>
      </c>
      <c r="CH21" s="1" t="s">
        <v>664</v>
      </c>
      <c r="CI21" s="1" t="s">
        <v>664</v>
      </c>
      <c r="CJ21" s="1" t="s">
        <v>664</v>
      </c>
      <c r="CK21" s="1" t="s">
        <v>664</v>
      </c>
      <c r="CL21" s="1" t="s">
        <v>664</v>
      </c>
      <c r="CM21" s="1" t="s">
        <v>664</v>
      </c>
      <c r="CN21" s="1" t="s">
        <v>664</v>
      </c>
      <c r="CO21" s="1"/>
      <c r="CP21" s="1" t="s">
        <v>664</v>
      </c>
      <c r="CQ21" s="1" t="s">
        <v>664</v>
      </c>
      <c r="CR21" s="1" t="s">
        <v>281</v>
      </c>
      <c r="CS21" s="1" t="s">
        <v>281</v>
      </c>
      <c r="CT21" s="1" t="s">
        <v>7</v>
      </c>
      <c r="CU21" s="1" t="s">
        <v>272</v>
      </c>
      <c r="CV21" s="1" t="s">
        <v>733</v>
      </c>
      <c r="CW21" s="1" t="s">
        <v>733</v>
      </c>
      <c r="CX21" s="1"/>
      <c r="CY21" s="1" t="s">
        <v>664</v>
      </c>
      <c r="DA21" s="1"/>
    </row>
    <row r="22" spans="1:105" x14ac:dyDescent="0.25">
      <c r="A22" t="s">
        <v>0</v>
      </c>
      <c r="B22" t="s">
        <v>482</v>
      </c>
      <c r="C22">
        <v>1</v>
      </c>
      <c r="D22" s="49">
        <v>44427</v>
      </c>
      <c r="E22" t="s">
        <v>345</v>
      </c>
      <c r="F22" t="s">
        <v>343</v>
      </c>
      <c r="G22" t="s">
        <v>344</v>
      </c>
      <c r="H22" t="s">
        <v>346</v>
      </c>
      <c r="I22" t="s">
        <v>347</v>
      </c>
      <c r="J22" t="s">
        <v>247</v>
      </c>
      <c r="K22" t="s">
        <v>229</v>
      </c>
      <c r="L22" t="s">
        <v>230</v>
      </c>
      <c r="M22" t="s">
        <v>231</v>
      </c>
      <c r="N22" t="s">
        <v>232</v>
      </c>
      <c r="O22" t="s">
        <v>348</v>
      </c>
      <c r="P22" t="s">
        <v>233</v>
      </c>
      <c r="Q22" t="s">
        <v>233</v>
      </c>
      <c r="R22" t="s">
        <v>233</v>
      </c>
      <c r="S22">
        <v>10</v>
      </c>
      <c r="T22" t="s">
        <v>349</v>
      </c>
      <c r="U22">
        <v>45</v>
      </c>
      <c r="V22" t="s">
        <v>302</v>
      </c>
      <c r="W22">
        <v>300</v>
      </c>
      <c r="X22" t="s">
        <v>305</v>
      </c>
      <c r="Y22" t="s">
        <v>251</v>
      </c>
      <c r="Z22" t="s">
        <v>264</v>
      </c>
      <c r="AA22" t="s">
        <v>276</v>
      </c>
      <c r="AB22" t="s">
        <v>285</v>
      </c>
      <c r="AC22" t="s">
        <v>291</v>
      </c>
      <c r="AD22" t="s">
        <v>296</v>
      </c>
      <c r="AE22" t="s">
        <v>300</v>
      </c>
      <c r="AF22" t="s">
        <v>303</v>
      </c>
      <c r="AG22" t="s">
        <v>475</v>
      </c>
      <c r="AH22" t="s">
        <v>700</v>
      </c>
      <c r="AI22" t="s">
        <v>0</v>
      </c>
      <c r="AJ22" t="s">
        <v>350</v>
      </c>
      <c r="AK22" t="s">
        <v>525</v>
      </c>
      <c r="AM22" t="s">
        <v>478</v>
      </c>
      <c r="AN22">
        <v>3</v>
      </c>
      <c r="AO22" t="s">
        <v>192</v>
      </c>
      <c r="AP22" t="s">
        <v>526</v>
      </c>
      <c r="AQ22" t="s">
        <v>351</v>
      </c>
      <c r="AS22">
        <v>4.2</v>
      </c>
      <c r="AT22">
        <v>7.9999999999999991</v>
      </c>
      <c r="AU22">
        <v>12.2</v>
      </c>
      <c r="AV22" t="s">
        <v>193</v>
      </c>
      <c r="AW22" t="s">
        <v>254</v>
      </c>
      <c r="AX22" t="s">
        <v>554</v>
      </c>
      <c r="AY22" t="s">
        <v>255</v>
      </c>
      <c r="AZ22" t="s">
        <v>256</v>
      </c>
      <c r="BA22" t="s">
        <v>257</v>
      </c>
      <c r="BB22">
        <v>3</v>
      </c>
      <c r="BC22">
        <v>3</v>
      </c>
      <c r="BF22" t="s">
        <v>459</v>
      </c>
      <c r="BG22" t="s">
        <v>311</v>
      </c>
      <c r="BH22">
        <v>3</v>
      </c>
      <c r="BI22" t="s">
        <v>565</v>
      </c>
      <c r="BJ22" t="s">
        <v>565</v>
      </c>
      <c r="BK22" t="s">
        <v>222</v>
      </c>
      <c r="BL22" t="s">
        <v>565</v>
      </c>
      <c r="BR22" s="1"/>
      <c r="BS22"/>
      <c r="BT22" s="6"/>
      <c r="BU22" s="6"/>
      <c r="BW22" t="s">
        <v>525</v>
      </c>
      <c r="BX22">
        <v>3</v>
      </c>
      <c r="BY22" t="s">
        <v>8</v>
      </c>
      <c r="BZ22" s="4">
        <v>5</v>
      </c>
      <c r="CA22" s="1" t="s">
        <v>350</v>
      </c>
      <c r="CB22" s="1" t="s">
        <v>6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DA22" s="1"/>
    </row>
    <row r="23" spans="1:105" x14ac:dyDescent="0.25">
      <c r="A23" t="s">
        <v>0</v>
      </c>
      <c r="B23" t="s">
        <v>482</v>
      </c>
      <c r="C23">
        <v>1</v>
      </c>
      <c r="D23" s="49">
        <v>44427</v>
      </c>
      <c r="E23" t="s">
        <v>345</v>
      </c>
      <c r="F23" t="s">
        <v>343</v>
      </c>
      <c r="G23" t="s">
        <v>344</v>
      </c>
      <c r="H23" t="s">
        <v>346</v>
      </c>
      <c r="I23" t="s">
        <v>347</v>
      </c>
      <c r="J23" t="s">
        <v>247</v>
      </c>
      <c r="K23" t="s">
        <v>229</v>
      </c>
      <c r="L23" t="s">
        <v>230</v>
      </c>
      <c r="M23" t="s">
        <v>231</v>
      </c>
      <c r="N23" t="s">
        <v>232</v>
      </c>
      <c r="O23" t="s">
        <v>348</v>
      </c>
      <c r="P23" t="s">
        <v>233</v>
      </c>
      <c r="Q23" t="s">
        <v>233</v>
      </c>
      <c r="R23" t="s">
        <v>233</v>
      </c>
      <c r="S23">
        <v>10</v>
      </c>
      <c r="T23" t="s">
        <v>349</v>
      </c>
      <c r="U23">
        <v>45</v>
      </c>
      <c r="V23" t="s">
        <v>302</v>
      </c>
      <c r="W23">
        <v>300</v>
      </c>
      <c r="X23" t="s">
        <v>305</v>
      </c>
      <c r="Y23" t="s">
        <v>251</v>
      </c>
      <c r="Z23" t="s">
        <v>264</v>
      </c>
      <c r="AA23" t="s">
        <v>276</v>
      </c>
      <c r="AB23" t="s">
        <v>285</v>
      </c>
      <c r="AC23" t="s">
        <v>291</v>
      </c>
      <c r="AD23" t="s">
        <v>296</v>
      </c>
      <c r="AE23" t="s">
        <v>300</v>
      </c>
      <c r="AF23" t="s">
        <v>303</v>
      </c>
      <c r="AG23" t="s">
        <v>475</v>
      </c>
      <c r="AH23" t="s">
        <v>471</v>
      </c>
      <c r="AI23" t="s">
        <v>0</v>
      </c>
      <c r="AJ23" t="s">
        <v>3</v>
      </c>
      <c r="AK23" t="s">
        <v>524</v>
      </c>
      <c r="AM23" t="s">
        <v>478</v>
      </c>
      <c r="AN23">
        <v>2</v>
      </c>
      <c r="AO23" t="s">
        <v>192</v>
      </c>
      <c r="AP23" t="s">
        <v>191</v>
      </c>
      <c r="AQ23" t="s">
        <v>318</v>
      </c>
      <c r="AS23">
        <v>3</v>
      </c>
      <c r="AT23">
        <v>5</v>
      </c>
      <c r="AU23">
        <v>8</v>
      </c>
      <c r="AV23" t="s">
        <v>193</v>
      </c>
      <c r="AW23" t="s">
        <v>236</v>
      </c>
      <c r="AX23" t="s">
        <v>451</v>
      </c>
      <c r="AY23" t="s">
        <v>237</v>
      </c>
      <c r="AZ23" t="s">
        <v>238</v>
      </c>
      <c r="BA23" t="s">
        <v>239</v>
      </c>
      <c r="BB23">
        <v>2</v>
      </c>
      <c r="BC23">
        <v>2</v>
      </c>
      <c r="BF23" t="s">
        <v>459</v>
      </c>
      <c r="BG23" t="s">
        <v>311</v>
      </c>
      <c r="BH23">
        <v>2</v>
      </c>
      <c r="BI23" t="s">
        <v>468</v>
      </c>
      <c r="BJ23" t="s">
        <v>468</v>
      </c>
      <c r="BK23" t="s">
        <v>193</v>
      </c>
      <c r="BL23" t="s">
        <v>468</v>
      </c>
      <c r="BR23" s="1"/>
      <c r="BS23"/>
      <c r="BT23" s="6"/>
      <c r="BU23" s="6"/>
      <c r="BW23" t="s">
        <v>524</v>
      </c>
      <c r="BX23">
        <v>2</v>
      </c>
      <c r="BY23" t="s">
        <v>317</v>
      </c>
      <c r="BZ23" s="4">
        <v>3</v>
      </c>
      <c r="CA23" s="1" t="s">
        <v>3</v>
      </c>
      <c r="CB23" s="1" t="s">
        <v>240</v>
      </c>
      <c r="CC23" s="1"/>
      <c r="CD23" s="1" t="s">
        <v>245</v>
      </c>
      <c r="CE23" s="1"/>
      <c r="CF23" s="1"/>
      <c r="CG23" s="1" t="s">
        <v>470</v>
      </c>
      <c r="CH23" s="1" t="s">
        <v>470</v>
      </c>
      <c r="CI23" s="1" t="s">
        <v>470</v>
      </c>
      <c r="CJ23" s="1" t="s">
        <v>470</v>
      </c>
      <c r="CK23" s="1" t="s">
        <v>470</v>
      </c>
      <c r="CL23" s="1" t="s">
        <v>470</v>
      </c>
      <c r="CM23" s="1" t="s">
        <v>470</v>
      </c>
      <c r="CN23" s="1" t="s">
        <v>470</v>
      </c>
      <c r="CO23" s="1" t="s">
        <v>411</v>
      </c>
      <c r="CP23" s="1" t="s">
        <v>470</v>
      </c>
      <c r="CQ23" s="1" t="s">
        <v>470</v>
      </c>
      <c r="CR23" s="1" t="s">
        <v>223</v>
      </c>
      <c r="CS23" s="1" t="s">
        <v>223</v>
      </c>
      <c r="CT23" s="1" t="s">
        <v>242</v>
      </c>
      <c r="CU23" s="1" t="s">
        <v>272</v>
      </c>
      <c r="CV23" s="1" t="s">
        <v>225</v>
      </c>
      <c r="CW23" s="1" t="s">
        <v>732</v>
      </c>
      <c r="CX23" s="1" t="s">
        <v>7</v>
      </c>
      <c r="CY23" s="1" t="s">
        <v>470</v>
      </c>
      <c r="DA23" s="1" t="s">
        <v>242</v>
      </c>
    </row>
    <row r="24" spans="1:105" x14ac:dyDescent="0.25">
      <c r="A24" t="s">
        <v>460</v>
      </c>
      <c r="B24" t="s">
        <v>482</v>
      </c>
      <c r="C24">
        <v>2</v>
      </c>
      <c r="D24" s="49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705</v>
      </c>
      <c r="AI24" t="s">
        <v>460</v>
      </c>
      <c r="AK24" t="s">
        <v>524</v>
      </c>
      <c r="AM24" t="s">
        <v>478</v>
      </c>
      <c r="AN24">
        <v>1</v>
      </c>
      <c r="AO24" t="s">
        <v>192</v>
      </c>
      <c r="AP24" t="s">
        <v>526</v>
      </c>
      <c r="AS24">
        <v>3</v>
      </c>
      <c r="AT24">
        <v>0</v>
      </c>
      <c r="AU24">
        <v>3</v>
      </c>
      <c r="AV24" t="s">
        <v>222</v>
      </c>
      <c r="AW24" t="s">
        <v>236</v>
      </c>
      <c r="AX24" t="s">
        <v>451</v>
      </c>
      <c r="AY24" t="s">
        <v>237</v>
      </c>
      <c r="AZ24" t="s">
        <v>238</v>
      </c>
      <c r="BA24" t="s">
        <v>280</v>
      </c>
      <c r="BB24">
        <v>10</v>
      </c>
      <c r="BC24">
        <v>10</v>
      </c>
      <c r="BF24" t="s">
        <v>310</v>
      </c>
      <c r="BG24" t="s">
        <v>411</v>
      </c>
      <c r="BH24">
        <v>10</v>
      </c>
      <c r="BI24" t="s">
        <v>467</v>
      </c>
      <c r="BJ24" t="s">
        <v>467</v>
      </c>
      <c r="BK24" t="s">
        <v>193</v>
      </c>
      <c r="BL24" t="s">
        <v>467</v>
      </c>
      <c r="BR24" s="1"/>
      <c r="BS24"/>
      <c r="BT24" s="6"/>
      <c r="BU24" s="6"/>
      <c r="BW24" t="s">
        <v>524</v>
      </c>
      <c r="BX24">
        <v>2</v>
      </c>
      <c r="BY24" t="s">
        <v>317</v>
      </c>
      <c r="BZ24" s="4">
        <v>3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DA24" s="1"/>
    </row>
    <row r="25" spans="1:105" x14ac:dyDescent="0.25">
      <c r="A25" t="s">
        <v>460</v>
      </c>
      <c r="B25" t="s">
        <v>482</v>
      </c>
      <c r="C25">
        <v>2</v>
      </c>
      <c r="D25" s="49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704</v>
      </c>
      <c r="AI25" t="s">
        <v>460</v>
      </c>
      <c r="AM25" t="s">
        <v>478</v>
      </c>
      <c r="AN25">
        <v>3</v>
      </c>
      <c r="AO25" t="s">
        <v>234</v>
      </c>
      <c r="AP25" t="s">
        <v>234</v>
      </c>
      <c r="AS25">
        <v>1</v>
      </c>
      <c r="AT25">
        <v>9</v>
      </c>
      <c r="AU25">
        <v>10</v>
      </c>
      <c r="BF25" t="s">
        <v>234</v>
      </c>
      <c r="BG25" t="s">
        <v>311</v>
      </c>
      <c r="BR25" s="1"/>
      <c r="BS25"/>
      <c r="BT25" s="6"/>
      <c r="BU25" s="6"/>
      <c r="BX25"/>
      <c r="BZ25" s="4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DA25" s="1"/>
    </row>
    <row r="26" spans="1:105" x14ac:dyDescent="0.25">
      <c r="A26" t="s">
        <v>460</v>
      </c>
      <c r="B26" t="s">
        <v>482</v>
      </c>
      <c r="C26">
        <v>2</v>
      </c>
      <c r="D26" s="49">
        <v>44428</v>
      </c>
      <c r="E26" t="s">
        <v>461</v>
      </c>
      <c r="F26" t="s">
        <v>343</v>
      </c>
      <c r="G26" t="s">
        <v>462</v>
      </c>
      <c r="H26" t="s">
        <v>455</v>
      </c>
      <c r="I26" t="s">
        <v>347</v>
      </c>
      <c r="J26" t="s">
        <v>289</v>
      </c>
      <c r="K26" t="s">
        <v>247</v>
      </c>
      <c r="L26" t="s">
        <v>248</v>
      </c>
      <c r="M26" t="s">
        <v>249</v>
      </c>
      <c r="N26">
        <v>0.3</v>
      </c>
      <c r="O26" t="s">
        <v>463</v>
      </c>
      <c r="P26" t="s">
        <v>233</v>
      </c>
      <c r="Q26" t="s">
        <v>233</v>
      </c>
      <c r="S26">
        <v>20</v>
      </c>
      <c r="T26" t="s">
        <v>464</v>
      </c>
      <c r="U26">
        <v>45</v>
      </c>
      <c r="V26" t="s">
        <v>256</v>
      </c>
      <c r="W26">
        <v>250</v>
      </c>
      <c r="X26" t="s">
        <v>264</v>
      </c>
      <c r="Y26" t="s">
        <v>276</v>
      </c>
      <c r="Z26" t="s">
        <v>296</v>
      </c>
      <c r="AA26" t="s">
        <v>465</v>
      </c>
      <c r="AH26" t="s">
        <v>702</v>
      </c>
      <c r="AI26" t="s">
        <v>460</v>
      </c>
      <c r="AM26" t="s">
        <v>478</v>
      </c>
      <c r="AN26">
        <v>4</v>
      </c>
      <c r="AO26" t="s">
        <v>265</v>
      </c>
      <c r="AP26" t="s">
        <v>540</v>
      </c>
      <c r="AR26" t="s">
        <v>739</v>
      </c>
      <c r="AS26">
        <v>17</v>
      </c>
      <c r="AT26">
        <v>10</v>
      </c>
      <c r="AU26">
        <v>27</v>
      </c>
      <c r="BF26" t="s">
        <v>703</v>
      </c>
      <c r="BG26" t="s">
        <v>311</v>
      </c>
      <c r="BL26" t="s">
        <v>740</v>
      </c>
      <c r="BR26" s="1"/>
      <c r="BS26"/>
      <c r="BT26" s="6"/>
      <c r="BU26" s="6"/>
      <c r="BX26"/>
      <c r="BZ26" s="4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DA26" s="1"/>
    </row>
    <row r="27" spans="1:105" x14ac:dyDescent="0.25">
      <c r="A27" t="s">
        <v>460</v>
      </c>
      <c r="B27" t="s">
        <v>482</v>
      </c>
      <c r="C27">
        <v>2</v>
      </c>
      <c r="D27" s="49">
        <v>44428</v>
      </c>
      <c r="E27" t="s">
        <v>461</v>
      </c>
      <c r="F27" t="s">
        <v>343</v>
      </c>
      <c r="G27" t="s">
        <v>462</v>
      </c>
      <c r="H27" t="s">
        <v>455</v>
      </c>
      <c r="I27" t="s">
        <v>347</v>
      </c>
      <c r="J27" t="s">
        <v>289</v>
      </c>
      <c r="K27" t="s">
        <v>247</v>
      </c>
      <c r="L27" t="s">
        <v>248</v>
      </c>
      <c r="M27" t="s">
        <v>249</v>
      </c>
      <c r="N27">
        <v>0.3</v>
      </c>
      <c r="O27" t="s">
        <v>463</v>
      </c>
      <c r="P27" t="s">
        <v>233</v>
      </c>
      <c r="Q27" t="s">
        <v>233</v>
      </c>
      <c r="S27">
        <v>20</v>
      </c>
      <c r="T27" t="s">
        <v>464</v>
      </c>
      <c r="U27">
        <v>45</v>
      </c>
      <c r="V27" t="s">
        <v>256</v>
      </c>
      <c r="W27">
        <v>250</v>
      </c>
      <c r="X27" t="s">
        <v>264</v>
      </c>
      <c r="Y27" t="s">
        <v>276</v>
      </c>
      <c r="Z27" t="s">
        <v>296</v>
      </c>
      <c r="AA27" t="s">
        <v>465</v>
      </c>
      <c r="AH27" t="s">
        <v>707</v>
      </c>
      <c r="AI27" t="s">
        <v>460</v>
      </c>
      <c r="AJ27" t="s">
        <v>3</v>
      </c>
      <c r="AM27" t="s">
        <v>478</v>
      </c>
      <c r="AN27">
        <v>5</v>
      </c>
      <c r="AO27" t="s">
        <v>252</v>
      </c>
      <c r="AP27" t="s">
        <v>533</v>
      </c>
      <c r="AS27">
        <v>6</v>
      </c>
      <c r="AT27">
        <v>27</v>
      </c>
      <c r="AU27">
        <v>33</v>
      </c>
      <c r="AW27" t="s">
        <v>254</v>
      </c>
      <c r="AX27" t="s">
        <v>554</v>
      </c>
      <c r="AY27" t="s">
        <v>255</v>
      </c>
      <c r="AZ27" t="s">
        <v>256</v>
      </c>
      <c r="BA27" t="s">
        <v>221</v>
      </c>
      <c r="BB27">
        <v>11</v>
      </c>
      <c r="BC27">
        <v>11</v>
      </c>
      <c r="BE27" t="s">
        <v>278</v>
      </c>
      <c r="BF27" t="s">
        <v>573</v>
      </c>
      <c r="BG27" t="s">
        <v>311</v>
      </c>
      <c r="BH27">
        <v>11</v>
      </c>
      <c r="BI27" t="s">
        <v>468</v>
      </c>
      <c r="BJ27" t="s">
        <v>468</v>
      </c>
      <c r="BK27" t="s">
        <v>222</v>
      </c>
      <c r="BL27" t="s">
        <v>468</v>
      </c>
      <c r="BR27" s="1"/>
      <c r="BS27"/>
      <c r="BT27" s="6"/>
      <c r="BU27" s="6"/>
      <c r="BX27"/>
      <c r="BZ27" s="4"/>
      <c r="CA27" s="1" t="s">
        <v>3</v>
      </c>
      <c r="CB27" s="1" t="s">
        <v>240</v>
      </c>
      <c r="CC27" s="1"/>
      <c r="CD27" s="1" t="s">
        <v>245</v>
      </c>
      <c r="CE27" s="1"/>
      <c r="CF27" s="1"/>
      <c r="CG27" s="1" t="s">
        <v>470</v>
      </c>
      <c r="CH27" s="1" t="s">
        <v>470</v>
      </c>
      <c r="CI27" s="1" t="s">
        <v>470</v>
      </c>
      <c r="CJ27" s="1" t="s">
        <v>470</v>
      </c>
      <c r="CK27" s="1" t="s">
        <v>470</v>
      </c>
      <c r="CL27" s="1" t="s">
        <v>470</v>
      </c>
      <c r="CM27" s="1" t="s">
        <v>470</v>
      </c>
      <c r="CN27" s="1" t="s">
        <v>470</v>
      </c>
      <c r="CO27" s="1" t="s">
        <v>411</v>
      </c>
      <c r="CP27" s="1" t="s">
        <v>470</v>
      </c>
      <c r="CQ27" s="1" t="s">
        <v>470</v>
      </c>
      <c r="CR27" s="1" t="s">
        <v>223</v>
      </c>
      <c r="CS27" s="1" t="s">
        <v>223</v>
      </c>
      <c r="CT27" s="1" t="s">
        <v>242</v>
      </c>
      <c r="CU27" s="1" t="s">
        <v>272</v>
      </c>
      <c r="CV27" s="1" t="s">
        <v>225</v>
      </c>
      <c r="CW27" s="1" t="s">
        <v>732</v>
      </c>
      <c r="CX27" s="1" t="s">
        <v>7</v>
      </c>
      <c r="CY27" s="1" t="s">
        <v>470</v>
      </c>
      <c r="DA27" s="1" t="s">
        <v>242</v>
      </c>
    </row>
    <row r="28" spans="1:105" x14ac:dyDescent="0.25">
      <c r="A28" t="s">
        <v>460</v>
      </c>
      <c r="B28" t="s">
        <v>482</v>
      </c>
      <c r="C28">
        <v>2</v>
      </c>
      <c r="D28" s="49">
        <v>44428</v>
      </c>
      <c r="E28" t="s">
        <v>461</v>
      </c>
      <c r="F28" t="s">
        <v>343</v>
      </c>
      <c r="G28" t="s">
        <v>462</v>
      </c>
      <c r="H28" t="s">
        <v>455</v>
      </c>
      <c r="I28" t="s">
        <v>347</v>
      </c>
      <c r="J28" t="s">
        <v>289</v>
      </c>
      <c r="K28" t="s">
        <v>247</v>
      </c>
      <c r="L28" t="s">
        <v>248</v>
      </c>
      <c r="M28" t="s">
        <v>249</v>
      </c>
      <c r="N28">
        <v>0.3</v>
      </c>
      <c r="O28" t="s">
        <v>463</v>
      </c>
      <c r="P28" t="s">
        <v>233</v>
      </c>
      <c r="Q28" t="s">
        <v>233</v>
      </c>
      <c r="S28">
        <v>20</v>
      </c>
      <c r="T28" t="s">
        <v>464</v>
      </c>
      <c r="U28">
        <v>45</v>
      </c>
      <c r="V28" t="s">
        <v>256</v>
      </c>
      <c r="W28">
        <v>250</v>
      </c>
      <c r="X28" t="s">
        <v>264</v>
      </c>
      <c r="Y28" t="s">
        <v>276</v>
      </c>
      <c r="Z28" t="s">
        <v>296</v>
      </c>
      <c r="AA28" t="s">
        <v>465</v>
      </c>
      <c r="AH28" t="s">
        <v>706</v>
      </c>
      <c r="AI28" t="s">
        <v>460</v>
      </c>
      <c r="AJ28" t="s">
        <v>527</v>
      </c>
      <c r="AK28" t="s">
        <v>525</v>
      </c>
      <c r="AM28" t="s">
        <v>478</v>
      </c>
      <c r="AN28">
        <v>2</v>
      </c>
      <c r="AO28" t="s">
        <v>192</v>
      </c>
      <c r="AP28" t="s">
        <v>539</v>
      </c>
      <c r="AS28">
        <v>6</v>
      </c>
      <c r="AT28">
        <v>3</v>
      </c>
      <c r="AU28">
        <v>9</v>
      </c>
      <c r="AV28" t="s">
        <v>193</v>
      </c>
      <c r="BF28" t="s">
        <v>539</v>
      </c>
      <c r="BG28" t="s">
        <v>311</v>
      </c>
      <c r="BR28" s="1"/>
      <c r="BS28"/>
      <c r="BT28" s="6"/>
      <c r="BU28" s="6"/>
      <c r="BW28" t="s">
        <v>525</v>
      </c>
      <c r="BX28">
        <v>3</v>
      </c>
      <c r="BY28" t="s">
        <v>8</v>
      </c>
      <c r="BZ28" s="4">
        <v>5</v>
      </c>
      <c r="CA28" s="1" t="s">
        <v>527</v>
      </c>
      <c r="CB28" s="1" t="s">
        <v>415</v>
      </c>
      <c r="CC28" s="1"/>
      <c r="CD28" s="1" t="s">
        <v>227</v>
      </c>
      <c r="CE28" s="1"/>
      <c r="CF28" s="1"/>
      <c r="CG28" s="1" t="s">
        <v>642</v>
      </c>
      <c r="CH28" s="1" t="s">
        <v>642</v>
      </c>
      <c r="CI28" s="1" t="s">
        <v>642</v>
      </c>
      <c r="CJ28" s="1" t="s">
        <v>642</v>
      </c>
      <c r="CK28" s="1" t="s">
        <v>642</v>
      </c>
      <c r="CL28" s="1" t="s">
        <v>642</v>
      </c>
      <c r="CM28" s="1" t="s">
        <v>642</v>
      </c>
      <c r="CN28" s="1" t="s">
        <v>642</v>
      </c>
      <c r="CO28" s="1" t="s">
        <v>412</v>
      </c>
      <c r="CP28" s="1" t="s">
        <v>642</v>
      </c>
      <c r="CQ28" s="1" t="s">
        <v>642</v>
      </c>
      <c r="CR28" s="1" t="s">
        <v>241</v>
      </c>
      <c r="CS28" s="1" t="s">
        <v>241</v>
      </c>
      <c r="CT28" s="1" t="s">
        <v>7</v>
      </c>
      <c r="CU28" s="1" t="s">
        <v>259</v>
      </c>
      <c r="CV28" s="1" t="s">
        <v>732</v>
      </c>
      <c r="CW28" s="1" t="s">
        <v>226</v>
      </c>
      <c r="CX28" s="1" t="s">
        <v>242</v>
      </c>
      <c r="CY28" s="1" t="s">
        <v>642</v>
      </c>
      <c r="DA28" s="1"/>
    </row>
    <row r="29" spans="1:105" x14ac:dyDescent="0.25">
      <c r="A29" t="s">
        <v>517</v>
      </c>
      <c r="B29" t="s">
        <v>482</v>
      </c>
      <c r="C29">
        <v>3</v>
      </c>
      <c r="D29" s="49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 t="s">
        <v>741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 s="1"/>
      <c r="BS29"/>
      <c r="BT29" s="6"/>
      <c r="BU29" s="6"/>
      <c r="BX29"/>
      <c r="BZ29" s="4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DA29" s="1"/>
    </row>
    <row r="30" spans="1:105" x14ac:dyDescent="0.25">
      <c r="A30" t="s">
        <v>517</v>
      </c>
      <c r="B30" t="s">
        <v>482</v>
      </c>
      <c r="C30">
        <v>3</v>
      </c>
      <c r="D30" s="49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 t="s">
        <v>741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 s="1"/>
      <c r="BS30"/>
      <c r="BT30" s="6"/>
      <c r="BU30" s="6"/>
      <c r="BX30"/>
      <c r="BZ30" s="4"/>
      <c r="CA30" s="1" t="s">
        <v>529</v>
      </c>
      <c r="CB30" s="1" t="s">
        <v>440</v>
      </c>
      <c r="CC30" s="1"/>
      <c r="CD30" s="1" t="s">
        <v>227</v>
      </c>
      <c r="CE30" s="1" t="s">
        <v>227</v>
      </c>
      <c r="CF30" s="1"/>
      <c r="CG30" s="1" t="s">
        <v>644</v>
      </c>
      <c r="CH30" s="1" t="s">
        <v>644</v>
      </c>
      <c r="CI30" s="1" t="s">
        <v>644</v>
      </c>
      <c r="CJ30" s="1" t="s">
        <v>644</v>
      </c>
      <c r="CK30" s="1" t="s">
        <v>644</v>
      </c>
      <c r="CL30" s="1" t="s">
        <v>644</v>
      </c>
      <c r="CM30" s="1" t="s">
        <v>644</v>
      </c>
      <c r="CN30" s="1" t="s">
        <v>644</v>
      </c>
      <c r="CO30" s="1" t="s">
        <v>411</v>
      </c>
      <c r="CP30" s="1" t="s">
        <v>644</v>
      </c>
      <c r="CQ30" s="1" t="s">
        <v>644</v>
      </c>
      <c r="CR30" s="1" t="s">
        <v>258</v>
      </c>
      <c r="CS30" s="1" t="s">
        <v>258</v>
      </c>
      <c r="CT30" s="1" t="s">
        <v>242</v>
      </c>
      <c r="CU30" s="1" t="s">
        <v>243</v>
      </c>
      <c r="CV30" s="1" t="s">
        <v>733</v>
      </c>
      <c r="CW30" s="1"/>
      <c r="CX30" s="1" t="s">
        <v>7</v>
      </c>
      <c r="CY30" s="1" t="s">
        <v>644</v>
      </c>
      <c r="DA30" s="1"/>
    </row>
    <row r="31" spans="1:105" x14ac:dyDescent="0.25">
      <c r="A31" t="s">
        <v>517</v>
      </c>
      <c r="B31" t="s">
        <v>482</v>
      </c>
      <c r="C31">
        <v>3</v>
      </c>
      <c r="D31" s="49">
        <v>44429</v>
      </c>
      <c r="E31" t="s">
        <v>487</v>
      </c>
      <c r="F31" t="s">
        <v>343</v>
      </c>
      <c r="G31" t="s">
        <v>488</v>
      </c>
      <c r="H31" t="s">
        <v>489</v>
      </c>
      <c r="I31" t="s">
        <v>347</v>
      </c>
      <c r="J31" t="s">
        <v>283</v>
      </c>
      <c r="K31" t="s">
        <v>230</v>
      </c>
      <c r="L31" t="s">
        <v>247</v>
      </c>
      <c r="M31" t="s">
        <v>262</v>
      </c>
      <c r="N31" t="s">
        <v>741</v>
      </c>
      <c r="O31" t="s">
        <v>490</v>
      </c>
      <c r="P31" t="s">
        <v>233</v>
      </c>
      <c r="R31" t="s">
        <v>233</v>
      </c>
      <c r="S31">
        <v>30</v>
      </c>
      <c r="T31" t="s">
        <v>491</v>
      </c>
      <c r="U31">
        <v>45</v>
      </c>
      <c r="V31" t="s">
        <v>302</v>
      </c>
      <c r="W31">
        <v>100</v>
      </c>
      <c r="AH31" t="s">
        <v>708</v>
      </c>
      <c r="AI31" t="s">
        <v>517</v>
      </c>
      <c r="AM31" t="s">
        <v>478</v>
      </c>
      <c r="AN31">
        <v>4</v>
      </c>
      <c r="AO31" t="s">
        <v>192</v>
      </c>
      <c r="AP31" t="s">
        <v>541</v>
      </c>
      <c r="AS31">
        <v>5</v>
      </c>
      <c r="AT31">
        <v>16</v>
      </c>
      <c r="AU31">
        <v>21</v>
      </c>
      <c r="BF31" t="s">
        <v>541</v>
      </c>
      <c r="BG31" t="s">
        <v>311</v>
      </c>
      <c r="BR31" s="1"/>
      <c r="BS31"/>
      <c r="BT31" s="6"/>
      <c r="BU31" s="6"/>
      <c r="BX31"/>
      <c r="BZ31" s="4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DA31" s="1"/>
    </row>
    <row r="32" spans="1:105" x14ac:dyDescent="0.25">
      <c r="A32" t="s">
        <v>517</v>
      </c>
      <c r="B32" t="s">
        <v>482</v>
      </c>
      <c r="C32">
        <v>3</v>
      </c>
      <c r="D32" s="49">
        <v>44429</v>
      </c>
      <c r="E32" t="s">
        <v>487</v>
      </c>
      <c r="F32" t="s">
        <v>343</v>
      </c>
      <c r="G32" t="s">
        <v>488</v>
      </c>
      <c r="H32" t="s">
        <v>489</v>
      </c>
      <c r="I32" t="s">
        <v>347</v>
      </c>
      <c r="J32" t="s">
        <v>283</v>
      </c>
      <c r="K32" t="s">
        <v>230</v>
      </c>
      <c r="L32" t="s">
        <v>247</v>
      </c>
      <c r="M32" t="s">
        <v>262</v>
      </c>
      <c r="N32" t="s">
        <v>741</v>
      </c>
      <c r="O32" t="s">
        <v>490</v>
      </c>
      <c r="P32" t="s">
        <v>233</v>
      </c>
      <c r="R32" t="s">
        <v>233</v>
      </c>
      <c r="S32">
        <v>30</v>
      </c>
      <c r="T32" t="s">
        <v>491</v>
      </c>
      <c r="U32">
        <v>45</v>
      </c>
      <c r="V32" t="s">
        <v>302</v>
      </c>
      <c r="W32">
        <v>100</v>
      </c>
      <c r="AH32" t="s">
        <v>709</v>
      </c>
      <c r="AI32" t="s">
        <v>517</v>
      </c>
      <c r="AJ32" t="s">
        <v>532</v>
      </c>
      <c r="AM32" t="s">
        <v>478</v>
      </c>
      <c r="AN32">
        <v>3</v>
      </c>
      <c r="AO32" t="s">
        <v>265</v>
      </c>
      <c r="AP32" t="s">
        <v>540</v>
      </c>
      <c r="AS32">
        <v>10</v>
      </c>
      <c r="AT32">
        <v>6</v>
      </c>
      <c r="AU32">
        <v>16</v>
      </c>
      <c r="BF32" t="s">
        <v>703</v>
      </c>
      <c r="BG32" t="s">
        <v>311</v>
      </c>
      <c r="BR32" s="1"/>
      <c r="BS32"/>
      <c r="BT32" s="6"/>
      <c r="BU32" s="6"/>
      <c r="BX32"/>
      <c r="BZ32" s="4"/>
      <c r="CA32" s="1" t="s">
        <v>532</v>
      </c>
      <c r="CB32" s="1" t="s">
        <v>6</v>
      </c>
      <c r="CC32" s="1" t="s">
        <v>178</v>
      </c>
      <c r="CD32" s="1" t="s">
        <v>245</v>
      </c>
      <c r="CE32" s="1"/>
      <c r="CF32" s="1"/>
      <c r="CG32" s="1" t="s">
        <v>650</v>
      </c>
      <c r="CH32" s="1" t="s">
        <v>650</v>
      </c>
      <c r="CI32" s="1" t="s">
        <v>650</v>
      </c>
      <c r="CJ32" s="1" t="s">
        <v>650</v>
      </c>
      <c r="CK32" s="1" t="s">
        <v>650</v>
      </c>
      <c r="CL32" s="1" t="s">
        <v>650</v>
      </c>
      <c r="CM32" s="1" t="s">
        <v>650</v>
      </c>
      <c r="CN32" s="1" t="s">
        <v>650</v>
      </c>
      <c r="CO32" s="1" t="s">
        <v>412</v>
      </c>
      <c r="CP32" s="1" t="s">
        <v>650</v>
      </c>
      <c r="CQ32" s="1" t="s">
        <v>650</v>
      </c>
      <c r="CR32" s="1" t="s">
        <v>271</v>
      </c>
      <c r="CS32" s="1" t="s">
        <v>271</v>
      </c>
      <c r="CT32" s="1"/>
      <c r="CU32" s="1" t="s">
        <v>224</v>
      </c>
      <c r="CV32" s="1" t="s">
        <v>734</v>
      </c>
      <c r="CW32" s="1" t="s">
        <v>733</v>
      </c>
      <c r="CX32" s="1" t="s">
        <v>242</v>
      </c>
      <c r="CY32" s="1" t="s">
        <v>650</v>
      </c>
      <c r="DA32" s="1"/>
    </row>
    <row r="33" spans="1:105" x14ac:dyDescent="0.25">
      <c r="A33" t="s">
        <v>517</v>
      </c>
      <c r="B33" t="s">
        <v>482</v>
      </c>
      <c r="C33">
        <v>3</v>
      </c>
      <c r="D33" s="49">
        <v>44429</v>
      </c>
      <c r="E33" t="s">
        <v>487</v>
      </c>
      <c r="F33" t="s">
        <v>343</v>
      </c>
      <c r="G33" t="s">
        <v>488</v>
      </c>
      <c r="H33" t="s">
        <v>489</v>
      </c>
      <c r="I33" t="s">
        <v>347</v>
      </c>
      <c r="J33" t="s">
        <v>283</v>
      </c>
      <c r="K33" t="s">
        <v>230</v>
      </c>
      <c r="L33" t="s">
        <v>247</v>
      </c>
      <c r="M33" t="s">
        <v>262</v>
      </c>
      <c r="N33" t="s">
        <v>741</v>
      </c>
      <c r="O33" t="s">
        <v>490</v>
      </c>
      <c r="P33" t="s">
        <v>233</v>
      </c>
      <c r="R33" t="s">
        <v>233</v>
      </c>
      <c r="S33">
        <v>30</v>
      </c>
      <c r="T33" t="s">
        <v>491</v>
      </c>
      <c r="U33">
        <v>45</v>
      </c>
      <c r="V33" t="s">
        <v>302</v>
      </c>
      <c r="W33">
        <v>100</v>
      </c>
      <c r="AH33" t="s">
        <v>710</v>
      </c>
      <c r="AI33" t="s">
        <v>517</v>
      </c>
      <c r="AJ33" t="s">
        <v>3</v>
      </c>
      <c r="AK33" t="s">
        <v>5</v>
      </c>
      <c r="AM33" t="s">
        <v>478</v>
      </c>
      <c r="AN33">
        <v>1</v>
      </c>
      <c r="AO33" t="s">
        <v>304</v>
      </c>
      <c r="AP33" t="s">
        <v>265</v>
      </c>
      <c r="AS33">
        <v>4</v>
      </c>
      <c r="AT33">
        <v>0</v>
      </c>
      <c r="AU33">
        <v>4</v>
      </c>
      <c r="AW33" t="s">
        <v>267</v>
      </c>
      <c r="AX33" t="s">
        <v>555</v>
      </c>
      <c r="AY33" t="s">
        <v>268</v>
      </c>
      <c r="AZ33" t="s">
        <v>269</v>
      </c>
      <c r="BA33" t="s">
        <v>239</v>
      </c>
      <c r="BB33">
        <v>12</v>
      </c>
      <c r="BC33">
        <v>12</v>
      </c>
      <c r="BE33" t="s">
        <v>235</v>
      </c>
      <c r="BF33" t="s">
        <v>703</v>
      </c>
      <c r="BG33" t="s">
        <v>311</v>
      </c>
      <c r="BH33">
        <v>12</v>
      </c>
      <c r="BI33" t="s">
        <v>565</v>
      </c>
      <c r="BJ33" t="s">
        <v>565</v>
      </c>
      <c r="BK33" t="s">
        <v>193</v>
      </c>
      <c r="BL33" t="s">
        <v>565</v>
      </c>
      <c r="BR33" s="1"/>
      <c r="BS33"/>
      <c r="BT33" s="6"/>
      <c r="BU33" s="6"/>
      <c r="BW33" t="s">
        <v>5</v>
      </c>
      <c r="BX33">
        <v>1</v>
      </c>
      <c r="BY33" t="s">
        <v>8</v>
      </c>
      <c r="BZ33" s="4">
        <v>77</v>
      </c>
      <c r="CA33" s="1" t="s">
        <v>3</v>
      </c>
      <c r="CB33" s="1" t="s">
        <v>240</v>
      </c>
      <c r="CC33" s="1"/>
      <c r="CD33" s="1" t="s">
        <v>245</v>
      </c>
      <c r="CE33" s="1"/>
      <c r="CF33" s="1"/>
      <c r="CG33" s="1" t="s">
        <v>470</v>
      </c>
      <c r="CH33" s="1" t="s">
        <v>470</v>
      </c>
      <c r="CI33" s="1" t="s">
        <v>470</v>
      </c>
      <c r="CJ33" s="1" t="s">
        <v>470</v>
      </c>
      <c r="CK33" s="1" t="s">
        <v>470</v>
      </c>
      <c r="CL33" s="1" t="s">
        <v>470</v>
      </c>
      <c r="CM33" s="1" t="s">
        <v>470</v>
      </c>
      <c r="CN33" s="1" t="s">
        <v>470</v>
      </c>
      <c r="CO33" s="1" t="s">
        <v>411</v>
      </c>
      <c r="CP33" s="1" t="s">
        <v>470</v>
      </c>
      <c r="CQ33" s="1" t="s">
        <v>470</v>
      </c>
      <c r="CR33" s="1" t="s">
        <v>223</v>
      </c>
      <c r="CS33" s="1" t="s">
        <v>223</v>
      </c>
      <c r="CT33" s="1" t="s">
        <v>242</v>
      </c>
      <c r="CU33" s="1" t="s">
        <v>272</v>
      </c>
      <c r="CV33" s="1" t="s">
        <v>225</v>
      </c>
      <c r="CW33" s="1" t="s">
        <v>732</v>
      </c>
      <c r="CX33" s="1" t="s">
        <v>7</v>
      </c>
      <c r="CY33" s="1" t="s">
        <v>470</v>
      </c>
      <c r="DA33" s="1" t="s">
        <v>242</v>
      </c>
    </row>
    <row r="34" spans="1:105" x14ac:dyDescent="0.25">
      <c r="A34" t="s">
        <v>518</v>
      </c>
      <c r="B34" t="s">
        <v>482</v>
      </c>
      <c r="C34">
        <v>4</v>
      </c>
      <c r="D34" s="49">
        <v>44430</v>
      </c>
      <c r="E34" t="s">
        <v>492</v>
      </c>
      <c r="F34" t="s">
        <v>343</v>
      </c>
      <c r="G34" t="s">
        <v>493</v>
      </c>
      <c r="H34" t="s">
        <v>494</v>
      </c>
      <c r="I34" t="s">
        <v>347</v>
      </c>
      <c r="J34" t="s">
        <v>274</v>
      </c>
      <c r="L34" t="s">
        <v>247</v>
      </c>
      <c r="M34" t="s">
        <v>231</v>
      </c>
      <c r="N34">
        <v>1.8</v>
      </c>
      <c r="O34" t="s">
        <v>495</v>
      </c>
      <c r="Q34" t="s">
        <v>233</v>
      </c>
      <c r="S34">
        <v>40</v>
      </c>
      <c r="T34" t="s">
        <v>496</v>
      </c>
      <c r="U34">
        <v>45</v>
      </c>
      <c r="V34" t="s">
        <v>256</v>
      </c>
      <c r="W34">
        <v>100</v>
      </c>
      <c r="X34" t="s">
        <v>465</v>
      </c>
      <c r="AH34" t="s">
        <v>715</v>
      </c>
      <c r="AI34" t="s">
        <v>518</v>
      </c>
      <c r="AJ34" t="s">
        <v>527</v>
      </c>
      <c r="AM34" t="s">
        <v>478</v>
      </c>
      <c r="AN34">
        <v>2</v>
      </c>
      <c r="AO34" t="s">
        <v>304</v>
      </c>
      <c r="AP34" t="s">
        <v>533</v>
      </c>
      <c r="AS34">
        <v>1</v>
      </c>
      <c r="AT34">
        <v>3</v>
      </c>
      <c r="AU34">
        <v>4</v>
      </c>
      <c r="AW34" t="s">
        <v>236</v>
      </c>
      <c r="AX34" t="s">
        <v>451</v>
      </c>
      <c r="AY34" t="s">
        <v>237</v>
      </c>
      <c r="AZ34" t="s">
        <v>287</v>
      </c>
      <c r="BA34" t="s">
        <v>270</v>
      </c>
      <c r="BB34">
        <v>14</v>
      </c>
      <c r="BC34">
        <v>14</v>
      </c>
      <c r="BF34" t="s">
        <v>533</v>
      </c>
      <c r="BG34" t="s">
        <v>311</v>
      </c>
      <c r="BH34">
        <v>14</v>
      </c>
      <c r="BI34" t="s">
        <v>468</v>
      </c>
      <c r="BJ34" t="s">
        <v>468</v>
      </c>
      <c r="BK34" t="s">
        <v>193</v>
      </c>
      <c r="BL34" t="s">
        <v>468</v>
      </c>
      <c r="BR34" s="1"/>
      <c r="BS34"/>
      <c r="BT34" s="6"/>
      <c r="BU34" s="6"/>
      <c r="BX34"/>
      <c r="BZ34" s="4"/>
      <c r="CA34" s="1" t="s">
        <v>527</v>
      </c>
      <c r="CB34" s="1" t="s">
        <v>415</v>
      </c>
      <c r="CC34" s="1"/>
      <c r="CD34" s="1" t="s">
        <v>227</v>
      </c>
      <c r="CE34" s="1"/>
      <c r="CF34" s="1"/>
      <c r="CG34" s="1" t="s">
        <v>642</v>
      </c>
      <c r="CH34" s="1" t="s">
        <v>642</v>
      </c>
      <c r="CI34" s="1" t="s">
        <v>642</v>
      </c>
      <c r="CJ34" s="1" t="s">
        <v>642</v>
      </c>
      <c r="CK34" s="1" t="s">
        <v>642</v>
      </c>
      <c r="CL34" s="1" t="s">
        <v>642</v>
      </c>
      <c r="CM34" s="1" t="s">
        <v>642</v>
      </c>
      <c r="CN34" s="1" t="s">
        <v>642</v>
      </c>
      <c r="CO34" s="1" t="s">
        <v>412</v>
      </c>
      <c r="CP34" s="1" t="s">
        <v>642</v>
      </c>
      <c r="CQ34" s="1" t="s">
        <v>642</v>
      </c>
      <c r="CR34" s="1" t="s">
        <v>241</v>
      </c>
      <c r="CS34" s="1" t="s">
        <v>241</v>
      </c>
      <c r="CT34" s="1" t="s">
        <v>7</v>
      </c>
      <c r="CU34" s="1" t="s">
        <v>259</v>
      </c>
      <c r="CV34" s="1" t="s">
        <v>732</v>
      </c>
      <c r="CW34" s="1" t="s">
        <v>226</v>
      </c>
      <c r="CX34" s="1" t="s">
        <v>242</v>
      </c>
      <c r="CY34" s="1" t="s">
        <v>642</v>
      </c>
      <c r="DA34" s="1"/>
    </row>
    <row r="35" spans="1:105" x14ac:dyDescent="0.25">
      <c r="A35" t="s">
        <v>518</v>
      </c>
      <c r="B35" t="s">
        <v>482</v>
      </c>
      <c r="C35">
        <v>4</v>
      </c>
      <c r="D35" s="49">
        <v>44430</v>
      </c>
      <c r="E35" t="s">
        <v>492</v>
      </c>
      <c r="F35" t="s">
        <v>343</v>
      </c>
      <c r="G35" t="s">
        <v>493</v>
      </c>
      <c r="H35" t="s">
        <v>494</v>
      </c>
      <c r="I35" t="s">
        <v>347</v>
      </c>
      <c r="J35" t="s">
        <v>274</v>
      </c>
      <c r="L35" t="s">
        <v>247</v>
      </c>
      <c r="M35" t="s">
        <v>231</v>
      </c>
      <c r="N35">
        <v>1.8</v>
      </c>
      <c r="O35" t="s">
        <v>495</v>
      </c>
      <c r="Q35" t="s">
        <v>233</v>
      </c>
      <c r="S35">
        <v>40</v>
      </c>
      <c r="T35" t="s">
        <v>496</v>
      </c>
      <c r="U35">
        <v>45</v>
      </c>
      <c r="V35" t="s">
        <v>256</v>
      </c>
      <c r="W35">
        <v>100</v>
      </c>
      <c r="X35" t="s">
        <v>465</v>
      </c>
      <c r="AH35" t="s">
        <v>714</v>
      </c>
      <c r="AI35" t="s">
        <v>518</v>
      </c>
      <c r="AJ35" t="s">
        <v>527</v>
      </c>
      <c r="AK35" t="s">
        <v>524</v>
      </c>
      <c r="AM35" t="s">
        <v>478</v>
      </c>
      <c r="AN35">
        <v>1</v>
      </c>
      <c r="AO35" t="s">
        <v>304</v>
      </c>
      <c r="AP35" t="s">
        <v>533</v>
      </c>
      <c r="AS35">
        <v>3</v>
      </c>
      <c r="AT35">
        <v>0</v>
      </c>
      <c r="AU35">
        <v>3</v>
      </c>
      <c r="AW35" t="s">
        <v>218</v>
      </c>
      <c r="AX35" t="s">
        <v>466</v>
      </c>
      <c r="AY35" t="s">
        <v>219</v>
      </c>
      <c r="AZ35" t="s">
        <v>279</v>
      </c>
      <c r="BA35" t="s">
        <v>257</v>
      </c>
      <c r="BB35">
        <v>13</v>
      </c>
      <c r="BC35">
        <v>13</v>
      </c>
      <c r="BE35" t="s">
        <v>278</v>
      </c>
      <c r="BF35" t="s">
        <v>533</v>
      </c>
      <c r="BG35" t="s">
        <v>311</v>
      </c>
      <c r="BH35">
        <v>13</v>
      </c>
      <c r="BI35" t="s">
        <v>467</v>
      </c>
      <c r="BJ35" t="s">
        <v>467</v>
      </c>
      <c r="BK35" t="s">
        <v>222</v>
      </c>
      <c r="BL35" t="s">
        <v>467</v>
      </c>
      <c r="BR35" s="1"/>
      <c r="BS35"/>
      <c r="BT35" s="6"/>
      <c r="BU35" s="6"/>
      <c r="BW35" t="s">
        <v>524</v>
      </c>
      <c r="BX35">
        <v>2</v>
      </c>
      <c r="BY35" t="s">
        <v>317</v>
      </c>
      <c r="BZ35" s="4">
        <v>3</v>
      </c>
      <c r="CA35" s="1" t="s">
        <v>527</v>
      </c>
      <c r="CB35" s="1" t="s">
        <v>415</v>
      </c>
      <c r="CC35" s="1"/>
      <c r="CD35" s="1" t="s">
        <v>227</v>
      </c>
      <c r="CE35" s="1"/>
      <c r="CF35" s="1"/>
      <c r="CG35" s="1" t="s">
        <v>642</v>
      </c>
      <c r="CH35" s="1" t="s">
        <v>642</v>
      </c>
      <c r="CI35" s="1" t="s">
        <v>642</v>
      </c>
      <c r="CJ35" s="1" t="s">
        <v>642</v>
      </c>
      <c r="CK35" s="1" t="s">
        <v>642</v>
      </c>
      <c r="CL35" s="1" t="s">
        <v>642</v>
      </c>
      <c r="CM35" s="1" t="s">
        <v>642</v>
      </c>
      <c r="CN35" s="1" t="s">
        <v>642</v>
      </c>
      <c r="CO35" s="1" t="s">
        <v>412</v>
      </c>
      <c r="CP35" s="1" t="s">
        <v>642</v>
      </c>
      <c r="CQ35" s="1" t="s">
        <v>642</v>
      </c>
      <c r="CR35" s="1" t="s">
        <v>241</v>
      </c>
      <c r="CS35" s="1" t="s">
        <v>241</v>
      </c>
      <c r="CT35" s="1" t="s">
        <v>7</v>
      </c>
      <c r="CU35" s="1" t="s">
        <v>259</v>
      </c>
      <c r="CV35" s="1" t="s">
        <v>732</v>
      </c>
      <c r="CW35" s="1" t="s">
        <v>226</v>
      </c>
      <c r="CX35" s="1" t="s">
        <v>242</v>
      </c>
      <c r="CY35" s="1" t="s">
        <v>642</v>
      </c>
      <c r="DA35" s="1"/>
    </row>
    <row r="36" spans="1:105" x14ac:dyDescent="0.25">
      <c r="A36" t="s">
        <v>518</v>
      </c>
      <c r="B36" t="s">
        <v>482</v>
      </c>
      <c r="C36">
        <v>4</v>
      </c>
      <c r="D36" s="49">
        <v>44430</v>
      </c>
      <c r="E36" t="s">
        <v>492</v>
      </c>
      <c r="F36" t="s">
        <v>343</v>
      </c>
      <c r="G36" t="s">
        <v>493</v>
      </c>
      <c r="H36" t="s">
        <v>494</v>
      </c>
      <c r="I36" t="s">
        <v>347</v>
      </c>
      <c r="J36" t="s">
        <v>274</v>
      </c>
      <c r="L36" t="s">
        <v>247</v>
      </c>
      <c r="M36" t="s">
        <v>231</v>
      </c>
      <c r="N36">
        <v>1.8</v>
      </c>
      <c r="O36" t="s">
        <v>495</v>
      </c>
      <c r="Q36" t="s">
        <v>233</v>
      </c>
      <c r="S36">
        <v>40</v>
      </c>
      <c r="T36" t="s">
        <v>496</v>
      </c>
      <c r="U36">
        <v>45</v>
      </c>
      <c r="V36" t="s">
        <v>256</v>
      </c>
      <c r="W36">
        <v>100</v>
      </c>
      <c r="X36" t="s">
        <v>465</v>
      </c>
      <c r="AH36" t="s">
        <v>713</v>
      </c>
      <c r="AI36" t="s">
        <v>518</v>
      </c>
      <c r="AJ36" t="s">
        <v>529</v>
      </c>
      <c r="AM36" t="s">
        <v>478</v>
      </c>
      <c r="AN36">
        <v>3</v>
      </c>
      <c r="AO36" t="s">
        <v>297</v>
      </c>
      <c r="AP36" t="s">
        <v>544</v>
      </c>
      <c r="AS36">
        <v>12</v>
      </c>
      <c r="AT36">
        <v>4</v>
      </c>
      <c r="AU36">
        <v>16</v>
      </c>
      <c r="BF36" t="s">
        <v>544</v>
      </c>
      <c r="BG36" t="s">
        <v>311</v>
      </c>
      <c r="BR36" s="1"/>
      <c r="BS36"/>
      <c r="BT36" s="6"/>
      <c r="BU36" s="6"/>
      <c r="BX36"/>
      <c r="BZ36" s="4"/>
      <c r="CA36" s="1" t="s">
        <v>529</v>
      </c>
      <c r="CB36" s="1" t="s">
        <v>440</v>
      </c>
      <c r="CC36" s="1"/>
      <c r="CD36" s="1" t="s">
        <v>227</v>
      </c>
      <c r="CE36" s="1" t="s">
        <v>227</v>
      </c>
      <c r="CF36" s="1"/>
      <c r="CG36" s="1" t="s">
        <v>644</v>
      </c>
      <c r="CH36" s="1" t="s">
        <v>644</v>
      </c>
      <c r="CI36" s="1" t="s">
        <v>644</v>
      </c>
      <c r="CJ36" s="1" t="s">
        <v>644</v>
      </c>
      <c r="CK36" s="1" t="s">
        <v>644</v>
      </c>
      <c r="CL36" s="1" t="s">
        <v>644</v>
      </c>
      <c r="CM36" s="1" t="s">
        <v>644</v>
      </c>
      <c r="CN36" s="1" t="s">
        <v>644</v>
      </c>
      <c r="CO36" s="1" t="s">
        <v>411</v>
      </c>
      <c r="CP36" s="1" t="s">
        <v>644</v>
      </c>
      <c r="CQ36" s="1" t="s">
        <v>644</v>
      </c>
      <c r="CR36" s="1" t="s">
        <v>258</v>
      </c>
      <c r="CS36" s="1" t="s">
        <v>258</v>
      </c>
      <c r="CT36" s="1" t="s">
        <v>242</v>
      </c>
      <c r="CU36" s="1" t="s">
        <v>243</v>
      </c>
      <c r="CV36" s="1" t="s">
        <v>733</v>
      </c>
      <c r="CW36" s="1"/>
      <c r="CX36" s="1" t="s">
        <v>7</v>
      </c>
      <c r="CY36" s="1" t="s">
        <v>644</v>
      </c>
      <c r="DA36" s="1"/>
    </row>
    <row r="37" spans="1:105" x14ac:dyDescent="0.25">
      <c r="A37" t="s">
        <v>519</v>
      </c>
      <c r="B37" t="s">
        <v>482</v>
      </c>
      <c r="C37">
        <v>5</v>
      </c>
      <c r="D37" s="49">
        <v>44431</v>
      </c>
      <c r="E37" t="s">
        <v>497</v>
      </c>
      <c r="F37" t="s">
        <v>343</v>
      </c>
      <c r="G37" t="s">
        <v>498</v>
      </c>
      <c r="H37" t="s">
        <v>499</v>
      </c>
      <c r="I37" t="s">
        <v>347</v>
      </c>
      <c r="J37" t="s">
        <v>246</v>
      </c>
      <c r="K37" t="s">
        <v>230</v>
      </c>
      <c r="L37" t="s">
        <v>247</v>
      </c>
      <c r="M37" t="s">
        <v>249</v>
      </c>
      <c r="N37">
        <v>3.2</v>
      </c>
      <c r="O37" t="s">
        <v>500</v>
      </c>
      <c r="P37" t="s">
        <v>233</v>
      </c>
      <c r="Q37" t="s">
        <v>233</v>
      </c>
      <c r="R37" t="s">
        <v>233</v>
      </c>
      <c r="S37">
        <v>50</v>
      </c>
      <c r="T37" t="s">
        <v>501</v>
      </c>
      <c r="U37">
        <v>45</v>
      </c>
      <c r="V37" t="s">
        <v>302</v>
      </c>
      <c r="W37">
        <v>150</v>
      </c>
      <c r="X37" t="s">
        <v>465</v>
      </c>
      <c r="AH37" t="s">
        <v>717</v>
      </c>
      <c r="AI37" t="s">
        <v>519</v>
      </c>
      <c r="AJ37" t="s">
        <v>3</v>
      </c>
      <c r="AL37" t="s">
        <v>546</v>
      </c>
      <c r="AM37" t="s">
        <v>478</v>
      </c>
      <c r="AN37">
        <v>2</v>
      </c>
      <c r="AO37" t="s">
        <v>286</v>
      </c>
      <c r="AP37" t="s">
        <v>528</v>
      </c>
      <c r="AS37">
        <v>17</v>
      </c>
      <c r="AT37">
        <v>15</v>
      </c>
      <c r="AU37">
        <v>32</v>
      </c>
      <c r="AW37" t="s">
        <v>254</v>
      </c>
      <c r="AX37" t="s">
        <v>554</v>
      </c>
      <c r="AY37" t="s">
        <v>255</v>
      </c>
      <c r="AZ37" t="s">
        <v>293</v>
      </c>
      <c r="BA37" t="s">
        <v>280</v>
      </c>
      <c r="BB37">
        <v>15</v>
      </c>
      <c r="BC37">
        <v>15</v>
      </c>
      <c r="BF37" t="s">
        <v>528</v>
      </c>
      <c r="BG37" t="s">
        <v>311</v>
      </c>
      <c r="BH37">
        <v>15</v>
      </c>
      <c r="BI37" t="s">
        <v>565</v>
      </c>
      <c r="BJ37" t="s">
        <v>565</v>
      </c>
      <c r="BK37" t="s">
        <v>222</v>
      </c>
      <c r="BL37" t="s">
        <v>565</v>
      </c>
      <c r="BM37" t="s">
        <v>546</v>
      </c>
      <c r="BN37">
        <v>3</v>
      </c>
      <c r="BO37">
        <v>3</v>
      </c>
      <c r="BP37">
        <v>4</v>
      </c>
      <c r="BQ37">
        <v>5</v>
      </c>
      <c r="BR37" s="1">
        <v>4</v>
      </c>
      <c r="BS37">
        <v>5.6</v>
      </c>
      <c r="BT37" s="6">
        <v>5</v>
      </c>
      <c r="BU37" s="6" t="s">
        <v>694</v>
      </c>
      <c r="BV37">
        <v>120</v>
      </c>
      <c r="BX37"/>
      <c r="BZ37" s="4"/>
      <c r="CA37" s="1" t="s">
        <v>3</v>
      </c>
      <c r="CB37" s="1" t="s">
        <v>240</v>
      </c>
      <c r="CC37" s="1"/>
      <c r="CD37" s="1" t="s">
        <v>245</v>
      </c>
      <c r="CE37" s="1"/>
      <c r="CF37" s="1"/>
      <c r="CG37" s="1" t="s">
        <v>470</v>
      </c>
      <c r="CH37" s="1" t="s">
        <v>470</v>
      </c>
      <c r="CI37" s="1" t="s">
        <v>470</v>
      </c>
      <c r="CJ37" s="1" t="s">
        <v>470</v>
      </c>
      <c r="CK37" s="1" t="s">
        <v>470</v>
      </c>
      <c r="CL37" s="1" t="s">
        <v>470</v>
      </c>
      <c r="CM37" s="1" t="s">
        <v>470</v>
      </c>
      <c r="CN37" s="1" t="s">
        <v>470</v>
      </c>
      <c r="CO37" s="1" t="s">
        <v>411</v>
      </c>
      <c r="CP37" s="1" t="s">
        <v>470</v>
      </c>
      <c r="CQ37" s="1" t="s">
        <v>470</v>
      </c>
      <c r="CR37" s="1" t="s">
        <v>223</v>
      </c>
      <c r="CS37" s="1" t="s">
        <v>223</v>
      </c>
      <c r="CT37" s="1" t="s">
        <v>242</v>
      </c>
      <c r="CU37" s="1" t="s">
        <v>272</v>
      </c>
      <c r="CV37" s="1" t="s">
        <v>225</v>
      </c>
      <c r="CW37" s="1" t="s">
        <v>732</v>
      </c>
      <c r="CX37" s="1" t="s">
        <v>7</v>
      </c>
      <c r="CY37" s="1" t="s">
        <v>470</v>
      </c>
      <c r="DA37" s="1" t="s">
        <v>242</v>
      </c>
    </row>
    <row r="38" spans="1:105" x14ac:dyDescent="0.25">
      <c r="A38" t="s">
        <v>519</v>
      </c>
      <c r="B38" t="s">
        <v>482</v>
      </c>
      <c r="C38">
        <v>5</v>
      </c>
      <c r="D38" s="49">
        <v>44431</v>
      </c>
      <c r="E38" t="s">
        <v>497</v>
      </c>
      <c r="F38" t="s">
        <v>343</v>
      </c>
      <c r="G38" t="s">
        <v>498</v>
      </c>
      <c r="H38" t="s">
        <v>499</v>
      </c>
      <c r="I38" t="s">
        <v>347</v>
      </c>
      <c r="J38" t="s">
        <v>246</v>
      </c>
      <c r="K38" t="s">
        <v>230</v>
      </c>
      <c r="L38" t="s">
        <v>247</v>
      </c>
      <c r="M38" t="s">
        <v>249</v>
      </c>
      <c r="N38">
        <v>3.2</v>
      </c>
      <c r="O38" t="s">
        <v>500</v>
      </c>
      <c r="P38" t="s">
        <v>233</v>
      </c>
      <c r="Q38" t="s">
        <v>233</v>
      </c>
      <c r="R38" t="s">
        <v>233</v>
      </c>
      <c r="S38">
        <v>50</v>
      </c>
      <c r="T38" t="s">
        <v>501</v>
      </c>
      <c r="U38">
        <v>45</v>
      </c>
      <c r="V38" t="s">
        <v>302</v>
      </c>
      <c r="W38">
        <v>150</v>
      </c>
      <c r="X38" t="s">
        <v>465</v>
      </c>
      <c r="AH38" t="s">
        <v>716</v>
      </c>
      <c r="AI38" t="s">
        <v>519</v>
      </c>
      <c r="AM38" t="s">
        <v>478</v>
      </c>
      <c r="AN38">
        <v>1</v>
      </c>
      <c r="AO38" t="s">
        <v>265</v>
      </c>
      <c r="AP38" t="s">
        <v>545</v>
      </c>
      <c r="AS38">
        <v>15</v>
      </c>
      <c r="AT38">
        <v>0</v>
      </c>
      <c r="AU38">
        <v>15</v>
      </c>
      <c r="BF38" t="s">
        <v>703</v>
      </c>
      <c r="BG38" t="s">
        <v>311</v>
      </c>
      <c r="BR38" s="1"/>
      <c r="BS38"/>
      <c r="BT38" s="6"/>
      <c r="BU38" s="6"/>
      <c r="BX38"/>
      <c r="BZ38" s="4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DA38" s="1"/>
    </row>
    <row r="39" spans="1:105" x14ac:dyDescent="0.25">
      <c r="A39" t="s">
        <v>520</v>
      </c>
      <c r="B39" t="s">
        <v>482</v>
      </c>
      <c r="C39">
        <v>6</v>
      </c>
      <c r="D39" s="49">
        <v>44432</v>
      </c>
      <c r="E39" t="s">
        <v>502</v>
      </c>
      <c r="F39" t="s">
        <v>343</v>
      </c>
      <c r="G39" t="s">
        <v>503</v>
      </c>
      <c r="H39" t="s">
        <v>504</v>
      </c>
      <c r="I39" t="s">
        <v>347</v>
      </c>
      <c r="J39" t="s">
        <v>261</v>
      </c>
      <c r="K39" t="s">
        <v>230</v>
      </c>
      <c r="L39" t="s">
        <v>247</v>
      </c>
      <c r="M39" t="s">
        <v>262</v>
      </c>
      <c r="N39">
        <v>10</v>
      </c>
      <c r="O39" t="s">
        <v>505</v>
      </c>
      <c r="Q39" t="s">
        <v>233</v>
      </c>
      <c r="R39" t="s">
        <v>233</v>
      </c>
      <c r="S39">
        <v>60</v>
      </c>
      <c r="T39" t="s">
        <v>506</v>
      </c>
      <c r="U39">
        <v>45</v>
      </c>
      <c r="V39" t="s">
        <v>256</v>
      </c>
      <c r="W39">
        <v>105</v>
      </c>
      <c r="X39" t="s">
        <v>465</v>
      </c>
      <c r="AH39" t="s">
        <v>720</v>
      </c>
      <c r="AI39" t="s">
        <v>520</v>
      </c>
      <c r="AJ39" t="s">
        <v>527</v>
      </c>
      <c r="AM39" t="s">
        <v>478</v>
      </c>
      <c r="AN39">
        <v>1</v>
      </c>
      <c r="AO39" t="s">
        <v>286</v>
      </c>
      <c r="AP39" t="s">
        <v>530</v>
      </c>
      <c r="AS39">
        <v>3</v>
      </c>
      <c r="AT39">
        <v>0</v>
      </c>
      <c r="AU39">
        <v>3</v>
      </c>
      <c r="AW39" t="s">
        <v>267</v>
      </c>
      <c r="AX39" t="s">
        <v>555</v>
      </c>
      <c r="AY39" t="s">
        <v>268</v>
      </c>
      <c r="AZ39" t="s">
        <v>298</v>
      </c>
      <c r="BA39" t="s">
        <v>221</v>
      </c>
      <c r="BB39">
        <v>16</v>
      </c>
      <c r="BC39">
        <v>16</v>
      </c>
      <c r="BF39" t="s">
        <v>530</v>
      </c>
      <c r="BG39" t="s">
        <v>311</v>
      </c>
      <c r="BH39">
        <v>16</v>
      </c>
      <c r="BI39" t="s">
        <v>467</v>
      </c>
      <c r="BJ39" t="s">
        <v>467</v>
      </c>
      <c r="BK39" t="s">
        <v>193</v>
      </c>
      <c r="BL39" t="s">
        <v>467</v>
      </c>
      <c r="BR39" s="1"/>
      <c r="BS39"/>
      <c r="BT39" s="6"/>
      <c r="BU39" s="6"/>
      <c r="BX39"/>
      <c r="BZ39" s="4"/>
      <c r="CA39" s="1" t="s">
        <v>527</v>
      </c>
      <c r="CB39" s="1" t="s">
        <v>415</v>
      </c>
      <c r="CC39" s="1"/>
      <c r="CD39" s="1" t="s">
        <v>227</v>
      </c>
      <c r="CE39" s="1"/>
      <c r="CF39" s="1"/>
      <c r="CG39" s="1" t="s">
        <v>642</v>
      </c>
      <c r="CH39" s="1" t="s">
        <v>642</v>
      </c>
      <c r="CI39" s="1" t="s">
        <v>642</v>
      </c>
      <c r="CJ39" s="1" t="s">
        <v>642</v>
      </c>
      <c r="CK39" s="1" t="s">
        <v>642</v>
      </c>
      <c r="CL39" s="1" t="s">
        <v>642</v>
      </c>
      <c r="CM39" s="1" t="s">
        <v>642</v>
      </c>
      <c r="CN39" s="1" t="s">
        <v>642</v>
      </c>
      <c r="CO39" s="1" t="s">
        <v>412</v>
      </c>
      <c r="CP39" s="1" t="s">
        <v>642</v>
      </c>
      <c r="CQ39" s="1" t="s">
        <v>642</v>
      </c>
      <c r="CR39" s="1" t="s">
        <v>241</v>
      </c>
      <c r="CS39" s="1" t="s">
        <v>241</v>
      </c>
      <c r="CT39" s="1" t="s">
        <v>7</v>
      </c>
      <c r="CU39" s="1" t="s">
        <v>259</v>
      </c>
      <c r="CV39" s="1" t="s">
        <v>732</v>
      </c>
      <c r="CW39" s="1" t="s">
        <v>226</v>
      </c>
      <c r="CX39" s="1" t="s">
        <v>242</v>
      </c>
      <c r="CY39" s="1" t="s">
        <v>642</v>
      </c>
      <c r="DA39" s="1"/>
    </row>
    <row r="40" spans="1:105" x14ac:dyDescent="0.25">
      <c r="A40" t="s">
        <v>520</v>
      </c>
      <c r="B40" t="s">
        <v>482</v>
      </c>
      <c r="C40">
        <v>6</v>
      </c>
      <c r="D40" s="49">
        <v>44432</v>
      </c>
      <c r="E40" t="s">
        <v>502</v>
      </c>
      <c r="F40" t="s">
        <v>343</v>
      </c>
      <c r="G40" t="s">
        <v>503</v>
      </c>
      <c r="H40" t="s">
        <v>504</v>
      </c>
      <c r="I40" t="s">
        <v>347</v>
      </c>
      <c r="J40" t="s">
        <v>261</v>
      </c>
      <c r="K40" t="s">
        <v>230</v>
      </c>
      <c r="L40" t="s">
        <v>247</v>
      </c>
      <c r="M40" t="s">
        <v>262</v>
      </c>
      <c r="N40">
        <v>10</v>
      </c>
      <c r="O40" t="s">
        <v>505</v>
      </c>
      <c r="Q40" t="s">
        <v>233</v>
      </c>
      <c r="R40" t="s">
        <v>233</v>
      </c>
      <c r="S40">
        <v>60</v>
      </c>
      <c r="T40" t="s">
        <v>506</v>
      </c>
      <c r="U40">
        <v>45</v>
      </c>
      <c r="V40" t="s">
        <v>256</v>
      </c>
      <c r="W40">
        <v>105</v>
      </c>
      <c r="X40" t="s">
        <v>465</v>
      </c>
      <c r="AH40" t="s">
        <v>719</v>
      </c>
      <c r="AI40" t="s">
        <v>520</v>
      </c>
      <c r="AJ40" t="s">
        <v>527</v>
      </c>
      <c r="AM40" t="s">
        <v>478</v>
      </c>
      <c r="AN40">
        <v>2</v>
      </c>
      <c r="AO40" t="s">
        <v>286</v>
      </c>
      <c r="AP40" t="s">
        <v>547</v>
      </c>
      <c r="AS40">
        <v>1</v>
      </c>
      <c r="AT40">
        <v>3</v>
      </c>
      <c r="AU40">
        <v>4</v>
      </c>
      <c r="AW40" t="s">
        <v>218</v>
      </c>
      <c r="AX40" t="s">
        <v>466</v>
      </c>
      <c r="AY40" t="s">
        <v>219</v>
      </c>
      <c r="AZ40" t="s">
        <v>220</v>
      </c>
      <c r="BA40" t="s">
        <v>239</v>
      </c>
      <c r="BB40">
        <v>17</v>
      </c>
      <c r="BC40">
        <v>17</v>
      </c>
      <c r="BF40" t="s">
        <v>547</v>
      </c>
      <c r="BG40" t="s">
        <v>311</v>
      </c>
      <c r="BH40">
        <v>17</v>
      </c>
      <c r="BI40" t="s">
        <v>468</v>
      </c>
      <c r="BJ40" t="s">
        <v>468</v>
      </c>
      <c r="BK40" t="s">
        <v>222</v>
      </c>
      <c r="BL40" t="s">
        <v>468</v>
      </c>
      <c r="BR40" s="1"/>
      <c r="BS40"/>
      <c r="BT40" s="6"/>
      <c r="BU40" s="6"/>
      <c r="BX40"/>
      <c r="BZ40" s="4"/>
      <c r="CA40" s="1" t="s">
        <v>527</v>
      </c>
      <c r="CB40" s="1" t="s">
        <v>415</v>
      </c>
      <c r="CC40" s="1"/>
      <c r="CD40" s="1" t="s">
        <v>227</v>
      </c>
      <c r="CE40" s="1"/>
      <c r="CF40" s="1"/>
      <c r="CG40" s="1" t="s">
        <v>642</v>
      </c>
      <c r="CH40" s="1" t="s">
        <v>642</v>
      </c>
      <c r="CI40" s="1" t="s">
        <v>642</v>
      </c>
      <c r="CJ40" s="1" t="s">
        <v>642</v>
      </c>
      <c r="CK40" s="1" t="s">
        <v>642</v>
      </c>
      <c r="CL40" s="1" t="s">
        <v>642</v>
      </c>
      <c r="CM40" s="1" t="s">
        <v>642</v>
      </c>
      <c r="CN40" s="1" t="s">
        <v>642</v>
      </c>
      <c r="CO40" s="1" t="s">
        <v>412</v>
      </c>
      <c r="CP40" s="1" t="s">
        <v>642</v>
      </c>
      <c r="CQ40" s="1" t="s">
        <v>642</v>
      </c>
      <c r="CR40" s="1" t="s">
        <v>241</v>
      </c>
      <c r="CS40" s="1" t="s">
        <v>241</v>
      </c>
      <c r="CT40" s="1" t="s">
        <v>7</v>
      </c>
      <c r="CU40" s="1" t="s">
        <v>259</v>
      </c>
      <c r="CV40" s="1" t="s">
        <v>732</v>
      </c>
      <c r="CW40" s="1" t="s">
        <v>226</v>
      </c>
      <c r="CX40" s="1" t="s">
        <v>242</v>
      </c>
      <c r="CY40" s="1" t="s">
        <v>642</v>
      </c>
      <c r="DA40" s="1"/>
    </row>
    <row r="41" spans="1:105" x14ac:dyDescent="0.25">
      <c r="A41" t="s">
        <v>520</v>
      </c>
      <c r="B41" t="s">
        <v>482</v>
      </c>
      <c r="C41">
        <v>6</v>
      </c>
      <c r="D41" s="49">
        <v>44432</v>
      </c>
      <c r="E41" t="s">
        <v>502</v>
      </c>
      <c r="F41" t="s">
        <v>343</v>
      </c>
      <c r="G41" t="s">
        <v>503</v>
      </c>
      <c r="H41" t="s">
        <v>504</v>
      </c>
      <c r="I41" t="s">
        <v>347</v>
      </c>
      <c r="J41" t="s">
        <v>261</v>
      </c>
      <c r="K41" t="s">
        <v>230</v>
      </c>
      <c r="L41" t="s">
        <v>247</v>
      </c>
      <c r="M41" t="s">
        <v>262</v>
      </c>
      <c r="N41">
        <v>10</v>
      </c>
      <c r="O41" t="s">
        <v>505</v>
      </c>
      <c r="Q41" t="s">
        <v>233</v>
      </c>
      <c r="R41" t="s">
        <v>233</v>
      </c>
      <c r="S41">
        <v>60</v>
      </c>
      <c r="T41" t="s">
        <v>506</v>
      </c>
      <c r="U41">
        <v>45</v>
      </c>
      <c r="V41" t="s">
        <v>256</v>
      </c>
      <c r="W41">
        <v>105</v>
      </c>
      <c r="X41" t="s">
        <v>465</v>
      </c>
      <c r="AH41" t="s">
        <v>718</v>
      </c>
      <c r="AI41" t="s">
        <v>520</v>
      </c>
      <c r="AJ41" t="s">
        <v>3</v>
      </c>
      <c r="AM41" t="s">
        <v>478</v>
      </c>
      <c r="AN41">
        <v>3</v>
      </c>
      <c r="AO41" t="s">
        <v>286</v>
      </c>
      <c r="AP41" t="s">
        <v>548</v>
      </c>
      <c r="AS41">
        <v>7</v>
      </c>
      <c r="AT41">
        <v>4</v>
      </c>
      <c r="AU41">
        <v>11</v>
      </c>
      <c r="AW41" t="s">
        <v>236</v>
      </c>
      <c r="AX41" t="s">
        <v>451</v>
      </c>
      <c r="AY41" t="s">
        <v>237</v>
      </c>
      <c r="AZ41" t="s">
        <v>238</v>
      </c>
      <c r="BA41" t="s">
        <v>257</v>
      </c>
      <c r="BB41">
        <v>18</v>
      </c>
      <c r="BC41">
        <v>18</v>
      </c>
      <c r="BF41" t="s">
        <v>548</v>
      </c>
      <c r="BG41" t="s">
        <v>311</v>
      </c>
      <c r="BH41">
        <v>18</v>
      </c>
      <c r="BI41" t="s">
        <v>565</v>
      </c>
      <c r="BJ41" t="s">
        <v>565</v>
      </c>
      <c r="BK41" t="s">
        <v>193</v>
      </c>
      <c r="BL41" t="s">
        <v>565</v>
      </c>
      <c r="BR41" s="1"/>
      <c r="BS41"/>
      <c r="BT41" s="6"/>
      <c r="BU41" s="6"/>
      <c r="BX41"/>
      <c r="BZ41" s="4"/>
      <c r="CA41" s="1" t="s">
        <v>3</v>
      </c>
      <c r="CB41" s="1" t="s">
        <v>240</v>
      </c>
      <c r="CC41" s="1"/>
      <c r="CD41" s="1" t="s">
        <v>245</v>
      </c>
      <c r="CE41" s="1"/>
      <c r="CF41" s="1"/>
      <c r="CG41" s="1" t="s">
        <v>470</v>
      </c>
      <c r="CH41" s="1" t="s">
        <v>470</v>
      </c>
      <c r="CI41" s="1" t="s">
        <v>470</v>
      </c>
      <c r="CJ41" s="1" t="s">
        <v>470</v>
      </c>
      <c r="CK41" s="1" t="s">
        <v>470</v>
      </c>
      <c r="CL41" s="1" t="s">
        <v>470</v>
      </c>
      <c r="CM41" s="1" t="s">
        <v>470</v>
      </c>
      <c r="CN41" s="1" t="s">
        <v>470</v>
      </c>
      <c r="CO41" s="1" t="s">
        <v>411</v>
      </c>
      <c r="CP41" s="1" t="s">
        <v>470</v>
      </c>
      <c r="CQ41" s="1" t="s">
        <v>470</v>
      </c>
      <c r="CR41" s="1" t="s">
        <v>223</v>
      </c>
      <c r="CS41" s="1" t="s">
        <v>223</v>
      </c>
      <c r="CT41" s="1" t="s">
        <v>242</v>
      </c>
      <c r="CU41" s="1" t="s">
        <v>272</v>
      </c>
      <c r="CV41" s="1" t="s">
        <v>225</v>
      </c>
      <c r="CW41" s="1" t="s">
        <v>732</v>
      </c>
      <c r="CX41" s="1" t="s">
        <v>7</v>
      </c>
      <c r="CY41" s="1" t="s">
        <v>470</v>
      </c>
      <c r="DA41" s="1" t="s">
        <v>242</v>
      </c>
    </row>
    <row r="42" spans="1:105" x14ac:dyDescent="0.25">
      <c r="A42" t="s">
        <v>521</v>
      </c>
      <c r="B42" t="s">
        <v>482</v>
      </c>
      <c r="C42">
        <v>7</v>
      </c>
      <c r="D42" s="49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730</v>
      </c>
      <c r="AI42" t="s">
        <v>521</v>
      </c>
      <c r="AJ42" t="s">
        <v>527</v>
      </c>
      <c r="AM42" t="s">
        <v>478</v>
      </c>
      <c r="AN42">
        <v>4</v>
      </c>
      <c r="AO42" t="s">
        <v>234</v>
      </c>
      <c r="AP42" t="s">
        <v>528</v>
      </c>
      <c r="AS42">
        <v>8</v>
      </c>
      <c r="AT42">
        <v>24</v>
      </c>
      <c r="AU42">
        <v>32</v>
      </c>
      <c r="AW42" t="s">
        <v>254</v>
      </c>
      <c r="AX42" t="s">
        <v>554</v>
      </c>
      <c r="AY42" t="s">
        <v>255</v>
      </c>
      <c r="AZ42" t="s">
        <v>293</v>
      </c>
      <c r="BA42" t="s">
        <v>280</v>
      </c>
      <c r="BB42" t="s">
        <v>558</v>
      </c>
      <c r="BC42" t="s">
        <v>558</v>
      </c>
      <c r="BE42" t="s">
        <v>278</v>
      </c>
      <c r="BF42" t="s">
        <v>528</v>
      </c>
      <c r="BG42" t="s">
        <v>311</v>
      </c>
      <c r="BH42">
        <v>21</v>
      </c>
      <c r="BI42" t="s">
        <v>565</v>
      </c>
      <c r="BJ42" t="s">
        <v>565</v>
      </c>
      <c r="BK42" t="s">
        <v>222</v>
      </c>
      <c r="BL42" t="s">
        <v>565</v>
      </c>
      <c r="BR42" s="1"/>
      <c r="BS42"/>
      <c r="BT42" s="6"/>
      <c r="BU42" s="6"/>
      <c r="BX42"/>
      <c r="BZ42" s="4"/>
      <c r="CA42" s="1" t="s">
        <v>527</v>
      </c>
      <c r="CB42" s="1" t="s">
        <v>415</v>
      </c>
      <c r="CC42" s="1"/>
      <c r="CD42" s="1" t="s">
        <v>227</v>
      </c>
      <c r="CE42" s="1"/>
      <c r="CF42" s="1"/>
      <c r="CG42" s="1" t="s">
        <v>642</v>
      </c>
      <c r="CH42" s="1" t="s">
        <v>642</v>
      </c>
      <c r="CI42" s="1" t="s">
        <v>642</v>
      </c>
      <c r="CJ42" s="1" t="s">
        <v>642</v>
      </c>
      <c r="CK42" s="1" t="s">
        <v>642</v>
      </c>
      <c r="CL42" s="1" t="s">
        <v>642</v>
      </c>
      <c r="CM42" s="1" t="s">
        <v>642</v>
      </c>
      <c r="CN42" s="1" t="s">
        <v>642</v>
      </c>
      <c r="CO42" s="1" t="s">
        <v>412</v>
      </c>
      <c r="CP42" s="1" t="s">
        <v>642</v>
      </c>
      <c r="CQ42" s="1" t="s">
        <v>642</v>
      </c>
      <c r="CR42" s="1" t="s">
        <v>241</v>
      </c>
      <c r="CS42" s="1" t="s">
        <v>241</v>
      </c>
      <c r="CT42" s="1" t="s">
        <v>7</v>
      </c>
      <c r="CU42" s="1" t="s">
        <v>259</v>
      </c>
      <c r="CV42" s="1" t="s">
        <v>732</v>
      </c>
      <c r="CW42" s="1" t="s">
        <v>226</v>
      </c>
      <c r="CX42" s="1" t="s">
        <v>242</v>
      </c>
      <c r="CY42" s="1" t="s">
        <v>642</v>
      </c>
      <c r="DA42" s="1"/>
    </row>
    <row r="43" spans="1:105" x14ac:dyDescent="0.25">
      <c r="A43" t="s">
        <v>521</v>
      </c>
      <c r="B43" t="s">
        <v>482</v>
      </c>
      <c r="C43">
        <v>7</v>
      </c>
      <c r="D43" s="49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731</v>
      </c>
      <c r="AI43" t="s">
        <v>521</v>
      </c>
      <c r="AJ43" t="s">
        <v>529</v>
      </c>
      <c r="AM43" t="s">
        <v>478</v>
      </c>
      <c r="AN43">
        <v>5</v>
      </c>
      <c r="AO43" t="s">
        <v>234</v>
      </c>
      <c r="AP43" t="s">
        <v>548</v>
      </c>
      <c r="AS43">
        <v>7</v>
      </c>
      <c r="AT43">
        <v>32</v>
      </c>
      <c r="AU43">
        <v>39</v>
      </c>
      <c r="AW43" t="s">
        <v>267</v>
      </c>
      <c r="AX43" t="s">
        <v>555</v>
      </c>
      <c r="AY43" t="s">
        <v>268</v>
      </c>
      <c r="AZ43" t="s">
        <v>298</v>
      </c>
      <c r="BA43" t="s">
        <v>221</v>
      </c>
      <c r="BB43" t="s">
        <v>559</v>
      </c>
      <c r="BC43" t="s">
        <v>559</v>
      </c>
      <c r="BE43" t="s">
        <v>253</v>
      </c>
      <c r="BF43" t="s">
        <v>548</v>
      </c>
      <c r="BG43" t="s">
        <v>311</v>
      </c>
      <c r="BH43">
        <v>22</v>
      </c>
      <c r="BI43" t="s">
        <v>467</v>
      </c>
      <c r="BJ43" t="s">
        <v>467</v>
      </c>
      <c r="BK43" t="s">
        <v>193</v>
      </c>
      <c r="BL43" t="s">
        <v>467</v>
      </c>
      <c r="BR43" s="1"/>
      <c r="BS43"/>
      <c r="BT43" s="6"/>
      <c r="BU43" s="6"/>
      <c r="BX43"/>
      <c r="BZ43" s="4"/>
      <c r="CA43" s="1" t="s">
        <v>529</v>
      </c>
      <c r="CB43" s="1" t="s">
        <v>440</v>
      </c>
      <c r="CC43" s="1"/>
      <c r="CD43" s="1" t="s">
        <v>227</v>
      </c>
      <c r="CE43" s="1" t="s">
        <v>227</v>
      </c>
      <c r="CF43" s="1"/>
      <c r="CG43" s="1" t="s">
        <v>644</v>
      </c>
      <c r="CH43" s="1" t="s">
        <v>644</v>
      </c>
      <c r="CI43" s="1" t="s">
        <v>644</v>
      </c>
      <c r="CJ43" s="1" t="s">
        <v>644</v>
      </c>
      <c r="CK43" s="1" t="s">
        <v>644</v>
      </c>
      <c r="CL43" s="1" t="s">
        <v>644</v>
      </c>
      <c r="CM43" s="1" t="s">
        <v>644</v>
      </c>
      <c r="CN43" s="1" t="s">
        <v>644</v>
      </c>
      <c r="CO43" s="1" t="s">
        <v>411</v>
      </c>
      <c r="CP43" s="1" t="s">
        <v>644</v>
      </c>
      <c r="CQ43" s="1" t="s">
        <v>644</v>
      </c>
      <c r="CR43" s="1" t="s">
        <v>258</v>
      </c>
      <c r="CS43" s="1" t="s">
        <v>258</v>
      </c>
      <c r="CT43" s="1" t="s">
        <v>242</v>
      </c>
      <c r="CU43" s="1" t="s">
        <v>243</v>
      </c>
      <c r="CV43" s="1" t="s">
        <v>733</v>
      </c>
      <c r="CW43" s="1"/>
      <c r="CX43" s="1" t="s">
        <v>7</v>
      </c>
      <c r="CY43" s="1" t="s">
        <v>644</v>
      </c>
      <c r="DA43" s="1"/>
    </row>
    <row r="44" spans="1:105" x14ac:dyDescent="0.25">
      <c r="A44" t="s">
        <v>521</v>
      </c>
      <c r="B44" t="s">
        <v>482</v>
      </c>
      <c r="C44">
        <v>7</v>
      </c>
      <c r="D44" s="49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729</v>
      </c>
      <c r="AI44" t="s">
        <v>521</v>
      </c>
      <c r="AJ44" t="s">
        <v>532</v>
      </c>
      <c r="AM44" t="s">
        <v>478</v>
      </c>
      <c r="AN44">
        <v>6</v>
      </c>
      <c r="AO44" t="s">
        <v>234</v>
      </c>
      <c r="AP44" t="s">
        <v>548</v>
      </c>
      <c r="AS44">
        <v>9</v>
      </c>
      <c r="AT44">
        <v>39</v>
      </c>
      <c r="AU44">
        <v>48</v>
      </c>
      <c r="AW44" t="s">
        <v>218</v>
      </c>
      <c r="AX44" t="s">
        <v>466</v>
      </c>
      <c r="AY44" t="s">
        <v>219</v>
      </c>
      <c r="AZ44" t="s">
        <v>220</v>
      </c>
      <c r="BA44" t="s">
        <v>239</v>
      </c>
      <c r="BB44" t="s">
        <v>560</v>
      </c>
      <c r="BC44" t="s">
        <v>560</v>
      </c>
      <c r="BE44" t="s">
        <v>217</v>
      </c>
      <c r="BF44" t="s">
        <v>548</v>
      </c>
      <c r="BG44" t="s">
        <v>311</v>
      </c>
      <c r="BH44">
        <v>23</v>
      </c>
      <c r="BI44" t="s">
        <v>468</v>
      </c>
      <c r="BJ44" t="s">
        <v>468</v>
      </c>
      <c r="BK44" t="s">
        <v>222</v>
      </c>
      <c r="BL44" t="s">
        <v>468</v>
      </c>
      <c r="BR44" s="1"/>
      <c r="BS44"/>
      <c r="BT44" s="6"/>
      <c r="BU44" s="6"/>
      <c r="BX44"/>
      <c r="BZ44" s="4"/>
      <c r="CA44" s="1" t="s">
        <v>532</v>
      </c>
      <c r="CB44" s="1" t="s">
        <v>6</v>
      </c>
      <c r="CC44" s="1" t="s">
        <v>178</v>
      </c>
      <c r="CD44" s="1" t="s">
        <v>245</v>
      </c>
      <c r="CE44" s="1"/>
      <c r="CF44" s="1"/>
      <c r="CG44" s="1" t="s">
        <v>650</v>
      </c>
      <c r="CH44" s="1" t="s">
        <v>650</v>
      </c>
      <c r="CI44" s="1" t="s">
        <v>650</v>
      </c>
      <c r="CJ44" s="1" t="s">
        <v>650</v>
      </c>
      <c r="CK44" s="1" t="s">
        <v>650</v>
      </c>
      <c r="CL44" s="1" t="s">
        <v>650</v>
      </c>
      <c r="CM44" s="1" t="s">
        <v>650</v>
      </c>
      <c r="CN44" s="1" t="s">
        <v>650</v>
      </c>
      <c r="CO44" s="1" t="s">
        <v>412</v>
      </c>
      <c r="CP44" s="1" t="s">
        <v>650</v>
      </c>
      <c r="CQ44" s="1" t="s">
        <v>650</v>
      </c>
      <c r="CR44" s="1" t="s">
        <v>271</v>
      </c>
      <c r="CS44" s="1" t="s">
        <v>271</v>
      </c>
      <c r="CT44" s="1"/>
      <c r="CU44" s="1" t="s">
        <v>224</v>
      </c>
      <c r="CV44" s="1" t="s">
        <v>734</v>
      </c>
      <c r="CW44" s="1" t="s">
        <v>733</v>
      </c>
      <c r="CX44" s="1" t="s">
        <v>242</v>
      </c>
      <c r="CY44" s="1" t="s">
        <v>650</v>
      </c>
      <c r="DA44" s="1"/>
    </row>
    <row r="45" spans="1:105" x14ac:dyDescent="0.25">
      <c r="A45" t="s">
        <v>521</v>
      </c>
      <c r="B45" t="s">
        <v>482</v>
      </c>
      <c r="C45">
        <v>7</v>
      </c>
      <c r="D45" s="49">
        <v>44433</v>
      </c>
      <c r="E45" t="s">
        <v>507</v>
      </c>
      <c r="F45" t="s">
        <v>343</v>
      </c>
      <c r="G45" t="s">
        <v>508</v>
      </c>
      <c r="H45" t="s">
        <v>509</v>
      </c>
      <c r="I45" t="s">
        <v>347</v>
      </c>
      <c r="J45" t="s">
        <v>294</v>
      </c>
      <c r="L45" t="s">
        <v>229</v>
      </c>
      <c r="N45">
        <v>32</v>
      </c>
      <c r="O45" t="s">
        <v>510</v>
      </c>
      <c r="R45" t="s">
        <v>233</v>
      </c>
      <c r="S45">
        <v>70</v>
      </c>
      <c r="T45" t="s">
        <v>511</v>
      </c>
      <c r="U45">
        <v>45</v>
      </c>
      <c r="V45" t="s">
        <v>302</v>
      </c>
      <c r="W45">
        <v>60</v>
      </c>
      <c r="Z45" t="s">
        <v>276</v>
      </c>
      <c r="AE45" t="s">
        <v>296</v>
      </c>
      <c r="AH45" t="s">
        <v>721</v>
      </c>
      <c r="AI45" t="s">
        <v>521</v>
      </c>
      <c r="AJ45" t="s">
        <v>537</v>
      </c>
      <c r="AM45" t="s">
        <v>478</v>
      </c>
      <c r="AN45">
        <v>1</v>
      </c>
      <c r="AO45" t="s">
        <v>292</v>
      </c>
      <c r="AP45" t="s">
        <v>550</v>
      </c>
      <c r="AS45">
        <v>13</v>
      </c>
      <c r="AT45">
        <v>0</v>
      </c>
      <c r="AU45">
        <v>13</v>
      </c>
      <c r="BF45" t="s">
        <v>550</v>
      </c>
      <c r="BG45" t="s">
        <v>311</v>
      </c>
      <c r="BR45" s="1"/>
      <c r="BS45"/>
      <c r="BT45" s="6"/>
      <c r="BU45" s="6"/>
      <c r="BX45"/>
      <c r="BZ45" s="4"/>
      <c r="CA45" s="1" t="s">
        <v>537</v>
      </c>
      <c r="CB45" s="1" t="s">
        <v>415</v>
      </c>
      <c r="CC45" s="1"/>
      <c r="CD45" s="1"/>
      <c r="CE45" s="1"/>
      <c r="CF45" s="1"/>
      <c r="CG45" s="1" t="s">
        <v>664</v>
      </c>
      <c r="CH45" s="1" t="s">
        <v>664</v>
      </c>
      <c r="CI45" s="1" t="s">
        <v>664</v>
      </c>
      <c r="CJ45" s="1" t="s">
        <v>664</v>
      </c>
      <c r="CK45" s="1" t="s">
        <v>664</v>
      </c>
      <c r="CL45" s="1" t="s">
        <v>664</v>
      </c>
      <c r="CM45" s="1" t="s">
        <v>664</v>
      </c>
      <c r="CN45" s="1" t="s">
        <v>664</v>
      </c>
      <c r="CO45" s="1"/>
      <c r="CP45" s="1" t="s">
        <v>664</v>
      </c>
      <c r="CQ45" s="1" t="s">
        <v>664</v>
      </c>
      <c r="CR45" s="1" t="s">
        <v>281</v>
      </c>
      <c r="CS45" s="1" t="s">
        <v>281</v>
      </c>
      <c r="CT45" s="1" t="s">
        <v>7</v>
      </c>
      <c r="CU45" s="1" t="s">
        <v>272</v>
      </c>
      <c r="CV45" s="1" t="s">
        <v>733</v>
      </c>
      <c r="CW45" s="1" t="s">
        <v>733</v>
      </c>
      <c r="CX45" s="1"/>
      <c r="CY45" s="1" t="s">
        <v>664</v>
      </c>
      <c r="DA45" s="1"/>
    </row>
    <row r="46" spans="1:105" x14ac:dyDescent="0.25">
      <c r="A46" t="s">
        <v>521</v>
      </c>
      <c r="B46" t="s">
        <v>482</v>
      </c>
      <c r="C46">
        <v>7</v>
      </c>
      <c r="D46" s="49">
        <v>44433</v>
      </c>
      <c r="E46" t="s">
        <v>507</v>
      </c>
      <c r="F46" t="s">
        <v>343</v>
      </c>
      <c r="G46" t="s">
        <v>508</v>
      </c>
      <c r="H46" t="s">
        <v>509</v>
      </c>
      <c r="I46" t="s">
        <v>347</v>
      </c>
      <c r="J46" t="s">
        <v>294</v>
      </c>
      <c r="L46" t="s">
        <v>229</v>
      </c>
      <c r="N46">
        <v>32</v>
      </c>
      <c r="O46" t="s">
        <v>510</v>
      </c>
      <c r="R46" t="s">
        <v>233</v>
      </c>
      <c r="S46">
        <v>70</v>
      </c>
      <c r="T46" t="s">
        <v>511</v>
      </c>
      <c r="U46">
        <v>45</v>
      </c>
      <c r="V46" t="s">
        <v>302</v>
      </c>
      <c r="W46">
        <v>60</v>
      </c>
      <c r="Z46" t="s">
        <v>276</v>
      </c>
      <c r="AE46" t="s">
        <v>296</v>
      </c>
      <c r="AH46" t="s">
        <v>722</v>
      </c>
      <c r="AI46" t="s">
        <v>521</v>
      </c>
      <c r="AJ46" t="s">
        <v>350</v>
      </c>
      <c r="AL46" t="s">
        <v>551</v>
      </c>
      <c r="AM46" t="s">
        <v>478</v>
      </c>
      <c r="AN46">
        <v>2</v>
      </c>
      <c r="AO46" t="s">
        <v>234</v>
      </c>
      <c r="AP46" t="s">
        <v>528</v>
      </c>
      <c r="AS46">
        <v>5</v>
      </c>
      <c r="AT46">
        <v>13</v>
      </c>
      <c r="AU46">
        <v>18</v>
      </c>
      <c r="AW46" t="s">
        <v>218</v>
      </c>
      <c r="AX46" t="s">
        <v>466</v>
      </c>
      <c r="AY46" t="s">
        <v>219</v>
      </c>
      <c r="AZ46" t="s">
        <v>279</v>
      </c>
      <c r="BA46" t="s">
        <v>257</v>
      </c>
      <c r="BB46" t="s">
        <v>556</v>
      </c>
      <c r="BC46" t="s">
        <v>556</v>
      </c>
      <c r="BF46" t="s">
        <v>528</v>
      </c>
      <c r="BG46" t="s">
        <v>311</v>
      </c>
      <c r="BH46">
        <v>19</v>
      </c>
      <c r="BI46" t="s">
        <v>467</v>
      </c>
      <c r="BJ46" t="s">
        <v>467</v>
      </c>
      <c r="BK46" t="s">
        <v>222</v>
      </c>
      <c r="BL46" t="s">
        <v>467</v>
      </c>
      <c r="BM46" t="s">
        <v>551</v>
      </c>
      <c r="BN46">
        <v>5</v>
      </c>
      <c r="BO46">
        <v>1</v>
      </c>
      <c r="BP46">
        <v>1</v>
      </c>
      <c r="BQ46">
        <v>0.5</v>
      </c>
      <c r="BR46" s="1">
        <v>0.83</v>
      </c>
      <c r="BS46">
        <v>27</v>
      </c>
      <c r="BT46" s="6">
        <v>23</v>
      </c>
      <c r="BU46" s="6" t="s">
        <v>694</v>
      </c>
      <c r="BV46">
        <v>120</v>
      </c>
      <c r="BX46"/>
      <c r="BZ46" s="4"/>
      <c r="CA46" s="1" t="s">
        <v>350</v>
      </c>
      <c r="CB46" s="1" t="s">
        <v>6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DA46" s="1"/>
    </row>
    <row r="47" spans="1:105" x14ac:dyDescent="0.25">
      <c r="A47" t="s">
        <v>521</v>
      </c>
      <c r="B47" t="s">
        <v>482</v>
      </c>
      <c r="C47">
        <v>7</v>
      </c>
      <c r="D47" s="49">
        <v>44433</v>
      </c>
      <c r="E47" t="s">
        <v>507</v>
      </c>
      <c r="F47" t="s">
        <v>343</v>
      </c>
      <c r="G47" t="s">
        <v>508</v>
      </c>
      <c r="H47" t="s">
        <v>509</v>
      </c>
      <c r="I47" t="s">
        <v>347</v>
      </c>
      <c r="J47" t="s">
        <v>294</v>
      </c>
      <c r="L47" t="s">
        <v>229</v>
      </c>
      <c r="N47">
        <v>32</v>
      </c>
      <c r="O47" t="s">
        <v>510</v>
      </c>
      <c r="R47" t="s">
        <v>233</v>
      </c>
      <c r="S47">
        <v>70</v>
      </c>
      <c r="T47" t="s">
        <v>511</v>
      </c>
      <c r="U47">
        <v>45</v>
      </c>
      <c r="V47" t="s">
        <v>302</v>
      </c>
      <c r="W47">
        <v>60</v>
      </c>
      <c r="Z47" t="s">
        <v>276</v>
      </c>
      <c r="AE47" t="s">
        <v>296</v>
      </c>
      <c r="AH47" t="s">
        <v>723</v>
      </c>
      <c r="AI47" t="s">
        <v>521</v>
      </c>
      <c r="AJ47" t="s">
        <v>3</v>
      </c>
      <c r="AM47" t="s">
        <v>478</v>
      </c>
      <c r="AN47">
        <v>3</v>
      </c>
      <c r="AO47" t="s">
        <v>234</v>
      </c>
      <c r="AP47" t="s">
        <v>528</v>
      </c>
      <c r="AS47">
        <v>6</v>
      </c>
      <c r="AT47">
        <v>18</v>
      </c>
      <c r="AU47">
        <v>24</v>
      </c>
      <c r="AW47" t="s">
        <v>236</v>
      </c>
      <c r="AX47" t="s">
        <v>451</v>
      </c>
      <c r="AY47" t="s">
        <v>237</v>
      </c>
      <c r="AZ47" t="s">
        <v>287</v>
      </c>
      <c r="BA47" t="s">
        <v>270</v>
      </c>
      <c r="BB47" t="s">
        <v>557</v>
      </c>
      <c r="BC47" t="s">
        <v>557</v>
      </c>
      <c r="BE47" t="s">
        <v>266</v>
      </c>
      <c r="BF47" t="s">
        <v>528</v>
      </c>
      <c r="BG47" t="s">
        <v>311</v>
      </c>
      <c r="BH47">
        <v>20</v>
      </c>
      <c r="BI47" t="s">
        <v>468</v>
      </c>
      <c r="BJ47" t="s">
        <v>468</v>
      </c>
      <c r="BK47" t="s">
        <v>193</v>
      </c>
      <c r="BL47" t="s">
        <v>468</v>
      </c>
      <c r="BR47" s="1"/>
      <c r="BS47"/>
      <c r="BT47" s="6"/>
      <c r="BU47" s="6"/>
      <c r="BX47"/>
      <c r="BZ47" s="4"/>
      <c r="CA47" s="1" t="s">
        <v>3</v>
      </c>
      <c r="CB47" s="1" t="s">
        <v>240</v>
      </c>
      <c r="CC47" s="1"/>
      <c r="CD47" s="1" t="s">
        <v>245</v>
      </c>
      <c r="CE47" s="1"/>
      <c r="CF47" s="1"/>
      <c r="CG47" s="1" t="s">
        <v>470</v>
      </c>
      <c r="CH47" s="1" t="s">
        <v>470</v>
      </c>
      <c r="CI47" s="1" t="s">
        <v>470</v>
      </c>
      <c r="CJ47" s="1" t="s">
        <v>470</v>
      </c>
      <c r="CK47" s="1" t="s">
        <v>470</v>
      </c>
      <c r="CL47" s="1" t="s">
        <v>470</v>
      </c>
      <c r="CM47" s="1" t="s">
        <v>470</v>
      </c>
      <c r="CN47" s="1" t="s">
        <v>470</v>
      </c>
      <c r="CO47" s="1" t="s">
        <v>411</v>
      </c>
      <c r="CP47" s="1" t="s">
        <v>470</v>
      </c>
      <c r="CQ47" s="1" t="s">
        <v>470</v>
      </c>
      <c r="CR47" s="1" t="s">
        <v>223</v>
      </c>
      <c r="CS47" s="1" t="s">
        <v>223</v>
      </c>
      <c r="CT47" s="1" t="s">
        <v>242</v>
      </c>
      <c r="CU47" s="1" t="s">
        <v>272</v>
      </c>
      <c r="CV47" s="1" t="s">
        <v>225</v>
      </c>
      <c r="CW47" s="1" t="s">
        <v>732</v>
      </c>
      <c r="CX47" s="1" t="s">
        <v>7</v>
      </c>
      <c r="CY47" s="1" t="s">
        <v>470</v>
      </c>
      <c r="DA47" s="1" t="s">
        <v>242</v>
      </c>
    </row>
    <row r="48" spans="1:105" x14ac:dyDescent="0.25">
      <c r="A48" t="s">
        <v>522</v>
      </c>
      <c r="B48" t="s">
        <v>482</v>
      </c>
      <c r="C48">
        <v>8</v>
      </c>
      <c r="D48" s="49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736</v>
      </c>
      <c r="AI48" t="s">
        <v>522</v>
      </c>
      <c r="AJ48" t="s">
        <v>527</v>
      </c>
      <c r="AM48" t="s">
        <v>478</v>
      </c>
      <c r="AN48">
        <v>4</v>
      </c>
      <c r="AO48" t="s">
        <v>265</v>
      </c>
      <c r="AP48" t="s">
        <v>265</v>
      </c>
      <c r="AS48">
        <v>3</v>
      </c>
      <c r="AT48">
        <v>6</v>
      </c>
      <c r="AU48">
        <v>9</v>
      </c>
      <c r="AW48" t="s">
        <v>218</v>
      </c>
      <c r="AX48" t="s">
        <v>466</v>
      </c>
      <c r="AY48" t="s">
        <v>219</v>
      </c>
      <c r="AZ48" t="s">
        <v>279</v>
      </c>
      <c r="BA48" t="s">
        <v>257</v>
      </c>
      <c r="BB48" t="s">
        <v>564</v>
      </c>
      <c r="BC48" t="s">
        <v>564</v>
      </c>
      <c r="BF48" t="s">
        <v>703</v>
      </c>
      <c r="BG48" t="s">
        <v>311</v>
      </c>
      <c r="BH48">
        <v>27</v>
      </c>
      <c r="BI48" t="s">
        <v>565</v>
      </c>
      <c r="BJ48" t="s">
        <v>565</v>
      </c>
      <c r="BK48" t="s">
        <v>222</v>
      </c>
      <c r="BL48" t="s">
        <v>565</v>
      </c>
      <c r="BR48" s="1"/>
      <c r="BS48"/>
      <c r="BT48" s="6"/>
      <c r="BU48" s="6"/>
      <c r="BX48"/>
      <c r="BZ48" s="4"/>
      <c r="CA48" s="1" t="s">
        <v>527</v>
      </c>
      <c r="CB48" s="1" t="s">
        <v>415</v>
      </c>
      <c r="CC48" s="1"/>
      <c r="CD48" s="1" t="s">
        <v>227</v>
      </c>
      <c r="CE48" s="1"/>
      <c r="CF48" s="1"/>
      <c r="CG48" s="1" t="s">
        <v>642</v>
      </c>
      <c r="CH48" s="1" t="s">
        <v>642</v>
      </c>
      <c r="CI48" s="1" t="s">
        <v>642</v>
      </c>
      <c r="CJ48" s="1" t="s">
        <v>642</v>
      </c>
      <c r="CK48" s="1" t="s">
        <v>642</v>
      </c>
      <c r="CL48" s="1" t="s">
        <v>642</v>
      </c>
      <c r="CM48" s="1" t="s">
        <v>642</v>
      </c>
      <c r="CN48" s="1" t="s">
        <v>642</v>
      </c>
      <c r="CO48" s="1" t="s">
        <v>412</v>
      </c>
      <c r="CP48" s="1" t="s">
        <v>642</v>
      </c>
      <c r="CQ48" s="1" t="s">
        <v>642</v>
      </c>
      <c r="CR48" s="1" t="s">
        <v>241</v>
      </c>
      <c r="CS48" s="1" t="s">
        <v>241</v>
      </c>
      <c r="CT48" s="1" t="s">
        <v>7</v>
      </c>
      <c r="CU48" s="1" t="s">
        <v>259</v>
      </c>
      <c r="CV48" s="1" t="s">
        <v>732</v>
      </c>
      <c r="CW48" s="1" t="s">
        <v>226</v>
      </c>
      <c r="CX48" s="1" t="s">
        <v>242</v>
      </c>
      <c r="CY48" s="1" t="s">
        <v>642</v>
      </c>
      <c r="DA48" s="1"/>
    </row>
    <row r="49" spans="1:105" x14ac:dyDescent="0.25">
      <c r="A49" t="s">
        <v>522</v>
      </c>
      <c r="B49" t="s">
        <v>482</v>
      </c>
      <c r="C49">
        <v>8</v>
      </c>
      <c r="D49" s="49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737</v>
      </c>
      <c r="AI49" t="s">
        <v>522</v>
      </c>
      <c r="AL49" t="s">
        <v>552</v>
      </c>
      <c r="AM49" t="s">
        <v>478</v>
      </c>
      <c r="AN49">
        <v>5</v>
      </c>
      <c r="AO49" t="s">
        <v>234</v>
      </c>
      <c r="AP49" t="s">
        <v>553</v>
      </c>
      <c r="AS49">
        <v>100</v>
      </c>
      <c r="AT49">
        <v>9</v>
      </c>
      <c r="AU49">
        <v>109</v>
      </c>
      <c r="BF49" t="s">
        <v>553</v>
      </c>
      <c r="BG49" t="s">
        <v>311</v>
      </c>
      <c r="BM49" t="s">
        <v>552</v>
      </c>
      <c r="BN49">
        <v>6</v>
      </c>
      <c r="BO49">
        <v>0</v>
      </c>
      <c r="BP49">
        <v>1</v>
      </c>
      <c r="BQ49">
        <v>0.5</v>
      </c>
      <c r="BR49" s="1">
        <v>0.5</v>
      </c>
      <c r="BS49">
        <v>45</v>
      </c>
      <c r="BT49" s="6">
        <v>38</v>
      </c>
      <c r="BU49" s="6" t="s">
        <v>694</v>
      </c>
      <c r="BV49">
        <v>120</v>
      </c>
      <c r="BX49"/>
      <c r="BZ49" s="4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DA49" s="1"/>
    </row>
    <row r="50" spans="1:105" x14ac:dyDescent="0.25">
      <c r="A50" t="s">
        <v>522</v>
      </c>
      <c r="B50" t="s">
        <v>482</v>
      </c>
      <c r="C50">
        <v>8</v>
      </c>
      <c r="D50" s="49">
        <v>44434</v>
      </c>
      <c r="E50" t="s">
        <v>512</v>
      </c>
      <c r="F50" t="s">
        <v>343</v>
      </c>
      <c r="G50" t="s">
        <v>513</v>
      </c>
      <c r="H50" t="s">
        <v>514</v>
      </c>
      <c r="I50" t="s">
        <v>347</v>
      </c>
      <c r="N50">
        <v>100</v>
      </c>
      <c r="O50" t="s">
        <v>515</v>
      </c>
      <c r="P50" t="s">
        <v>233</v>
      </c>
      <c r="R50" t="s">
        <v>233</v>
      </c>
      <c r="S50">
        <v>80</v>
      </c>
      <c r="T50" t="s">
        <v>516</v>
      </c>
      <c r="U50">
        <v>45</v>
      </c>
      <c r="V50" t="s">
        <v>256</v>
      </c>
      <c r="W50">
        <v>15</v>
      </c>
      <c r="X50" t="s">
        <v>465</v>
      </c>
      <c r="Z50" t="s">
        <v>465</v>
      </c>
      <c r="AG50" t="s">
        <v>465</v>
      </c>
      <c r="AH50" t="s">
        <v>738</v>
      </c>
      <c r="AI50" t="s">
        <v>522</v>
      </c>
      <c r="AJ50" t="s">
        <v>534</v>
      </c>
      <c r="AM50" t="s">
        <v>478</v>
      </c>
      <c r="AN50">
        <v>3</v>
      </c>
      <c r="AO50" t="s">
        <v>265</v>
      </c>
      <c r="AP50" t="s">
        <v>265</v>
      </c>
      <c r="AS50">
        <v>3</v>
      </c>
      <c r="AT50">
        <v>3</v>
      </c>
      <c r="AU50">
        <v>6</v>
      </c>
      <c r="AW50" t="s">
        <v>267</v>
      </c>
      <c r="AX50" t="s">
        <v>555</v>
      </c>
      <c r="AY50" t="s">
        <v>268</v>
      </c>
      <c r="AZ50" t="s">
        <v>269</v>
      </c>
      <c r="BA50" t="s">
        <v>257</v>
      </c>
      <c r="BB50" t="s">
        <v>563</v>
      </c>
      <c r="BC50" t="s">
        <v>563</v>
      </c>
      <c r="BF50" t="s">
        <v>703</v>
      </c>
      <c r="BG50" t="s">
        <v>311</v>
      </c>
      <c r="BH50">
        <v>26</v>
      </c>
      <c r="BI50" t="s">
        <v>468</v>
      </c>
      <c r="BJ50" t="s">
        <v>468</v>
      </c>
      <c r="BK50" t="s">
        <v>193</v>
      </c>
      <c r="BL50" t="s">
        <v>468</v>
      </c>
      <c r="BR50" s="1"/>
      <c r="BS50"/>
      <c r="BT50" s="6"/>
      <c r="BU50" s="6"/>
      <c r="BX50"/>
      <c r="BZ50" s="4"/>
      <c r="CA50" s="1" t="s">
        <v>534</v>
      </c>
      <c r="CB50" s="1" t="s">
        <v>6</v>
      </c>
      <c r="CC50" s="1" t="s">
        <v>116</v>
      </c>
      <c r="CD50" s="1" t="s">
        <v>245</v>
      </c>
      <c r="CE50" s="1" t="s">
        <v>227</v>
      </c>
      <c r="CF50" s="1" t="s">
        <v>486</v>
      </c>
      <c r="CG50" s="1" t="s">
        <v>654</v>
      </c>
      <c r="CH50" s="1" t="s">
        <v>654</v>
      </c>
      <c r="CI50" s="1" t="s">
        <v>654</v>
      </c>
      <c r="CJ50" s="1" t="s">
        <v>654</v>
      </c>
      <c r="CK50" s="1" t="s">
        <v>654</v>
      </c>
      <c r="CL50" s="1" t="s">
        <v>654</v>
      </c>
      <c r="CM50" s="1" t="s">
        <v>654</v>
      </c>
      <c r="CN50" s="1" t="s">
        <v>654</v>
      </c>
      <c r="CO50" s="1" t="s">
        <v>411</v>
      </c>
      <c r="CP50" s="1" t="s">
        <v>654</v>
      </c>
      <c r="CQ50" s="1" t="s">
        <v>654</v>
      </c>
      <c r="CR50" s="1" t="s">
        <v>281</v>
      </c>
      <c r="CS50" s="1" t="s">
        <v>281</v>
      </c>
      <c r="CT50" s="1" t="s">
        <v>242</v>
      </c>
      <c r="CU50" s="1" t="s">
        <v>243</v>
      </c>
      <c r="CV50" s="1" t="s">
        <v>735</v>
      </c>
      <c r="CW50" s="1" t="s">
        <v>732</v>
      </c>
      <c r="CX50" s="1" t="s">
        <v>242</v>
      </c>
      <c r="CY50" s="1" t="s">
        <v>654</v>
      </c>
      <c r="DA50" s="1" t="s">
        <v>242</v>
      </c>
    </row>
    <row r="51" spans="1:105" x14ac:dyDescent="0.25">
      <c r="A51" t="s">
        <v>522</v>
      </c>
      <c r="B51" t="s">
        <v>482</v>
      </c>
      <c r="C51">
        <v>8</v>
      </c>
      <c r="D51" s="49">
        <v>44434</v>
      </c>
      <c r="E51" t="s">
        <v>512</v>
      </c>
      <c r="F51" t="s">
        <v>343</v>
      </c>
      <c r="G51" t="s">
        <v>513</v>
      </c>
      <c r="H51" t="s">
        <v>514</v>
      </c>
      <c r="I51" t="s">
        <v>347</v>
      </c>
      <c r="N51">
        <v>100</v>
      </c>
      <c r="O51" t="s">
        <v>515</v>
      </c>
      <c r="P51" t="s">
        <v>233</v>
      </c>
      <c r="R51" t="s">
        <v>233</v>
      </c>
      <c r="S51">
        <v>80</v>
      </c>
      <c r="T51" t="s">
        <v>516</v>
      </c>
      <c r="U51">
        <v>45</v>
      </c>
      <c r="V51" t="s">
        <v>256</v>
      </c>
      <c r="W51">
        <v>15</v>
      </c>
      <c r="X51" t="s">
        <v>465</v>
      </c>
      <c r="Z51" t="s">
        <v>465</v>
      </c>
      <c r="AG51" t="s">
        <v>465</v>
      </c>
      <c r="AH51" t="s">
        <v>727</v>
      </c>
      <c r="AI51" t="s">
        <v>522</v>
      </c>
      <c r="AJ51" t="s">
        <v>535</v>
      </c>
      <c r="AM51" t="s">
        <v>478</v>
      </c>
      <c r="AN51">
        <v>1</v>
      </c>
      <c r="AO51" t="s">
        <v>265</v>
      </c>
      <c r="AP51" t="s">
        <v>352</v>
      </c>
      <c r="AS51">
        <v>1</v>
      </c>
      <c r="AT51">
        <v>0</v>
      </c>
      <c r="AU51">
        <v>1</v>
      </c>
      <c r="AW51" t="s">
        <v>236</v>
      </c>
      <c r="AX51" t="s">
        <v>451</v>
      </c>
      <c r="AY51" t="s">
        <v>237</v>
      </c>
      <c r="AZ51" t="s">
        <v>238</v>
      </c>
      <c r="BA51" t="s">
        <v>257</v>
      </c>
      <c r="BB51" t="s">
        <v>561</v>
      </c>
      <c r="BC51" t="s">
        <v>561</v>
      </c>
      <c r="BE51" t="s">
        <v>235</v>
      </c>
      <c r="BF51" t="s">
        <v>352</v>
      </c>
      <c r="BG51" t="s">
        <v>311</v>
      </c>
      <c r="BH51">
        <v>24</v>
      </c>
      <c r="BI51" t="s">
        <v>565</v>
      </c>
      <c r="BJ51" t="s">
        <v>565</v>
      </c>
      <c r="BK51" t="s">
        <v>193</v>
      </c>
      <c r="BL51" t="s">
        <v>565</v>
      </c>
      <c r="BR51" s="1"/>
      <c r="BS51"/>
      <c r="BT51" s="6"/>
      <c r="BU51" s="6"/>
      <c r="BX51"/>
      <c r="BZ51" s="4"/>
      <c r="CA51" s="1" t="s">
        <v>535</v>
      </c>
      <c r="CB51" s="1" t="s">
        <v>6</v>
      </c>
      <c r="CC51" s="1"/>
      <c r="CD51" s="1"/>
      <c r="CE51" s="1" t="s">
        <v>227</v>
      </c>
      <c r="CF51" s="1"/>
      <c r="CG51" s="1" t="s">
        <v>662</v>
      </c>
      <c r="CH51" s="1" t="s">
        <v>662</v>
      </c>
      <c r="CI51" s="1" t="s">
        <v>662</v>
      </c>
      <c r="CJ51" s="1" t="s">
        <v>662</v>
      </c>
      <c r="CK51" s="1" t="s">
        <v>662</v>
      </c>
      <c r="CL51" s="1" t="s">
        <v>662</v>
      </c>
      <c r="CM51" s="1" t="s">
        <v>662</v>
      </c>
      <c r="CN51" s="1" t="s">
        <v>662</v>
      </c>
      <c r="CO51" s="1"/>
      <c r="CP51" s="1" t="s">
        <v>662</v>
      </c>
      <c r="CQ51" s="1" t="s">
        <v>662</v>
      </c>
      <c r="CR51" s="1" t="s">
        <v>288</v>
      </c>
      <c r="CS51" s="1" t="s">
        <v>288</v>
      </c>
      <c r="CT51" s="1"/>
      <c r="CU51" s="1" t="s">
        <v>259</v>
      </c>
      <c r="CV51" s="1" t="s">
        <v>734</v>
      </c>
      <c r="CW51" s="1" t="s">
        <v>732</v>
      </c>
      <c r="CX51" s="1" t="s">
        <v>7</v>
      </c>
      <c r="CY51" s="1" t="s">
        <v>662</v>
      </c>
      <c r="DA51" s="1" t="s">
        <v>7</v>
      </c>
    </row>
    <row r="52" spans="1:105" x14ac:dyDescent="0.25">
      <c r="A52" t="s">
        <v>522</v>
      </c>
      <c r="B52" t="s">
        <v>482</v>
      </c>
      <c r="C52">
        <v>8</v>
      </c>
      <c r="D52" s="49">
        <v>44434</v>
      </c>
      <c r="E52" t="s">
        <v>512</v>
      </c>
      <c r="F52" t="s">
        <v>343</v>
      </c>
      <c r="G52" t="s">
        <v>513</v>
      </c>
      <c r="H52" t="s">
        <v>514</v>
      </c>
      <c r="I52" t="s">
        <v>347</v>
      </c>
      <c r="N52">
        <v>100</v>
      </c>
      <c r="O52" t="s">
        <v>515</v>
      </c>
      <c r="P52" t="s">
        <v>233</v>
      </c>
      <c r="R52" t="s">
        <v>233</v>
      </c>
      <c r="S52">
        <v>80</v>
      </c>
      <c r="T52" t="s">
        <v>516</v>
      </c>
      <c r="U52">
        <v>45</v>
      </c>
      <c r="V52" t="s">
        <v>256</v>
      </c>
      <c r="W52">
        <v>15</v>
      </c>
      <c r="X52" t="s">
        <v>465</v>
      </c>
      <c r="Z52" t="s">
        <v>465</v>
      </c>
      <c r="AG52" t="s">
        <v>465</v>
      </c>
      <c r="AH52" t="s">
        <v>728</v>
      </c>
      <c r="AI52" t="s">
        <v>522</v>
      </c>
      <c r="AJ52" t="s">
        <v>534</v>
      </c>
      <c r="AM52" t="s">
        <v>478</v>
      </c>
      <c r="AN52">
        <v>2</v>
      </c>
      <c r="AO52" t="s">
        <v>265</v>
      </c>
      <c r="AP52" t="s">
        <v>536</v>
      </c>
      <c r="AS52">
        <v>2</v>
      </c>
      <c r="AT52">
        <v>1</v>
      </c>
      <c r="AU52">
        <v>3</v>
      </c>
      <c r="AW52" t="s">
        <v>254</v>
      </c>
      <c r="AX52" t="s">
        <v>554</v>
      </c>
      <c r="AY52" t="s">
        <v>255</v>
      </c>
      <c r="AZ52" t="s">
        <v>256</v>
      </c>
      <c r="BA52" t="s">
        <v>257</v>
      </c>
      <c r="BB52" t="s">
        <v>562</v>
      </c>
      <c r="BC52" t="s">
        <v>562</v>
      </c>
      <c r="BE52" t="s">
        <v>235</v>
      </c>
      <c r="BF52" t="s">
        <v>536</v>
      </c>
      <c r="BG52" t="s">
        <v>311</v>
      </c>
      <c r="BH52">
        <v>25</v>
      </c>
      <c r="BI52" t="s">
        <v>467</v>
      </c>
      <c r="BJ52" t="s">
        <v>467</v>
      </c>
      <c r="BK52" t="s">
        <v>222</v>
      </c>
      <c r="BL52" t="s">
        <v>467</v>
      </c>
      <c r="BR52" s="1"/>
      <c r="BS52"/>
      <c r="BT52" s="6"/>
      <c r="BU52" s="6"/>
      <c r="BX52"/>
      <c r="BZ52" s="4"/>
      <c r="CA52" s="1" t="s">
        <v>534</v>
      </c>
      <c r="CB52" s="1" t="s">
        <v>6</v>
      </c>
      <c r="CC52" s="1" t="s">
        <v>116</v>
      </c>
      <c r="CD52" s="1" t="s">
        <v>245</v>
      </c>
      <c r="CE52" s="1" t="s">
        <v>227</v>
      </c>
      <c r="CF52" s="1" t="s">
        <v>486</v>
      </c>
      <c r="CG52" s="1" t="s">
        <v>654</v>
      </c>
      <c r="CH52" s="1" t="s">
        <v>654</v>
      </c>
      <c r="CI52" s="1" t="s">
        <v>654</v>
      </c>
      <c r="CJ52" s="1" t="s">
        <v>654</v>
      </c>
      <c r="CK52" s="1" t="s">
        <v>654</v>
      </c>
      <c r="CL52" s="1" t="s">
        <v>654</v>
      </c>
      <c r="CM52" s="1" t="s">
        <v>654</v>
      </c>
      <c r="CN52" s="1" t="s">
        <v>654</v>
      </c>
      <c r="CO52" s="1" t="s">
        <v>411</v>
      </c>
      <c r="CP52" s="1" t="s">
        <v>654</v>
      </c>
      <c r="CQ52" s="1" t="s">
        <v>654</v>
      </c>
      <c r="CR52" s="1" t="s">
        <v>281</v>
      </c>
      <c r="CS52" s="1" t="s">
        <v>281</v>
      </c>
      <c r="CT52" s="1" t="s">
        <v>242</v>
      </c>
      <c r="CU52" s="1" t="s">
        <v>243</v>
      </c>
      <c r="CV52" s="1" t="s">
        <v>735</v>
      </c>
      <c r="CW52" s="1" t="s">
        <v>732</v>
      </c>
      <c r="CX52" s="1" t="s">
        <v>242</v>
      </c>
      <c r="CY52" s="1" t="s">
        <v>654</v>
      </c>
      <c r="DA52" s="1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13"/>
  <sheetViews>
    <sheetView workbookViewId="0">
      <pane xSplit="1" topLeftCell="B1" activePane="topRight" state="frozen"/>
      <selection activeCell="M31" sqref="M31"/>
      <selection pane="topRight" activeCell="W15" sqref="W15"/>
    </sheetView>
  </sheetViews>
  <sheetFormatPr baseColWidth="10" defaultColWidth="11.42578125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7.140625" customWidth="1"/>
    <col min="5" max="5" width="17.28515625" customWidth="1"/>
    <col min="6" max="6" width="11.42578125" customWidth="1"/>
    <col min="7" max="7" width="6.7109375" customWidth="1"/>
    <col min="8" max="8" width="10.42578125" customWidth="1"/>
    <col min="9" max="9" width="6.85546875" customWidth="1"/>
    <col min="10" max="10" width="11.42578125" customWidth="1"/>
    <col min="11" max="11" width="18.28515625" customWidth="1"/>
    <col min="12" max="13" width="16.7109375" customWidth="1"/>
    <col min="14" max="14" width="9.85546875" customWidth="1"/>
    <col min="15" max="15" width="25.42578125" customWidth="1"/>
    <col min="16" max="17" width="11.42578125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106</v>
      </c>
      <c r="C1" t="s">
        <v>107</v>
      </c>
      <c r="D1" t="s">
        <v>115</v>
      </c>
      <c r="E1" t="s">
        <v>178</v>
      </c>
      <c r="F1" t="s">
        <v>85</v>
      </c>
      <c r="G1" t="s">
        <v>116</v>
      </c>
      <c r="H1" t="s">
        <v>117</v>
      </c>
      <c r="I1" t="s">
        <v>175</v>
      </c>
      <c r="J1" t="s">
        <v>307</v>
      </c>
      <c r="K1" t="s">
        <v>176</v>
      </c>
      <c r="L1" t="s">
        <v>445</v>
      </c>
      <c r="M1" t="s">
        <v>446</v>
      </c>
      <c r="N1" t="s">
        <v>177</v>
      </c>
      <c r="O1" t="s">
        <v>179</v>
      </c>
      <c r="P1" t="s">
        <v>413</v>
      </c>
      <c r="Q1" t="s">
        <v>414</v>
      </c>
      <c r="R1" t="s">
        <v>109</v>
      </c>
      <c r="S1" t="s">
        <v>110</v>
      </c>
      <c r="T1" t="s">
        <v>186</v>
      </c>
      <c r="U1" t="s">
        <v>111</v>
      </c>
      <c r="V1" t="s">
        <v>112</v>
      </c>
      <c r="W1" t="s">
        <v>113</v>
      </c>
      <c r="X1" t="s">
        <v>114</v>
      </c>
      <c r="Y1" t="s">
        <v>358</v>
      </c>
      <c r="Z1" t="s">
        <v>472</v>
      </c>
      <c r="AA1" t="s">
        <v>108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:A13" si="0">"C"&amp;ROW()-2</f>
        <v>C1</v>
      </c>
      <c r="B3" t="s">
        <v>240</v>
      </c>
      <c r="D3" t="s">
        <v>245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411</v>
      </c>
      <c r="P3">
        <v>1</v>
      </c>
      <c r="Q3">
        <v>1</v>
      </c>
      <c r="R3" t="s">
        <v>223</v>
      </c>
      <c r="S3" t="s">
        <v>223</v>
      </c>
      <c r="T3" t="s">
        <v>242</v>
      </c>
      <c r="U3" t="s">
        <v>272</v>
      </c>
      <c r="V3" t="s">
        <v>225</v>
      </c>
      <c r="W3" t="s">
        <v>732</v>
      </c>
      <c r="X3" t="s">
        <v>7</v>
      </c>
      <c r="Y3">
        <v>1</v>
      </c>
      <c r="AA3" t="s">
        <v>242</v>
      </c>
    </row>
    <row r="4" spans="1:27" x14ac:dyDescent="0.25">
      <c r="A4" t="str">
        <f t="shared" si="0"/>
        <v>C2</v>
      </c>
      <c r="B4" t="s">
        <v>415</v>
      </c>
      <c r="D4" t="s">
        <v>227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412</v>
      </c>
      <c r="P4">
        <v>2</v>
      </c>
      <c r="Q4">
        <v>2</v>
      </c>
      <c r="R4" t="s">
        <v>241</v>
      </c>
      <c r="S4" t="s">
        <v>241</v>
      </c>
      <c r="T4" t="s">
        <v>7</v>
      </c>
      <c r="U4" t="s">
        <v>259</v>
      </c>
      <c r="V4" t="s">
        <v>732</v>
      </c>
      <c r="W4" t="s">
        <v>226</v>
      </c>
      <c r="X4" t="s">
        <v>242</v>
      </c>
      <c r="Y4">
        <v>2</v>
      </c>
    </row>
    <row r="5" spans="1:27" x14ac:dyDescent="0.25">
      <c r="A5" t="str">
        <f t="shared" si="0"/>
        <v>C3</v>
      </c>
      <c r="B5" t="s">
        <v>440</v>
      </c>
      <c r="D5" t="s">
        <v>227</v>
      </c>
      <c r="E5" t="s">
        <v>227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411</v>
      </c>
      <c r="P5">
        <v>3</v>
      </c>
      <c r="Q5">
        <v>3</v>
      </c>
      <c r="R5" t="s">
        <v>258</v>
      </c>
      <c r="S5" t="s">
        <v>258</v>
      </c>
      <c r="T5" t="s">
        <v>242</v>
      </c>
      <c r="U5" t="s">
        <v>243</v>
      </c>
      <c r="V5" t="s">
        <v>733</v>
      </c>
      <c r="X5" t="s">
        <v>7</v>
      </c>
      <c r="Y5">
        <v>3</v>
      </c>
    </row>
    <row r="6" spans="1:27" x14ac:dyDescent="0.25">
      <c r="A6" t="str">
        <f t="shared" si="0"/>
        <v>C4</v>
      </c>
      <c r="B6" t="s">
        <v>6</v>
      </c>
      <c r="C6" t="s">
        <v>178</v>
      </c>
      <c r="D6" t="s">
        <v>245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412</v>
      </c>
      <c r="P6">
        <v>4</v>
      </c>
      <c r="Q6">
        <v>4</v>
      </c>
      <c r="R6" t="s">
        <v>271</v>
      </c>
      <c r="S6" t="s">
        <v>271</v>
      </c>
      <c r="U6" t="s">
        <v>224</v>
      </c>
      <c r="V6" t="s">
        <v>734</v>
      </c>
      <c r="W6" t="s">
        <v>733</v>
      </c>
      <c r="X6" t="s">
        <v>242</v>
      </c>
      <c r="Y6">
        <v>4</v>
      </c>
    </row>
    <row r="7" spans="1:27" x14ac:dyDescent="0.25">
      <c r="A7" t="str">
        <f t="shared" si="0"/>
        <v>C5</v>
      </c>
      <c r="B7" t="s">
        <v>6</v>
      </c>
      <c r="C7" t="s">
        <v>116</v>
      </c>
      <c r="D7" t="s">
        <v>245</v>
      </c>
      <c r="E7" t="s">
        <v>227</v>
      </c>
      <c r="F7" t="s">
        <v>486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411</v>
      </c>
      <c r="P7">
        <v>5</v>
      </c>
      <c r="Q7">
        <v>5</v>
      </c>
      <c r="R7" t="s">
        <v>281</v>
      </c>
      <c r="S7" t="s">
        <v>281</v>
      </c>
      <c r="T7" t="s">
        <v>242</v>
      </c>
      <c r="U7" t="s">
        <v>243</v>
      </c>
      <c r="V7" t="s">
        <v>735</v>
      </c>
      <c r="W7" t="s">
        <v>732</v>
      </c>
      <c r="X7" t="s">
        <v>242</v>
      </c>
      <c r="Y7">
        <v>5</v>
      </c>
      <c r="AA7" t="s">
        <v>242</v>
      </c>
    </row>
    <row r="8" spans="1:27" x14ac:dyDescent="0.25">
      <c r="A8" t="str">
        <f t="shared" si="0"/>
        <v>C6</v>
      </c>
      <c r="B8" t="s">
        <v>6</v>
      </c>
      <c r="E8" t="s">
        <v>227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P8">
        <v>6</v>
      </c>
      <c r="Q8">
        <v>6</v>
      </c>
      <c r="R8" t="s">
        <v>288</v>
      </c>
      <c r="S8" t="s">
        <v>288</v>
      </c>
      <c r="U8" t="s">
        <v>259</v>
      </c>
      <c r="V8" t="s">
        <v>734</v>
      </c>
      <c r="W8" t="s">
        <v>732</v>
      </c>
      <c r="X8" t="s">
        <v>7</v>
      </c>
      <c r="Y8">
        <v>6</v>
      </c>
      <c r="AA8" t="s">
        <v>7</v>
      </c>
    </row>
    <row r="9" spans="1:27" x14ac:dyDescent="0.25">
      <c r="A9" t="str">
        <f t="shared" si="0"/>
        <v>C7</v>
      </c>
      <c r="B9" t="s">
        <v>415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P9">
        <v>7</v>
      </c>
      <c r="Q9">
        <v>7</v>
      </c>
      <c r="R9" t="s">
        <v>281</v>
      </c>
      <c r="S9" t="s">
        <v>281</v>
      </c>
      <c r="T9" t="s">
        <v>7</v>
      </c>
      <c r="U9" t="s">
        <v>272</v>
      </c>
      <c r="V9" t="s">
        <v>733</v>
      </c>
      <c r="W9" t="s">
        <v>733</v>
      </c>
      <c r="Y9">
        <v>7</v>
      </c>
    </row>
    <row r="10" spans="1:27" x14ac:dyDescent="0.25">
      <c r="A10" t="str">
        <f t="shared" si="0"/>
        <v>C8</v>
      </c>
      <c r="B10" t="s">
        <v>240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412</v>
      </c>
      <c r="P10">
        <v>8</v>
      </c>
      <c r="Q10">
        <v>8</v>
      </c>
      <c r="R10" t="s">
        <v>271</v>
      </c>
      <c r="S10" t="s">
        <v>271</v>
      </c>
      <c r="V10" t="s">
        <v>732</v>
      </c>
      <c r="W10" t="s">
        <v>226</v>
      </c>
      <c r="Y10">
        <v>8</v>
      </c>
    </row>
    <row r="11" spans="1:27" x14ac:dyDescent="0.25">
      <c r="A11" t="str">
        <f t="shared" si="0"/>
        <v>C9</v>
      </c>
      <c r="B11" t="s">
        <v>6</v>
      </c>
      <c r="C11" t="s">
        <v>178</v>
      </c>
      <c r="E11" t="s">
        <v>227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411</v>
      </c>
      <c r="P11">
        <v>9</v>
      </c>
      <c r="Q11">
        <v>9</v>
      </c>
      <c r="R11" t="s">
        <v>258</v>
      </c>
      <c r="S11" t="s">
        <v>258</v>
      </c>
      <c r="T11" t="s">
        <v>242</v>
      </c>
      <c r="U11" t="s">
        <v>224</v>
      </c>
      <c r="V11" t="s">
        <v>225</v>
      </c>
      <c r="W11" t="s">
        <v>732</v>
      </c>
      <c r="X11" t="s">
        <v>242</v>
      </c>
      <c r="Y11">
        <v>9</v>
      </c>
      <c r="AA11" t="s">
        <v>242</v>
      </c>
    </row>
    <row r="12" spans="1:27" x14ac:dyDescent="0.25">
      <c r="A12" t="str">
        <f t="shared" si="0"/>
        <v>C10</v>
      </c>
      <c r="B12" t="s">
        <v>240</v>
      </c>
      <c r="D12" t="s">
        <v>227</v>
      </c>
      <c r="E12" t="s">
        <v>245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412</v>
      </c>
      <c r="P12">
        <v>10</v>
      </c>
      <c r="Q12">
        <v>10</v>
      </c>
      <c r="R12" t="s">
        <v>241</v>
      </c>
      <c r="S12" t="s">
        <v>241</v>
      </c>
      <c r="U12" t="s">
        <v>243</v>
      </c>
      <c r="W12" t="s">
        <v>733</v>
      </c>
      <c r="X12" t="s">
        <v>7</v>
      </c>
      <c r="Y12">
        <v>10</v>
      </c>
    </row>
    <row r="13" spans="1:27" x14ac:dyDescent="0.25">
      <c r="A13" t="str">
        <f t="shared" si="0"/>
        <v>C11</v>
      </c>
      <c r="B13" t="s">
        <v>6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411</v>
      </c>
      <c r="P13">
        <v>11</v>
      </c>
      <c r="Q13">
        <v>11</v>
      </c>
      <c r="R13" t="s">
        <v>223</v>
      </c>
      <c r="S13" t="s">
        <v>223</v>
      </c>
      <c r="W13" t="s">
        <v>226</v>
      </c>
      <c r="Y13">
        <v>11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13" xr:uid="{310B5C64-E75B-48B0-A433-987ACC6A4389}">
      <formula1>"nachweisbar, nicht nachweisbar"</formula1>
    </dataValidation>
    <dataValidation type="list" allowBlank="1" showInputMessage="1" showErrorMessage="1" sqref="O2:O13" xr:uid="{BE8A61CA-55EE-44EB-B6CC-F3311FC218FB}">
      <formula1>"auffällig, nicht auffällig"</formula1>
    </dataValidation>
    <dataValidation type="list" allowBlank="1" showInputMessage="1" showErrorMessage="1" sqref="AA2:AA23 AB2:AB13 T2:T13 X2:X13" xr:uid="{0C1B8A6C-111C-4A71-B7CB-19BBB7CA01B8}">
      <formula1>"eingehalten, nicht eingehalten"</formula1>
    </dataValidation>
    <dataValidation type="list" allowBlank="1" showInputMessage="1" showErrorMessage="1" sqref="W2:W13" xr:uid="{BBFD99F8-4F98-4551-92EF-03D41A8C6CE6}">
      <formula1>"Spalte 5, DK I, DK II"</formula1>
    </dataValidation>
    <dataValidation type="list" allowBlank="1" showInputMessage="1" showErrorMessage="1" sqref="V2:V13" xr:uid="{2794A249-3D56-44F3-BA92-18A27C5E4D87}">
      <formula1>"DK0, DK I, DK II, DK III, &gt;DK III"</formula1>
    </dataValidation>
    <dataValidation type="list" allowBlank="1" showInputMessage="1" showErrorMessage="1" sqref="U2:U13" xr:uid="{1E602BBC-AD99-4DA7-85B3-EFB0009D9C54}">
      <formula1>"RC1, RC2, RC3, &gt;RC3"</formula1>
    </dataValidation>
    <dataValidation type="list" allowBlank="1" showInputMessage="1" showErrorMessage="1" sqref="R2:S13" xr:uid="{FA06BEE0-3E9C-4195-BDEB-FDE18FB3A0C9}">
      <formula1>"Z0, Z0*, Z1.1, Z1.2, Z2, &gt;Z2"</formula1>
    </dataValidation>
    <dataValidation type="list" allowBlank="1" showInputMessage="1" showErrorMessage="1" sqref="B2:B13" xr:uid="{806BF5FA-2DF4-40CC-B5FC-B827A2275773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12"/>
  <sheetViews>
    <sheetView workbookViewId="0">
      <selection activeCell="C23" sqref="C23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4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4">
        <v>77</v>
      </c>
    </row>
    <row r="3" spans="1:4" x14ac:dyDescent="0.25">
      <c r="A3" t="str">
        <f>"A"&amp;ROW()-1</f>
        <v>A2</v>
      </c>
      <c r="B3">
        <f t="shared" si="1"/>
        <v>2</v>
      </c>
      <c r="C3" t="s">
        <v>317</v>
      </c>
      <c r="D3" s="4">
        <v>3</v>
      </c>
    </row>
    <row r="4" spans="1:4" x14ac:dyDescent="0.25">
      <c r="A4" t="str">
        <f>"A"&amp;ROW()-1</f>
        <v>A3</v>
      </c>
      <c r="B4">
        <f t="shared" si="1"/>
        <v>3</v>
      </c>
      <c r="C4" t="s">
        <v>8</v>
      </c>
      <c r="D4" s="4">
        <v>5</v>
      </c>
    </row>
    <row r="5" spans="1:4" x14ac:dyDescent="0.25">
      <c r="A5" t="str">
        <f>"A"&amp;ROW()-1</f>
        <v>A4</v>
      </c>
      <c r="B5">
        <f t="shared" si="1"/>
        <v>4</v>
      </c>
      <c r="C5" t="s">
        <v>8</v>
      </c>
      <c r="D5" s="4">
        <v>66</v>
      </c>
    </row>
    <row r="6" spans="1:4" x14ac:dyDescent="0.25">
      <c r="A6" t="str">
        <f>"A"&amp;ROW()-1</f>
        <v>A5</v>
      </c>
      <c r="B6">
        <f t="shared" si="1"/>
        <v>5</v>
      </c>
      <c r="C6" t="s">
        <v>317</v>
      </c>
      <c r="D6" s="4">
        <v>21</v>
      </c>
    </row>
    <row r="7" spans="1:4" x14ac:dyDescent="0.25">
      <c r="A7" t="str">
        <f>"A"&amp;ROW()-1</f>
        <v>A6</v>
      </c>
      <c r="B7">
        <f t="shared" si="1"/>
        <v>6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6" sqref="J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5" t="s">
        <v>123</v>
      </c>
      <c r="G1" s="9" t="s">
        <v>187</v>
      </c>
      <c r="H1" s="2" t="s">
        <v>188</v>
      </c>
      <c r="I1" s="2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IFERROR(AVERAGE(Lp.Table[[#This Row],[WERT_1]:[WERT_3]]),"")</f>
        <v>1E-3</v>
      </c>
      <c r="G3">
        <f>IFERROR(ROUND(22.5/Lp.Table[[#This Row],[MITTELWERT]],1),"")</f>
        <v>22500</v>
      </c>
      <c r="H3" s="6">
        <f>IFERROR(ROUND(Lp.Table[[#This Row],[EV]]*0.85,0),"")</f>
        <v>19125</v>
      </c>
      <c r="I3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IFERROR(AVERAGE(Lp.Table[[#This Row],[WERT_1]:[WERT_3]]),"")</f>
        <v>4</v>
      </c>
      <c r="G4">
        <f>IFERROR(ROUND(22.5/Lp.Table[[#This Row],[MITTELWERT]],1),"")</f>
        <v>5.6</v>
      </c>
      <c r="H4" s="6">
        <f>IFERROR(ROUND(Lp.Table[[#This Row],[EV]]*0.85,0),"")</f>
        <v>5</v>
      </c>
      <c r="I4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IFERROR(AVERAGE(Lp.Table[[#This Row],[WERT_1]:[WERT_3]]),"")</f>
        <v>2</v>
      </c>
      <c r="G5">
        <f>IFERROR(ROUND(22.5/Lp.Table[[#This Row],[MITTELWERT]],1),"")</f>
        <v>11.3</v>
      </c>
      <c r="H5" s="6">
        <f>IFERROR(ROUND(Lp.Table[[#This Row],[EV]]*0.85,0),"")</f>
        <v>10</v>
      </c>
      <c r="I5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IFERROR(AVERAGE(Lp.Table[[#This Row],[WERT_1]:[WERT_3]]),"")</f>
        <v>0.83333333333333337</v>
      </c>
      <c r="G6">
        <f>IFERROR(ROUND(22.5/Lp.Table[[#This Row],[MITTELWERT]],1),"")</f>
        <v>27</v>
      </c>
      <c r="H6" s="6">
        <f>IFERROR(ROUND(Lp.Table[[#This Row],[EV]]*0.85,0),"")</f>
        <v>23</v>
      </c>
      <c r="I6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IFERROR(AVERAGE(Lp.Table[[#This Row],[WERT_1]:[WERT_3]]),"")</f>
        <v>0.5</v>
      </c>
      <c r="G7">
        <f>IFERROR(ROUND(22.5/Lp.Table[[#This Row],[MITTELWERT]],1),"")</f>
        <v>45</v>
      </c>
      <c r="H7" s="6">
        <f>IFERROR(ROUND(Lp.Table[[#This Row],[EV]]*0.85,0),"")</f>
        <v>38</v>
      </c>
      <c r="I7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IFERROR(AVERAGE(Lp.Table[[#This Row],[WERT_1]:[WERT_3]]),"")</f>
        <v>0.46666666666666662</v>
      </c>
      <c r="G8">
        <f>IFERROR(ROUND(22.5/Lp.Table[[#This Row],[MITTELWERT]],1),"")</f>
        <v>48.2</v>
      </c>
      <c r="H8" s="6">
        <f>IFERROR(ROUND(Lp.Table[[#This Row],[EV]]*0.85,0),"")</f>
        <v>41</v>
      </c>
      <c r="I8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IFERROR(AVERAGE(Lp.Table[[#This Row],[WERT_1]:[WERT_3]]),"")</f>
        <v/>
      </c>
      <c r="G9" t="str">
        <f>IFERROR(ROUND(22.5/Lp.Table[[#This Row],[MITTELWERT]],1),"")</f>
        <v/>
      </c>
      <c r="H9" s="6" t="str">
        <f>IFERROR(ROUND(Lp.Table[[#This Row],[EV]]*0.85,0),"")</f>
        <v/>
      </c>
      <c r="I9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t="str">
        <f>IF(Lp.Table[[#This Row],[EV2]] &lt;&gt; "",120,"")</f>
        <v/>
      </c>
    </row>
    <row r="10" spans="1:10" x14ac:dyDescent="0.25">
      <c r="C10" s="3"/>
      <c r="D10" s="3"/>
      <c r="E10" s="3"/>
      <c r="J10" s="1"/>
    </row>
    <row r="11" spans="1:10" x14ac:dyDescent="0.25">
      <c r="C11" s="3"/>
      <c r="D11" s="3"/>
      <c r="E11" s="3"/>
      <c r="J11" s="1"/>
    </row>
    <row r="12" spans="1:10" x14ac:dyDescent="0.25">
      <c r="C12" s="3"/>
      <c r="D12" s="3"/>
      <c r="E12" s="3"/>
      <c r="J12" s="1"/>
    </row>
    <row r="13" spans="1:10" x14ac:dyDescent="0.25">
      <c r="C13" s="3"/>
      <c r="D13" s="3"/>
      <c r="E13" s="3"/>
      <c r="J13" s="1"/>
    </row>
    <row r="14" spans="1:10" x14ac:dyDescent="0.25">
      <c r="C14" s="3"/>
      <c r="D14" s="3"/>
      <c r="E14" s="3"/>
      <c r="J14" s="1"/>
    </row>
    <row r="15" spans="1:10" x14ac:dyDescent="0.25">
      <c r="C15" s="3"/>
      <c r="D15" s="3"/>
      <c r="E15" s="3"/>
      <c r="J15" s="1"/>
    </row>
    <row r="16" spans="1:10" x14ac:dyDescent="0.25">
      <c r="C16" s="3"/>
      <c r="D16" s="3"/>
      <c r="E16" s="3"/>
      <c r="J16" s="1"/>
    </row>
    <row r="17" spans="1:5" x14ac:dyDescent="0.25">
      <c r="A17" s="1"/>
      <c r="B17" s="1"/>
      <c r="C17" s="3"/>
      <c r="D17" s="3"/>
      <c r="E17" s="3"/>
    </row>
    <row r="18" spans="1:5" x14ac:dyDescent="0.25">
      <c r="A18" s="1"/>
      <c r="B18" s="1"/>
      <c r="C18" s="3"/>
      <c r="D18" s="3"/>
      <c r="E18" s="3"/>
    </row>
    <row r="19" spans="1:5" x14ac:dyDescent="0.25">
      <c r="A19" s="1"/>
      <c r="B19" s="1"/>
      <c r="C19" s="3"/>
      <c r="D19" s="3"/>
      <c r="E19" s="3"/>
    </row>
    <row r="20" spans="1:5" x14ac:dyDescent="0.25">
      <c r="A20" s="1"/>
      <c r="B20" s="1"/>
      <c r="C20" s="3"/>
      <c r="D20" s="3"/>
      <c r="E20" s="3"/>
    </row>
    <row r="21" spans="1:5" x14ac:dyDescent="0.25">
      <c r="A21" s="1"/>
      <c r="B21" s="1"/>
      <c r="C21" s="3"/>
      <c r="D21" s="3"/>
      <c r="E21" s="3"/>
    </row>
    <row r="22" spans="1:5" x14ac:dyDescent="0.25">
      <c r="A22" s="1"/>
      <c r="B22" s="1"/>
      <c r="C22" s="3"/>
      <c r="D22" s="3"/>
      <c r="E22" s="3"/>
    </row>
    <row r="23" spans="1:5" x14ac:dyDescent="0.25">
      <c r="A23" s="1"/>
      <c r="B23" s="1"/>
      <c r="C23" s="3"/>
      <c r="D23" s="3"/>
      <c r="E2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I1" activePane="topRight" state="frozen"/>
      <selection activeCell="F37" sqref="F37"/>
      <selection pane="topRight" activeCell="N18" sqref="N18"/>
    </sheetView>
  </sheetViews>
  <sheetFormatPr baseColWidth="10" defaultColWidth="11.42578125" defaultRowHeight="15" x14ac:dyDescent="0.25"/>
  <cols>
    <col min="1" max="1" width="5.140625" bestFit="1" customWidth="1"/>
    <col min="2" max="2" width="15.42578125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22" t="s">
        <v>9</v>
      </c>
      <c r="B1" s="22" t="s">
        <v>476</v>
      </c>
      <c r="C1" s="22" t="s">
        <v>10</v>
      </c>
      <c r="D1" s="23" t="s">
        <v>11</v>
      </c>
      <c r="E1" s="24" t="s">
        <v>12</v>
      </c>
      <c r="F1" s="24" t="s">
        <v>13</v>
      </c>
      <c r="G1" s="24" t="s">
        <v>31</v>
      </c>
      <c r="H1" s="24" t="s">
        <v>32</v>
      </c>
      <c r="I1" s="24" t="s">
        <v>33</v>
      </c>
      <c r="J1" s="24" t="s">
        <v>34</v>
      </c>
      <c r="K1" s="24" t="s">
        <v>35</v>
      </c>
      <c r="L1" s="24" t="s">
        <v>36</v>
      </c>
      <c r="M1" s="24" t="s">
        <v>37</v>
      </c>
      <c r="N1" s="24" t="s">
        <v>38</v>
      </c>
      <c r="O1" s="24" t="s">
        <v>39</v>
      </c>
      <c r="P1" s="24" t="s">
        <v>40</v>
      </c>
      <c r="Q1" s="24" t="s">
        <v>41</v>
      </c>
      <c r="R1" s="24" t="s">
        <v>42</v>
      </c>
      <c r="S1" s="24" t="s">
        <v>43</v>
      </c>
      <c r="T1" s="24" t="s">
        <v>44</v>
      </c>
      <c r="U1" s="24" t="s">
        <v>45</v>
      </c>
      <c r="V1" s="24" t="s">
        <v>46</v>
      </c>
      <c r="W1" s="24" t="s">
        <v>47</v>
      </c>
      <c r="X1" s="10" t="s">
        <v>321</v>
      </c>
      <c r="Y1" s="10" t="s">
        <v>322</v>
      </c>
      <c r="Z1" s="10" t="s">
        <v>323</v>
      </c>
      <c r="AA1" s="10" t="s">
        <v>324</v>
      </c>
      <c r="AB1" s="10" t="s">
        <v>325</v>
      </c>
      <c r="AC1" s="10" t="s">
        <v>326</v>
      </c>
      <c r="AD1" s="10" t="s">
        <v>327</v>
      </c>
      <c r="AE1" s="10" t="s">
        <v>328</v>
      </c>
      <c r="AF1" s="10" t="s">
        <v>329</v>
      </c>
      <c r="AG1" s="10" t="s">
        <v>330</v>
      </c>
    </row>
    <row r="2" spans="1:33" x14ac:dyDescent="0.25">
      <c r="A2" t="s">
        <v>0</v>
      </c>
      <c r="B2" t="str">
        <f t="shared" ref="B2:B3" si="0">"EXPLORATION"</f>
        <v>EXPLORATION</v>
      </c>
      <c r="C2">
        <v>1</v>
      </c>
      <c r="D2" s="11">
        <v>44427</v>
      </c>
      <c r="E2" t="s">
        <v>345</v>
      </c>
      <c r="F2" t="s">
        <v>343</v>
      </c>
      <c r="G2" t="s">
        <v>344</v>
      </c>
      <c r="H2" t="s">
        <v>346</v>
      </c>
      <c r="I2" s="12" t="s">
        <v>347</v>
      </c>
      <c r="J2" t="s">
        <v>247</v>
      </c>
      <c r="K2" t="s">
        <v>229</v>
      </c>
      <c r="L2" t="s">
        <v>230</v>
      </c>
      <c r="M2" t="s">
        <v>231</v>
      </c>
      <c r="N2" s="13" t="s">
        <v>232</v>
      </c>
      <c r="O2" s="12" t="s">
        <v>348</v>
      </c>
      <c r="P2" t="s">
        <v>233</v>
      </c>
      <c r="Q2" t="s">
        <v>233</v>
      </c>
      <c r="R2" t="s">
        <v>233</v>
      </c>
      <c r="S2">
        <v>10</v>
      </c>
      <c r="T2" t="s">
        <v>349</v>
      </c>
      <c r="U2">
        <v>45</v>
      </c>
      <c r="V2" t="s">
        <v>302</v>
      </c>
      <c r="W2">
        <v>300</v>
      </c>
      <c r="X2" t="s">
        <v>305</v>
      </c>
      <c r="Y2" t="s">
        <v>251</v>
      </c>
      <c r="Z2" t="s">
        <v>264</v>
      </c>
      <c r="AA2" t="s">
        <v>276</v>
      </c>
      <c r="AB2" t="s">
        <v>285</v>
      </c>
      <c r="AC2" t="s">
        <v>291</v>
      </c>
      <c r="AD2" t="s">
        <v>296</v>
      </c>
      <c r="AE2" t="s">
        <v>300</v>
      </c>
      <c r="AF2" t="s">
        <v>303</v>
      </c>
      <c r="AG2" t="s">
        <v>475</v>
      </c>
    </row>
    <row r="3" spans="1:33" x14ac:dyDescent="0.25">
      <c r="A3" t="s">
        <v>460</v>
      </c>
      <c r="B3" t="str">
        <f t="shared" si="0"/>
        <v>EXPLORATION</v>
      </c>
      <c r="C3">
        <v>2</v>
      </c>
      <c r="D3" s="11">
        <v>44428</v>
      </c>
      <c r="E3" t="s">
        <v>461</v>
      </c>
      <c r="F3" t="s">
        <v>343</v>
      </c>
      <c r="G3" t="s">
        <v>462</v>
      </c>
      <c r="H3" t="s">
        <v>455</v>
      </c>
      <c r="I3" s="12" t="s">
        <v>347</v>
      </c>
      <c r="J3" t="s">
        <v>289</v>
      </c>
      <c r="K3" t="s">
        <v>247</v>
      </c>
      <c r="L3" t="s">
        <v>248</v>
      </c>
      <c r="M3" t="s">
        <v>249</v>
      </c>
      <c r="N3" s="13">
        <v>0.3</v>
      </c>
      <c r="O3" s="12" t="s">
        <v>463</v>
      </c>
      <c r="P3" t="s">
        <v>233</v>
      </c>
      <c r="Q3" t="s">
        <v>233</v>
      </c>
      <c r="S3">
        <v>20</v>
      </c>
      <c r="T3" t="s">
        <v>464</v>
      </c>
      <c r="U3">
        <v>45</v>
      </c>
      <c r="V3" t="s">
        <v>256</v>
      </c>
      <c r="W3">
        <v>250</v>
      </c>
      <c r="X3" t="s">
        <v>264</v>
      </c>
      <c r="Y3" t="s">
        <v>276</v>
      </c>
      <c r="Z3" t="s">
        <v>296</v>
      </c>
      <c r="AA3" t="s">
        <v>465</v>
      </c>
    </row>
    <row r="4" spans="1:33" x14ac:dyDescent="0.25">
      <c r="A4" t="s">
        <v>517</v>
      </c>
      <c r="B4" s="1" t="str">
        <f t="shared" ref="B4:B10" si="1">"EXPLORATION"</f>
        <v>EXPLORATION</v>
      </c>
      <c r="C4">
        <v>3</v>
      </c>
      <c r="D4" s="11">
        <v>44429</v>
      </c>
      <c r="E4" t="s">
        <v>487</v>
      </c>
      <c r="F4" t="s">
        <v>343</v>
      </c>
      <c r="G4" t="s">
        <v>488</v>
      </c>
      <c r="H4" t="s">
        <v>489</v>
      </c>
      <c r="I4" s="12" t="s">
        <v>347</v>
      </c>
      <c r="J4" t="s">
        <v>283</v>
      </c>
      <c r="K4" t="s">
        <v>230</v>
      </c>
      <c r="L4" t="s">
        <v>247</v>
      </c>
      <c r="M4" t="s">
        <v>262</v>
      </c>
      <c r="N4" s="13" t="s">
        <v>741</v>
      </c>
      <c r="O4" s="12" t="s">
        <v>490</v>
      </c>
      <c r="P4" t="s">
        <v>233</v>
      </c>
      <c r="R4" t="s">
        <v>233</v>
      </c>
      <c r="S4">
        <v>30</v>
      </c>
      <c r="T4" t="s">
        <v>491</v>
      </c>
      <c r="U4">
        <v>45</v>
      </c>
      <c r="V4" t="s">
        <v>302</v>
      </c>
      <c r="W4">
        <v>100</v>
      </c>
    </row>
    <row r="5" spans="1:33" x14ac:dyDescent="0.25">
      <c r="A5" t="s">
        <v>518</v>
      </c>
      <c r="B5" s="1" t="str">
        <f t="shared" si="1"/>
        <v>EXPLORATION</v>
      </c>
      <c r="C5">
        <v>4</v>
      </c>
      <c r="D5" s="11">
        <v>44430</v>
      </c>
      <c r="E5" t="s">
        <v>492</v>
      </c>
      <c r="F5" t="s">
        <v>343</v>
      </c>
      <c r="G5" t="s">
        <v>493</v>
      </c>
      <c r="H5" t="s">
        <v>494</v>
      </c>
      <c r="I5" s="12" t="s">
        <v>347</v>
      </c>
      <c r="J5" t="s">
        <v>274</v>
      </c>
      <c r="L5" t="s">
        <v>247</v>
      </c>
      <c r="M5" t="s">
        <v>231</v>
      </c>
      <c r="N5" s="13">
        <v>1.8</v>
      </c>
      <c r="O5" s="12" t="s">
        <v>495</v>
      </c>
      <c r="Q5" t="s">
        <v>233</v>
      </c>
      <c r="S5">
        <v>40</v>
      </c>
      <c r="T5" t="s">
        <v>496</v>
      </c>
      <c r="U5">
        <v>45</v>
      </c>
      <c r="V5" t="s">
        <v>256</v>
      </c>
      <c r="W5">
        <v>100</v>
      </c>
      <c r="X5" t="s">
        <v>465</v>
      </c>
    </row>
    <row r="6" spans="1:33" x14ac:dyDescent="0.25">
      <c r="A6" t="s">
        <v>519</v>
      </c>
      <c r="B6" s="1" t="str">
        <f t="shared" si="1"/>
        <v>EXPLORATION</v>
      </c>
      <c r="C6">
        <v>5</v>
      </c>
      <c r="D6" s="11">
        <v>44431</v>
      </c>
      <c r="E6" t="s">
        <v>497</v>
      </c>
      <c r="F6" t="s">
        <v>343</v>
      </c>
      <c r="G6" t="s">
        <v>498</v>
      </c>
      <c r="H6" t="s">
        <v>499</v>
      </c>
      <c r="I6" s="12" t="s">
        <v>347</v>
      </c>
      <c r="J6" t="s">
        <v>246</v>
      </c>
      <c r="K6" t="s">
        <v>230</v>
      </c>
      <c r="L6" t="s">
        <v>247</v>
      </c>
      <c r="M6" t="s">
        <v>249</v>
      </c>
      <c r="N6" s="13">
        <v>3.2</v>
      </c>
      <c r="O6" s="12" t="s">
        <v>500</v>
      </c>
      <c r="P6" t="s">
        <v>233</v>
      </c>
      <c r="Q6" t="s">
        <v>233</v>
      </c>
      <c r="R6" t="s">
        <v>233</v>
      </c>
      <c r="S6">
        <v>50</v>
      </c>
      <c r="T6" t="s">
        <v>501</v>
      </c>
      <c r="U6">
        <v>45</v>
      </c>
      <c r="V6" t="s">
        <v>302</v>
      </c>
      <c r="W6">
        <v>150</v>
      </c>
      <c r="X6" t="s">
        <v>465</v>
      </c>
    </row>
    <row r="7" spans="1:33" x14ac:dyDescent="0.25">
      <c r="A7" t="s">
        <v>520</v>
      </c>
      <c r="B7" s="1" t="str">
        <f t="shared" si="1"/>
        <v>EXPLORATION</v>
      </c>
      <c r="C7">
        <v>6</v>
      </c>
      <c r="D7" s="11">
        <v>44432</v>
      </c>
      <c r="E7" t="s">
        <v>502</v>
      </c>
      <c r="F7" t="s">
        <v>343</v>
      </c>
      <c r="G7" t="s">
        <v>503</v>
      </c>
      <c r="H7" t="s">
        <v>504</v>
      </c>
      <c r="I7" s="12" t="s">
        <v>347</v>
      </c>
      <c r="J7" t="s">
        <v>261</v>
      </c>
      <c r="K7" t="s">
        <v>230</v>
      </c>
      <c r="L7" t="s">
        <v>247</v>
      </c>
      <c r="M7" t="s">
        <v>262</v>
      </c>
      <c r="N7" s="13">
        <v>10</v>
      </c>
      <c r="O7" s="12" t="s">
        <v>505</v>
      </c>
      <c r="Q7" t="s">
        <v>233</v>
      </c>
      <c r="R7" t="s">
        <v>233</v>
      </c>
      <c r="S7">
        <v>60</v>
      </c>
      <c r="T7" t="s">
        <v>506</v>
      </c>
      <c r="U7">
        <v>45</v>
      </c>
      <c r="V7" t="s">
        <v>256</v>
      </c>
      <c r="W7">
        <v>105</v>
      </c>
      <c r="X7" t="s">
        <v>465</v>
      </c>
    </row>
    <row r="8" spans="1:33" x14ac:dyDescent="0.25">
      <c r="A8" t="s">
        <v>521</v>
      </c>
      <c r="B8" s="1" t="str">
        <f t="shared" si="1"/>
        <v>EXPLORATION</v>
      </c>
      <c r="C8">
        <v>7</v>
      </c>
      <c r="D8" s="11">
        <v>44433</v>
      </c>
      <c r="E8" t="s">
        <v>507</v>
      </c>
      <c r="F8" t="s">
        <v>343</v>
      </c>
      <c r="G8" t="s">
        <v>508</v>
      </c>
      <c r="H8" t="s">
        <v>509</v>
      </c>
      <c r="I8" s="12" t="s">
        <v>347</v>
      </c>
      <c r="J8" t="s">
        <v>294</v>
      </c>
      <c r="L8" t="s">
        <v>229</v>
      </c>
      <c r="N8" s="13">
        <v>32</v>
      </c>
      <c r="O8" s="12" t="s">
        <v>510</v>
      </c>
      <c r="R8" t="s">
        <v>233</v>
      </c>
      <c r="S8">
        <v>70</v>
      </c>
      <c r="T8" t="s">
        <v>511</v>
      </c>
      <c r="U8">
        <v>45</v>
      </c>
      <c r="V8" t="s">
        <v>302</v>
      </c>
      <c r="W8">
        <v>60</v>
      </c>
      <c r="Z8" t="s">
        <v>276</v>
      </c>
      <c r="AE8" t="s">
        <v>296</v>
      </c>
    </row>
    <row r="9" spans="1:33" x14ac:dyDescent="0.25">
      <c r="A9" t="s">
        <v>522</v>
      </c>
      <c r="B9" s="1" t="str">
        <f t="shared" si="1"/>
        <v>EXPLORATION</v>
      </c>
      <c r="C9">
        <v>8</v>
      </c>
      <c r="D9" s="11">
        <v>44434</v>
      </c>
      <c r="E9" t="s">
        <v>512</v>
      </c>
      <c r="F9" t="s">
        <v>343</v>
      </c>
      <c r="G9" t="s">
        <v>513</v>
      </c>
      <c r="H9" t="s">
        <v>514</v>
      </c>
      <c r="I9" s="12" t="s">
        <v>347</v>
      </c>
      <c r="N9" s="13">
        <v>100</v>
      </c>
      <c r="O9" s="12" t="s">
        <v>515</v>
      </c>
      <c r="P9" t="s">
        <v>233</v>
      </c>
      <c r="R9" t="s">
        <v>233</v>
      </c>
      <c r="S9">
        <v>80</v>
      </c>
      <c r="T9" t="s">
        <v>516</v>
      </c>
      <c r="U9">
        <v>45</v>
      </c>
      <c r="V9" t="s">
        <v>256</v>
      </c>
      <c r="W9">
        <v>15</v>
      </c>
      <c r="X9" t="s">
        <v>465</v>
      </c>
      <c r="Z9" t="s">
        <v>465</v>
      </c>
      <c r="AG9" t="s">
        <v>465</v>
      </c>
    </row>
    <row r="10" spans="1:33" x14ac:dyDescent="0.25">
      <c r="A10" t="s">
        <v>523</v>
      </c>
      <c r="B10" s="1" t="str">
        <f t="shared" si="1"/>
        <v>EXPLORATION</v>
      </c>
      <c r="C10">
        <v>0</v>
      </c>
      <c r="N10" s="13"/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8" spans="4:15" x14ac:dyDescent="0.25">
      <c r="D18" s="11"/>
      <c r="I18" s="12"/>
      <c r="O18" s="12"/>
    </row>
    <row r="19" spans="4:15" x14ac:dyDescent="0.25">
      <c r="D19" s="11"/>
      <c r="I19" s="12"/>
      <c r="O19" s="12"/>
    </row>
    <row r="20" spans="4:15" x14ac:dyDescent="0.25">
      <c r="D20" s="11"/>
      <c r="I20" s="12"/>
      <c r="O20" s="12"/>
    </row>
    <row r="21" spans="4:15" x14ac:dyDescent="0.25">
      <c r="D21" s="11"/>
      <c r="I21" s="12"/>
      <c r="O21" s="12"/>
    </row>
    <row r="22" spans="4:15" x14ac:dyDescent="0.25">
      <c r="D22" s="11"/>
      <c r="I22" s="12"/>
      <c r="O22" s="12"/>
    </row>
    <row r="23" spans="4:15" x14ac:dyDescent="0.25">
      <c r="D23" s="11"/>
      <c r="I23" s="12"/>
      <c r="O23" s="12"/>
    </row>
    <row r="24" spans="4:15" x14ac:dyDescent="0.25">
      <c r="D24" s="11"/>
      <c r="I24" s="12"/>
      <c r="O24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ignoredErrors>
    <ignoredError sqref="N4" numberStoredAsText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E97"/>
  <sheetViews>
    <sheetView tabSelected="1" workbookViewId="0">
      <pane xSplit="9" topLeftCell="J1" activePane="topRight" state="frozen"/>
      <selection pane="topRight" activeCell="L5" sqref="L5"/>
    </sheetView>
  </sheetViews>
  <sheetFormatPr baseColWidth="10" defaultColWidth="11.42578125" defaultRowHeight="15" x14ac:dyDescent="0.25"/>
  <cols>
    <col min="1" max="1" width="7.42578125" style="16" customWidth="1"/>
    <col min="2" max="2" width="11.5703125" style="16" bestFit="1" customWidth="1"/>
    <col min="3" max="3" width="15.85546875" style="16" bestFit="1" customWidth="1"/>
    <col min="4" max="4" width="9.42578125" style="16" bestFit="1" customWidth="1"/>
    <col min="5" max="5" width="9.42578125" style="16" customWidth="1"/>
    <col min="6" max="6" width="6.140625" style="16" customWidth="1"/>
    <col min="7" max="7" width="12" style="16" bestFit="1" customWidth="1"/>
    <col min="8" max="8" width="14.7109375" style="16" bestFit="1" customWidth="1"/>
    <col min="9" max="9" width="20.140625" style="16" bestFit="1" customWidth="1"/>
    <col min="10" max="10" width="13.7109375" style="17" bestFit="1" customWidth="1"/>
    <col min="11" max="11" width="21" style="17" customWidth="1"/>
    <col min="12" max="12" width="8.42578125" style="16" bestFit="1" customWidth="1"/>
    <col min="13" max="13" width="14.28515625" style="32" bestFit="1" customWidth="1"/>
    <col min="14" max="14" width="13.5703125" style="16" bestFit="1" customWidth="1"/>
    <col min="15" max="15" width="7.85546875" style="16" bestFit="1" customWidth="1"/>
    <col min="16" max="16" width="32.140625" style="16" bestFit="1" customWidth="1"/>
    <col min="17" max="17" width="8.85546875" style="16" bestFit="1" customWidth="1"/>
    <col min="18" max="18" width="13" style="16" bestFit="1" customWidth="1"/>
    <col min="19" max="19" width="14.28515625" style="16" bestFit="1" customWidth="1"/>
    <col min="20" max="20" width="15.85546875" style="16" bestFit="1" customWidth="1"/>
    <col min="21" max="21" width="17.5703125" style="16" bestFit="1" customWidth="1"/>
    <col min="22" max="22" width="19.28515625" style="17" bestFit="1" customWidth="1"/>
    <col min="23" max="23" width="8.7109375" style="16" bestFit="1" customWidth="1"/>
    <col min="24" max="24" width="13.85546875" style="16" bestFit="1" customWidth="1"/>
    <col min="25" max="25" width="15" style="16" bestFit="1" customWidth="1"/>
    <col min="26" max="26" width="10.7109375" style="16" bestFit="1" customWidth="1"/>
    <col min="27" max="27" width="29.42578125" style="17" bestFit="1" customWidth="1"/>
    <col min="28" max="28" width="19.28515625" style="17" bestFit="1" customWidth="1"/>
    <col min="29" max="29" width="32.42578125" style="17" bestFit="1" customWidth="1"/>
    <col min="30" max="30" width="27.85546875" style="16" bestFit="1" customWidth="1"/>
    <col min="31" max="31" width="29.42578125" style="17" customWidth="1"/>
  </cols>
  <sheetData>
    <row r="1" spans="1:31" x14ac:dyDescent="0.25">
      <c r="A1" s="19" t="s">
        <v>9</v>
      </c>
      <c r="B1" s="19" t="s">
        <v>15</v>
      </c>
      <c r="C1" s="20" t="s">
        <v>21</v>
      </c>
      <c r="D1" s="21" t="s">
        <v>26</v>
      </c>
      <c r="E1" s="21" t="s">
        <v>25</v>
      </c>
      <c r="F1" s="21" t="s">
        <v>476</v>
      </c>
      <c r="G1" s="21" t="s">
        <v>10</v>
      </c>
      <c r="H1" s="21" t="s">
        <v>77</v>
      </c>
      <c r="I1" s="21" t="s">
        <v>78</v>
      </c>
      <c r="J1" s="30" t="s">
        <v>79</v>
      </c>
      <c r="K1" s="33" t="s">
        <v>80</v>
      </c>
      <c r="L1" s="19" t="s">
        <v>81</v>
      </c>
      <c r="M1" s="31" t="s">
        <v>82</v>
      </c>
      <c r="N1" s="21" t="s">
        <v>83</v>
      </c>
      <c r="O1" s="21" t="s">
        <v>84</v>
      </c>
      <c r="P1" s="21" t="s">
        <v>86</v>
      </c>
      <c r="Q1" s="21" t="s">
        <v>87</v>
      </c>
      <c r="R1" s="21" t="s">
        <v>88</v>
      </c>
      <c r="S1" s="19" t="s">
        <v>89</v>
      </c>
      <c r="T1" s="19" t="s">
        <v>90</v>
      </c>
      <c r="U1" s="20" t="s">
        <v>91</v>
      </c>
      <c r="V1" s="30" t="s">
        <v>92</v>
      </c>
      <c r="W1" s="21" t="s">
        <v>93</v>
      </c>
      <c r="X1" s="21" t="s">
        <v>94</v>
      </c>
      <c r="Y1" s="21" t="s">
        <v>95</v>
      </c>
      <c r="Z1" s="21" t="s">
        <v>49</v>
      </c>
      <c r="AA1" s="33" t="s">
        <v>96</v>
      </c>
      <c r="AB1" s="33" t="s">
        <v>97</v>
      </c>
      <c r="AC1" s="30" t="s">
        <v>98</v>
      </c>
      <c r="AD1" s="21" t="s">
        <v>99</v>
      </c>
      <c r="AE1" s="30" t="s">
        <v>100</v>
      </c>
    </row>
    <row r="2" spans="1:31" x14ac:dyDescent="0.25">
      <c r="A2" s="16" t="str">
        <f>"SE"&amp;ROW()-1</f>
        <v>SE1</v>
      </c>
      <c r="B2" t="s">
        <v>0</v>
      </c>
      <c r="C2" s="11" t="s">
        <v>350</v>
      </c>
      <c r="D2" t="s">
        <v>5</v>
      </c>
      <c r="E2"/>
      <c r="F2" s="16" t="str">
        <f>"LAYER"</f>
        <v>LAYER</v>
      </c>
      <c r="G2">
        <v>1</v>
      </c>
      <c r="H2" t="s">
        <v>192</v>
      </c>
      <c r="I2" t="s">
        <v>191</v>
      </c>
      <c r="J2" s="45" t="s">
        <v>318</v>
      </c>
      <c r="K2" s="13"/>
      <c r="L2">
        <v>5</v>
      </c>
      <c r="M2" s="32">
        <f ca="1">Erkundungsstelle.Sample.Table[[#This Row],[TIEFE_ENDE]]-Erkundungsstelle.Sample.Table[[#This Row],[DICKE]]</f>
        <v>0</v>
      </c>
      <c r="N2" s="16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222</v>
      </c>
      <c r="P2" t="s">
        <v>218</v>
      </c>
      <c r="Q2" t="s">
        <v>466</v>
      </c>
      <c r="R2" s="12" t="s">
        <v>219</v>
      </c>
      <c r="S2" t="s">
        <v>220</v>
      </c>
      <c r="T2" t="s">
        <v>221</v>
      </c>
      <c r="U2" s="13">
        <v>1</v>
      </c>
      <c r="V2" s="13">
        <v>1</v>
      </c>
      <c r="W2"/>
      <c r="X2"/>
      <c r="Y2" s="16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s="18" t="str">
        <f>IF(Erkundungsstelle.Sample.Table[[#This Row],[PECH]]="JA","auffällig",IF(Erkundungsstelle.Sample.Table[[#This Row],[ART]]&lt;&gt;"","neutral",""))</f>
        <v>auffällig</v>
      </c>
      <c r="AA2" s="13">
        <v>1</v>
      </c>
      <c r="AB2" s="13" t="s">
        <v>467</v>
      </c>
      <c r="AC2" s="13" t="s">
        <v>467</v>
      </c>
      <c r="AD2" t="s">
        <v>222</v>
      </c>
      <c r="AE2" s="13" t="s">
        <v>467</v>
      </c>
    </row>
    <row r="3" spans="1:31" x14ac:dyDescent="0.25">
      <c r="A3" s="34" t="str">
        <f t="shared" ref="A3" si="0">"SE"&amp;ROW()-1</f>
        <v>SE2</v>
      </c>
      <c r="B3" t="s">
        <v>0</v>
      </c>
      <c r="C3" s="11" t="s">
        <v>3</v>
      </c>
      <c r="D3" t="s">
        <v>524</v>
      </c>
      <c r="E3"/>
      <c r="F3" s="16" t="str">
        <f t="shared" ref="F3:F52" si="1">"LAYER"</f>
        <v>LAYER</v>
      </c>
      <c r="G3">
        <v>2</v>
      </c>
      <c r="H3" t="s">
        <v>192</v>
      </c>
      <c r="I3" t="s">
        <v>191</v>
      </c>
      <c r="J3" s="45" t="s">
        <v>318</v>
      </c>
      <c r="K3" s="13"/>
      <c r="L3">
        <v>3</v>
      </c>
      <c r="M3" s="35">
        <f ca="1">Erkundungsstelle.Sample.Table[[#This Row],[TIEFE_ENDE]]-Erkundungsstelle.Sample.Table[[#This Row],[DICKE]]</f>
        <v>5</v>
      </c>
      <c r="N3" s="35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O3" t="s">
        <v>193</v>
      </c>
      <c r="P3" t="s">
        <v>236</v>
      </c>
      <c r="Q3" t="s">
        <v>451</v>
      </c>
      <c r="R3" s="12" t="s">
        <v>237</v>
      </c>
      <c r="S3" t="s">
        <v>238</v>
      </c>
      <c r="T3" t="s">
        <v>239</v>
      </c>
      <c r="U3" s="13">
        <v>2</v>
      </c>
      <c r="V3" s="13">
        <v>2</v>
      </c>
      <c r="W3"/>
      <c r="X3"/>
      <c r="Y3" s="35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s="38" t="str">
        <f>IF(Erkundungsstelle.Sample.Table[[#This Row],[PECH]]="JA","auffällig",IF(Erkundungsstelle.Sample.Table[[#This Row],[ART]]&lt;&gt;"","neutral",""))</f>
        <v>neutral</v>
      </c>
      <c r="AA3" s="13">
        <v>2</v>
      </c>
      <c r="AB3" s="13" t="s">
        <v>468</v>
      </c>
      <c r="AC3" s="13" t="s">
        <v>468</v>
      </c>
      <c r="AD3" t="s">
        <v>193</v>
      </c>
      <c r="AE3" s="13" t="s">
        <v>468</v>
      </c>
    </row>
    <row r="4" spans="1:31" x14ac:dyDescent="0.25">
      <c r="A4" s="34" t="str">
        <f t="shared" ref="A4:A52" si="2">"SE"&amp;ROW()-1</f>
        <v>SE3</v>
      </c>
      <c r="B4" t="s">
        <v>0</v>
      </c>
      <c r="C4" s="11" t="s">
        <v>350</v>
      </c>
      <c r="D4" t="s">
        <v>525</v>
      </c>
      <c r="E4"/>
      <c r="F4" s="16" t="str">
        <f t="shared" si="1"/>
        <v>LAYER</v>
      </c>
      <c r="G4">
        <v>3</v>
      </c>
      <c r="H4" t="s">
        <v>192</v>
      </c>
      <c r="I4" t="s">
        <v>526</v>
      </c>
      <c r="J4" s="45" t="s">
        <v>351</v>
      </c>
      <c r="K4" s="13"/>
      <c r="L4">
        <v>4.2</v>
      </c>
      <c r="M4" s="35">
        <f ca="1">Erkundungsstelle.Sample.Table[[#This Row],[TIEFE_ENDE]]-Erkundungsstelle.Sample.Table[[#This Row],[DICKE]]</f>
        <v>7.9999999999999991</v>
      </c>
      <c r="N4" s="35" cm="1">
        <f t="array" aca="1" ref="N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12.2</v>
      </c>
      <c r="O4" t="s">
        <v>193</v>
      </c>
      <c r="P4" t="s">
        <v>254</v>
      </c>
      <c r="Q4" t="s">
        <v>554</v>
      </c>
      <c r="R4" s="12" t="s">
        <v>255</v>
      </c>
      <c r="S4" t="s">
        <v>256</v>
      </c>
      <c r="T4" t="s">
        <v>257</v>
      </c>
      <c r="U4" s="13">
        <v>3</v>
      </c>
      <c r="V4" s="13">
        <v>3</v>
      </c>
      <c r="W4"/>
      <c r="X4"/>
      <c r="Y4" s="35" t="str" cm="1">
        <f t="array" ref="Y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4" s="38" t="str">
        <f>IF(Erkundungsstelle.Sample.Table[[#This Row],[PECH]]="JA","auffällig",IF(Erkundungsstelle.Sample.Table[[#This Row],[ART]]&lt;&gt;"","neutral",""))</f>
        <v>neutral</v>
      </c>
      <c r="AA4" s="13">
        <v>3</v>
      </c>
      <c r="AB4" s="13" t="s">
        <v>565</v>
      </c>
      <c r="AC4" s="13" t="s">
        <v>565</v>
      </c>
      <c r="AD4" t="s">
        <v>222</v>
      </c>
      <c r="AE4" s="13" t="s">
        <v>565</v>
      </c>
    </row>
    <row r="5" spans="1:31" x14ac:dyDescent="0.25">
      <c r="A5" s="34" t="str">
        <f t="shared" si="2"/>
        <v>SE4</v>
      </c>
      <c r="B5" t="s">
        <v>0</v>
      </c>
      <c r="C5" s="11" t="s">
        <v>527</v>
      </c>
      <c r="D5"/>
      <c r="E5" t="s">
        <v>4</v>
      </c>
      <c r="F5" s="16" t="str">
        <f t="shared" si="1"/>
        <v>LAYER</v>
      </c>
      <c r="G5">
        <v>4</v>
      </c>
      <c r="H5" t="s">
        <v>234</v>
      </c>
      <c r="I5" t="s">
        <v>528</v>
      </c>
      <c r="J5" s="45" t="s">
        <v>318</v>
      </c>
      <c r="K5" s="13"/>
      <c r="L5">
        <v>3</v>
      </c>
      <c r="M5" s="35">
        <f ca="1">Erkundungsstelle.Sample.Table[[#This Row],[TIEFE_ENDE]]-Erkundungsstelle.Sample.Table[[#This Row],[DICKE]]</f>
        <v>12.2</v>
      </c>
      <c r="N5" s="35" cm="1">
        <f t="array" aca="1" ref="N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15.2</v>
      </c>
      <c r="O5"/>
      <c r="P5" t="s">
        <v>267</v>
      </c>
      <c r="Q5" t="s">
        <v>555</v>
      </c>
      <c r="R5" s="12" t="s">
        <v>268</v>
      </c>
      <c r="S5" t="s">
        <v>269</v>
      </c>
      <c r="T5" t="s">
        <v>270</v>
      </c>
      <c r="U5" s="13">
        <v>4</v>
      </c>
      <c r="V5" s="13">
        <v>4</v>
      </c>
      <c r="W5"/>
      <c r="X5" t="s">
        <v>266</v>
      </c>
      <c r="Y5" s="35" t="str" cm="1">
        <f t="array" ref="Y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5" s="38" t="str">
        <f>IF(Erkundungsstelle.Sample.Table[[#This Row],[PECH]]="JA","auffällig",IF(Erkundungsstelle.Sample.Table[[#This Row],[ART]]&lt;&gt;"","neutral",""))</f>
        <v>neutral</v>
      </c>
      <c r="AA5" s="13">
        <v>4</v>
      </c>
      <c r="AB5" s="13" t="s">
        <v>467</v>
      </c>
      <c r="AC5" s="13" t="s">
        <v>467</v>
      </c>
      <c r="AD5" t="s">
        <v>193</v>
      </c>
      <c r="AE5" s="13" t="s">
        <v>467</v>
      </c>
    </row>
    <row r="6" spans="1:31" x14ac:dyDescent="0.25">
      <c r="A6" s="34" t="str">
        <f t="shared" si="2"/>
        <v>SE5</v>
      </c>
      <c r="B6" t="s">
        <v>0</v>
      </c>
      <c r="C6" s="11" t="s">
        <v>529</v>
      </c>
      <c r="D6"/>
      <c r="E6"/>
      <c r="F6" s="16" t="str">
        <f t="shared" si="1"/>
        <v>LAYER</v>
      </c>
      <c r="G6">
        <v>5</v>
      </c>
      <c r="H6" t="s">
        <v>234</v>
      </c>
      <c r="I6" t="s">
        <v>530</v>
      </c>
      <c r="J6" s="45" t="s">
        <v>531</v>
      </c>
      <c r="K6" s="13"/>
      <c r="L6">
        <v>6</v>
      </c>
      <c r="M6" s="35">
        <f ca="1">Erkundungsstelle.Sample.Table[[#This Row],[TIEFE_ENDE]]-Erkundungsstelle.Sample.Table[[#This Row],[DICKE]]</f>
        <v>15.2</v>
      </c>
      <c r="N6" s="35" cm="1">
        <f t="array" aca="1" ref="N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21.2</v>
      </c>
      <c r="O6"/>
      <c r="P6"/>
      <c r="Q6" t="s">
        <v>466</v>
      </c>
      <c r="R6" s="12" t="s">
        <v>219</v>
      </c>
      <c r="S6" t="s">
        <v>279</v>
      </c>
      <c r="T6" t="s">
        <v>280</v>
      </c>
      <c r="U6" s="13">
        <v>5</v>
      </c>
      <c r="V6" s="13">
        <v>5</v>
      </c>
      <c r="W6"/>
      <c r="X6" t="s">
        <v>278</v>
      </c>
      <c r="Y6" s="35" t="str" cm="1">
        <f t="array" ref="Y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6" s="38" t="str">
        <f>IF(Erkundungsstelle.Sample.Table[[#This Row],[PECH]]="JA","auffällig",IF(Erkundungsstelle.Sample.Table[[#This Row],[ART]]&lt;&gt;"","neutral",""))</f>
        <v>neutral</v>
      </c>
      <c r="AA6" s="13">
        <v>5</v>
      </c>
      <c r="AB6" s="13" t="s">
        <v>468</v>
      </c>
      <c r="AC6" s="13" t="s">
        <v>468</v>
      </c>
      <c r="AD6" t="s">
        <v>222</v>
      </c>
      <c r="AE6" s="13" t="s">
        <v>468</v>
      </c>
    </row>
    <row r="7" spans="1:31" x14ac:dyDescent="0.25">
      <c r="A7" s="34" t="str">
        <f t="shared" si="2"/>
        <v>SE6</v>
      </c>
      <c r="B7" t="s">
        <v>0</v>
      </c>
      <c r="C7" s="11" t="s">
        <v>532</v>
      </c>
      <c r="D7"/>
      <c r="E7"/>
      <c r="F7" s="16" t="str">
        <f t="shared" si="1"/>
        <v>LAYER</v>
      </c>
      <c r="G7">
        <v>6</v>
      </c>
      <c r="H7" t="s">
        <v>252</v>
      </c>
      <c r="I7" t="s">
        <v>533</v>
      </c>
      <c r="J7" s="45"/>
      <c r="K7" s="13"/>
      <c r="L7">
        <v>78</v>
      </c>
      <c r="M7" s="35">
        <f ca="1">Erkundungsstelle.Sample.Table[[#This Row],[TIEFE_ENDE]]-Erkundungsstelle.Sample.Table[[#This Row],[DICKE]]</f>
        <v>21.200000000000003</v>
      </c>
      <c r="N7" s="35" cm="1">
        <f t="array" aca="1" ref="N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99.2</v>
      </c>
      <c r="O7"/>
      <c r="P7" t="s">
        <v>236</v>
      </c>
      <c r="Q7" t="s">
        <v>451</v>
      </c>
      <c r="R7" s="12" t="s">
        <v>237</v>
      </c>
      <c r="S7" t="s">
        <v>287</v>
      </c>
      <c r="T7" t="s">
        <v>221</v>
      </c>
      <c r="U7" s="13">
        <v>6</v>
      </c>
      <c r="V7" s="13">
        <v>6</v>
      </c>
      <c r="W7"/>
      <c r="X7" t="s">
        <v>253</v>
      </c>
      <c r="Y7" s="35" t="str" cm="1">
        <f t="array" ref="Y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7" s="38" t="str">
        <f>IF(Erkundungsstelle.Sample.Table[[#This Row],[PECH]]="JA","auffällig",IF(Erkundungsstelle.Sample.Table[[#This Row],[ART]]&lt;&gt;"","neutral",""))</f>
        <v>neutral</v>
      </c>
      <c r="AA7" s="13">
        <v>6</v>
      </c>
      <c r="AB7" s="13" t="s">
        <v>565</v>
      </c>
      <c r="AC7" s="13" t="s">
        <v>565</v>
      </c>
      <c r="AD7" t="s">
        <v>193</v>
      </c>
      <c r="AE7" s="13" t="s">
        <v>565</v>
      </c>
    </row>
    <row r="8" spans="1:31" x14ac:dyDescent="0.25">
      <c r="A8" s="34" t="str">
        <f t="shared" si="2"/>
        <v>SE7</v>
      </c>
      <c r="B8" t="s">
        <v>0</v>
      </c>
      <c r="C8" s="11" t="s">
        <v>534</v>
      </c>
      <c r="D8"/>
      <c r="E8"/>
      <c r="F8" s="16" t="str">
        <f t="shared" si="1"/>
        <v>LAYER</v>
      </c>
      <c r="G8">
        <v>7</v>
      </c>
      <c r="H8" t="s">
        <v>252</v>
      </c>
      <c r="I8" t="s">
        <v>533</v>
      </c>
      <c r="J8" s="45"/>
      <c r="K8" s="13"/>
      <c r="L8">
        <v>9</v>
      </c>
      <c r="M8" s="35">
        <f ca="1">Erkundungsstelle.Sample.Table[[#This Row],[TIEFE_ENDE]]-Erkundungsstelle.Sample.Table[[#This Row],[DICKE]]</f>
        <v>99.2</v>
      </c>
      <c r="N8" s="35" cm="1">
        <f t="array" aca="1" ref="N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108.2</v>
      </c>
      <c r="O8"/>
      <c r="P8" t="s">
        <v>254</v>
      </c>
      <c r="Q8" t="s">
        <v>554</v>
      </c>
      <c r="R8" s="12" t="s">
        <v>255</v>
      </c>
      <c r="S8" t="s">
        <v>293</v>
      </c>
      <c r="T8" t="s">
        <v>239</v>
      </c>
      <c r="U8" s="13">
        <v>7</v>
      </c>
      <c r="V8" s="13">
        <v>7</v>
      </c>
      <c r="W8"/>
      <c r="X8" t="s">
        <v>217</v>
      </c>
      <c r="Y8" s="35" t="str" cm="1">
        <f t="array" ref="Y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8" s="38" t="str">
        <f>IF(Erkundungsstelle.Sample.Table[[#This Row],[PECH]]="JA","auffällig",IF(Erkundungsstelle.Sample.Table[[#This Row],[ART]]&lt;&gt;"","neutral",""))</f>
        <v>neutral</v>
      </c>
      <c r="AA8" s="13">
        <v>7</v>
      </c>
      <c r="AB8" s="13" t="s">
        <v>467</v>
      </c>
      <c r="AC8" s="13" t="s">
        <v>467</v>
      </c>
      <c r="AD8" t="s">
        <v>222</v>
      </c>
      <c r="AE8" s="13" t="s">
        <v>467</v>
      </c>
    </row>
    <row r="9" spans="1:31" x14ac:dyDescent="0.25">
      <c r="A9" s="34" t="str">
        <f t="shared" si="2"/>
        <v>SE8</v>
      </c>
      <c r="B9" t="s">
        <v>0</v>
      </c>
      <c r="C9" s="11" t="s">
        <v>535</v>
      </c>
      <c r="D9"/>
      <c r="E9"/>
      <c r="F9" s="16" t="str">
        <f t="shared" si="1"/>
        <v>LAYER</v>
      </c>
      <c r="G9">
        <v>8</v>
      </c>
      <c r="H9" t="s">
        <v>252</v>
      </c>
      <c r="I9" t="s">
        <v>536</v>
      </c>
      <c r="J9" s="45"/>
      <c r="K9" s="13"/>
      <c r="L9">
        <v>12</v>
      </c>
      <c r="M9" s="35">
        <f ca="1">Erkundungsstelle.Sample.Table[[#This Row],[TIEFE_ENDE]]-Erkundungsstelle.Sample.Table[[#This Row],[DICKE]]</f>
        <v>108.2</v>
      </c>
      <c r="N9" s="35" cm="1">
        <f t="array" aca="1" ref="N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120.2</v>
      </c>
      <c r="O9"/>
      <c r="P9" t="s">
        <v>267</v>
      </c>
      <c r="Q9" t="s">
        <v>555</v>
      </c>
      <c r="R9" s="12" t="s">
        <v>268</v>
      </c>
      <c r="S9" t="s">
        <v>298</v>
      </c>
      <c r="T9" t="s">
        <v>257</v>
      </c>
      <c r="U9" s="13">
        <v>8</v>
      </c>
      <c r="V9" s="13">
        <v>8</v>
      </c>
      <c r="W9"/>
      <c r="X9" t="s">
        <v>235</v>
      </c>
      <c r="Y9" s="35" t="str" cm="1">
        <f t="array" ref="Y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9" s="38" t="str">
        <f>IF(Erkundungsstelle.Sample.Table[[#This Row],[PECH]]="JA","auffällig",IF(Erkundungsstelle.Sample.Table[[#This Row],[ART]]&lt;&gt;"","neutral",""))</f>
        <v>neutral</v>
      </c>
      <c r="AA9" s="13">
        <v>8</v>
      </c>
      <c r="AB9" s="13" t="s">
        <v>468</v>
      </c>
      <c r="AC9" s="13" t="s">
        <v>468</v>
      </c>
      <c r="AD9" t="s">
        <v>193</v>
      </c>
      <c r="AE9" s="13" t="s">
        <v>468</v>
      </c>
    </row>
    <row r="10" spans="1:31" x14ac:dyDescent="0.25">
      <c r="A10" s="34" t="str">
        <f t="shared" si="2"/>
        <v>SE9</v>
      </c>
      <c r="B10" t="s">
        <v>0</v>
      </c>
      <c r="C10" s="11" t="s">
        <v>537</v>
      </c>
      <c r="D10"/>
      <c r="E10"/>
      <c r="F10" s="16" t="str">
        <f t="shared" si="1"/>
        <v>LAYER</v>
      </c>
      <c r="G10">
        <v>9</v>
      </c>
      <c r="H10" t="s">
        <v>252</v>
      </c>
      <c r="I10" t="s">
        <v>538</v>
      </c>
      <c r="J10" s="45"/>
      <c r="K10" s="13"/>
      <c r="L10">
        <v>15</v>
      </c>
      <c r="M10" s="35">
        <f ca="1">Erkundungsstelle.Sample.Table[[#This Row],[TIEFE_ENDE]]-Erkundungsstelle.Sample.Table[[#This Row],[DICKE]]</f>
        <v>120.19999999999999</v>
      </c>
      <c r="N10" s="35" cm="1">
        <f t="array" aca="1" ref="N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135.19999999999999</v>
      </c>
      <c r="O10"/>
      <c r="P10" t="s">
        <v>218</v>
      </c>
      <c r="Q10" t="s">
        <v>466</v>
      </c>
      <c r="R10" s="12" t="s">
        <v>219</v>
      </c>
      <c r="S10" t="s">
        <v>220</v>
      </c>
      <c r="T10" t="s">
        <v>270</v>
      </c>
      <c r="U10" s="13">
        <v>9</v>
      </c>
      <c r="V10" s="13">
        <v>9</v>
      </c>
      <c r="W10"/>
      <c r="X10" t="s">
        <v>235</v>
      </c>
      <c r="Y10" s="35" t="str" cm="1">
        <f t="array" ref="Y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0" s="38" t="str">
        <f>IF(Erkundungsstelle.Sample.Table[[#This Row],[PECH]]="JA","auffällig",IF(Erkundungsstelle.Sample.Table[[#This Row],[ART]]&lt;&gt;"","neutral",""))</f>
        <v>neutral</v>
      </c>
      <c r="AA10" s="13">
        <v>9</v>
      </c>
      <c r="AB10" s="13" t="s">
        <v>565</v>
      </c>
      <c r="AC10" s="13" t="s">
        <v>565</v>
      </c>
      <c r="AD10" t="s">
        <v>222</v>
      </c>
      <c r="AE10" s="13" t="s">
        <v>565</v>
      </c>
    </row>
    <row r="11" spans="1:31" x14ac:dyDescent="0.25">
      <c r="A11" s="34" t="str">
        <f t="shared" si="2"/>
        <v>SE10</v>
      </c>
      <c r="B11" t="s">
        <v>460</v>
      </c>
      <c r="C11" s="11"/>
      <c r="D11" t="s">
        <v>524</v>
      </c>
      <c r="E11"/>
      <c r="F11" s="16" t="str">
        <f t="shared" si="1"/>
        <v>LAYER</v>
      </c>
      <c r="G11">
        <v>1</v>
      </c>
      <c r="H11" t="s">
        <v>192</v>
      </c>
      <c r="I11" t="s">
        <v>526</v>
      </c>
      <c r="J11" s="45"/>
      <c r="K11" s="13"/>
      <c r="L11">
        <v>3</v>
      </c>
      <c r="M11" s="35">
        <f ca="1">Erkundungsstelle.Sample.Table[[#This Row],[TIEFE_ENDE]]-Erkundungsstelle.Sample.Table[[#This Row],[DICKE]]</f>
        <v>0</v>
      </c>
      <c r="N11" s="35" cm="1">
        <f t="array" aca="1" ref="N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11" t="s">
        <v>222</v>
      </c>
      <c r="P11" t="s">
        <v>236</v>
      </c>
      <c r="Q11" t="s">
        <v>451</v>
      </c>
      <c r="R11" s="12" t="s">
        <v>237</v>
      </c>
      <c r="S11" t="s">
        <v>238</v>
      </c>
      <c r="T11" t="s">
        <v>280</v>
      </c>
      <c r="U11" s="13">
        <v>10</v>
      </c>
      <c r="V11" s="13">
        <v>10</v>
      </c>
      <c r="W11"/>
      <c r="X11"/>
      <c r="Y11" s="35" t="str" cm="1">
        <f t="array" ref="Y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11" s="38" t="str">
        <f>IF(Erkundungsstelle.Sample.Table[[#This Row],[PECH]]="JA","auffällig",IF(Erkundungsstelle.Sample.Table[[#This Row],[ART]]&lt;&gt;"","neutral",""))</f>
        <v>auffällig</v>
      </c>
      <c r="AA11" s="13">
        <v>10</v>
      </c>
      <c r="AB11" s="13" t="s">
        <v>467</v>
      </c>
      <c r="AC11" s="13" t="s">
        <v>467</v>
      </c>
      <c r="AD11" t="s">
        <v>193</v>
      </c>
      <c r="AE11" s="13" t="s">
        <v>467</v>
      </c>
    </row>
    <row r="12" spans="1:31" x14ac:dyDescent="0.25">
      <c r="A12" s="34" t="str">
        <f t="shared" si="2"/>
        <v>SE11</v>
      </c>
      <c r="B12" t="s">
        <v>460</v>
      </c>
      <c r="C12" s="11" t="s">
        <v>527</v>
      </c>
      <c r="D12" t="s">
        <v>525</v>
      </c>
      <c r="E12"/>
      <c r="F12" s="16" t="str">
        <f t="shared" si="1"/>
        <v>LAYER</v>
      </c>
      <c r="G12">
        <v>2</v>
      </c>
      <c r="H12" t="s">
        <v>192</v>
      </c>
      <c r="I12" t="s">
        <v>539</v>
      </c>
      <c r="J12" s="45"/>
      <c r="K12" s="13"/>
      <c r="L12">
        <v>6</v>
      </c>
      <c r="M12" s="35">
        <f ca="1">Erkundungsstelle.Sample.Table[[#This Row],[TIEFE_ENDE]]-Erkundungsstelle.Sample.Table[[#This Row],[DICKE]]</f>
        <v>3</v>
      </c>
      <c r="N12" s="35" cm="1">
        <f t="array" aca="1" ref="N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12" t="s">
        <v>193</v>
      </c>
      <c r="P12"/>
      <c r="Q12"/>
      <c r="R12" s="12"/>
      <c r="S12"/>
      <c r="T12"/>
      <c r="U12" s="13"/>
      <c r="V12" s="13"/>
      <c r="W12"/>
      <c r="X12"/>
      <c r="Y12" s="35" t="str" cm="1">
        <f t="array" ref="Y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Z12" s="38" t="str">
        <f>IF(Erkundungsstelle.Sample.Table[[#This Row],[PECH]]="JA","auffällig",IF(Erkundungsstelle.Sample.Table[[#This Row],[ART]]&lt;&gt;"","neutral",""))</f>
        <v>neutral</v>
      </c>
      <c r="AA12" s="13"/>
      <c r="AB12" s="13"/>
      <c r="AC12" s="13"/>
      <c r="AD12"/>
      <c r="AE12" s="13"/>
    </row>
    <row r="13" spans="1:31" x14ac:dyDescent="0.25">
      <c r="A13" s="34" t="str">
        <f t="shared" si="2"/>
        <v>SE12</v>
      </c>
      <c r="B13" t="s">
        <v>460</v>
      </c>
      <c r="C13" s="11"/>
      <c r="D13"/>
      <c r="E13"/>
      <c r="F13" s="16" t="str">
        <f t="shared" si="1"/>
        <v>LAYER</v>
      </c>
      <c r="G13">
        <v>3</v>
      </c>
      <c r="H13" t="s">
        <v>234</v>
      </c>
      <c r="I13" t="s">
        <v>234</v>
      </c>
      <c r="J13" s="45"/>
      <c r="K13" s="13"/>
      <c r="L13">
        <v>1</v>
      </c>
      <c r="M13" s="35">
        <f ca="1">Erkundungsstelle.Sample.Table[[#This Row],[TIEFE_ENDE]]-Erkundungsstelle.Sample.Table[[#This Row],[DICKE]]</f>
        <v>9</v>
      </c>
      <c r="N13" s="35" cm="1">
        <f t="array" aca="1" ref="N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O13"/>
      <c r="P13"/>
      <c r="Q13"/>
      <c r="R13" s="12"/>
      <c r="S13"/>
      <c r="T13"/>
      <c r="U13" s="13"/>
      <c r="V13" s="13"/>
      <c r="W13"/>
      <c r="X13"/>
      <c r="Y13" s="35" t="str" cm="1">
        <f t="array" ref="Y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Z13" s="38" t="str">
        <f>IF(Erkundungsstelle.Sample.Table[[#This Row],[PECH]]="JA","auffällig",IF(Erkundungsstelle.Sample.Table[[#This Row],[ART]]&lt;&gt;"","neutral",""))</f>
        <v>neutral</v>
      </c>
      <c r="AA13" s="13"/>
      <c r="AB13" s="13"/>
      <c r="AC13" s="13"/>
      <c r="AD13"/>
      <c r="AE13" s="13"/>
    </row>
    <row r="14" spans="1:31" x14ac:dyDescent="0.25">
      <c r="A14" s="34" t="str">
        <f t="shared" si="2"/>
        <v>SE13</v>
      </c>
      <c r="B14" t="s">
        <v>460</v>
      </c>
      <c r="C14" s="11"/>
      <c r="D14"/>
      <c r="E14"/>
      <c r="F14" s="16" t="str">
        <f t="shared" si="1"/>
        <v>LAYER</v>
      </c>
      <c r="G14">
        <v>4</v>
      </c>
      <c r="H14" t="s">
        <v>265</v>
      </c>
      <c r="I14" t="s">
        <v>540</v>
      </c>
      <c r="J14" s="45"/>
      <c r="K14" s="13" t="s">
        <v>739</v>
      </c>
      <c r="L14">
        <v>17</v>
      </c>
      <c r="M14" s="35">
        <f ca="1">Erkundungsstelle.Sample.Table[[#This Row],[TIEFE_ENDE]]-Erkundungsstelle.Sample.Table[[#This Row],[DICKE]]</f>
        <v>10</v>
      </c>
      <c r="N14" s="35" cm="1">
        <f t="array" aca="1" ref="N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27</v>
      </c>
      <c r="O14"/>
      <c r="P14"/>
      <c r="Q14"/>
      <c r="R14" s="12"/>
      <c r="S14"/>
      <c r="T14"/>
      <c r="U14" s="13"/>
      <c r="V14" s="13"/>
      <c r="W14"/>
      <c r="X14"/>
      <c r="Y14" s="35" t="str" cm="1">
        <f t="array" ref="Y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4" s="38" t="str">
        <f>IF(Erkundungsstelle.Sample.Table[[#This Row],[PECH]]="JA","auffällig",IF(Erkundungsstelle.Sample.Table[[#This Row],[ART]]&lt;&gt;"","neutral",""))</f>
        <v>neutral</v>
      </c>
      <c r="AA14" s="13"/>
      <c r="AB14" s="13"/>
      <c r="AC14" s="13"/>
      <c r="AD14"/>
      <c r="AE14" s="13" t="s">
        <v>740</v>
      </c>
    </row>
    <row r="15" spans="1:31" x14ac:dyDescent="0.25">
      <c r="A15" s="34" t="str">
        <f t="shared" si="2"/>
        <v>SE14</v>
      </c>
      <c r="B15" t="s">
        <v>460</v>
      </c>
      <c r="C15" s="11" t="s">
        <v>3</v>
      </c>
      <c r="D15"/>
      <c r="E15"/>
      <c r="F15" s="16" t="str">
        <f t="shared" si="1"/>
        <v>LAYER</v>
      </c>
      <c r="G15">
        <v>5</v>
      </c>
      <c r="H15" t="s">
        <v>252</v>
      </c>
      <c r="I15" t="s">
        <v>533</v>
      </c>
      <c r="J15" s="45"/>
      <c r="K15" s="13"/>
      <c r="L15">
        <v>6</v>
      </c>
      <c r="M15" s="35">
        <f ca="1">Erkundungsstelle.Sample.Table[[#This Row],[TIEFE_ENDE]]-Erkundungsstelle.Sample.Table[[#This Row],[DICKE]]</f>
        <v>27</v>
      </c>
      <c r="N15" s="35" cm="1">
        <f t="array" aca="1" ref="N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33</v>
      </c>
      <c r="O15"/>
      <c r="P15" t="s">
        <v>254</v>
      </c>
      <c r="Q15" t="s">
        <v>554</v>
      </c>
      <c r="R15" s="12" t="s">
        <v>255</v>
      </c>
      <c r="S15" t="s">
        <v>256</v>
      </c>
      <c r="T15" t="s">
        <v>221</v>
      </c>
      <c r="U15" s="13">
        <v>11</v>
      </c>
      <c r="V15" s="13">
        <v>11</v>
      </c>
      <c r="W15"/>
      <c r="X15" t="s">
        <v>278</v>
      </c>
      <c r="Y15" s="35" t="str" cm="1">
        <f t="array" ref="Y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5" s="38" t="str">
        <f>IF(Erkundungsstelle.Sample.Table[[#This Row],[PECH]]="JA","auffällig",IF(Erkundungsstelle.Sample.Table[[#This Row],[ART]]&lt;&gt;"","neutral",""))</f>
        <v>neutral</v>
      </c>
      <c r="AA15" s="13">
        <v>11</v>
      </c>
      <c r="AB15" s="13" t="s">
        <v>468</v>
      </c>
      <c r="AC15" s="13" t="s">
        <v>468</v>
      </c>
      <c r="AD15" t="s">
        <v>222</v>
      </c>
      <c r="AE15" s="13" t="s">
        <v>468</v>
      </c>
    </row>
    <row r="16" spans="1:31" x14ac:dyDescent="0.25">
      <c r="A16" s="34" t="str">
        <f t="shared" si="2"/>
        <v>SE15</v>
      </c>
      <c r="B16" t="s">
        <v>517</v>
      </c>
      <c r="C16" s="11" t="s">
        <v>3</v>
      </c>
      <c r="D16" t="s">
        <v>5</v>
      </c>
      <c r="E16"/>
      <c r="F16" s="16" t="str">
        <f t="shared" si="1"/>
        <v>LAYER</v>
      </c>
      <c r="G16">
        <v>1</v>
      </c>
      <c r="H16" t="s">
        <v>304</v>
      </c>
      <c r="I16" t="s">
        <v>265</v>
      </c>
      <c r="J16" s="45"/>
      <c r="K16" s="13"/>
      <c r="L16">
        <v>4</v>
      </c>
      <c r="M16" s="35">
        <f ca="1">Erkundungsstelle.Sample.Table[[#This Row],[TIEFE_ENDE]]-Erkundungsstelle.Sample.Table[[#This Row],[DICKE]]</f>
        <v>0</v>
      </c>
      <c r="N16" s="35" cm="1">
        <f t="array" aca="1" ref="N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16"/>
      <c r="P16" t="s">
        <v>267</v>
      </c>
      <c r="Q16" t="s">
        <v>555</v>
      </c>
      <c r="R16" s="12" t="s">
        <v>268</v>
      </c>
      <c r="S16" t="s">
        <v>269</v>
      </c>
      <c r="T16" t="s">
        <v>239</v>
      </c>
      <c r="U16" s="13">
        <v>12</v>
      </c>
      <c r="V16" s="13">
        <v>12</v>
      </c>
      <c r="W16"/>
      <c r="X16" t="s">
        <v>235</v>
      </c>
      <c r="Y16" s="35" t="str" cm="1">
        <f t="array" ref="Y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6" s="38" t="str">
        <f>IF(Erkundungsstelle.Sample.Table[[#This Row],[PECH]]="JA","auffällig",IF(Erkundungsstelle.Sample.Table[[#This Row],[ART]]&lt;&gt;"","neutral",""))</f>
        <v>neutral</v>
      </c>
      <c r="AA16" s="13">
        <v>12</v>
      </c>
      <c r="AB16" s="13" t="s">
        <v>565</v>
      </c>
      <c r="AC16" s="13" t="s">
        <v>565</v>
      </c>
      <c r="AD16" t="s">
        <v>193</v>
      </c>
      <c r="AE16" s="13" t="s">
        <v>565</v>
      </c>
    </row>
    <row r="17" spans="1:31" x14ac:dyDescent="0.25">
      <c r="A17" s="34" t="str">
        <f t="shared" si="2"/>
        <v>SE16</v>
      </c>
      <c r="B17" t="s">
        <v>517</v>
      </c>
      <c r="C17" s="11" t="s">
        <v>529</v>
      </c>
      <c r="D17"/>
      <c r="E17"/>
      <c r="F17" s="16" t="str">
        <f t="shared" si="1"/>
        <v>LAYER</v>
      </c>
      <c r="G17">
        <v>2</v>
      </c>
      <c r="H17" t="s">
        <v>265</v>
      </c>
      <c r="I17" t="s">
        <v>540</v>
      </c>
      <c r="J17" s="45"/>
      <c r="K17" s="13"/>
      <c r="L17">
        <v>2</v>
      </c>
      <c r="M17" s="35">
        <f ca="1">Erkundungsstelle.Sample.Table[[#This Row],[TIEFE_ENDE]]-Erkundungsstelle.Sample.Table[[#This Row],[DICKE]]</f>
        <v>4</v>
      </c>
      <c r="N17" s="35" cm="1">
        <f t="array" aca="1" ref="N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17"/>
      <c r="P17"/>
      <c r="Q17"/>
      <c r="R17" s="12"/>
      <c r="S17"/>
      <c r="T17"/>
      <c r="U17" s="13"/>
      <c r="V17" s="13"/>
      <c r="W17"/>
      <c r="X17"/>
      <c r="Y17" s="35" t="str" cm="1">
        <f t="array" ref="Y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7" s="38" t="str">
        <f>IF(Erkundungsstelle.Sample.Table[[#This Row],[PECH]]="JA","auffällig",IF(Erkundungsstelle.Sample.Table[[#This Row],[ART]]&lt;&gt;"","neutral",""))</f>
        <v>neutral</v>
      </c>
      <c r="AA17" s="13"/>
      <c r="AB17" s="13"/>
      <c r="AC17" s="13"/>
      <c r="AD17"/>
      <c r="AE17" s="13"/>
    </row>
    <row r="18" spans="1:31" x14ac:dyDescent="0.25">
      <c r="A18" s="34" t="str">
        <f t="shared" si="2"/>
        <v>SE17</v>
      </c>
      <c r="B18" t="s">
        <v>517</v>
      </c>
      <c r="C18" s="11" t="s">
        <v>532</v>
      </c>
      <c r="D18"/>
      <c r="E18"/>
      <c r="F18" s="16" t="str">
        <f t="shared" si="1"/>
        <v>LAYER</v>
      </c>
      <c r="G18">
        <v>3</v>
      </c>
      <c r="H18" t="s">
        <v>265</v>
      </c>
      <c r="I18" t="s">
        <v>540</v>
      </c>
      <c r="J18" s="45"/>
      <c r="K18" s="13"/>
      <c r="L18">
        <v>10</v>
      </c>
      <c r="M18" s="35">
        <f ca="1">Erkundungsstelle.Sample.Table[[#This Row],[TIEFE_ENDE]]-Erkundungsstelle.Sample.Table[[#This Row],[DICKE]]</f>
        <v>6</v>
      </c>
      <c r="N18" s="35" cm="1">
        <f t="array" aca="1" ref="N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O18"/>
      <c r="P18"/>
      <c r="Q18"/>
      <c r="R18" s="12"/>
      <c r="S18"/>
      <c r="T18"/>
      <c r="U18" s="13"/>
      <c r="V18" s="13"/>
      <c r="W18"/>
      <c r="X18"/>
      <c r="Y18" s="35" t="str" cm="1">
        <f t="array" ref="Y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8" s="38" t="str">
        <f>IF(Erkundungsstelle.Sample.Table[[#This Row],[PECH]]="JA","auffällig",IF(Erkundungsstelle.Sample.Table[[#This Row],[ART]]&lt;&gt;"","neutral",""))</f>
        <v>neutral</v>
      </c>
      <c r="AA18" s="13"/>
      <c r="AB18" s="13"/>
      <c r="AC18" s="13"/>
      <c r="AD18"/>
      <c r="AE18" s="13"/>
    </row>
    <row r="19" spans="1:31" x14ac:dyDescent="0.25">
      <c r="A19" s="34" t="str">
        <f t="shared" si="2"/>
        <v>SE18</v>
      </c>
      <c r="B19" t="s">
        <v>517</v>
      </c>
      <c r="C19" s="11"/>
      <c r="D19"/>
      <c r="E19"/>
      <c r="F19" s="16" t="str">
        <f t="shared" si="1"/>
        <v>LAYER</v>
      </c>
      <c r="G19">
        <v>4</v>
      </c>
      <c r="H19" t="s">
        <v>192</v>
      </c>
      <c r="I19" t="s">
        <v>541</v>
      </c>
      <c r="J19" s="45"/>
      <c r="K19" s="13"/>
      <c r="L19">
        <v>5</v>
      </c>
      <c r="M19" s="35">
        <f ca="1">Erkundungsstelle.Sample.Table[[#This Row],[TIEFE_ENDE]]-Erkundungsstelle.Sample.Table[[#This Row],[DICKE]]</f>
        <v>16</v>
      </c>
      <c r="N19" s="35" cm="1">
        <f t="array" aca="1" ref="N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19"/>
      <c r="P19"/>
      <c r="Q19"/>
      <c r="R19" s="12"/>
      <c r="S19"/>
      <c r="T19"/>
      <c r="U19" s="13"/>
      <c r="V19" s="13"/>
      <c r="W19"/>
      <c r="X19"/>
      <c r="Y19" s="35" t="str" cm="1">
        <f t="array" ref="Y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Z19" s="38" t="str">
        <f>IF(Erkundungsstelle.Sample.Table[[#This Row],[PECH]]="JA","auffällig",IF(Erkundungsstelle.Sample.Table[[#This Row],[ART]]&lt;&gt;"","neutral",""))</f>
        <v>neutral</v>
      </c>
      <c r="AA19" s="13"/>
      <c r="AB19" s="13"/>
      <c r="AC19" s="13"/>
      <c r="AD19"/>
      <c r="AE19" s="13"/>
    </row>
    <row r="20" spans="1:31" x14ac:dyDescent="0.25">
      <c r="A20" s="34" t="str">
        <f t="shared" si="2"/>
        <v>SE19</v>
      </c>
      <c r="B20" t="s">
        <v>517</v>
      </c>
      <c r="C20" s="11"/>
      <c r="D20"/>
      <c r="E20"/>
      <c r="F20" s="16" t="str">
        <f t="shared" si="1"/>
        <v>LAYER</v>
      </c>
      <c r="G20">
        <v>5</v>
      </c>
      <c r="H20" t="s">
        <v>252</v>
      </c>
      <c r="I20" t="s">
        <v>542</v>
      </c>
      <c r="J20" s="45" t="s">
        <v>543</v>
      </c>
      <c r="K20" s="13"/>
      <c r="L20">
        <v>150</v>
      </c>
      <c r="M20" s="35">
        <f ca="1">Erkundungsstelle.Sample.Table[[#This Row],[TIEFE_ENDE]]-Erkundungsstelle.Sample.Table[[#This Row],[DICKE]]</f>
        <v>21</v>
      </c>
      <c r="N20" s="35" cm="1">
        <f t="array" aca="1" ref="N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O20"/>
      <c r="P20"/>
      <c r="Q20"/>
      <c r="R20" s="12"/>
      <c r="S20"/>
      <c r="T20"/>
      <c r="U20" s="13"/>
      <c r="V20" s="13"/>
      <c r="W20"/>
      <c r="X20"/>
      <c r="Y20" s="35" t="str" cm="1">
        <f t="array" ref="Y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20" s="38" t="str">
        <f>IF(Erkundungsstelle.Sample.Table[[#This Row],[PECH]]="JA","auffällig",IF(Erkundungsstelle.Sample.Table[[#This Row],[ART]]&lt;&gt;"","neutral",""))</f>
        <v>neutral</v>
      </c>
      <c r="AA20" s="13"/>
      <c r="AB20" s="13"/>
      <c r="AC20" s="13"/>
      <c r="AD20"/>
      <c r="AE20" s="13"/>
    </row>
    <row r="21" spans="1:31" x14ac:dyDescent="0.25">
      <c r="A21" s="34" t="str">
        <f t="shared" si="2"/>
        <v>SE20</v>
      </c>
      <c r="B21" t="s">
        <v>518</v>
      </c>
      <c r="C21" s="11" t="s">
        <v>527</v>
      </c>
      <c r="D21" t="s">
        <v>524</v>
      </c>
      <c r="E21"/>
      <c r="F21" s="16" t="str">
        <f t="shared" si="1"/>
        <v>LAYER</v>
      </c>
      <c r="G21">
        <v>1</v>
      </c>
      <c r="H21" t="s">
        <v>304</v>
      </c>
      <c r="I21" t="s">
        <v>533</v>
      </c>
      <c r="J21" s="45"/>
      <c r="K21" s="13"/>
      <c r="L21">
        <v>3</v>
      </c>
      <c r="M21" s="35">
        <f ca="1">Erkundungsstelle.Sample.Table[[#This Row],[TIEFE_ENDE]]-Erkundungsstelle.Sample.Table[[#This Row],[DICKE]]</f>
        <v>0</v>
      </c>
      <c r="N21" s="35" cm="1">
        <f t="array" aca="1" ref="N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21"/>
      <c r="P21" t="s">
        <v>218</v>
      </c>
      <c r="Q21" t="s">
        <v>466</v>
      </c>
      <c r="R21" s="12" t="s">
        <v>219</v>
      </c>
      <c r="S21" t="s">
        <v>279</v>
      </c>
      <c r="T21" t="s">
        <v>257</v>
      </c>
      <c r="U21" s="13">
        <v>13</v>
      </c>
      <c r="V21" s="13">
        <v>13</v>
      </c>
      <c r="W21"/>
      <c r="X21" t="s">
        <v>278</v>
      </c>
      <c r="Y21" s="35" t="str" cm="1">
        <f t="array" ref="Y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1" s="38" t="str">
        <f>IF(Erkundungsstelle.Sample.Table[[#This Row],[PECH]]="JA","auffällig",IF(Erkundungsstelle.Sample.Table[[#This Row],[ART]]&lt;&gt;"","neutral",""))</f>
        <v>neutral</v>
      </c>
      <c r="AA21" s="13">
        <v>13</v>
      </c>
      <c r="AB21" s="13" t="s">
        <v>467</v>
      </c>
      <c r="AC21" s="13" t="s">
        <v>467</v>
      </c>
      <c r="AD21" t="s">
        <v>222</v>
      </c>
      <c r="AE21" s="13" t="s">
        <v>467</v>
      </c>
    </row>
    <row r="22" spans="1:31" x14ac:dyDescent="0.25">
      <c r="A22" s="34" t="str">
        <f t="shared" si="2"/>
        <v>SE21</v>
      </c>
      <c r="B22" t="s">
        <v>518</v>
      </c>
      <c r="C22" s="11" t="s">
        <v>527</v>
      </c>
      <c r="D22"/>
      <c r="E22"/>
      <c r="F22" s="16" t="str">
        <f t="shared" si="1"/>
        <v>LAYER</v>
      </c>
      <c r="G22">
        <v>2</v>
      </c>
      <c r="H22" t="s">
        <v>304</v>
      </c>
      <c r="I22" t="s">
        <v>533</v>
      </c>
      <c r="J22" s="45"/>
      <c r="K22" s="13"/>
      <c r="L22">
        <v>1</v>
      </c>
      <c r="M22" s="35">
        <f ca="1">Erkundungsstelle.Sample.Table[[#This Row],[TIEFE_ENDE]]-Erkundungsstelle.Sample.Table[[#This Row],[DICKE]]</f>
        <v>3</v>
      </c>
      <c r="N22" s="35" cm="1">
        <f t="array" aca="1" ref="N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22"/>
      <c r="P22" t="s">
        <v>236</v>
      </c>
      <c r="Q22" t="s">
        <v>451</v>
      </c>
      <c r="R22" s="12" t="s">
        <v>237</v>
      </c>
      <c r="S22" t="s">
        <v>287</v>
      </c>
      <c r="T22" t="s">
        <v>270</v>
      </c>
      <c r="U22" s="13">
        <v>14</v>
      </c>
      <c r="V22" s="13">
        <v>14</v>
      </c>
      <c r="W22"/>
      <c r="X22"/>
      <c r="Y22" s="35" t="str" cm="1">
        <f t="array" ref="Y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2" s="38" t="str">
        <f>IF(Erkundungsstelle.Sample.Table[[#This Row],[PECH]]="JA","auffällig",IF(Erkundungsstelle.Sample.Table[[#This Row],[ART]]&lt;&gt;"","neutral",""))</f>
        <v>neutral</v>
      </c>
      <c r="AA22" s="13">
        <v>14</v>
      </c>
      <c r="AB22" s="13" t="s">
        <v>468</v>
      </c>
      <c r="AC22" s="13" t="s">
        <v>468</v>
      </c>
      <c r="AD22" t="s">
        <v>193</v>
      </c>
      <c r="AE22" s="13" t="s">
        <v>468</v>
      </c>
    </row>
    <row r="23" spans="1:31" x14ac:dyDescent="0.25">
      <c r="A23" s="34" t="str">
        <f t="shared" si="2"/>
        <v>SE22</v>
      </c>
      <c r="B23" t="s">
        <v>518</v>
      </c>
      <c r="C23" s="11" t="s">
        <v>529</v>
      </c>
      <c r="D23"/>
      <c r="E23"/>
      <c r="F23" s="16" t="str">
        <f t="shared" si="1"/>
        <v>LAYER</v>
      </c>
      <c r="G23">
        <v>3</v>
      </c>
      <c r="H23" t="s">
        <v>297</v>
      </c>
      <c r="I23" t="s">
        <v>544</v>
      </c>
      <c r="J23" s="45"/>
      <c r="K23" s="13"/>
      <c r="L23">
        <v>12</v>
      </c>
      <c r="M23" s="35">
        <f ca="1">Erkundungsstelle.Sample.Table[[#This Row],[TIEFE_ENDE]]-Erkundungsstelle.Sample.Table[[#This Row],[DICKE]]</f>
        <v>4</v>
      </c>
      <c r="N23" s="35" cm="1">
        <f t="array" aca="1" ref="N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O23"/>
      <c r="P23"/>
      <c r="Q23"/>
      <c r="R23" s="12"/>
      <c r="S23"/>
      <c r="T23"/>
      <c r="U23" s="13"/>
      <c r="V23" s="13"/>
      <c r="W23"/>
      <c r="X23"/>
      <c r="Y23" s="35" t="str" cm="1">
        <f t="array" ref="Y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Z23" s="38" t="str">
        <f>IF(Erkundungsstelle.Sample.Table[[#This Row],[PECH]]="JA","auffällig",IF(Erkundungsstelle.Sample.Table[[#This Row],[ART]]&lt;&gt;"","neutral",""))</f>
        <v>neutral</v>
      </c>
      <c r="AA23" s="13"/>
      <c r="AB23" s="13"/>
      <c r="AC23" s="13"/>
      <c r="AD23"/>
      <c r="AE23" s="13"/>
    </row>
    <row r="24" spans="1:31" x14ac:dyDescent="0.25">
      <c r="A24" s="34" t="str">
        <f t="shared" si="2"/>
        <v>SE23</v>
      </c>
      <c r="B24" t="s">
        <v>519</v>
      </c>
      <c r="C24" s="11"/>
      <c r="D24"/>
      <c r="E24"/>
      <c r="F24" s="16" t="str">
        <f t="shared" si="1"/>
        <v>LAYER</v>
      </c>
      <c r="G24">
        <v>1</v>
      </c>
      <c r="H24" t="s">
        <v>265</v>
      </c>
      <c r="I24" t="s">
        <v>545</v>
      </c>
      <c r="J24" s="45"/>
      <c r="K24" s="13"/>
      <c r="L24">
        <v>15</v>
      </c>
      <c r="M24" s="35">
        <f ca="1">Erkundungsstelle.Sample.Table[[#This Row],[TIEFE_ENDE]]-Erkundungsstelle.Sample.Table[[#This Row],[DICKE]]</f>
        <v>0</v>
      </c>
      <c r="N24" s="35" cm="1">
        <f t="array" aca="1" ref="N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24"/>
      <c r="P24"/>
      <c r="Q24"/>
      <c r="R24" s="12"/>
      <c r="S24"/>
      <c r="T24"/>
      <c r="U24" s="13"/>
      <c r="V24" s="13"/>
      <c r="W24"/>
      <c r="X24"/>
      <c r="Y24" s="35" t="str" cm="1">
        <f t="array" ref="Y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24" s="38" t="str">
        <f>IF(Erkundungsstelle.Sample.Table[[#This Row],[PECH]]="JA","auffällig",IF(Erkundungsstelle.Sample.Table[[#This Row],[ART]]&lt;&gt;"","neutral",""))</f>
        <v>neutral</v>
      </c>
      <c r="AA24" s="13"/>
      <c r="AB24" s="13"/>
      <c r="AC24" s="13"/>
      <c r="AD24"/>
      <c r="AE24" s="13"/>
    </row>
    <row r="25" spans="1:31" x14ac:dyDescent="0.25">
      <c r="A25" s="34" t="str">
        <f t="shared" si="2"/>
        <v>SE24</v>
      </c>
      <c r="B25" t="s">
        <v>519</v>
      </c>
      <c r="C25" s="11" t="s">
        <v>3</v>
      </c>
      <c r="D25"/>
      <c r="E25" t="s">
        <v>546</v>
      </c>
      <c r="F25" s="16" t="str">
        <f t="shared" si="1"/>
        <v>LAYER</v>
      </c>
      <c r="G25">
        <v>2</v>
      </c>
      <c r="H25" t="s">
        <v>286</v>
      </c>
      <c r="I25" t="s">
        <v>528</v>
      </c>
      <c r="J25" s="45"/>
      <c r="K25" s="13"/>
      <c r="L25">
        <v>17</v>
      </c>
      <c r="M25" s="35">
        <f ca="1">Erkundungsstelle.Sample.Table[[#This Row],[TIEFE_ENDE]]-Erkundungsstelle.Sample.Table[[#This Row],[DICKE]]</f>
        <v>15</v>
      </c>
      <c r="N25" s="35" cm="1">
        <f t="array" aca="1" ref="N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O25"/>
      <c r="P25" t="s">
        <v>254</v>
      </c>
      <c r="Q25" t="s">
        <v>554</v>
      </c>
      <c r="R25" s="12" t="s">
        <v>255</v>
      </c>
      <c r="S25" t="s">
        <v>293</v>
      </c>
      <c r="T25" t="s">
        <v>280</v>
      </c>
      <c r="U25" s="13">
        <v>15</v>
      </c>
      <c r="V25" s="13">
        <v>15</v>
      </c>
      <c r="W25"/>
      <c r="X25"/>
      <c r="Y25" s="35" t="str" cm="1">
        <f t="array" ref="Y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25" s="38" t="str">
        <f>IF(Erkundungsstelle.Sample.Table[[#This Row],[PECH]]="JA","auffällig",IF(Erkundungsstelle.Sample.Table[[#This Row],[ART]]&lt;&gt;"","neutral",""))</f>
        <v>neutral</v>
      </c>
      <c r="AA25" s="13">
        <v>15</v>
      </c>
      <c r="AB25" s="13" t="s">
        <v>565</v>
      </c>
      <c r="AC25" s="13" t="s">
        <v>565</v>
      </c>
      <c r="AD25" t="s">
        <v>222</v>
      </c>
      <c r="AE25" s="13" t="s">
        <v>565</v>
      </c>
    </row>
    <row r="26" spans="1:31" x14ac:dyDescent="0.25">
      <c r="A26" s="34" t="str">
        <f t="shared" si="2"/>
        <v>SE25</v>
      </c>
      <c r="B26" t="s">
        <v>520</v>
      </c>
      <c r="C26" s="11" t="s">
        <v>527</v>
      </c>
      <c r="D26"/>
      <c r="E26"/>
      <c r="F26" s="16" t="str">
        <f t="shared" si="1"/>
        <v>LAYER</v>
      </c>
      <c r="G26">
        <v>1</v>
      </c>
      <c r="H26" t="s">
        <v>286</v>
      </c>
      <c r="I26" t="s">
        <v>530</v>
      </c>
      <c r="J26" s="45"/>
      <c r="K26" s="13"/>
      <c r="L26">
        <v>3</v>
      </c>
      <c r="M26" s="35">
        <f ca="1">Erkundungsstelle.Sample.Table[[#This Row],[TIEFE_ENDE]]-Erkundungsstelle.Sample.Table[[#This Row],[DICKE]]</f>
        <v>0</v>
      </c>
      <c r="N26" s="35" cm="1">
        <f t="array" aca="1" ref="N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26"/>
      <c r="P26" t="s">
        <v>267</v>
      </c>
      <c r="Q26" t="s">
        <v>555</v>
      </c>
      <c r="R26" s="12" t="s">
        <v>268</v>
      </c>
      <c r="S26" t="s">
        <v>298</v>
      </c>
      <c r="T26" t="s">
        <v>221</v>
      </c>
      <c r="U26" s="13">
        <v>16</v>
      </c>
      <c r="V26" s="13">
        <v>16</v>
      </c>
      <c r="W26"/>
      <c r="X26"/>
      <c r="Y26" s="35" t="str" cm="1">
        <f t="array" ref="Y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26" s="38" t="str">
        <f>IF(Erkundungsstelle.Sample.Table[[#This Row],[PECH]]="JA","auffällig",IF(Erkundungsstelle.Sample.Table[[#This Row],[ART]]&lt;&gt;"","neutral",""))</f>
        <v>neutral</v>
      </c>
      <c r="AA26" s="13">
        <v>16</v>
      </c>
      <c r="AB26" s="13" t="s">
        <v>467</v>
      </c>
      <c r="AC26" s="13" t="s">
        <v>467</v>
      </c>
      <c r="AD26" t="s">
        <v>193</v>
      </c>
      <c r="AE26" s="13" t="s">
        <v>467</v>
      </c>
    </row>
    <row r="27" spans="1:31" x14ac:dyDescent="0.25">
      <c r="A27" s="34" t="str">
        <f t="shared" si="2"/>
        <v>SE26</v>
      </c>
      <c r="B27" t="s">
        <v>520</v>
      </c>
      <c r="C27" s="11" t="s">
        <v>527</v>
      </c>
      <c r="D27"/>
      <c r="E27"/>
      <c r="F27" s="16" t="str">
        <f t="shared" si="1"/>
        <v>LAYER</v>
      </c>
      <c r="G27">
        <v>2</v>
      </c>
      <c r="H27" t="s">
        <v>286</v>
      </c>
      <c r="I27" t="s">
        <v>547</v>
      </c>
      <c r="J27" s="45"/>
      <c r="K27" s="13"/>
      <c r="L27">
        <v>1</v>
      </c>
      <c r="M27" s="35">
        <f ca="1">Erkundungsstelle.Sample.Table[[#This Row],[TIEFE_ENDE]]-Erkundungsstelle.Sample.Table[[#This Row],[DICKE]]</f>
        <v>3</v>
      </c>
      <c r="N27" s="35" cm="1">
        <f t="array" aca="1" ref="N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27"/>
      <c r="P27" t="s">
        <v>218</v>
      </c>
      <c r="Q27" t="s">
        <v>466</v>
      </c>
      <c r="R27" s="12" t="s">
        <v>219</v>
      </c>
      <c r="S27" t="s">
        <v>220</v>
      </c>
      <c r="T27" t="s">
        <v>239</v>
      </c>
      <c r="U27" s="13">
        <v>17</v>
      </c>
      <c r="V27" s="13">
        <v>17</v>
      </c>
      <c r="W27"/>
      <c r="X27"/>
      <c r="Y27" s="35" t="str" cm="1">
        <f t="array" ref="Y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Z27" s="38" t="str">
        <f>IF(Erkundungsstelle.Sample.Table[[#This Row],[PECH]]="JA","auffällig",IF(Erkundungsstelle.Sample.Table[[#This Row],[ART]]&lt;&gt;"","neutral",""))</f>
        <v>neutral</v>
      </c>
      <c r="AA27" s="13">
        <v>17</v>
      </c>
      <c r="AB27" s="13" t="s">
        <v>468</v>
      </c>
      <c r="AC27" s="13" t="s">
        <v>468</v>
      </c>
      <c r="AD27" t="s">
        <v>222</v>
      </c>
      <c r="AE27" s="13" t="s">
        <v>468</v>
      </c>
    </row>
    <row r="28" spans="1:31" x14ac:dyDescent="0.25">
      <c r="A28" s="34" t="str">
        <f t="shared" si="2"/>
        <v>SE27</v>
      </c>
      <c r="B28" t="s">
        <v>520</v>
      </c>
      <c r="C28" s="11" t="s">
        <v>3</v>
      </c>
      <c r="D28"/>
      <c r="E28"/>
      <c r="F28" s="16" t="str">
        <f t="shared" si="1"/>
        <v>LAYER</v>
      </c>
      <c r="G28">
        <v>3</v>
      </c>
      <c r="H28" t="s">
        <v>286</v>
      </c>
      <c r="I28" t="s">
        <v>548</v>
      </c>
      <c r="J28" s="45"/>
      <c r="K28" s="13"/>
      <c r="L28">
        <v>7</v>
      </c>
      <c r="M28" s="35">
        <f ca="1">Erkundungsstelle.Sample.Table[[#This Row],[TIEFE_ENDE]]-Erkundungsstelle.Sample.Table[[#This Row],[DICKE]]</f>
        <v>4</v>
      </c>
      <c r="N28" s="35" cm="1">
        <f t="array" aca="1" ref="N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O28"/>
      <c r="P28" t="s">
        <v>236</v>
      </c>
      <c r="Q28" t="s">
        <v>451</v>
      </c>
      <c r="R28" s="12" t="s">
        <v>237</v>
      </c>
      <c r="S28" t="s">
        <v>238</v>
      </c>
      <c r="T28" t="s">
        <v>257</v>
      </c>
      <c r="U28" s="13">
        <v>18</v>
      </c>
      <c r="V28" s="13">
        <v>18</v>
      </c>
      <c r="W28"/>
      <c r="X28"/>
      <c r="Y28" s="35" t="str" cm="1">
        <f t="array" ref="Y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28" s="38" t="str">
        <f>IF(Erkundungsstelle.Sample.Table[[#This Row],[PECH]]="JA","auffällig",IF(Erkundungsstelle.Sample.Table[[#This Row],[ART]]&lt;&gt;"","neutral",""))</f>
        <v>neutral</v>
      </c>
      <c r="AA28" s="13">
        <v>18</v>
      </c>
      <c r="AB28" s="13" t="s">
        <v>565</v>
      </c>
      <c r="AC28" s="13" t="s">
        <v>565</v>
      </c>
      <c r="AD28" t="s">
        <v>193</v>
      </c>
      <c r="AE28" s="13" t="s">
        <v>565</v>
      </c>
    </row>
    <row r="29" spans="1:31" x14ac:dyDescent="0.25">
      <c r="A29" s="34" t="str">
        <f t="shared" si="2"/>
        <v>SE28</v>
      </c>
      <c r="B29" t="s">
        <v>523</v>
      </c>
      <c r="C29" s="11" t="s">
        <v>350</v>
      </c>
      <c r="D29"/>
      <c r="E29"/>
      <c r="F29" s="16" t="str">
        <f t="shared" si="1"/>
        <v>LAYER</v>
      </c>
      <c r="G29">
        <v>1</v>
      </c>
      <c r="H29" t="s">
        <v>192</v>
      </c>
      <c r="I29">
        <v>1</v>
      </c>
      <c r="J29" s="45"/>
      <c r="K29" s="13"/>
      <c r="L29">
        <v>1</v>
      </c>
      <c r="M29" s="35">
        <f ca="1">Erkundungsstelle.Sample.Table[[#This Row],[TIEFE_ENDE]]-Erkundungsstelle.Sample.Table[[#This Row],[DICKE]]</f>
        <v>0</v>
      </c>
      <c r="N29" s="35" cm="1">
        <f t="array" aca="1" ref="N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29" t="s">
        <v>222</v>
      </c>
      <c r="P29"/>
      <c r="Q29"/>
      <c r="R29" s="12"/>
      <c r="S29"/>
      <c r="T29"/>
      <c r="U29" s="13"/>
      <c r="V29" s="13"/>
      <c r="W29"/>
      <c r="X29"/>
      <c r="Y29" s="35" cm="1">
        <f t="array" ref="Y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Z29" s="38" t="str">
        <f>IF(Erkundungsstelle.Sample.Table[[#This Row],[PECH]]="JA","auffällig",IF(Erkundungsstelle.Sample.Table[[#This Row],[ART]]&lt;&gt;"","neutral",""))</f>
        <v>auffällig</v>
      </c>
      <c r="AA29" s="13"/>
      <c r="AB29" s="13"/>
      <c r="AC29" s="13"/>
      <c r="AD29"/>
      <c r="AE29" s="13"/>
    </row>
    <row r="30" spans="1:31" x14ac:dyDescent="0.25">
      <c r="A30" s="34" t="str">
        <f t="shared" si="2"/>
        <v>SE29</v>
      </c>
      <c r="B30" t="s">
        <v>523</v>
      </c>
      <c r="C30" s="11" t="s">
        <v>350</v>
      </c>
      <c r="D30"/>
      <c r="E30" t="s">
        <v>549</v>
      </c>
      <c r="F30" s="16" t="str">
        <f t="shared" si="1"/>
        <v>LAYER</v>
      </c>
      <c r="G30">
        <v>2</v>
      </c>
      <c r="H30" t="s">
        <v>234</v>
      </c>
      <c r="I30">
        <v>2</v>
      </c>
      <c r="J30" s="45"/>
      <c r="K30" s="13"/>
      <c r="L30">
        <v>2</v>
      </c>
      <c r="M30" s="35">
        <f ca="1">Erkundungsstelle.Sample.Table[[#This Row],[TIEFE_ENDE]]-Erkundungsstelle.Sample.Table[[#This Row],[DICKE]]</f>
        <v>1</v>
      </c>
      <c r="N30" s="35" cm="1">
        <f t="array" aca="1" ref="N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30"/>
      <c r="P30"/>
      <c r="Q30"/>
      <c r="R30" s="12"/>
      <c r="S30"/>
      <c r="T30"/>
      <c r="U30" s="13"/>
      <c r="V30" s="13"/>
      <c r="W30"/>
      <c r="X30"/>
      <c r="Y30" s="35" cm="1">
        <f t="array" ref="Y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Z30" s="38" t="str">
        <f>IF(Erkundungsstelle.Sample.Table[[#This Row],[PECH]]="JA","auffällig",IF(Erkundungsstelle.Sample.Table[[#This Row],[ART]]&lt;&gt;"","neutral",""))</f>
        <v>neutral</v>
      </c>
      <c r="AA30" s="13"/>
      <c r="AB30" s="13"/>
      <c r="AC30" s="13"/>
      <c r="AD30"/>
      <c r="AE30" s="13"/>
    </row>
    <row r="31" spans="1:31" x14ac:dyDescent="0.25">
      <c r="A31" s="34" t="str">
        <f t="shared" si="2"/>
        <v>SE30</v>
      </c>
      <c r="B31" t="s">
        <v>523</v>
      </c>
      <c r="C31" s="11" t="s">
        <v>350</v>
      </c>
      <c r="D31"/>
      <c r="E31"/>
      <c r="F31" s="16" t="str">
        <f t="shared" si="1"/>
        <v>LAYER</v>
      </c>
      <c r="G31">
        <v>3</v>
      </c>
      <c r="H31" t="s">
        <v>252</v>
      </c>
      <c r="I31">
        <v>3</v>
      </c>
      <c r="J31" s="45"/>
      <c r="K31" s="13"/>
      <c r="L31">
        <v>3</v>
      </c>
      <c r="M31" s="35">
        <f ca="1">Erkundungsstelle.Sample.Table[[#This Row],[TIEFE_ENDE]]-Erkundungsstelle.Sample.Table[[#This Row],[DICKE]]</f>
        <v>3</v>
      </c>
      <c r="N31" s="35" cm="1">
        <f t="array" aca="1" ref="N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31"/>
      <c r="P31"/>
      <c r="Q31"/>
      <c r="R31" s="12"/>
      <c r="S31"/>
      <c r="T31"/>
      <c r="U31" s="13"/>
      <c r="V31" s="13"/>
      <c r="W31"/>
      <c r="X31"/>
      <c r="Y31" s="35" t="str" cm="1">
        <f t="array" ref="Y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31" s="38" t="str">
        <f>IF(Erkundungsstelle.Sample.Table[[#This Row],[PECH]]="JA","auffällig",IF(Erkundungsstelle.Sample.Table[[#This Row],[ART]]&lt;&gt;"","neutral",""))</f>
        <v>neutral</v>
      </c>
      <c r="AA31" s="13"/>
      <c r="AB31" s="13"/>
      <c r="AC31" s="13"/>
      <c r="AD31"/>
      <c r="AE31" s="13"/>
    </row>
    <row r="32" spans="1:31" x14ac:dyDescent="0.25">
      <c r="A32" s="34" t="str">
        <f t="shared" si="2"/>
        <v>SE31</v>
      </c>
      <c r="B32" t="s">
        <v>523</v>
      </c>
      <c r="C32" s="11" t="s">
        <v>350</v>
      </c>
      <c r="D32"/>
      <c r="E32"/>
      <c r="F32" s="16" t="str">
        <f t="shared" si="1"/>
        <v>LAYER</v>
      </c>
      <c r="G32">
        <v>4</v>
      </c>
      <c r="H32" t="s">
        <v>265</v>
      </c>
      <c r="I32">
        <v>4</v>
      </c>
      <c r="J32" s="45"/>
      <c r="K32" s="13"/>
      <c r="L32">
        <v>4</v>
      </c>
      <c r="M32" s="35">
        <f ca="1">Erkundungsstelle.Sample.Table[[#This Row],[TIEFE_ENDE]]-Erkundungsstelle.Sample.Table[[#This Row],[DICKE]]</f>
        <v>6</v>
      </c>
      <c r="N32" s="35" cm="1">
        <f t="array" aca="1" ref="N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O32"/>
      <c r="P32"/>
      <c r="Q32"/>
      <c r="R32" s="12"/>
      <c r="S32"/>
      <c r="T32"/>
      <c r="U32" s="13"/>
      <c r="V32" s="13"/>
      <c r="W32"/>
      <c r="X32"/>
      <c r="Y32" s="35" cm="1">
        <f t="array" ref="Y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Z32" s="38" t="str">
        <f>IF(Erkundungsstelle.Sample.Table[[#This Row],[PECH]]="JA","auffällig",IF(Erkundungsstelle.Sample.Table[[#This Row],[ART]]&lt;&gt;"","neutral",""))</f>
        <v>neutral</v>
      </c>
      <c r="AA32" s="13"/>
      <c r="AB32" s="13"/>
      <c r="AC32" s="13"/>
      <c r="AD32"/>
      <c r="AE32" s="13"/>
    </row>
    <row r="33" spans="1:31" x14ac:dyDescent="0.25">
      <c r="A33" s="34" t="str">
        <f t="shared" si="2"/>
        <v>SE32</v>
      </c>
      <c r="B33" t="s">
        <v>523</v>
      </c>
      <c r="C33" s="11" t="s">
        <v>350</v>
      </c>
      <c r="D33"/>
      <c r="E33"/>
      <c r="F33" s="16" t="str">
        <f t="shared" si="1"/>
        <v>LAYER</v>
      </c>
      <c r="G33">
        <v>5</v>
      </c>
      <c r="H33" t="s">
        <v>277</v>
      </c>
      <c r="I33">
        <v>5</v>
      </c>
      <c r="J33" s="45"/>
      <c r="K33" s="13"/>
      <c r="L33">
        <v>5</v>
      </c>
      <c r="M33" s="35">
        <f ca="1">Erkundungsstelle.Sample.Table[[#This Row],[TIEFE_ENDE]]-Erkundungsstelle.Sample.Table[[#This Row],[DICKE]]</f>
        <v>10</v>
      </c>
      <c r="N33" s="35" cm="1">
        <f t="array" aca="1" ref="N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33" t="s">
        <v>222</v>
      </c>
      <c r="P33"/>
      <c r="Q33"/>
      <c r="R33" s="12"/>
      <c r="S33"/>
      <c r="T33"/>
      <c r="U33" s="13"/>
      <c r="V33" s="13"/>
      <c r="W33"/>
      <c r="X33"/>
      <c r="Y33" s="35" cm="1">
        <f t="array" ref="Y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Z33" s="38" t="str">
        <f>IF(Erkundungsstelle.Sample.Table[[#This Row],[PECH]]="JA","auffällig",IF(Erkundungsstelle.Sample.Table[[#This Row],[ART]]&lt;&gt;"","neutral",""))</f>
        <v>auffällig</v>
      </c>
      <c r="AA33" s="13"/>
      <c r="AB33" s="13"/>
      <c r="AC33" s="13"/>
      <c r="AD33"/>
      <c r="AE33" s="13"/>
    </row>
    <row r="34" spans="1:31" x14ac:dyDescent="0.25">
      <c r="A34" s="34" t="str">
        <f t="shared" si="2"/>
        <v>SE33</v>
      </c>
      <c r="B34" t="s">
        <v>523</v>
      </c>
      <c r="C34" s="11" t="s">
        <v>350</v>
      </c>
      <c r="D34"/>
      <c r="E34"/>
      <c r="F34" s="16" t="str">
        <f t="shared" si="1"/>
        <v>LAYER</v>
      </c>
      <c r="G34">
        <v>6</v>
      </c>
      <c r="H34" t="s">
        <v>286</v>
      </c>
      <c r="I34">
        <v>6</v>
      </c>
      <c r="J34" s="45"/>
      <c r="K34" s="13"/>
      <c r="L34">
        <v>6</v>
      </c>
      <c r="M34" s="35">
        <f ca="1">Erkundungsstelle.Sample.Table[[#This Row],[TIEFE_ENDE]]-Erkundungsstelle.Sample.Table[[#This Row],[DICKE]]</f>
        <v>15</v>
      </c>
      <c r="N34" s="35" cm="1">
        <f t="array" aca="1" ref="N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34" t="s">
        <v>222</v>
      </c>
      <c r="P34"/>
      <c r="Q34"/>
      <c r="R34" s="12"/>
      <c r="S34"/>
      <c r="T34"/>
      <c r="U34" s="13"/>
      <c r="V34" s="13"/>
      <c r="W34"/>
      <c r="X34"/>
      <c r="Y34" s="35" cm="1">
        <f t="array" ref="Y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Z34" s="38" t="str">
        <f>IF(Erkundungsstelle.Sample.Table[[#This Row],[PECH]]="JA","auffällig",IF(Erkundungsstelle.Sample.Table[[#This Row],[ART]]&lt;&gt;"","neutral",""))</f>
        <v>auffällig</v>
      </c>
      <c r="AA34" s="13"/>
      <c r="AB34" s="13"/>
      <c r="AC34" s="13"/>
      <c r="AD34"/>
      <c r="AE34" s="13"/>
    </row>
    <row r="35" spans="1:31" x14ac:dyDescent="0.25">
      <c r="A35" s="34" t="str">
        <f t="shared" si="2"/>
        <v>SE34</v>
      </c>
      <c r="B35" t="s">
        <v>523</v>
      </c>
      <c r="C35" s="11" t="s">
        <v>350</v>
      </c>
      <c r="D35"/>
      <c r="E35"/>
      <c r="F35" s="16" t="str">
        <f t="shared" si="1"/>
        <v>LAYER</v>
      </c>
      <c r="G35">
        <v>7</v>
      </c>
      <c r="H35" t="s">
        <v>292</v>
      </c>
      <c r="I35">
        <v>7</v>
      </c>
      <c r="J35" s="45"/>
      <c r="K35" s="13"/>
      <c r="L35">
        <v>7</v>
      </c>
      <c r="M35" s="35">
        <f ca="1">Erkundungsstelle.Sample.Table[[#This Row],[TIEFE_ENDE]]-Erkundungsstelle.Sample.Table[[#This Row],[DICKE]]</f>
        <v>21</v>
      </c>
      <c r="N35" s="35" cm="1">
        <f t="array" aca="1" ref="N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O35" t="s">
        <v>222</v>
      </c>
      <c r="P35"/>
      <c r="Q35"/>
      <c r="R35" s="12"/>
      <c r="S35"/>
      <c r="T35"/>
      <c r="U35" s="13"/>
      <c r="V35" s="13"/>
      <c r="W35"/>
      <c r="X35"/>
      <c r="Y35" s="35" cm="1">
        <f t="array" ref="Y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Z35" s="38" t="str">
        <f>IF(Erkundungsstelle.Sample.Table[[#This Row],[PECH]]="JA","auffällig",IF(Erkundungsstelle.Sample.Table[[#This Row],[ART]]&lt;&gt;"","neutral",""))</f>
        <v>auffällig</v>
      </c>
      <c r="AA35" s="13"/>
      <c r="AB35" s="13"/>
      <c r="AC35" s="13"/>
      <c r="AD35"/>
      <c r="AE35" s="13"/>
    </row>
    <row r="36" spans="1:31" x14ac:dyDescent="0.25">
      <c r="A36" s="34" t="str">
        <f t="shared" si="2"/>
        <v>SE35</v>
      </c>
      <c r="B36" t="s">
        <v>523</v>
      </c>
      <c r="C36" s="11" t="s">
        <v>350</v>
      </c>
      <c r="D36"/>
      <c r="E36"/>
      <c r="F36" s="16" t="str">
        <f t="shared" si="1"/>
        <v>LAYER</v>
      </c>
      <c r="G36">
        <v>8</v>
      </c>
      <c r="H36" t="s">
        <v>297</v>
      </c>
      <c r="I36">
        <v>8</v>
      </c>
      <c r="J36" s="45"/>
      <c r="K36" s="13"/>
      <c r="L36">
        <v>8</v>
      </c>
      <c r="M36" s="35">
        <f ca="1">Erkundungsstelle.Sample.Table[[#This Row],[TIEFE_ENDE]]-Erkundungsstelle.Sample.Table[[#This Row],[DICKE]]</f>
        <v>28</v>
      </c>
      <c r="N36" s="35" cm="1">
        <f t="array" aca="1" ref="N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O36" t="s">
        <v>222</v>
      </c>
      <c r="P36"/>
      <c r="Q36"/>
      <c r="R36" s="12"/>
      <c r="S36"/>
      <c r="T36"/>
      <c r="U36" s="13"/>
      <c r="V36" s="13"/>
      <c r="W36"/>
      <c r="X36"/>
      <c r="Y36" s="35" cm="1">
        <f t="array" ref="Y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Z36" s="38" t="str">
        <f>IF(Erkundungsstelle.Sample.Table[[#This Row],[PECH]]="JA","auffällig",IF(Erkundungsstelle.Sample.Table[[#This Row],[ART]]&lt;&gt;"","neutral",""))</f>
        <v>auffällig</v>
      </c>
      <c r="AA36" s="13"/>
      <c r="AB36" s="13"/>
      <c r="AC36" s="13"/>
      <c r="AD36"/>
      <c r="AE36" s="13"/>
    </row>
    <row r="37" spans="1:31" x14ac:dyDescent="0.25">
      <c r="A37" s="34" t="str">
        <f t="shared" si="2"/>
        <v>SE36</v>
      </c>
      <c r="B37" t="s">
        <v>523</v>
      </c>
      <c r="C37" s="11" t="s">
        <v>350</v>
      </c>
      <c r="D37"/>
      <c r="E37"/>
      <c r="F37" s="16" t="str">
        <f t="shared" si="1"/>
        <v>LAYER</v>
      </c>
      <c r="G37">
        <v>9</v>
      </c>
      <c r="H37" t="s">
        <v>301</v>
      </c>
      <c r="I37">
        <v>9</v>
      </c>
      <c r="J37" s="45"/>
      <c r="K37" s="13"/>
      <c r="L37">
        <v>9</v>
      </c>
      <c r="M37" s="35">
        <f ca="1">Erkundungsstelle.Sample.Table[[#This Row],[TIEFE_ENDE]]-Erkundungsstelle.Sample.Table[[#This Row],[DICKE]]</f>
        <v>36</v>
      </c>
      <c r="N37" s="35" cm="1">
        <f t="array" aca="1" ref="N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O37" t="s">
        <v>222</v>
      </c>
      <c r="P37"/>
      <c r="Q37"/>
      <c r="R37" s="12"/>
      <c r="S37"/>
      <c r="T37"/>
      <c r="U37" s="13"/>
      <c r="V37" s="13"/>
      <c r="W37"/>
      <c r="X37"/>
      <c r="Y37" s="35" cm="1">
        <f t="array" ref="Y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Z37" s="38" t="str">
        <f>IF(Erkundungsstelle.Sample.Table[[#This Row],[PECH]]="JA","auffällig",IF(Erkundungsstelle.Sample.Table[[#This Row],[ART]]&lt;&gt;"","neutral",""))</f>
        <v>auffällig</v>
      </c>
      <c r="AA37" s="13"/>
      <c r="AB37" s="13"/>
      <c r="AC37" s="13"/>
      <c r="AD37"/>
      <c r="AE37" s="13"/>
    </row>
    <row r="38" spans="1:31" x14ac:dyDescent="0.25">
      <c r="A38" s="34" t="str">
        <f t="shared" si="2"/>
        <v>SE37</v>
      </c>
      <c r="B38" t="s">
        <v>523</v>
      </c>
      <c r="C38" s="11" t="s">
        <v>350</v>
      </c>
      <c r="D38"/>
      <c r="E38"/>
      <c r="F38" s="16" t="str">
        <f t="shared" si="1"/>
        <v>LAYER</v>
      </c>
      <c r="G38">
        <v>10</v>
      </c>
      <c r="H38" t="s">
        <v>304</v>
      </c>
      <c r="I38">
        <v>10</v>
      </c>
      <c r="J38" s="45"/>
      <c r="K38" s="13"/>
      <c r="L38">
        <v>10</v>
      </c>
      <c r="M38" s="35">
        <f ca="1">Erkundungsstelle.Sample.Table[[#This Row],[TIEFE_ENDE]]-Erkundungsstelle.Sample.Table[[#This Row],[DICKE]]</f>
        <v>45</v>
      </c>
      <c r="N38" s="35" cm="1">
        <f t="array" aca="1" ref="N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O38" t="s">
        <v>222</v>
      </c>
      <c r="P38"/>
      <c r="Q38"/>
      <c r="R38" s="12"/>
      <c r="S38"/>
      <c r="T38"/>
      <c r="U38" s="13"/>
      <c r="V38" s="13"/>
      <c r="W38"/>
      <c r="X38"/>
      <c r="Y38" s="35" cm="1">
        <f t="array" ref="Y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Z38" s="38" t="str">
        <f>IF(Erkundungsstelle.Sample.Table[[#This Row],[PECH]]="JA","auffällig",IF(Erkundungsstelle.Sample.Table[[#This Row],[ART]]&lt;&gt;"","neutral",""))</f>
        <v>auffällig</v>
      </c>
      <c r="AA38" s="13"/>
      <c r="AB38" s="13"/>
      <c r="AC38" s="13"/>
      <c r="AD38"/>
      <c r="AE38" s="13"/>
    </row>
    <row r="39" spans="1:31" x14ac:dyDescent="0.25">
      <c r="A39" s="34" t="str">
        <f>"SE"&amp;ROW()-1</f>
        <v>SE38</v>
      </c>
      <c r="B39" s="50" t="s">
        <v>523</v>
      </c>
      <c r="C39" s="51"/>
      <c r="D39" s="50"/>
      <c r="E39" s="50"/>
      <c r="F39" s="16" t="str">
        <f>"LAYER"</f>
        <v>LAYER</v>
      </c>
      <c r="G39" s="50">
        <v>11</v>
      </c>
      <c r="H39" s="50" t="s">
        <v>304</v>
      </c>
      <c r="I39" s="50">
        <v>11</v>
      </c>
      <c r="J39" s="52"/>
      <c r="K39" s="53"/>
      <c r="L39" s="50">
        <v>11</v>
      </c>
      <c r="M39" s="35">
        <f ca="1">Erkundungsstelle.Sample.Table[[#This Row],[TIEFE_ENDE]]-Erkundungsstelle.Sample.Table[[#This Row],[DICKE]]</f>
        <v>55</v>
      </c>
      <c r="N39" s="35" cm="1">
        <f t="array" aca="1" ref="N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66</v>
      </c>
      <c r="O39" s="50"/>
      <c r="P39" s="50"/>
      <c r="Q39" s="50"/>
      <c r="R39" s="54"/>
      <c r="S39" s="50"/>
      <c r="T39" s="50"/>
      <c r="U39" s="53"/>
      <c r="V39" s="53"/>
      <c r="W39" s="50"/>
      <c r="X39" s="50"/>
      <c r="Y39" s="35" cm="1">
        <f t="array" ref="Y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11</v>
      </c>
      <c r="Z39" s="38" t="str">
        <f>IF(Erkundungsstelle.Sample.Table[[#This Row],[PECH]]="JA","auffällig",IF(Erkundungsstelle.Sample.Table[[#This Row],[ART]]&lt;&gt;"","neutral",""))</f>
        <v>neutral</v>
      </c>
      <c r="AA39" s="53"/>
      <c r="AB39" s="53"/>
      <c r="AC39" s="53"/>
      <c r="AD39" s="50"/>
      <c r="AE39" s="53"/>
    </row>
    <row r="40" spans="1:31" x14ac:dyDescent="0.25">
      <c r="A40" s="34" t="str">
        <f>"SE"&amp;ROW()-1</f>
        <v>SE39</v>
      </c>
      <c r="B40" s="50" t="s">
        <v>523</v>
      </c>
      <c r="C40" s="51"/>
      <c r="D40" s="50"/>
      <c r="E40" s="50"/>
      <c r="F40" s="16" t="str">
        <f>"LAYER"</f>
        <v>LAYER</v>
      </c>
      <c r="G40" s="50">
        <v>12</v>
      </c>
      <c r="H40" s="50" t="s">
        <v>304</v>
      </c>
      <c r="I40" s="50">
        <v>12</v>
      </c>
      <c r="J40" s="52"/>
      <c r="K40" s="53"/>
      <c r="L40" s="50">
        <v>12</v>
      </c>
      <c r="M40" s="35">
        <f ca="1">Erkundungsstelle.Sample.Table[[#This Row],[TIEFE_ENDE]]-Erkundungsstelle.Sample.Table[[#This Row],[DICKE]]</f>
        <v>66</v>
      </c>
      <c r="N40" s="35" cm="1">
        <f t="array" aca="1" ref="N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78</v>
      </c>
      <c r="O40" s="50"/>
      <c r="P40" s="50"/>
      <c r="Q40" s="50"/>
      <c r="R40" s="54"/>
      <c r="S40" s="50"/>
      <c r="T40" s="50"/>
      <c r="U40" s="53"/>
      <c r="V40" s="53"/>
      <c r="W40" s="50"/>
      <c r="X40" s="50"/>
      <c r="Y40" s="35" cm="1">
        <f t="array" ref="Y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12</v>
      </c>
      <c r="Z40" s="38" t="str">
        <f>IF(Erkundungsstelle.Sample.Table[[#This Row],[PECH]]="JA","auffällig",IF(Erkundungsstelle.Sample.Table[[#This Row],[ART]]&lt;&gt;"","neutral",""))</f>
        <v>neutral</v>
      </c>
      <c r="AA40" s="53"/>
      <c r="AB40" s="53"/>
      <c r="AC40" s="53"/>
      <c r="AD40" s="50"/>
      <c r="AE40" s="53"/>
    </row>
    <row r="41" spans="1:31" x14ac:dyDescent="0.25">
      <c r="A41" s="34" t="str">
        <f>"SE"&amp;ROW()-1</f>
        <v>SE40</v>
      </c>
      <c r="B41" s="50" t="s">
        <v>523</v>
      </c>
      <c r="C41" s="51"/>
      <c r="D41" s="50"/>
      <c r="E41" s="50"/>
      <c r="F41" s="16" t="str">
        <f>"LAYER"</f>
        <v>LAYER</v>
      </c>
      <c r="G41" s="50">
        <v>13</v>
      </c>
      <c r="H41" s="50" t="s">
        <v>304</v>
      </c>
      <c r="I41" s="50">
        <v>13</v>
      </c>
      <c r="J41" s="52"/>
      <c r="K41" s="53"/>
      <c r="L41" s="50">
        <v>13</v>
      </c>
      <c r="M41" s="35">
        <f ca="1">Erkundungsstelle.Sample.Table[[#This Row],[TIEFE_ENDE]]-Erkundungsstelle.Sample.Table[[#This Row],[DICKE]]</f>
        <v>78</v>
      </c>
      <c r="N41" s="35" cm="1">
        <f t="array" aca="1" ref="N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91</v>
      </c>
      <c r="O41" s="50"/>
      <c r="P41" s="50"/>
      <c r="Q41" s="50"/>
      <c r="R41" s="54"/>
      <c r="S41" s="50"/>
      <c r="T41" s="50"/>
      <c r="U41" s="53"/>
      <c r="V41" s="53"/>
      <c r="W41" s="50"/>
      <c r="X41" s="50"/>
      <c r="Y41" s="35" cm="1">
        <f t="array" ref="Y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13</v>
      </c>
      <c r="Z41" s="38" t="str">
        <f>IF(Erkundungsstelle.Sample.Table[[#This Row],[PECH]]="JA","auffällig",IF(Erkundungsstelle.Sample.Table[[#This Row],[ART]]&lt;&gt;"","neutral",""))</f>
        <v>neutral</v>
      </c>
      <c r="AA41" s="53"/>
      <c r="AB41" s="53"/>
      <c r="AC41" s="53"/>
      <c r="AD41" s="50"/>
      <c r="AE41" s="53"/>
    </row>
    <row r="42" spans="1:31" x14ac:dyDescent="0.25">
      <c r="A42" s="34" t="str">
        <f t="shared" si="2"/>
        <v>SE41</v>
      </c>
      <c r="B42" t="s">
        <v>521</v>
      </c>
      <c r="C42" s="11" t="s">
        <v>537</v>
      </c>
      <c r="D42"/>
      <c r="E42"/>
      <c r="F42" s="16" t="str">
        <f t="shared" si="1"/>
        <v>LAYER</v>
      </c>
      <c r="G42">
        <v>1</v>
      </c>
      <c r="H42" t="s">
        <v>292</v>
      </c>
      <c r="I42" t="s">
        <v>550</v>
      </c>
      <c r="J42" s="45"/>
      <c r="K42" s="13"/>
      <c r="L42">
        <v>13</v>
      </c>
      <c r="M42" s="35">
        <f ca="1">Erkundungsstelle.Sample.Table[[#This Row],[TIEFE_ENDE]]-Erkundungsstelle.Sample.Table[[#This Row],[DICKE]]</f>
        <v>0</v>
      </c>
      <c r="N42" s="35" cm="1">
        <f t="array" aca="1" ref="N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O42"/>
      <c r="P42"/>
      <c r="Q42"/>
      <c r="R42" s="12"/>
      <c r="S42"/>
      <c r="T42"/>
      <c r="U42" s="13"/>
      <c r="V42" s="13"/>
      <c r="W42"/>
      <c r="X42"/>
      <c r="Y42" s="35" t="str" cm="1">
        <f t="array" ref="Y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Z42" s="38" t="str">
        <f>IF(Erkundungsstelle.Sample.Table[[#This Row],[PECH]]="JA","auffällig",IF(Erkundungsstelle.Sample.Table[[#This Row],[ART]]&lt;&gt;"","neutral",""))</f>
        <v>neutral</v>
      </c>
      <c r="AA42" s="13"/>
      <c r="AB42" s="13"/>
      <c r="AC42" s="13"/>
      <c r="AD42"/>
      <c r="AE42" s="13"/>
    </row>
    <row r="43" spans="1:31" x14ac:dyDescent="0.25">
      <c r="A43" s="34" t="str">
        <f t="shared" si="2"/>
        <v>SE42</v>
      </c>
      <c r="B43" t="s">
        <v>521</v>
      </c>
      <c r="C43" s="11" t="s">
        <v>350</v>
      </c>
      <c r="D43"/>
      <c r="E43" t="s">
        <v>551</v>
      </c>
      <c r="F43" s="16" t="str">
        <f t="shared" si="1"/>
        <v>LAYER</v>
      </c>
      <c r="G43">
        <v>2</v>
      </c>
      <c r="H43" t="s">
        <v>234</v>
      </c>
      <c r="I43" t="s">
        <v>528</v>
      </c>
      <c r="J43" s="45"/>
      <c r="K43" s="13"/>
      <c r="L43">
        <v>5</v>
      </c>
      <c r="M43" s="35">
        <f ca="1">Erkundungsstelle.Sample.Table[[#This Row],[TIEFE_ENDE]]-Erkundungsstelle.Sample.Table[[#This Row],[DICKE]]</f>
        <v>13</v>
      </c>
      <c r="N43" s="35" cm="1">
        <f t="array" aca="1" ref="N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O43"/>
      <c r="P43" t="s">
        <v>218</v>
      </c>
      <c r="Q43" t="s">
        <v>466</v>
      </c>
      <c r="R43" s="12" t="s">
        <v>219</v>
      </c>
      <c r="S43" t="s">
        <v>279</v>
      </c>
      <c r="T43" t="s">
        <v>257</v>
      </c>
      <c r="U43" s="13" t="s">
        <v>556</v>
      </c>
      <c r="V43" s="13" t="s">
        <v>556</v>
      </c>
      <c r="W43"/>
      <c r="X43"/>
      <c r="Y43" s="35" t="str" cm="1">
        <f t="array" ref="Y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3" s="38" t="str">
        <f>IF(Erkundungsstelle.Sample.Table[[#This Row],[PECH]]="JA","auffällig",IF(Erkundungsstelle.Sample.Table[[#This Row],[ART]]&lt;&gt;"","neutral",""))</f>
        <v>neutral</v>
      </c>
      <c r="AA43" s="13">
        <v>19</v>
      </c>
      <c r="AB43" s="13" t="s">
        <v>467</v>
      </c>
      <c r="AC43" s="13" t="s">
        <v>467</v>
      </c>
      <c r="AD43" t="s">
        <v>222</v>
      </c>
      <c r="AE43" s="13" t="s">
        <v>467</v>
      </c>
    </row>
    <row r="44" spans="1:31" x14ac:dyDescent="0.25">
      <c r="A44" s="34" t="str">
        <f t="shared" si="2"/>
        <v>SE43</v>
      </c>
      <c r="B44" t="s">
        <v>521</v>
      </c>
      <c r="C44" s="11" t="s">
        <v>3</v>
      </c>
      <c r="D44"/>
      <c r="E44"/>
      <c r="F44" s="16" t="str">
        <f t="shared" si="1"/>
        <v>LAYER</v>
      </c>
      <c r="G44">
        <v>3</v>
      </c>
      <c r="H44" t="s">
        <v>234</v>
      </c>
      <c r="I44" t="s">
        <v>528</v>
      </c>
      <c r="J44" s="45"/>
      <c r="K44" s="13"/>
      <c r="L44">
        <v>6</v>
      </c>
      <c r="M44" s="35">
        <f ca="1">Erkundungsstelle.Sample.Table[[#This Row],[TIEFE_ENDE]]-Erkundungsstelle.Sample.Table[[#This Row],[DICKE]]</f>
        <v>18</v>
      </c>
      <c r="N44" s="35" cm="1">
        <f t="array" aca="1" ref="N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O44"/>
      <c r="P44" t="s">
        <v>236</v>
      </c>
      <c r="Q44" t="s">
        <v>451</v>
      </c>
      <c r="R44" s="12" t="s">
        <v>237</v>
      </c>
      <c r="S44" t="s">
        <v>287</v>
      </c>
      <c r="T44" t="s">
        <v>270</v>
      </c>
      <c r="U44" s="13" t="s">
        <v>557</v>
      </c>
      <c r="V44" s="13" t="s">
        <v>557</v>
      </c>
      <c r="W44"/>
      <c r="X44" t="s">
        <v>266</v>
      </c>
      <c r="Y44" s="35" t="str" cm="1">
        <f t="array" ref="Y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4" s="38" t="str">
        <f>IF(Erkundungsstelle.Sample.Table[[#This Row],[PECH]]="JA","auffällig",IF(Erkundungsstelle.Sample.Table[[#This Row],[ART]]&lt;&gt;"","neutral",""))</f>
        <v>neutral</v>
      </c>
      <c r="AA44" s="13">
        <v>20</v>
      </c>
      <c r="AB44" s="13" t="s">
        <v>468</v>
      </c>
      <c r="AC44" s="13" t="s">
        <v>468</v>
      </c>
      <c r="AD44" t="s">
        <v>193</v>
      </c>
      <c r="AE44" s="13" t="s">
        <v>468</v>
      </c>
    </row>
    <row r="45" spans="1:31" x14ac:dyDescent="0.25">
      <c r="A45" s="34" t="str">
        <f t="shared" si="2"/>
        <v>SE44</v>
      </c>
      <c r="B45" t="s">
        <v>521</v>
      </c>
      <c r="C45" s="11" t="s">
        <v>527</v>
      </c>
      <c r="D45"/>
      <c r="E45"/>
      <c r="F45" s="16" t="str">
        <f t="shared" si="1"/>
        <v>LAYER</v>
      </c>
      <c r="G45">
        <v>4</v>
      </c>
      <c r="H45" t="s">
        <v>234</v>
      </c>
      <c r="I45" t="s">
        <v>528</v>
      </c>
      <c r="J45" s="45"/>
      <c r="K45" s="13"/>
      <c r="L45">
        <v>8</v>
      </c>
      <c r="M45" s="35">
        <f ca="1">Erkundungsstelle.Sample.Table[[#This Row],[TIEFE_ENDE]]-Erkundungsstelle.Sample.Table[[#This Row],[DICKE]]</f>
        <v>24</v>
      </c>
      <c r="N45" s="35" cm="1">
        <f t="array" aca="1" ref="N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O45"/>
      <c r="P45" t="s">
        <v>254</v>
      </c>
      <c r="Q45" t="s">
        <v>554</v>
      </c>
      <c r="R45" s="12" t="s">
        <v>255</v>
      </c>
      <c r="S45" t="s">
        <v>293</v>
      </c>
      <c r="T45" t="s">
        <v>280</v>
      </c>
      <c r="U45" s="13" t="s">
        <v>558</v>
      </c>
      <c r="V45" s="13" t="s">
        <v>558</v>
      </c>
      <c r="W45"/>
      <c r="X45" t="s">
        <v>278</v>
      </c>
      <c r="Y45" s="35" t="str" cm="1">
        <f t="array" ref="Y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5" s="38" t="str">
        <f>IF(Erkundungsstelle.Sample.Table[[#This Row],[PECH]]="JA","auffällig",IF(Erkundungsstelle.Sample.Table[[#This Row],[ART]]&lt;&gt;"","neutral",""))</f>
        <v>neutral</v>
      </c>
      <c r="AA45" s="13">
        <v>21</v>
      </c>
      <c r="AB45" s="13" t="s">
        <v>565</v>
      </c>
      <c r="AC45" s="13" t="s">
        <v>565</v>
      </c>
      <c r="AD45" t="s">
        <v>222</v>
      </c>
      <c r="AE45" s="13" t="s">
        <v>565</v>
      </c>
    </row>
    <row r="46" spans="1:31" x14ac:dyDescent="0.25">
      <c r="A46" s="34" t="str">
        <f t="shared" si="2"/>
        <v>SE45</v>
      </c>
      <c r="B46" t="s">
        <v>521</v>
      </c>
      <c r="C46" s="11" t="s">
        <v>529</v>
      </c>
      <c r="D46"/>
      <c r="E46"/>
      <c r="F46" s="16" t="str">
        <f t="shared" si="1"/>
        <v>LAYER</v>
      </c>
      <c r="G46">
        <v>5</v>
      </c>
      <c r="H46" t="s">
        <v>234</v>
      </c>
      <c r="I46" t="s">
        <v>548</v>
      </c>
      <c r="J46" s="45"/>
      <c r="K46" s="13"/>
      <c r="L46">
        <v>7</v>
      </c>
      <c r="M46" s="35">
        <f ca="1">Erkundungsstelle.Sample.Table[[#This Row],[TIEFE_ENDE]]-Erkundungsstelle.Sample.Table[[#This Row],[DICKE]]</f>
        <v>32</v>
      </c>
      <c r="N46" s="35" cm="1">
        <f t="array" aca="1" ref="N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O46"/>
      <c r="P46" t="s">
        <v>267</v>
      </c>
      <c r="Q46" t="s">
        <v>555</v>
      </c>
      <c r="R46" s="12" t="s">
        <v>268</v>
      </c>
      <c r="S46" t="s">
        <v>298</v>
      </c>
      <c r="T46" t="s">
        <v>221</v>
      </c>
      <c r="U46" s="13" t="s">
        <v>559</v>
      </c>
      <c r="V46" s="13" t="s">
        <v>559</v>
      </c>
      <c r="W46"/>
      <c r="X46" t="s">
        <v>253</v>
      </c>
      <c r="Y46" s="35" t="str" cm="1">
        <f t="array" ref="Y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6" s="38" t="str">
        <f>IF(Erkundungsstelle.Sample.Table[[#This Row],[PECH]]="JA","auffällig",IF(Erkundungsstelle.Sample.Table[[#This Row],[ART]]&lt;&gt;"","neutral",""))</f>
        <v>neutral</v>
      </c>
      <c r="AA46" s="13">
        <v>22</v>
      </c>
      <c r="AB46" s="13" t="s">
        <v>467</v>
      </c>
      <c r="AC46" s="13" t="s">
        <v>467</v>
      </c>
      <c r="AD46" t="s">
        <v>193</v>
      </c>
      <c r="AE46" s="13" t="s">
        <v>467</v>
      </c>
    </row>
    <row r="47" spans="1:31" x14ac:dyDescent="0.25">
      <c r="A47" s="34" t="str">
        <f t="shared" si="2"/>
        <v>SE46</v>
      </c>
      <c r="B47" t="s">
        <v>521</v>
      </c>
      <c r="C47" s="11" t="s">
        <v>532</v>
      </c>
      <c r="D47"/>
      <c r="E47"/>
      <c r="F47" s="16" t="str">
        <f t="shared" si="1"/>
        <v>LAYER</v>
      </c>
      <c r="G47">
        <v>6</v>
      </c>
      <c r="H47" t="s">
        <v>234</v>
      </c>
      <c r="I47" t="s">
        <v>548</v>
      </c>
      <c r="J47" s="45"/>
      <c r="K47" s="13"/>
      <c r="L47">
        <v>9</v>
      </c>
      <c r="M47" s="35">
        <f ca="1">Erkundungsstelle.Sample.Table[[#This Row],[TIEFE_ENDE]]-Erkundungsstelle.Sample.Table[[#This Row],[DICKE]]</f>
        <v>39</v>
      </c>
      <c r="N47" s="35" cm="1">
        <f t="array" aca="1" ref="N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O47"/>
      <c r="P47" t="s">
        <v>218</v>
      </c>
      <c r="Q47" t="s">
        <v>466</v>
      </c>
      <c r="R47" s="12" t="s">
        <v>219</v>
      </c>
      <c r="S47" t="s">
        <v>220</v>
      </c>
      <c r="T47" t="s">
        <v>239</v>
      </c>
      <c r="U47" s="13" t="s">
        <v>560</v>
      </c>
      <c r="V47" s="13" t="s">
        <v>560</v>
      </c>
      <c r="W47"/>
      <c r="X47" t="s">
        <v>217</v>
      </c>
      <c r="Y47" s="35" t="str" cm="1">
        <f t="array" ref="Y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7" s="38" t="str">
        <f>IF(Erkundungsstelle.Sample.Table[[#This Row],[PECH]]="JA","auffällig",IF(Erkundungsstelle.Sample.Table[[#This Row],[ART]]&lt;&gt;"","neutral",""))</f>
        <v>neutral</v>
      </c>
      <c r="AA47" s="13">
        <v>23</v>
      </c>
      <c r="AB47" s="13" t="s">
        <v>468</v>
      </c>
      <c r="AC47" s="13" t="s">
        <v>468</v>
      </c>
      <c r="AD47" t="s">
        <v>222</v>
      </c>
      <c r="AE47" s="13" t="s">
        <v>468</v>
      </c>
    </row>
    <row r="48" spans="1:31" x14ac:dyDescent="0.25">
      <c r="A48" s="34" t="str">
        <f t="shared" si="2"/>
        <v>SE47</v>
      </c>
      <c r="B48" t="s">
        <v>522</v>
      </c>
      <c r="C48" s="11" t="s">
        <v>535</v>
      </c>
      <c r="D48"/>
      <c r="E48"/>
      <c r="F48" s="16" t="str">
        <f t="shared" si="1"/>
        <v>LAYER</v>
      </c>
      <c r="G48">
        <v>1</v>
      </c>
      <c r="H48" t="s">
        <v>265</v>
      </c>
      <c r="I48" t="s">
        <v>352</v>
      </c>
      <c r="J48" s="45"/>
      <c r="K48" s="13"/>
      <c r="L48">
        <v>1</v>
      </c>
      <c r="M48" s="35">
        <f ca="1">Erkundungsstelle.Sample.Table[[#This Row],[TIEFE_ENDE]]-Erkundungsstelle.Sample.Table[[#This Row],[DICKE]]</f>
        <v>0</v>
      </c>
      <c r="N48" s="35" cm="1">
        <f t="array" aca="1" ref="N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48"/>
      <c r="P48" t="s">
        <v>236</v>
      </c>
      <c r="Q48" t="s">
        <v>451</v>
      </c>
      <c r="R48" s="12" t="s">
        <v>237</v>
      </c>
      <c r="S48" t="s">
        <v>238</v>
      </c>
      <c r="T48" t="s">
        <v>257</v>
      </c>
      <c r="U48" s="13" t="s">
        <v>561</v>
      </c>
      <c r="V48" s="13" t="s">
        <v>561</v>
      </c>
      <c r="W48"/>
      <c r="X48" t="s">
        <v>235</v>
      </c>
      <c r="Y48" s="35" t="str" cm="1">
        <f t="array" ref="Y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Z48" s="38" t="str">
        <f>IF(Erkundungsstelle.Sample.Table[[#This Row],[PECH]]="JA","auffällig",IF(Erkundungsstelle.Sample.Table[[#This Row],[ART]]&lt;&gt;"","neutral",""))</f>
        <v>neutral</v>
      </c>
      <c r="AA48" s="13">
        <v>24</v>
      </c>
      <c r="AB48" s="13" t="s">
        <v>565</v>
      </c>
      <c r="AC48" s="13" t="s">
        <v>565</v>
      </c>
      <c r="AD48" t="s">
        <v>193</v>
      </c>
      <c r="AE48" s="13" t="s">
        <v>565</v>
      </c>
    </row>
    <row r="49" spans="1:31" x14ac:dyDescent="0.25">
      <c r="A49" s="34" t="str">
        <f t="shared" si="2"/>
        <v>SE48</v>
      </c>
      <c r="B49" t="s">
        <v>522</v>
      </c>
      <c r="C49" s="11" t="s">
        <v>534</v>
      </c>
      <c r="D49"/>
      <c r="E49"/>
      <c r="F49" s="16" t="str">
        <f t="shared" si="1"/>
        <v>LAYER</v>
      </c>
      <c r="G49">
        <v>2</v>
      </c>
      <c r="H49" t="s">
        <v>265</v>
      </c>
      <c r="I49" t="s">
        <v>536</v>
      </c>
      <c r="J49" s="45"/>
      <c r="K49" s="13"/>
      <c r="L49">
        <v>2</v>
      </c>
      <c r="M49" s="35">
        <f ca="1">Erkundungsstelle.Sample.Table[[#This Row],[TIEFE_ENDE]]-Erkundungsstelle.Sample.Table[[#This Row],[DICKE]]</f>
        <v>1</v>
      </c>
      <c r="N49" s="35" cm="1">
        <f t="array" aca="1" ref="N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49"/>
      <c r="P49" t="s">
        <v>254</v>
      </c>
      <c r="Q49" t="s">
        <v>554</v>
      </c>
      <c r="R49" s="12" t="s">
        <v>255</v>
      </c>
      <c r="S49" t="s">
        <v>256</v>
      </c>
      <c r="T49" t="s">
        <v>257</v>
      </c>
      <c r="U49" s="13" t="s">
        <v>562</v>
      </c>
      <c r="V49" s="13" t="s">
        <v>562</v>
      </c>
      <c r="W49"/>
      <c r="X49" t="s">
        <v>235</v>
      </c>
      <c r="Y49" s="35" t="str" cm="1">
        <f t="array" ref="Y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Z49" s="38" t="str">
        <f>IF(Erkundungsstelle.Sample.Table[[#This Row],[PECH]]="JA","auffällig",IF(Erkundungsstelle.Sample.Table[[#This Row],[ART]]&lt;&gt;"","neutral",""))</f>
        <v>neutral</v>
      </c>
      <c r="AA49" s="13">
        <v>25</v>
      </c>
      <c r="AB49" s="13" t="s">
        <v>467</v>
      </c>
      <c r="AC49" s="13" t="s">
        <v>467</v>
      </c>
      <c r="AD49" t="s">
        <v>222</v>
      </c>
      <c r="AE49" s="13" t="s">
        <v>467</v>
      </c>
    </row>
    <row r="50" spans="1:31" x14ac:dyDescent="0.25">
      <c r="A50" s="34" t="str">
        <f t="shared" si="2"/>
        <v>SE49</v>
      </c>
      <c r="B50" t="s">
        <v>522</v>
      </c>
      <c r="C50" s="11" t="s">
        <v>534</v>
      </c>
      <c r="D50"/>
      <c r="E50"/>
      <c r="F50" s="16" t="str">
        <f t="shared" si="1"/>
        <v>LAYER</v>
      </c>
      <c r="G50">
        <v>3</v>
      </c>
      <c r="H50" t="s">
        <v>265</v>
      </c>
      <c r="I50" t="s">
        <v>265</v>
      </c>
      <c r="J50" s="45"/>
      <c r="K50" s="13"/>
      <c r="L50">
        <v>3</v>
      </c>
      <c r="M50" s="35">
        <f ca="1">Erkundungsstelle.Sample.Table[[#This Row],[TIEFE_ENDE]]-Erkundungsstelle.Sample.Table[[#This Row],[DICKE]]</f>
        <v>3</v>
      </c>
      <c r="N50" s="35" cm="1">
        <f t="array" aca="1" ref="N5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50"/>
      <c r="P50" t="s">
        <v>267</v>
      </c>
      <c r="Q50" t="s">
        <v>555</v>
      </c>
      <c r="R50" s="12" t="s">
        <v>268</v>
      </c>
      <c r="S50" t="s">
        <v>269</v>
      </c>
      <c r="T50" t="s">
        <v>257</v>
      </c>
      <c r="U50" s="13" t="s">
        <v>563</v>
      </c>
      <c r="V50" s="13" t="s">
        <v>563</v>
      </c>
      <c r="W50"/>
      <c r="X50"/>
      <c r="Y50" s="35" t="str" cm="1">
        <f t="array" ref="Y5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0" s="38" t="str">
        <f>IF(Erkundungsstelle.Sample.Table[[#This Row],[PECH]]="JA","auffällig",IF(Erkundungsstelle.Sample.Table[[#This Row],[ART]]&lt;&gt;"","neutral",""))</f>
        <v>neutral</v>
      </c>
      <c r="AA50" s="13">
        <v>26</v>
      </c>
      <c r="AB50" s="13" t="s">
        <v>468</v>
      </c>
      <c r="AC50" s="13" t="s">
        <v>468</v>
      </c>
      <c r="AD50" t="s">
        <v>193</v>
      </c>
      <c r="AE50" s="13" t="s">
        <v>468</v>
      </c>
    </row>
    <row r="51" spans="1:31" x14ac:dyDescent="0.25">
      <c r="A51" s="34" t="str">
        <f t="shared" si="2"/>
        <v>SE50</v>
      </c>
      <c r="B51" t="s">
        <v>522</v>
      </c>
      <c r="C51" s="11" t="s">
        <v>527</v>
      </c>
      <c r="D51"/>
      <c r="E51"/>
      <c r="F51" s="16" t="str">
        <f t="shared" si="1"/>
        <v>LAYER</v>
      </c>
      <c r="G51">
        <v>4</v>
      </c>
      <c r="H51" t="s">
        <v>265</v>
      </c>
      <c r="I51" t="s">
        <v>265</v>
      </c>
      <c r="J51" s="45"/>
      <c r="K51" s="13"/>
      <c r="L51">
        <v>3</v>
      </c>
      <c r="M51" s="35">
        <f ca="1">Erkundungsstelle.Sample.Table[[#This Row],[TIEFE_ENDE]]-Erkundungsstelle.Sample.Table[[#This Row],[DICKE]]</f>
        <v>6</v>
      </c>
      <c r="N51" s="35" cm="1">
        <f t="array" aca="1" ref="N5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51"/>
      <c r="P51" t="s">
        <v>218</v>
      </c>
      <c r="Q51" t="s">
        <v>466</v>
      </c>
      <c r="R51" s="12" t="s">
        <v>219</v>
      </c>
      <c r="S51" t="s">
        <v>279</v>
      </c>
      <c r="T51" t="s">
        <v>257</v>
      </c>
      <c r="U51" s="13" t="s">
        <v>564</v>
      </c>
      <c r="V51" s="13" t="s">
        <v>564</v>
      </c>
      <c r="W51"/>
      <c r="X51"/>
      <c r="Y51" s="35" t="str" cm="1">
        <f t="array" ref="Y5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1" s="38" t="str">
        <f>IF(Erkundungsstelle.Sample.Table[[#This Row],[PECH]]="JA","auffällig",IF(Erkundungsstelle.Sample.Table[[#This Row],[ART]]&lt;&gt;"","neutral",""))</f>
        <v>neutral</v>
      </c>
      <c r="AA51" s="13">
        <v>27</v>
      </c>
      <c r="AB51" s="13" t="s">
        <v>565</v>
      </c>
      <c r="AC51" s="13" t="s">
        <v>565</v>
      </c>
      <c r="AD51" t="s">
        <v>222</v>
      </c>
      <c r="AE51" s="13" t="s">
        <v>565</v>
      </c>
    </row>
    <row r="52" spans="1:31" x14ac:dyDescent="0.25">
      <c r="A52" s="34" t="str">
        <f t="shared" si="2"/>
        <v>SE51</v>
      </c>
      <c r="B52" t="s">
        <v>522</v>
      </c>
      <c r="C52" s="11"/>
      <c r="D52"/>
      <c r="E52" t="s">
        <v>552</v>
      </c>
      <c r="F52" s="16" t="str">
        <f t="shared" si="1"/>
        <v>LAYER</v>
      </c>
      <c r="G52">
        <v>5</v>
      </c>
      <c r="H52" t="s">
        <v>234</v>
      </c>
      <c r="I52" t="s">
        <v>553</v>
      </c>
      <c r="J52" s="45"/>
      <c r="K52" s="13"/>
      <c r="L52">
        <v>100</v>
      </c>
      <c r="M52" s="35">
        <f ca="1">Erkundungsstelle.Sample.Table[[#This Row],[TIEFE_ENDE]]-Erkundungsstelle.Sample.Table[[#This Row],[DICKE]]</f>
        <v>9</v>
      </c>
      <c r="N52" s="35" cm="1">
        <f t="array" aca="1" ref="N5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O52"/>
      <c r="P52"/>
      <c r="Q52"/>
      <c r="R52" s="12"/>
      <c r="S52"/>
      <c r="T52"/>
      <c r="U52" s="13"/>
      <c r="V52" s="13"/>
      <c r="W52"/>
      <c r="X52"/>
      <c r="Y52" s="35" t="str" cm="1">
        <f t="array" ref="Y5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Z52" s="38" t="str">
        <f>IF(Erkundungsstelle.Sample.Table[[#This Row],[PECH]]="JA","auffällig",IF(Erkundungsstelle.Sample.Table[[#This Row],[ART]]&lt;&gt;"","neutral",""))</f>
        <v>neutral</v>
      </c>
      <c r="AA52" s="13"/>
      <c r="AB52" s="13"/>
      <c r="AC52" s="13"/>
      <c r="AD52"/>
      <c r="AE52" s="13"/>
    </row>
    <row r="53" spans="1:31" x14ac:dyDescent="0.25">
      <c r="A53" s="34"/>
      <c r="B53" s="34"/>
      <c r="C53" s="37"/>
      <c r="D53" s="34"/>
      <c r="E53" s="34"/>
      <c r="F53" s="34"/>
      <c r="G53" s="34"/>
      <c r="H53" s="34"/>
      <c r="I53" s="34"/>
      <c r="J53" s="40"/>
      <c r="K53" s="39"/>
      <c r="L53" s="34"/>
      <c r="M53" s="35"/>
      <c r="N53" s="35"/>
      <c r="O53" s="34"/>
      <c r="P53" s="34"/>
      <c r="Q53" s="34"/>
      <c r="R53" s="36"/>
      <c r="S53" s="34"/>
      <c r="T53" s="34"/>
      <c r="U53" s="17"/>
      <c r="V53" s="39"/>
      <c r="W53" s="34"/>
      <c r="X53" s="34"/>
      <c r="Y53" s="35"/>
      <c r="Z53" s="38"/>
      <c r="AA53" s="39"/>
      <c r="AB53" s="39"/>
      <c r="AC53" s="39"/>
      <c r="AE53" s="39"/>
    </row>
    <row r="54" spans="1:31" x14ac:dyDescent="0.25">
      <c r="A54" s="34"/>
      <c r="B54" s="34"/>
      <c r="C54" s="37"/>
      <c r="D54" s="34"/>
      <c r="E54" s="34"/>
      <c r="F54" s="34"/>
      <c r="G54" s="34"/>
      <c r="H54" s="34"/>
      <c r="I54" s="34"/>
      <c r="J54" s="40"/>
      <c r="K54" s="39"/>
      <c r="L54" s="34"/>
      <c r="M54" s="35"/>
      <c r="N54" s="35"/>
      <c r="O54" s="34"/>
      <c r="P54" s="34"/>
      <c r="Q54" s="34"/>
      <c r="R54" s="36"/>
      <c r="S54" s="34"/>
      <c r="T54" s="34"/>
      <c r="U54" s="39"/>
      <c r="W54" s="34"/>
      <c r="X54" s="34"/>
      <c r="Y54" s="35"/>
      <c r="Z54" s="38"/>
      <c r="AD54" s="34"/>
    </row>
    <row r="55" spans="1:31" x14ac:dyDescent="0.25">
      <c r="A55" s="34"/>
      <c r="B55" s="34"/>
      <c r="C55" s="37"/>
      <c r="D55" s="34"/>
      <c r="E55" s="34"/>
      <c r="F55" s="34"/>
      <c r="G55" s="34"/>
      <c r="H55" s="34"/>
      <c r="I55" s="34"/>
      <c r="J55" s="40"/>
      <c r="K55" s="39"/>
      <c r="L55" s="34"/>
      <c r="M55" s="35"/>
      <c r="N55" s="35"/>
      <c r="O55" s="34"/>
      <c r="R55" s="18"/>
      <c r="S55" s="34"/>
      <c r="T55" s="34"/>
      <c r="U55" s="17"/>
      <c r="V55" s="39"/>
      <c r="W55" s="34"/>
      <c r="X55" s="34"/>
      <c r="Y55" s="35"/>
      <c r="Z55" s="38"/>
      <c r="AA55" s="39"/>
      <c r="AB55" s="39"/>
      <c r="AC55" s="39"/>
      <c r="AE55" s="39"/>
    </row>
    <row r="56" spans="1:31" x14ac:dyDescent="0.25">
      <c r="A56" s="34"/>
      <c r="B56" s="34"/>
      <c r="C56" s="37"/>
      <c r="D56" s="34"/>
      <c r="E56" s="34"/>
      <c r="F56" s="34"/>
      <c r="G56" s="34"/>
      <c r="H56" s="34"/>
      <c r="I56" s="34"/>
      <c r="J56" s="40"/>
      <c r="K56" s="39"/>
      <c r="L56" s="34"/>
      <c r="M56" s="35"/>
      <c r="N56" s="35"/>
      <c r="O56" s="34"/>
      <c r="P56" s="34"/>
      <c r="Q56" s="34"/>
      <c r="R56" s="36"/>
      <c r="S56" s="34"/>
      <c r="U56" s="39"/>
      <c r="V56" s="39"/>
      <c r="W56" s="34"/>
      <c r="X56" s="34"/>
      <c r="Y56" s="35"/>
      <c r="Z56" s="38"/>
      <c r="AA56" s="39"/>
      <c r="AB56" s="39"/>
      <c r="AC56" s="39"/>
      <c r="AD56" s="34"/>
      <c r="AE56" s="39"/>
    </row>
    <row r="57" spans="1:31" x14ac:dyDescent="0.25">
      <c r="A57" s="34"/>
      <c r="B57" s="34"/>
      <c r="C57" s="37"/>
      <c r="D57" s="34"/>
      <c r="E57" s="34"/>
      <c r="F57" s="34"/>
      <c r="G57" s="34"/>
      <c r="H57" s="34"/>
      <c r="I57" s="34"/>
      <c r="J57" s="40"/>
      <c r="K57" s="39"/>
      <c r="L57" s="34"/>
      <c r="M57" s="35"/>
      <c r="N57" s="35"/>
      <c r="O57" s="34"/>
      <c r="P57" s="34"/>
      <c r="Q57" s="34"/>
      <c r="R57" s="36"/>
      <c r="S57" s="34"/>
      <c r="T57" s="34"/>
      <c r="U57" s="17"/>
      <c r="W57" s="34"/>
      <c r="X57" s="34"/>
      <c r="Y57" s="35"/>
      <c r="Z57" s="38"/>
    </row>
    <row r="58" spans="1:31" x14ac:dyDescent="0.25">
      <c r="A58" s="34"/>
      <c r="B58" s="34"/>
      <c r="C58" s="37"/>
      <c r="D58" s="34"/>
      <c r="E58" s="34"/>
      <c r="F58" s="34"/>
      <c r="G58" s="34"/>
      <c r="H58" s="34"/>
      <c r="I58" s="34"/>
      <c r="J58" s="40"/>
      <c r="K58" s="39"/>
      <c r="L58" s="34"/>
      <c r="M58" s="35"/>
      <c r="N58" s="35"/>
      <c r="O58" s="34"/>
      <c r="P58" s="34"/>
      <c r="Q58" s="34"/>
      <c r="R58" s="36"/>
      <c r="S58" s="34"/>
      <c r="T58" s="34"/>
      <c r="U58" s="39"/>
      <c r="V58" s="39"/>
      <c r="W58" s="34"/>
      <c r="X58" s="34"/>
      <c r="Y58" s="35"/>
      <c r="Z58" s="38"/>
      <c r="AA58" s="39"/>
      <c r="AB58" s="39"/>
      <c r="AC58" s="39"/>
      <c r="AD58" s="34"/>
      <c r="AE58" s="39"/>
    </row>
    <row r="59" spans="1:31" x14ac:dyDescent="0.25">
      <c r="A59" s="34"/>
      <c r="B59" s="34"/>
      <c r="C59" s="37"/>
      <c r="D59" s="34"/>
      <c r="E59" s="34"/>
      <c r="F59" s="34"/>
      <c r="G59" s="34"/>
      <c r="H59" s="34"/>
      <c r="I59" s="34"/>
      <c r="J59" s="40"/>
      <c r="K59" s="39"/>
      <c r="L59" s="34"/>
      <c r="M59" s="35"/>
      <c r="N59" s="35"/>
      <c r="O59" s="34"/>
      <c r="R59" s="18"/>
      <c r="T59" s="34"/>
      <c r="U59" s="17"/>
      <c r="V59" s="39"/>
      <c r="W59" s="34"/>
      <c r="X59" s="34"/>
      <c r="Y59" s="35"/>
      <c r="Z59" s="38"/>
      <c r="AA59" s="39"/>
      <c r="AB59" s="39"/>
      <c r="AC59" s="39"/>
      <c r="AE59" s="39"/>
    </row>
    <row r="60" spans="1:31" x14ac:dyDescent="0.25">
      <c r="A60" s="34"/>
      <c r="B60" s="34"/>
      <c r="C60" s="37"/>
      <c r="D60" s="34"/>
      <c r="E60" s="34"/>
      <c r="F60" s="34"/>
      <c r="G60" s="34"/>
      <c r="H60" s="34"/>
      <c r="I60" s="34"/>
      <c r="J60" s="40"/>
      <c r="K60" s="39"/>
      <c r="L60" s="34"/>
      <c r="M60" s="35"/>
      <c r="N60" s="35"/>
      <c r="O60" s="34"/>
      <c r="P60" s="34"/>
      <c r="Q60" s="34"/>
      <c r="R60" s="36"/>
      <c r="S60" s="34"/>
      <c r="T60" s="34"/>
      <c r="U60" s="39"/>
      <c r="W60" s="34"/>
      <c r="X60" s="34"/>
      <c r="Y60" s="35"/>
      <c r="Z60" s="38"/>
      <c r="AD60" s="34"/>
    </row>
    <row r="61" spans="1:31" x14ac:dyDescent="0.25">
      <c r="A61" s="34"/>
      <c r="B61" s="34"/>
      <c r="C61" s="37"/>
      <c r="D61" s="34"/>
      <c r="E61" s="34"/>
      <c r="F61" s="34"/>
      <c r="G61" s="34"/>
      <c r="H61" s="34"/>
      <c r="I61" s="34"/>
      <c r="J61" s="40"/>
      <c r="K61" s="39"/>
      <c r="L61" s="34"/>
      <c r="M61" s="35"/>
      <c r="N61" s="35"/>
      <c r="O61" s="34"/>
      <c r="P61" s="34"/>
      <c r="Q61" s="34"/>
      <c r="R61" s="36"/>
      <c r="S61" s="34"/>
      <c r="T61" s="34"/>
      <c r="U61" s="39"/>
      <c r="V61" s="39"/>
      <c r="W61" s="34"/>
      <c r="X61" s="34"/>
      <c r="Y61" s="35"/>
      <c r="Z61" s="38"/>
      <c r="AA61" s="39"/>
      <c r="AB61" s="39"/>
      <c r="AC61" s="39"/>
      <c r="AD61" s="34"/>
      <c r="AE61" s="39"/>
    </row>
    <row r="62" spans="1:31" x14ac:dyDescent="0.25">
      <c r="A62" s="34"/>
      <c r="B62" s="34"/>
      <c r="C62" s="37"/>
      <c r="D62" s="34"/>
      <c r="E62" s="34"/>
      <c r="F62" s="34"/>
      <c r="G62" s="34"/>
      <c r="H62" s="34"/>
      <c r="I62" s="34"/>
      <c r="J62" s="40"/>
      <c r="K62" s="39"/>
      <c r="L62" s="34"/>
      <c r="M62" s="35"/>
      <c r="N62" s="35"/>
      <c r="O62" s="34"/>
      <c r="P62" s="34"/>
      <c r="Q62" s="34"/>
      <c r="R62" s="36"/>
      <c r="S62" s="34"/>
      <c r="T62" s="34"/>
      <c r="U62" s="39"/>
      <c r="V62" s="39"/>
      <c r="W62" s="34"/>
      <c r="X62" s="34"/>
      <c r="Y62" s="35"/>
      <c r="Z62" s="38"/>
      <c r="AA62" s="39"/>
      <c r="AB62" s="39"/>
      <c r="AC62" s="39"/>
      <c r="AD62" s="34"/>
      <c r="AE62" s="39"/>
    </row>
    <row r="63" spans="1:31" x14ac:dyDescent="0.25">
      <c r="A63" s="34"/>
      <c r="B63" s="34"/>
      <c r="C63" s="37"/>
      <c r="D63" s="34"/>
      <c r="E63" s="34"/>
      <c r="F63" s="34"/>
      <c r="G63" s="34"/>
      <c r="H63" s="34"/>
      <c r="I63" s="34"/>
      <c r="J63" s="40"/>
      <c r="K63" s="39"/>
      <c r="L63" s="34"/>
      <c r="M63" s="35"/>
      <c r="N63" s="35"/>
      <c r="O63" s="34"/>
      <c r="P63" s="34"/>
      <c r="Q63" s="34"/>
      <c r="R63" s="36"/>
      <c r="S63" s="34"/>
      <c r="U63" s="17"/>
      <c r="V63" s="39"/>
      <c r="W63" s="34"/>
      <c r="X63" s="34"/>
      <c r="Y63" s="35"/>
      <c r="Z63" s="38"/>
      <c r="AA63" s="39"/>
      <c r="AB63" s="39"/>
      <c r="AC63" s="39"/>
      <c r="AE63" s="39"/>
    </row>
    <row r="64" spans="1:31" x14ac:dyDescent="0.25">
      <c r="A64" s="34"/>
      <c r="B64" s="34"/>
      <c r="C64" s="37"/>
      <c r="D64" s="34"/>
      <c r="E64" s="34"/>
      <c r="F64" s="34"/>
      <c r="G64" s="34"/>
      <c r="H64" s="34"/>
      <c r="I64" s="34"/>
      <c r="J64" s="40"/>
      <c r="K64" s="39"/>
      <c r="L64" s="34"/>
      <c r="M64" s="35"/>
      <c r="N64" s="35"/>
      <c r="O64" s="34"/>
      <c r="P64" s="34"/>
      <c r="Q64" s="34"/>
      <c r="R64" s="36"/>
      <c r="S64" s="34"/>
      <c r="T64" s="34"/>
      <c r="U64" s="39"/>
      <c r="V64" s="39"/>
      <c r="W64" s="34"/>
      <c r="X64" s="34"/>
      <c r="Y64" s="35"/>
      <c r="Z64" s="38"/>
      <c r="AA64" s="39"/>
      <c r="AB64" s="39"/>
      <c r="AC64" s="39"/>
      <c r="AD64" s="34"/>
      <c r="AE64" s="39"/>
    </row>
    <row r="65" spans="1:31" x14ac:dyDescent="0.25">
      <c r="A65" s="34"/>
      <c r="B65" s="34"/>
      <c r="C65" s="37"/>
      <c r="D65" s="34"/>
      <c r="E65" s="34"/>
      <c r="F65" s="34"/>
      <c r="G65" s="34"/>
      <c r="H65" s="34"/>
      <c r="I65" s="34"/>
      <c r="J65" s="40"/>
      <c r="K65" s="39"/>
      <c r="L65" s="34"/>
      <c r="M65" s="35"/>
      <c r="N65" s="35"/>
      <c r="O65" s="34"/>
      <c r="P65" s="34"/>
      <c r="Q65" s="34"/>
      <c r="R65" s="36"/>
      <c r="S65" s="34"/>
      <c r="T65" s="34"/>
      <c r="U65" s="39"/>
      <c r="V65" s="39"/>
      <c r="W65" s="34"/>
      <c r="X65" s="34"/>
      <c r="Y65" s="35"/>
      <c r="Z65" s="38"/>
      <c r="AA65" s="39"/>
      <c r="AB65" s="39"/>
      <c r="AC65" s="39"/>
      <c r="AD65" s="34"/>
      <c r="AE65" s="39"/>
    </row>
    <row r="66" spans="1:31" x14ac:dyDescent="0.25">
      <c r="A66" s="34"/>
      <c r="B66" s="34"/>
      <c r="C66" s="37"/>
      <c r="D66" s="34"/>
      <c r="E66" s="34"/>
      <c r="F66" s="34"/>
      <c r="G66" s="34"/>
      <c r="H66" s="34"/>
      <c r="I66" s="34"/>
      <c r="J66" s="40"/>
      <c r="K66" s="39"/>
      <c r="L66" s="34"/>
      <c r="M66" s="35"/>
      <c r="N66" s="35"/>
      <c r="O66" s="34"/>
      <c r="P66" s="34"/>
      <c r="Q66" s="34"/>
      <c r="R66" s="36"/>
      <c r="S66" s="34"/>
      <c r="T66" s="34"/>
      <c r="U66" s="39"/>
      <c r="V66" s="39"/>
      <c r="W66" s="34"/>
      <c r="X66" s="34"/>
      <c r="Y66" s="35"/>
      <c r="Z66" s="38"/>
      <c r="AA66" s="39"/>
      <c r="AB66" s="39"/>
      <c r="AC66" s="39"/>
      <c r="AD66" s="34"/>
      <c r="AE66" s="39"/>
    </row>
    <row r="67" spans="1:31" x14ac:dyDescent="0.25">
      <c r="A67" s="34"/>
      <c r="B67" s="34"/>
      <c r="C67" s="37"/>
      <c r="D67" s="34"/>
      <c r="E67" s="34"/>
      <c r="F67" s="34"/>
      <c r="G67" s="34"/>
      <c r="H67" s="34"/>
      <c r="I67" s="34"/>
      <c r="J67" s="40"/>
      <c r="K67" s="39"/>
      <c r="L67" s="34"/>
      <c r="M67" s="35"/>
      <c r="N67" s="35"/>
      <c r="O67" s="34"/>
      <c r="P67" s="34"/>
      <c r="Q67" s="34"/>
      <c r="R67" s="36"/>
      <c r="S67" s="34"/>
      <c r="T67" s="34"/>
      <c r="U67" s="39"/>
      <c r="V67" s="39"/>
      <c r="W67" s="34"/>
      <c r="X67" s="34"/>
      <c r="Y67" s="35"/>
      <c r="Z67" s="38"/>
      <c r="AA67" s="39"/>
      <c r="AB67" s="39"/>
      <c r="AC67" s="39"/>
      <c r="AD67" s="34"/>
      <c r="AE67" s="39"/>
    </row>
    <row r="68" spans="1:31" x14ac:dyDescent="0.25">
      <c r="A68" s="34"/>
      <c r="B68" s="34"/>
      <c r="C68" s="37"/>
      <c r="D68" s="34"/>
      <c r="E68" s="34"/>
      <c r="F68" s="34"/>
      <c r="G68" s="34"/>
      <c r="H68" s="34"/>
      <c r="I68" s="34"/>
      <c r="J68" s="40"/>
      <c r="K68" s="39"/>
      <c r="L68" s="34"/>
      <c r="M68" s="35"/>
      <c r="N68" s="35"/>
      <c r="O68" s="34"/>
      <c r="P68" s="34"/>
      <c r="Q68" s="34"/>
      <c r="R68" s="36"/>
      <c r="S68" s="34"/>
      <c r="T68" s="34"/>
      <c r="U68" s="39"/>
      <c r="V68" s="39"/>
      <c r="W68" s="34"/>
      <c r="X68" s="34"/>
      <c r="Y68" s="35"/>
      <c r="Z68" s="38"/>
      <c r="AA68" s="39"/>
      <c r="AB68" s="39"/>
      <c r="AC68" s="39"/>
      <c r="AD68" s="34"/>
      <c r="AE68" s="39"/>
    </row>
    <row r="69" spans="1:31" x14ac:dyDescent="0.25">
      <c r="A69" s="34"/>
      <c r="B69" s="34"/>
      <c r="C69" s="37"/>
      <c r="D69" s="34"/>
      <c r="E69" s="34"/>
      <c r="F69" s="34"/>
      <c r="G69" s="34"/>
      <c r="H69" s="34"/>
      <c r="I69" s="34"/>
      <c r="J69" s="40"/>
      <c r="K69" s="39"/>
      <c r="L69" s="34"/>
      <c r="M69" s="35"/>
      <c r="N69" s="35"/>
      <c r="O69" s="34"/>
      <c r="R69" s="18"/>
      <c r="S69" s="34"/>
      <c r="T69" s="34"/>
      <c r="U69" s="17"/>
      <c r="W69" s="34"/>
      <c r="X69" s="34"/>
      <c r="Y69" s="35"/>
      <c r="Z69" s="38"/>
    </row>
    <row r="70" spans="1:31" x14ac:dyDescent="0.25">
      <c r="A70" s="34"/>
      <c r="B70" s="34"/>
      <c r="C70" s="37"/>
      <c r="D70" s="34"/>
      <c r="E70" s="34"/>
      <c r="F70" s="34"/>
      <c r="G70" s="34"/>
      <c r="H70" s="34"/>
      <c r="I70" s="34"/>
      <c r="J70" s="40"/>
      <c r="K70" s="39"/>
      <c r="L70" s="34"/>
      <c r="M70" s="35"/>
      <c r="N70" s="35"/>
      <c r="O70" s="34"/>
      <c r="P70" s="34"/>
      <c r="Q70" s="34"/>
      <c r="R70" s="36"/>
      <c r="S70" s="34"/>
      <c r="T70" s="34"/>
      <c r="U70" s="39"/>
      <c r="V70" s="39"/>
      <c r="W70" s="34"/>
      <c r="X70" s="34"/>
      <c r="Y70" s="35"/>
      <c r="Z70" s="38"/>
      <c r="AA70" s="39"/>
      <c r="AB70" s="39"/>
      <c r="AC70" s="39"/>
      <c r="AD70" s="34"/>
      <c r="AE70" s="39"/>
    </row>
    <row r="71" spans="1:31" x14ac:dyDescent="0.25">
      <c r="A71" s="34"/>
      <c r="B71" s="34"/>
      <c r="C71" s="37"/>
      <c r="D71" s="34"/>
      <c r="E71" s="34"/>
      <c r="F71" s="34"/>
      <c r="G71" s="34"/>
      <c r="H71" s="34"/>
      <c r="I71" s="34"/>
      <c r="J71" s="40"/>
      <c r="K71" s="39"/>
      <c r="L71" s="34"/>
      <c r="M71" s="35"/>
      <c r="N71" s="35"/>
      <c r="O71" s="34"/>
      <c r="P71" s="34"/>
      <c r="Q71" s="34"/>
      <c r="R71" s="36"/>
      <c r="S71" s="34"/>
      <c r="T71" s="34"/>
      <c r="U71" s="39"/>
      <c r="V71" s="39"/>
      <c r="W71" s="34"/>
      <c r="X71" s="34"/>
      <c r="Y71" s="35"/>
      <c r="Z71" s="38"/>
      <c r="AA71" s="39"/>
      <c r="AB71" s="39"/>
      <c r="AC71" s="39"/>
      <c r="AD71" s="34"/>
      <c r="AE71" s="39"/>
    </row>
    <row r="72" spans="1:31" x14ac:dyDescent="0.25">
      <c r="A72" s="34"/>
      <c r="B72" s="34"/>
      <c r="C72" s="37"/>
      <c r="D72" s="34"/>
      <c r="E72" s="34"/>
      <c r="F72" s="34"/>
      <c r="G72" s="34"/>
      <c r="H72" s="34"/>
      <c r="I72" s="34"/>
      <c r="J72" s="40"/>
      <c r="K72" s="39"/>
      <c r="L72" s="34"/>
      <c r="M72" s="35"/>
      <c r="N72" s="35"/>
      <c r="O72" s="34"/>
      <c r="P72" s="34"/>
      <c r="Q72" s="34"/>
      <c r="R72" s="36"/>
      <c r="S72" s="34"/>
      <c r="T72" s="34"/>
      <c r="U72" s="39"/>
      <c r="V72" s="39"/>
      <c r="W72" s="34"/>
      <c r="X72" s="34"/>
      <c r="Y72" s="35"/>
      <c r="Z72" s="38"/>
      <c r="AA72" s="39"/>
      <c r="AB72" s="39"/>
      <c r="AC72" s="39"/>
      <c r="AD72" s="34"/>
      <c r="AE72" s="39"/>
    </row>
    <row r="73" spans="1:31" x14ac:dyDescent="0.25">
      <c r="A73" s="34"/>
      <c r="B73" s="34"/>
      <c r="C73" s="37"/>
      <c r="D73" s="34"/>
      <c r="E73" s="34"/>
      <c r="F73" s="34"/>
      <c r="G73" s="34"/>
      <c r="H73" s="34"/>
      <c r="I73" s="34"/>
      <c r="J73" s="40"/>
      <c r="K73" s="39"/>
      <c r="L73" s="34"/>
      <c r="M73" s="35"/>
      <c r="N73" s="35"/>
      <c r="O73" s="34"/>
      <c r="P73" s="34"/>
      <c r="Q73" s="34"/>
      <c r="R73" s="36"/>
      <c r="S73" s="34"/>
      <c r="T73" s="34"/>
      <c r="U73" s="17"/>
      <c r="V73" s="39"/>
      <c r="W73" s="34"/>
      <c r="X73" s="34"/>
      <c r="Y73" s="35"/>
      <c r="Z73" s="38"/>
      <c r="AA73" s="39"/>
      <c r="AB73" s="39"/>
      <c r="AC73" s="39"/>
      <c r="AE73" s="39"/>
    </row>
    <row r="74" spans="1:31" x14ac:dyDescent="0.25">
      <c r="A74" s="34"/>
      <c r="B74" s="34"/>
      <c r="C74" s="37"/>
      <c r="D74" s="34"/>
      <c r="E74" s="34"/>
      <c r="F74" s="34"/>
      <c r="G74" s="34"/>
      <c r="H74" s="34"/>
      <c r="I74" s="34"/>
      <c r="J74" s="40"/>
      <c r="K74" s="39"/>
      <c r="L74" s="34"/>
      <c r="M74" s="35"/>
      <c r="N74" s="35"/>
      <c r="O74" s="34"/>
      <c r="P74" s="34"/>
      <c r="Q74" s="34"/>
      <c r="R74" s="36"/>
      <c r="S74" s="34"/>
      <c r="U74" s="39"/>
      <c r="W74" s="34"/>
      <c r="X74" s="34"/>
      <c r="Y74" s="35"/>
      <c r="Z74" s="38"/>
      <c r="AD74" s="34"/>
    </row>
    <row r="75" spans="1:31" x14ac:dyDescent="0.25">
      <c r="A75" s="34"/>
      <c r="B75" s="34"/>
      <c r="C75" s="37"/>
      <c r="D75" s="34"/>
      <c r="E75" s="34"/>
      <c r="F75" s="34"/>
      <c r="G75" s="34"/>
      <c r="H75" s="34"/>
      <c r="I75" s="34"/>
      <c r="J75" s="40"/>
      <c r="K75" s="39"/>
      <c r="L75" s="34"/>
      <c r="M75" s="35"/>
      <c r="N75" s="35"/>
      <c r="O75" s="34"/>
      <c r="R75" s="18"/>
      <c r="T75" s="34"/>
      <c r="U75" s="17"/>
      <c r="V75" s="39"/>
      <c r="W75" s="34"/>
      <c r="X75" s="34"/>
      <c r="Y75" s="35"/>
      <c r="Z75" s="38"/>
      <c r="AA75" s="39"/>
      <c r="AB75" s="39"/>
      <c r="AC75" s="39"/>
      <c r="AE75" s="39"/>
    </row>
    <row r="76" spans="1:31" x14ac:dyDescent="0.25">
      <c r="A76" s="34"/>
      <c r="B76" s="34"/>
      <c r="C76" s="37"/>
      <c r="D76" s="34"/>
      <c r="E76" s="34"/>
      <c r="F76" s="34"/>
      <c r="G76" s="34"/>
      <c r="H76" s="34"/>
      <c r="I76" s="34"/>
      <c r="J76" s="40"/>
      <c r="K76" s="39"/>
      <c r="L76" s="34"/>
      <c r="M76" s="35"/>
      <c r="N76" s="35"/>
      <c r="O76" s="34"/>
      <c r="P76" s="34"/>
      <c r="Q76" s="34"/>
      <c r="R76" s="36"/>
      <c r="S76" s="34"/>
      <c r="T76" s="34"/>
      <c r="U76" s="39"/>
      <c r="V76" s="39"/>
      <c r="W76" s="34"/>
      <c r="X76" s="34"/>
      <c r="Y76" s="35"/>
      <c r="Z76" s="38"/>
      <c r="AA76" s="39"/>
      <c r="AB76" s="39"/>
      <c r="AC76" s="39"/>
      <c r="AD76" s="34"/>
      <c r="AE76" s="39"/>
    </row>
    <row r="77" spans="1:31" x14ac:dyDescent="0.25">
      <c r="A77" s="34"/>
      <c r="B77" s="34"/>
      <c r="C77" s="37"/>
      <c r="D77" s="34"/>
      <c r="E77" s="34"/>
      <c r="F77" s="34"/>
      <c r="G77" s="34"/>
      <c r="H77" s="34"/>
      <c r="I77" s="34"/>
      <c r="J77" s="40"/>
      <c r="K77" s="39"/>
      <c r="L77" s="34"/>
      <c r="M77" s="35"/>
      <c r="N77" s="35"/>
      <c r="O77" s="34"/>
      <c r="P77" s="34"/>
      <c r="Q77" s="34"/>
      <c r="R77" s="36"/>
      <c r="S77" s="34"/>
      <c r="T77" s="34"/>
      <c r="U77" s="39"/>
      <c r="W77" s="34"/>
      <c r="X77" s="34"/>
      <c r="Y77" s="35"/>
      <c r="Z77" s="38"/>
      <c r="AA77" s="39"/>
      <c r="AB77" s="39"/>
      <c r="AC77" s="39"/>
      <c r="AD77" s="34"/>
      <c r="AE77" s="39"/>
    </row>
    <row r="78" spans="1:31" x14ac:dyDescent="0.25">
      <c r="A78" s="34"/>
      <c r="B78" s="34"/>
      <c r="C78" s="37"/>
      <c r="D78" s="34"/>
      <c r="E78" s="34"/>
      <c r="F78" s="34"/>
      <c r="G78" s="34"/>
      <c r="H78" s="34"/>
      <c r="I78" s="34"/>
      <c r="J78" s="40"/>
      <c r="K78" s="39"/>
      <c r="L78" s="34"/>
      <c r="M78" s="35"/>
      <c r="N78" s="35"/>
      <c r="O78" s="34"/>
      <c r="P78" s="34"/>
      <c r="Q78" s="34"/>
      <c r="R78" s="36"/>
      <c r="S78" s="34"/>
      <c r="T78" s="34"/>
      <c r="U78" s="39"/>
      <c r="V78" s="39"/>
      <c r="W78" s="34"/>
      <c r="X78" s="34"/>
      <c r="Y78" s="35"/>
      <c r="Z78" s="38"/>
      <c r="AA78" s="39"/>
      <c r="AB78" s="39"/>
      <c r="AC78" s="39"/>
      <c r="AD78" s="34"/>
      <c r="AE78" s="39"/>
    </row>
    <row r="79" spans="1:31" x14ac:dyDescent="0.25">
      <c r="A79" s="34"/>
      <c r="B79" s="34"/>
      <c r="C79" s="37"/>
      <c r="D79" s="34"/>
      <c r="E79" s="34"/>
      <c r="F79" s="34"/>
      <c r="G79" s="34"/>
      <c r="H79" s="34"/>
      <c r="I79" s="34"/>
      <c r="J79" s="40"/>
      <c r="K79" s="39"/>
      <c r="L79" s="34"/>
      <c r="M79" s="35"/>
      <c r="N79" s="35"/>
      <c r="O79" s="34"/>
      <c r="R79" s="18"/>
      <c r="S79" s="34"/>
      <c r="T79" s="34"/>
      <c r="U79" s="39"/>
      <c r="V79" s="39"/>
      <c r="W79" s="34"/>
      <c r="X79" s="34"/>
      <c r="Y79" s="35"/>
      <c r="Z79" s="38"/>
      <c r="AA79" s="39"/>
      <c r="AB79" s="39"/>
      <c r="AC79" s="39"/>
      <c r="AD79" s="34"/>
      <c r="AE79" s="39"/>
    </row>
    <row r="80" spans="1:31" x14ac:dyDescent="0.25">
      <c r="A80" s="34"/>
      <c r="B80" s="34"/>
      <c r="C80" s="37"/>
      <c r="D80" s="34"/>
      <c r="E80" s="34"/>
      <c r="F80" s="34"/>
      <c r="G80" s="34"/>
      <c r="H80" s="34"/>
      <c r="I80" s="34"/>
      <c r="J80" s="40"/>
      <c r="K80" s="39"/>
      <c r="L80" s="34"/>
      <c r="M80" s="35"/>
      <c r="N80" s="35"/>
      <c r="O80" s="34"/>
      <c r="P80" s="34"/>
      <c r="Q80" s="34"/>
      <c r="R80" s="36"/>
      <c r="S80" s="34"/>
      <c r="T80" s="34"/>
      <c r="U80" s="39"/>
      <c r="W80" s="34"/>
      <c r="X80" s="34"/>
      <c r="Y80" s="35"/>
      <c r="Z80" s="38"/>
      <c r="AA80" s="39"/>
      <c r="AB80" s="39"/>
      <c r="AC80" s="39"/>
      <c r="AD80" s="34"/>
      <c r="AE80" s="39"/>
    </row>
    <row r="81" spans="1:31" x14ac:dyDescent="0.25">
      <c r="A81" s="34"/>
      <c r="B81" s="34"/>
      <c r="C81" s="37"/>
      <c r="D81" s="34"/>
      <c r="E81" s="34"/>
      <c r="F81" s="34"/>
      <c r="G81" s="34"/>
      <c r="H81" s="34"/>
      <c r="I81" s="34"/>
      <c r="J81" s="40"/>
      <c r="K81" s="39"/>
      <c r="L81" s="34"/>
      <c r="M81" s="35"/>
      <c r="N81" s="35"/>
      <c r="O81" s="34"/>
      <c r="P81" s="34"/>
      <c r="Q81" s="34"/>
      <c r="R81" s="36"/>
      <c r="S81" s="34"/>
      <c r="T81" s="34"/>
      <c r="U81" s="39"/>
      <c r="V81" s="39"/>
      <c r="W81" s="34"/>
      <c r="X81" s="34"/>
      <c r="Y81" s="35"/>
      <c r="Z81" s="38"/>
      <c r="AA81" s="39"/>
      <c r="AB81" s="39"/>
      <c r="AC81" s="39"/>
      <c r="AD81" s="34"/>
      <c r="AE81" s="39"/>
    </row>
    <row r="82" spans="1:31" x14ac:dyDescent="0.25">
      <c r="A82" s="34"/>
      <c r="B82" s="34"/>
      <c r="C82" s="37"/>
      <c r="D82" s="34"/>
      <c r="E82" s="34"/>
      <c r="F82" s="34"/>
      <c r="G82" s="34"/>
      <c r="H82" s="34"/>
      <c r="I82" s="34"/>
      <c r="J82" s="40"/>
      <c r="K82" s="39"/>
      <c r="L82" s="34"/>
      <c r="M82" s="35"/>
      <c r="N82" s="35"/>
      <c r="O82" s="34"/>
      <c r="P82" s="34"/>
      <c r="Q82" s="34"/>
      <c r="R82" s="36"/>
      <c r="S82" s="34"/>
      <c r="T82" s="34"/>
      <c r="U82" s="39"/>
      <c r="V82" s="39"/>
      <c r="W82" s="34"/>
      <c r="X82" s="34"/>
      <c r="Y82" s="35"/>
      <c r="Z82" s="38"/>
      <c r="AA82" s="39"/>
      <c r="AB82" s="39"/>
      <c r="AC82" s="39"/>
      <c r="AD82" s="34"/>
      <c r="AE82" s="39"/>
    </row>
    <row r="83" spans="1:31" x14ac:dyDescent="0.25">
      <c r="A83" s="34"/>
      <c r="B83" s="34"/>
      <c r="C83" s="37"/>
      <c r="D83" s="34"/>
      <c r="E83" s="34"/>
      <c r="F83" s="34"/>
      <c r="G83" s="34"/>
      <c r="H83" s="34"/>
      <c r="I83" s="34"/>
      <c r="J83" s="40"/>
      <c r="K83" s="39"/>
      <c r="L83" s="34"/>
      <c r="M83" s="35"/>
      <c r="N83" s="35"/>
      <c r="O83" s="34"/>
      <c r="R83" s="18"/>
      <c r="T83" s="34"/>
      <c r="U83" s="39"/>
      <c r="W83" s="34"/>
      <c r="X83" s="34"/>
      <c r="Y83" s="35"/>
      <c r="Z83" s="38"/>
      <c r="AA83" s="39"/>
      <c r="AB83" s="39"/>
      <c r="AC83" s="39"/>
      <c r="AD83" s="34"/>
      <c r="AE83" s="39"/>
    </row>
    <row r="84" spans="1:31" x14ac:dyDescent="0.25">
      <c r="A84" s="34"/>
      <c r="B84" s="34"/>
      <c r="C84" s="37"/>
      <c r="D84" s="34"/>
      <c r="E84" s="34"/>
      <c r="F84" s="34"/>
      <c r="G84" s="34"/>
      <c r="H84" s="34"/>
      <c r="I84" s="34"/>
      <c r="J84" s="40"/>
      <c r="K84" s="39"/>
      <c r="L84" s="34"/>
      <c r="M84" s="35"/>
      <c r="N84" s="35"/>
      <c r="O84" s="34"/>
      <c r="P84" s="34"/>
      <c r="Q84" s="34"/>
      <c r="R84" s="36"/>
      <c r="S84" s="34"/>
      <c r="T84" s="34"/>
      <c r="U84" s="39"/>
      <c r="V84" s="39"/>
      <c r="W84" s="34"/>
      <c r="X84" s="34"/>
      <c r="Y84" s="35"/>
      <c r="Z84" s="38"/>
      <c r="AA84" s="39"/>
      <c r="AB84" s="39"/>
      <c r="AC84" s="39"/>
      <c r="AD84" s="34"/>
      <c r="AE84" s="39"/>
    </row>
    <row r="85" spans="1:31" x14ac:dyDescent="0.25">
      <c r="A85" s="34"/>
      <c r="B85" s="34"/>
      <c r="C85" s="37"/>
      <c r="D85" s="34"/>
      <c r="E85" s="34"/>
      <c r="F85" s="34"/>
      <c r="G85" s="34"/>
      <c r="H85" s="34"/>
      <c r="I85" s="34"/>
      <c r="J85" s="40"/>
      <c r="K85" s="39"/>
      <c r="L85" s="34"/>
      <c r="M85" s="35"/>
      <c r="N85" s="35"/>
      <c r="O85" s="34"/>
      <c r="P85" s="34"/>
      <c r="Q85" s="34"/>
      <c r="R85" s="36"/>
      <c r="S85" s="34"/>
      <c r="T85" s="34"/>
      <c r="U85" s="39"/>
      <c r="V85" s="39"/>
      <c r="W85" s="34"/>
      <c r="X85" s="34"/>
      <c r="Y85" s="35"/>
      <c r="Z85" s="38"/>
      <c r="AA85" s="39"/>
      <c r="AB85" s="39"/>
      <c r="AC85" s="39"/>
      <c r="AD85" s="34"/>
      <c r="AE85" s="39"/>
    </row>
    <row r="86" spans="1:31" x14ac:dyDescent="0.25">
      <c r="A86" s="34"/>
      <c r="B86" s="34"/>
      <c r="C86" s="37"/>
      <c r="D86" s="34"/>
      <c r="E86" s="34"/>
      <c r="F86" s="34"/>
      <c r="G86" s="34"/>
      <c r="H86" s="34"/>
      <c r="I86" s="34"/>
      <c r="J86" s="40"/>
      <c r="K86" s="39"/>
      <c r="L86" s="34"/>
      <c r="M86" s="35"/>
      <c r="N86" s="35"/>
      <c r="O86" s="34"/>
      <c r="P86" s="34"/>
      <c r="Q86" s="34"/>
      <c r="R86" s="36"/>
      <c r="S86" s="34"/>
      <c r="T86" s="34"/>
      <c r="U86" s="39"/>
      <c r="W86" s="34"/>
      <c r="X86" s="34"/>
      <c r="Y86" s="35"/>
      <c r="Z86" s="38"/>
      <c r="AA86" s="39"/>
      <c r="AB86" s="39"/>
      <c r="AC86" s="39"/>
      <c r="AD86" s="34"/>
      <c r="AE86" s="39"/>
    </row>
    <row r="87" spans="1:31" x14ac:dyDescent="0.25">
      <c r="A87" s="34"/>
      <c r="B87" s="34"/>
      <c r="C87" s="37"/>
      <c r="D87" s="34"/>
      <c r="E87" s="34"/>
      <c r="F87" s="34"/>
      <c r="G87" s="34"/>
      <c r="H87" s="34"/>
      <c r="I87" s="34"/>
      <c r="J87" s="40"/>
      <c r="K87" s="39"/>
      <c r="L87" s="34"/>
      <c r="M87" s="35"/>
      <c r="N87" s="35"/>
      <c r="O87" s="34"/>
      <c r="P87" s="34"/>
      <c r="Q87" s="34"/>
      <c r="R87" s="36"/>
      <c r="S87" s="34"/>
      <c r="T87" s="34"/>
      <c r="U87" s="39"/>
      <c r="V87" s="39"/>
      <c r="W87" s="34"/>
      <c r="X87" s="34"/>
      <c r="Y87" s="35"/>
      <c r="Z87" s="38"/>
      <c r="AA87" s="39"/>
      <c r="AB87" s="39"/>
      <c r="AC87" s="39"/>
      <c r="AD87" s="34"/>
      <c r="AE87" s="39"/>
    </row>
    <row r="88" spans="1:31" x14ac:dyDescent="0.25">
      <c r="A88" s="34"/>
      <c r="B88" s="34"/>
      <c r="C88" s="37"/>
      <c r="D88" s="34"/>
      <c r="E88" s="34"/>
      <c r="F88" s="34"/>
      <c r="G88" s="34"/>
      <c r="H88" s="34"/>
      <c r="I88" s="34"/>
      <c r="J88" s="40"/>
      <c r="K88" s="39"/>
      <c r="L88" s="34"/>
      <c r="M88" s="35"/>
      <c r="N88" s="35"/>
      <c r="O88" s="34"/>
      <c r="R88" s="18"/>
      <c r="S88" s="34"/>
      <c r="T88" s="34"/>
      <c r="U88" s="39"/>
      <c r="V88" s="39"/>
      <c r="W88" s="34"/>
      <c r="X88" s="34"/>
      <c r="Y88" s="35"/>
      <c r="Z88" s="38"/>
      <c r="AA88" s="39"/>
      <c r="AB88" s="39"/>
      <c r="AC88" s="39"/>
      <c r="AD88" s="34"/>
      <c r="AE88" s="39"/>
    </row>
    <row r="89" spans="1:31" x14ac:dyDescent="0.25">
      <c r="A89" s="34"/>
      <c r="B89" s="34"/>
      <c r="C89" s="37"/>
      <c r="D89" s="34"/>
      <c r="E89" s="34"/>
      <c r="F89" s="34"/>
      <c r="G89" s="34"/>
      <c r="H89" s="34"/>
      <c r="I89" s="34"/>
      <c r="J89" s="40"/>
      <c r="K89" s="39"/>
      <c r="L89" s="34"/>
      <c r="M89" s="35"/>
      <c r="N89" s="35"/>
      <c r="O89" s="34"/>
      <c r="P89" s="34"/>
      <c r="Q89" s="34"/>
      <c r="R89" s="36"/>
      <c r="S89" s="34"/>
      <c r="T89" s="34"/>
      <c r="U89" s="39"/>
      <c r="V89" s="39"/>
      <c r="W89" s="34"/>
      <c r="X89" s="34"/>
      <c r="Y89" s="35"/>
      <c r="Z89" s="38"/>
      <c r="AA89" s="39"/>
      <c r="AB89" s="39"/>
      <c r="AC89" s="39"/>
      <c r="AD89" s="34"/>
      <c r="AE89" s="39"/>
    </row>
    <row r="90" spans="1:31" x14ac:dyDescent="0.25">
      <c r="A90" s="34"/>
      <c r="B90" s="34"/>
      <c r="C90" s="37"/>
      <c r="D90" s="34"/>
      <c r="E90" s="34"/>
      <c r="F90" s="34"/>
      <c r="G90" s="34"/>
      <c r="H90" s="34"/>
      <c r="I90" s="34"/>
      <c r="J90" s="40"/>
      <c r="K90" s="39"/>
      <c r="L90" s="34"/>
      <c r="M90" s="35"/>
      <c r="N90" s="35"/>
      <c r="O90" s="34"/>
      <c r="P90" s="34"/>
      <c r="Q90" s="34"/>
      <c r="R90" s="36"/>
      <c r="S90" s="34"/>
      <c r="T90" s="34"/>
      <c r="U90" s="39"/>
      <c r="V90" s="39"/>
      <c r="W90" s="34"/>
      <c r="X90" s="34"/>
      <c r="Y90" s="35"/>
      <c r="Z90" s="38"/>
      <c r="AA90" s="39"/>
      <c r="AB90" s="39"/>
      <c r="AC90" s="39"/>
      <c r="AD90" s="34"/>
      <c r="AE90" s="39"/>
    </row>
    <row r="91" spans="1:31" x14ac:dyDescent="0.25">
      <c r="A91" s="34"/>
      <c r="B91" s="34"/>
      <c r="C91" s="37"/>
      <c r="D91" s="34"/>
      <c r="E91" s="34"/>
      <c r="F91" s="34"/>
      <c r="G91" s="34"/>
      <c r="H91" s="34"/>
      <c r="I91" s="34"/>
      <c r="J91" s="40"/>
      <c r="K91" s="39"/>
      <c r="L91" s="34"/>
      <c r="M91" s="35"/>
      <c r="N91" s="35"/>
      <c r="O91" s="34"/>
      <c r="P91" s="34"/>
      <c r="Q91" s="34"/>
      <c r="R91" s="36"/>
      <c r="S91" s="34"/>
      <c r="U91" s="39"/>
      <c r="V91" s="39"/>
      <c r="W91" s="34"/>
      <c r="X91" s="34"/>
      <c r="Y91" s="35"/>
      <c r="Z91" s="38"/>
      <c r="AA91" s="39"/>
      <c r="AB91" s="39"/>
      <c r="AC91" s="39"/>
      <c r="AD91" s="34"/>
      <c r="AE91" s="39"/>
    </row>
    <row r="92" spans="1:31" x14ac:dyDescent="0.25">
      <c r="A92" s="34"/>
      <c r="B92" s="34"/>
      <c r="C92" s="37"/>
      <c r="D92" s="34"/>
      <c r="E92" s="34"/>
      <c r="F92" s="34"/>
      <c r="G92" s="34"/>
      <c r="H92" s="34"/>
      <c r="I92" s="34"/>
      <c r="J92" s="40"/>
      <c r="K92" s="39"/>
      <c r="L92" s="34"/>
      <c r="M92" s="35"/>
      <c r="N92" s="35"/>
      <c r="O92" s="34"/>
      <c r="R92" s="18"/>
      <c r="T92" s="34"/>
      <c r="U92" s="39"/>
      <c r="V92" s="39"/>
      <c r="W92" s="34"/>
      <c r="X92" s="34"/>
      <c r="Y92" s="35"/>
      <c r="Z92" s="38"/>
      <c r="AA92" s="39"/>
      <c r="AB92" s="39"/>
      <c r="AC92" s="39"/>
      <c r="AD92" s="34"/>
      <c r="AE92" s="39"/>
    </row>
    <row r="93" spans="1:31" x14ac:dyDescent="0.25">
      <c r="A93" s="34"/>
      <c r="B93" s="34"/>
      <c r="C93" s="37"/>
      <c r="D93" s="34"/>
      <c r="E93" s="34"/>
      <c r="F93" s="34"/>
      <c r="G93" s="34"/>
      <c r="H93" s="34"/>
      <c r="I93" s="34"/>
      <c r="J93" s="40"/>
      <c r="K93" s="39"/>
      <c r="L93" s="34"/>
      <c r="M93" s="35"/>
      <c r="N93" s="35"/>
      <c r="O93" s="34"/>
      <c r="P93" s="34"/>
      <c r="Q93" s="34"/>
      <c r="R93" s="36"/>
      <c r="S93" s="34"/>
      <c r="T93" s="34"/>
      <c r="U93" s="39"/>
      <c r="V93" s="39"/>
      <c r="W93" s="34"/>
      <c r="X93" s="34"/>
      <c r="Y93" s="35"/>
      <c r="Z93" s="38"/>
      <c r="AA93" s="39"/>
      <c r="AB93" s="39"/>
      <c r="AC93" s="39"/>
      <c r="AD93" s="34"/>
      <c r="AE93" s="39"/>
    </row>
    <row r="94" spans="1:31" x14ac:dyDescent="0.25">
      <c r="A94" s="34"/>
      <c r="B94" s="34"/>
      <c r="C94" s="37"/>
      <c r="D94" s="34"/>
      <c r="E94" s="34"/>
      <c r="F94" s="34"/>
      <c r="G94" s="34"/>
      <c r="H94" s="34"/>
      <c r="I94" s="34"/>
      <c r="J94" s="40"/>
      <c r="K94" s="39"/>
      <c r="L94" s="34"/>
      <c r="M94" s="35"/>
      <c r="N94" s="35"/>
      <c r="O94" s="34"/>
      <c r="P94" s="34"/>
      <c r="Q94" s="34"/>
      <c r="R94" s="36"/>
      <c r="S94" s="34"/>
      <c r="T94" s="34"/>
      <c r="U94" s="39"/>
      <c r="V94" s="39"/>
      <c r="W94" s="34"/>
      <c r="X94" s="34"/>
      <c r="Y94" s="35"/>
      <c r="Z94" s="38"/>
      <c r="AA94" s="39"/>
      <c r="AB94" s="39"/>
      <c r="AC94" s="39"/>
      <c r="AD94" s="34"/>
      <c r="AE94" s="39"/>
    </row>
    <row r="95" spans="1:31" x14ac:dyDescent="0.25">
      <c r="A95" s="34"/>
      <c r="B95" s="34"/>
      <c r="C95" s="37"/>
      <c r="D95" s="34"/>
      <c r="E95" s="34"/>
      <c r="F95" s="34"/>
      <c r="G95" s="34"/>
      <c r="H95" s="34"/>
      <c r="I95" s="34"/>
      <c r="J95" s="40"/>
      <c r="K95" s="39"/>
      <c r="L95" s="34"/>
      <c r="M95" s="35"/>
      <c r="N95" s="35"/>
      <c r="O95" s="34"/>
      <c r="P95" s="34"/>
      <c r="Q95" s="34"/>
      <c r="R95" s="36"/>
      <c r="S95" s="34"/>
      <c r="T95" s="34"/>
      <c r="U95" s="39"/>
      <c r="V95" s="39"/>
      <c r="W95" s="34"/>
      <c r="X95" s="34"/>
      <c r="Y95" s="35"/>
      <c r="Z95" s="38"/>
      <c r="AA95" s="39"/>
      <c r="AB95" s="39"/>
      <c r="AC95" s="39"/>
      <c r="AD95" s="34"/>
      <c r="AE95" s="39"/>
    </row>
    <row r="96" spans="1:31" x14ac:dyDescent="0.25">
      <c r="A96" s="34"/>
      <c r="B96" s="34"/>
      <c r="C96" s="37"/>
      <c r="D96" s="34"/>
      <c r="E96" s="34"/>
      <c r="F96" s="34"/>
      <c r="G96" s="34"/>
      <c r="H96" s="34"/>
      <c r="I96" s="34"/>
      <c r="J96" s="40"/>
      <c r="K96" s="39"/>
      <c r="L96" s="34"/>
      <c r="M96" s="35"/>
      <c r="N96" s="35"/>
      <c r="O96" s="34"/>
      <c r="R96" s="18"/>
      <c r="S96" s="34"/>
      <c r="T96" s="34"/>
      <c r="U96" s="39"/>
      <c r="V96" s="39"/>
      <c r="W96" s="34"/>
      <c r="X96" s="34"/>
      <c r="Y96" s="35"/>
      <c r="Z96" s="38"/>
      <c r="AA96" s="39"/>
      <c r="AB96" s="39"/>
      <c r="AC96" s="39"/>
      <c r="AD96" s="34"/>
      <c r="AE96" s="39"/>
    </row>
    <row r="97" spans="1:31" x14ac:dyDescent="0.25">
      <c r="A97" s="34"/>
      <c r="B97" s="34"/>
      <c r="C97" s="37"/>
      <c r="D97" s="34"/>
      <c r="E97" s="34"/>
      <c r="F97" s="34"/>
      <c r="G97" s="34"/>
      <c r="H97" s="34"/>
      <c r="I97" s="34"/>
      <c r="J97" s="40"/>
      <c r="K97" s="39"/>
      <c r="L97" s="34"/>
      <c r="M97" s="35"/>
      <c r="N97" s="35"/>
      <c r="O97" s="34"/>
      <c r="P97" s="34"/>
      <c r="Q97" s="34"/>
      <c r="R97" s="36"/>
      <c r="S97" s="34"/>
      <c r="T97" s="34"/>
      <c r="U97" s="39"/>
      <c r="V97" s="39"/>
      <c r="W97" s="34"/>
      <c r="X97" s="34"/>
      <c r="Y97" s="35"/>
      <c r="Z97" s="38"/>
      <c r="AA97" s="39"/>
      <c r="AB97" s="39"/>
      <c r="AC97" s="39"/>
      <c r="AD97" s="34"/>
      <c r="AE97" s="39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H1" xr:uid="{2812C2F9-489F-4251-B754-A0C5278AECA6}"/>
    <dataValidation allowBlank="1" showInputMessage="1" showErrorMessage="1" errorTitle="Fehler!" error="Ungültige Eingabe." promptTitle="Pechnachweis" prompt="Wählen Sie aus der Liste aus." sqref="O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P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X1" xr:uid="{E2174CBD-EBE5-4279-BEDD-1F10FD0F1C06}"/>
    <dataValidation type="list" allowBlank="1" showInputMessage="1" showErrorMessage="1" sqref="C98:C1048576" xr:uid="{857664EA-ECBC-4369-B059-0289208C77FC}">
      <formula1>CHEMIE_ID</formula1>
    </dataValidation>
    <dataValidation type="list" allowBlank="1" showInputMessage="1" showErrorMessage="1" sqref="C2:C52" xr:uid="{7D232F96-0A2B-4726-B38F-21BF2302A526}">
      <formula1>CHEMIE_ID_GEB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O2:O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11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3.42578125" customWidth="1"/>
    <col min="2" max="2" width="6.140625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25" t="s">
        <v>9</v>
      </c>
      <c r="B1" s="25" t="s">
        <v>476</v>
      </c>
      <c r="C1" s="25" t="s">
        <v>10</v>
      </c>
      <c r="D1" s="26" t="s">
        <v>11</v>
      </c>
      <c r="E1" s="27" t="s">
        <v>12</v>
      </c>
      <c r="F1" s="27" t="s">
        <v>13</v>
      </c>
      <c r="G1" s="27" t="s">
        <v>31</v>
      </c>
      <c r="H1" s="27" t="s">
        <v>32</v>
      </c>
      <c r="I1" s="27" t="s">
        <v>33</v>
      </c>
    </row>
    <row r="2" spans="1:9" x14ac:dyDescent="0.25">
      <c r="A2" t="s">
        <v>1</v>
      </c>
      <c r="B2" t="str">
        <f>"HEAP"</f>
        <v>HEAP</v>
      </c>
      <c r="C2">
        <v>1</v>
      </c>
      <c r="D2" s="11">
        <v>44425</v>
      </c>
      <c r="E2" t="s">
        <v>353</v>
      </c>
      <c r="F2" t="s">
        <v>343</v>
      </c>
      <c r="G2" t="s">
        <v>354</v>
      </c>
      <c r="H2" t="s">
        <v>346</v>
      </c>
      <c r="I2" s="12" t="s">
        <v>347</v>
      </c>
    </row>
    <row r="3" spans="1:9" x14ac:dyDescent="0.25">
      <c r="A3" t="s">
        <v>566</v>
      </c>
      <c r="B3" t="str">
        <f t="shared" ref="B3:B5" si="0">"HEAP"</f>
        <v>HEAP</v>
      </c>
      <c r="C3">
        <v>2</v>
      </c>
      <c r="D3" s="11">
        <v>44426</v>
      </c>
      <c r="E3" t="s">
        <v>353</v>
      </c>
      <c r="F3" t="s">
        <v>343</v>
      </c>
      <c r="G3" t="s">
        <v>354</v>
      </c>
      <c r="H3" t="s">
        <v>455</v>
      </c>
      <c r="I3" s="12" t="s">
        <v>347</v>
      </c>
    </row>
    <row r="4" spans="1:9" x14ac:dyDescent="0.25">
      <c r="A4" t="s">
        <v>567</v>
      </c>
      <c r="B4" t="str">
        <f t="shared" si="0"/>
        <v>HEAP</v>
      </c>
      <c r="C4">
        <v>3</v>
      </c>
      <c r="D4" s="11">
        <v>44427</v>
      </c>
      <c r="E4" t="s">
        <v>353</v>
      </c>
      <c r="F4" t="s">
        <v>343</v>
      </c>
      <c r="G4" t="s">
        <v>354</v>
      </c>
      <c r="H4" t="s">
        <v>489</v>
      </c>
      <c r="I4" s="12" t="s">
        <v>347</v>
      </c>
    </row>
    <row r="5" spans="1:9" x14ac:dyDescent="0.25">
      <c r="A5" t="s">
        <v>568</v>
      </c>
      <c r="B5" t="str">
        <f t="shared" si="0"/>
        <v>HEAP</v>
      </c>
      <c r="C5">
        <v>4</v>
      </c>
      <c r="D5" s="11">
        <v>44428</v>
      </c>
      <c r="E5" t="s">
        <v>353</v>
      </c>
      <c r="F5" t="s">
        <v>343</v>
      </c>
      <c r="G5" t="s">
        <v>354</v>
      </c>
      <c r="H5" t="s">
        <v>494</v>
      </c>
      <c r="I5" s="12" t="s">
        <v>347</v>
      </c>
    </row>
    <row r="6" spans="1:9" x14ac:dyDescent="0.25">
      <c r="D6" s="11"/>
      <c r="I6" s="12"/>
    </row>
    <row r="7" spans="1:9" x14ac:dyDescent="0.25">
      <c r="D7" s="11"/>
      <c r="I7" s="12"/>
    </row>
    <row r="8" spans="1:9" x14ac:dyDescent="0.25">
      <c r="D8" s="11"/>
      <c r="I8" s="12"/>
    </row>
    <row r="9" spans="1:9" x14ac:dyDescent="0.25">
      <c r="D9" s="11"/>
      <c r="I9" s="12"/>
    </row>
    <row r="10" spans="1:9" x14ac:dyDescent="0.25">
      <c r="D10" s="11"/>
      <c r="I10" s="12"/>
    </row>
    <row r="11" spans="1:9" x14ac:dyDescent="0.25">
      <c r="D11" s="11"/>
      <c r="I11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19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7.8554687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3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3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25" t="s">
        <v>9</v>
      </c>
      <c r="B1" s="25" t="s">
        <v>15</v>
      </c>
      <c r="C1" s="25" t="s">
        <v>21</v>
      </c>
      <c r="D1" s="25" t="s">
        <v>476</v>
      </c>
      <c r="E1" s="25" t="s">
        <v>10</v>
      </c>
      <c r="F1" s="25" t="s">
        <v>77</v>
      </c>
      <c r="G1" s="25" t="s">
        <v>78</v>
      </c>
      <c r="H1" s="28" t="s">
        <v>79</v>
      </c>
      <c r="I1" s="25" t="s">
        <v>95</v>
      </c>
      <c r="J1" s="25" t="s">
        <v>102</v>
      </c>
      <c r="K1" s="25" t="s">
        <v>103</v>
      </c>
      <c r="L1" s="25" t="s">
        <v>94</v>
      </c>
      <c r="M1" s="25" t="s">
        <v>87</v>
      </c>
      <c r="N1" s="25" t="s">
        <v>49</v>
      </c>
      <c r="O1" s="28" t="s">
        <v>80</v>
      </c>
      <c r="P1" s="25" t="s">
        <v>84</v>
      </c>
      <c r="Q1" s="25" t="s">
        <v>88</v>
      </c>
      <c r="R1" s="25" t="s">
        <v>93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352</v>
      </c>
      <c r="H2" s="13" t="s">
        <v>351</v>
      </c>
      <c r="I2" t="s">
        <v>355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235</v>
      </c>
      <c r="M2" t="s">
        <v>356</v>
      </c>
      <c r="N2" t="s">
        <v>311</v>
      </c>
      <c r="Q2" t="s">
        <v>237</v>
      </c>
      <c r="R2" t="s">
        <v>357</v>
      </c>
    </row>
    <row r="3" spans="1:18" x14ac:dyDescent="0.25">
      <c r="A3" t="str">
        <f t="shared" ref="A3" si="1">"SH"&amp;ROW()-1</f>
        <v>SH2</v>
      </c>
      <c r="B3" t="s">
        <v>1</v>
      </c>
      <c r="C3" t="s">
        <v>529</v>
      </c>
      <c r="D3" t="str">
        <f t="shared" ref="D3:D8" si="2">"PIECE"</f>
        <v>PIECE</v>
      </c>
      <c r="E3">
        <v>2</v>
      </c>
      <c r="F3" t="str">
        <f t="shared" si="0"/>
        <v>HAUFWERK</v>
      </c>
      <c r="G3" t="s">
        <v>452</v>
      </c>
      <c r="H3" s="13" t="s">
        <v>456</v>
      </c>
      <c r="I3" t="s">
        <v>452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217</v>
      </c>
      <c r="M3" t="s">
        <v>451</v>
      </c>
      <c r="N3" t="s">
        <v>457</v>
      </c>
      <c r="O3" s="13" t="s">
        <v>458</v>
      </c>
      <c r="P3" t="s">
        <v>222</v>
      </c>
      <c r="Q3" t="s">
        <v>268</v>
      </c>
    </row>
    <row r="4" spans="1:18" x14ac:dyDescent="0.25">
      <c r="A4" t="str">
        <f t="shared" ref="A4:A8" si="3">"SH"&amp;ROW()-1</f>
        <v>SH3</v>
      </c>
      <c r="B4" t="s">
        <v>1</v>
      </c>
      <c r="C4" t="s">
        <v>527</v>
      </c>
      <c r="D4" t="str">
        <f t="shared" si="2"/>
        <v>PIECE</v>
      </c>
      <c r="E4">
        <v>3</v>
      </c>
      <c r="F4" s="1" t="str">
        <f t="shared" ref="F4:F8" si="4">"HAUFWERK"</f>
        <v>HAUFWERK</v>
      </c>
      <c r="H4" s="13" t="s">
        <v>569</v>
      </c>
      <c r="I4" t="s">
        <v>459</v>
      </c>
      <c r="J4">
        <v>500</v>
      </c>
      <c r="K4" s="1" cm="1">
        <f t="array" ref="K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L4" t="s">
        <v>235</v>
      </c>
      <c r="M4" t="s">
        <v>575</v>
      </c>
      <c r="N4" t="s">
        <v>311</v>
      </c>
      <c r="Q4" t="s">
        <v>255</v>
      </c>
    </row>
    <row r="5" spans="1:18" x14ac:dyDescent="0.25">
      <c r="A5" t="str">
        <f t="shared" si="3"/>
        <v>SH4</v>
      </c>
      <c r="B5" t="s">
        <v>566</v>
      </c>
      <c r="C5" t="s">
        <v>532</v>
      </c>
      <c r="D5" t="str">
        <f t="shared" si="2"/>
        <v>PIECE</v>
      </c>
      <c r="E5">
        <v>1</v>
      </c>
      <c r="F5" s="1" t="str">
        <f t="shared" si="4"/>
        <v>HAUFWERK</v>
      </c>
      <c r="H5" s="13" t="s">
        <v>570</v>
      </c>
      <c r="I5" t="s">
        <v>310</v>
      </c>
      <c r="J5">
        <v>600</v>
      </c>
      <c r="K5" s="1" cm="1">
        <f t="array" ref="K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L5" t="s">
        <v>266</v>
      </c>
      <c r="M5" t="s">
        <v>554</v>
      </c>
      <c r="N5" t="s">
        <v>457</v>
      </c>
      <c r="Q5" t="s">
        <v>219</v>
      </c>
    </row>
    <row r="6" spans="1:18" x14ac:dyDescent="0.25">
      <c r="A6" t="str">
        <f t="shared" si="3"/>
        <v>SH5</v>
      </c>
      <c r="B6" t="s">
        <v>567</v>
      </c>
      <c r="C6" t="s">
        <v>537</v>
      </c>
      <c r="D6" t="str">
        <f t="shared" si="2"/>
        <v>PIECE</v>
      </c>
      <c r="E6">
        <v>1</v>
      </c>
      <c r="F6" s="1" t="str">
        <f t="shared" si="4"/>
        <v>HAUFWERK</v>
      </c>
      <c r="G6" t="s">
        <v>530</v>
      </c>
      <c r="H6" s="13" t="s">
        <v>571</v>
      </c>
      <c r="I6" t="s">
        <v>530</v>
      </c>
      <c r="J6">
        <v>751</v>
      </c>
      <c r="K6" s="1" cm="1">
        <f t="array" ref="K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6" t="s">
        <v>278</v>
      </c>
      <c r="M6" t="s">
        <v>576</v>
      </c>
      <c r="N6" t="s">
        <v>311</v>
      </c>
      <c r="P6" t="s">
        <v>193</v>
      </c>
      <c r="Q6" t="s">
        <v>255</v>
      </c>
    </row>
    <row r="7" spans="1:18" x14ac:dyDescent="0.25">
      <c r="A7" t="str">
        <f t="shared" si="3"/>
        <v>SH6</v>
      </c>
      <c r="B7" t="s">
        <v>567</v>
      </c>
      <c r="D7" t="str">
        <f t="shared" si="2"/>
        <v>PIECE</v>
      </c>
      <c r="E7">
        <v>2</v>
      </c>
      <c r="F7" s="1" t="str">
        <f t="shared" si="4"/>
        <v>HAUFWERK</v>
      </c>
      <c r="G7" t="s">
        <v>536</v>
      </c>
      <c r="H7" s="13" t="s">
        <v>572</v>
      </c>
      <c r="I7" t="s">
        <v>573</v>
      </c>
      <c r="J7">
        <v>800</v>
      </c>
      <c r="K7" s="1" cm="1">
        <f t="array" ref="K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7" t="s">
        <v>266</v>
      </c>
      <c r="M7" t="s">
        <v>577</v>
      </c>
      <c r="N7" t="s">
        <v>457</v>
      </c>
      <c r="Q7" t="s">
        <v>268</v>
      </c>
    </row>
    <row r="8" spans="1:18" x14ac:dyDescent="0.25">
      <c r="A8" t="str">
        <f t="shared" si="3"/>
        <v>SH7</v>
      </c>
      <c r="B8" t="s">
        <v>568</v>
      </c>
      <c r="C8" t="s">
        <v>534</v>
      </c>
      <c r="D8" t="str">
        <f t="shared" si="2"/>
        <v>PIECE</v>
      </c>
      <c r="E8">
        <v>1</v>
      </c>
      <c r="F8" s="1" t="str">
        <f t="shared" si="4"/>
        <v>HAUFWERK</v>
      </c>
      <c r="G8" t="s">
        <v>265</v>
      </c>
      <c r="H8" s="13" t="s">
        <v>574</v>
      </c>
      <c r="I8" t="s">
        <v>573</v>
      </c>
      <c r="J8">
        <v>21</v>
      </c>
      <c r="K8" s="1" cm="1">
        <f t="array" ref="K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L8" t="s">
        <v>253</v>
      </c>
      <c r="M8" t="s">
        <v>555</v>
      </c>
      <c r="N8" t="s">
        <v>311</v>
      </c>
      <c r="P8" t="s">
        <v>222</v>
      </c>
      <c r="Q8" t="s">
        <v>219</v>
      </c>
    </row>
    <row r="15" spans="1:18" x14ac:dyDescent="0.25">
      <c r="F15" s="1"/>
      <c r="K15" s="1"/>
    </row>
    <row r="16" spans="1:18" x14ac:dyDescent="0.25">
      <c r="F16" s="1"/>
      <c r="K16" s="1"/>
    </row>
    <row r="17" spans="6:11" x14ac:dyDescent="0.25">
      <c r="F17" s="1"/>
      <c r="K17" s="1"/>
    </row>
    <row r="18" spans="6:11" x14ac:dyDescent="0.25">
      <c r="F18" s="1"/>
      <c r="K18" s="1"/>
    </row>
    <row r="19" spans="6:11" x14ac:dyDescent="0.25">
      <c r="F19" s="1"/>
      <c r="K19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allowBlank="1" showInputMessage="1" showErrorMessage="1" sqref="C14:C1048576" xr:uid="{2FAB030A-9A7B-40B2-843D-CFB924A9FB4A}">
      <formula1>CHEMIE_ID</formula1>
    </dataValidation>
    <dataValidation type="list" allowBlank="1" showInputMessage="1" showErrorMessage="1" sqref="C2:C8" xr:uid="{095FD25A-C950-4F4E-BD0F-DA5AB8537C8B}">
      <formula1>CHEMIE_ID_GEB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9"/>
  <sheetViews>
    <sheetView workbookViewId="0">
      <selection activeCell="I20" sqref="I20"/>
    </sheetView>
  </sheetViews>
  <sheetFormatPr baseColWidth="10"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4" t="s">
        <v>9</v>
      </c>
      <c r="B1" s="14" t="s">
        <v>476</v>
      </c>
      <c r="C1" s="14" t="s">
        <v>10</v>
      </c>
      <c r="D1" s="15" t="s">
        <v>11</v>
      </c>
      <c r="E1" s="14" t="s">
        <v>14</v>
      </c>
      <c r="F1" s="14" t="s">
        <v>48</v>
      </c>
      <c r="G1" s="14" t="s">
        <v>49</v>
      </c>
      <c r="H1" s="14" t="s">
        <v>50</v>
      </c>
      <c r="I1" s="14" t="s">
        <v>306</v>
      </c>
      <c r="J1" s="14" t="s">
        <v>51</v>
      </c>
      <c r="K1" s="14" t="s">
        <v>52</v>
      </c>
      <c r="L1" s="14" t="s">
        <v>53</v>
      </c>
    </row>
    <row r="2" spans="1:12" x14ac:dyDescent="0.25">
      <c r="A2" t="s">
        <v>454</v>
      </c>
      <c r="B2" t="str">
        <f t="shared" ref="B2:B3" si="0">"BUILDING"</f>
        <v>BUILDING</v>
      </c>
      <c r="C2">
        <v>0</v>
      </c>
      <c r="D2" s="11"/>
    </row>
    <row r="3" spans="1:12" x14ac:dyDescent="0.25">
      <c r="A3" t="s">
        <v>2</v>
      </c>
      <c r="B3" t="str">
        <f t="shared" si="0"/>
        <v>BUILDING</v>
      </c>
      <c r="C3">
        <v>1</v>
      </c>
      <c r="D3" s="11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</row>
    <row r="4" spans="1:12" x14ac:dyDescent="0.25">
      <c r="A4" t="s">
        <v>578</v>
      </c>
      <c r="B4" s="1" t="str">
        <f t="shared" ref="B4:B12" si="1">"BUILDING"</f>
        <v>BUILDING</v>
      </c>
      <c r="C4">
        <v>2</v>
      </c>
      <c r="D4" s="11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587</v>
      </c>
    </row>
    <row r="5" spans="1:12" x14ac:dyDescent="0.25">
      <c r="A5" t="s">
        <v>579</v>
      </c>
      <c r="B5" s="1" t="str">
        <f t="shared" si="1"/>
        <v>BUILDING</v>
      </c>
      <c r="C5">
        <v>3</v>
      </c>
      <c r="D5" s="11">
        <v>44165</v>
      </c>
      <c r="E5" t="s">
        <v>588</v>
      </c>
      <c r="F5" t="s">
        <v>363</v>
      </c>
      <c r="H5" t="s">
        <v>361</v>
      </c>
      <c r="I5" t="s">
        <v>360</v>
      </c>
      <c r="J5" t="s">
        <v>362</v>
      </c>
      <c r="L5" t="s">
        <v>589</v>
      </c>
    </row>
    <row r="6" spans="1:12" x14ac:dyDescent="0.25">
      <c r="A6" t="s">
        <v>580</v>
      </c>
      <c r="B6" s="1" t="str">
        <f t="shared" si="1"/>
        <v>BUILDING</v>
      </c>
      <c r="C6">
        <v>4</v>
      </c>
      <c r="D6" s="11">
        <v>44165</v>
      </c>
      <c r="E6" t="s">
        <v>588</v>
      </c>
      <c r="F6" t="s">
        <v>364</v>
      </c>
      <c r="H6" t="s">
        <v>361</v>
      </c>
      <c r="I6" t="s">
        <v>360</v>
      </c>
      <c r="J6" t="s">
        <v>362</v>
      </c>
      <c r="L6" t="s">
        <v>589</v>
      </c>
    </row>
    <row r="7" spans="1:12" x14ac:dyDescent="0.25">
      <c r="A7" t="s">
        <v>581</v>
      </c>
      <c r="B7" s="1" t="str">
        <f t="shared" si="1"/>
        <v>BUILDING</v>
      </c>
      <c r="C7">
        <v>5</v>
      </c>
      <c r="D7" s="11">
        <v>44165</v>
      </c>
      <c r="E7" t="s">
        <v>590</v>
      </c>
      <c r="F7" t="s">
        <v>363</v>
      </c>
      <c r="H7" t="s">
        <v>361</v>
      </c>
      <c r="J7" t="s">
        <v>362</v>
      </c>
      <c r="L7" t="s">
        <v>589</v>
      </c>
    </row>
    <row r="8" spans="1:12" x14ac:dyDescent="0.25">
      <c r="A8" t="s">
        <v>582</v>
      </c>
      <c r="B8" s="1" t="str">
        <f t="shared" si="1"/>
        <v>BUILDING</v>
      </c>
      <c r="C8">
        <v>6</v>
      </c>
      <c r="D8" s="11">
        <v>44165</v>
      </c>
      <c r="E8" t="s">
        <v>365</v>
      </c>
      <c r="F8" t="s">
        <v>302</v>
      </c>
      <c r="G8" t="s">
        <v>591</v>
      </c>
      <c r="H8" t="s">
        <v>361</v>
      </c>
      <c r="J8" t="s">
        <v>366</v>
      </c>
      <c r="K8">
        <v>220</v>
      </c>
      <c r="L8" t="s">
        <v>592</v>
      </c>
    </row>
    <row r="9" spans="1:12" x14ac:dyDescent="0.25">
      <c r="A9" t="s">
        <v>583</v>
      </c>
      <c r="B9" s="1" t="str">
        <f t="shared" si="1"/>
        <v>BUILDING</v>
      </c>
      <c r="C9">
        <v>7</v>
      </c>
      <c r="D9" s="11">
        <v>44165</v>
      </c>
      <c r="E9" t="s">
        <v>367</v>
      </c>
      <c r="F9" t="s">
        <v>302</v>
      </c>
      <c r="H9" t="s">
        <v>361</v>
      </c>
      <c r="J9" t="s">
        <v>366</v>
      </c>
      <c r="K9">
        <v>220</v>
      </c>
      <c r="L9" t="s">
        <v>453</v>
      </c>
    </row>
    <row r="10" spans="1:12" x14ac:dyDescent="0.25">
      <c r="A10" t="s">
        <v>584</v>
      </c>
      <c r="B10" s="1" t="str">
        <f t="shared" si="1"/>
        <v>BUILDING</v>
      </c>
      <c r="C10">
        <v>8</v>
      </c>
      <c r="D10" s="11">
        <v>44165</v>
      </c>
      <c r="E10" t="s">
        <v>365</v>
      </c>
      <c r="F10" t="s">
        <v>364</v>
      </c>
      <c r="G10" t="s">
        <v>591</v>
      </c>
      <c r="H10" t="s">
        <v>361</v>
      </c>
      <c r="J10" t="s">
        <v>366</v>
      </c>
      <c r="K10">
        <v>218</v>
      </c>
      <c r="L10" t="s">
        <v>593</v>
      </c>
    </row>
    <row r="11" spans="1:12" x14ac:dyDescent="0.25">
      <c r="A11" t="s">
        <v>585</v>
      </c>
      <c r="B11" s="1" t="str">
        <f t="shared" si="1"/>
        <v>BUILDING</v>
      </c>
      <c r="C11">
        <v>9</v>
      </c>
      <c r="D11" s="11">
        <v>44165</v>
      </c>
      <c r="E11" t="s">
        <v>368</v>
      </c>
      <c r="F11" t="s">
        <v>302</v>
      </c>
      <c r="H11" t="s">
        <v>361</v>
      </c>
      <c r="J11" t="s">
        <v>366</v>
      </c>
      <c r="K11" t="s">
        <v>594</v>
      </c>
      <c r="L11" t="s">
        <v>593</v>
      </c>
    </row>
    <row r="12" spans="1:12" x14ac:dyDescent="0.25">
      <c r="A12" t="s">
        <v>586</v>
      </c>
      <c r="B12" s="1" t="str">
        <f t="shared" si="1"/>
        <v>BUILDING</v>
      </c>
      <c r="C12">
        <v>10</v>
      </c>
      <c r="D12" s="11">
        <v>44165</v>
      </c>
      <c r="E12" t="s">
        <v>365</v>
      </c>
      <c r="F12" t="s">
        <v>302</v>
      </c>
      <c r="H12" t="s">
        <v>361</v>
      </c>
      <c r="J12" t="s">
        <v>366</v>
      </c>
      <c r="K12" t="s">
        <v>594</v>
      </c>
      <c r="L12" t="s">
        <v>595</v>
      </c>
    </row>
    <row r="13" spans="1:12" x14ac:dyDescent="0.25">
      <c r="D13" s="11"/>
    </row>
    <row r="14" spans="1:12" x14ac:dyDescent="0.25">
      <c r="D14" s="11"/>
    </row>
    <row r="15" spans="1:12" x14ac:dyDescent="0.25">
      <c r="D15" s="11"/>
    </row>
    <row r="16" spans="1:12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  <row r="21" spans="4:4" x14ac:dyDescent="0.25">
      <c r="D21" s="11"/>
    </row>
    <row r="22" spans="4:4" x14ac:dyDescent="0.25">
      <c r="D22" s="11"/>
    </row>
    <row r="23" spans="4:4" x14ac:dyDescent="0.25">
      <c r="D23" s="11"/>
    </row>
    <row r="24" spans="4:4" x14ac:dyDescent="0.25">
      <c r="D24" s="11"/>
    </row>
    <row r="25" spans="4:4" x14ac:dyDescent="0.25">
      <c r="D25" s="11"/>
    </row>
    <row r="26" spans="4:4" x14ac:dyDescent="0.25">
      <c r="D26" s="11"/>
    </row>
    <row r="27" spans="4:4" x14ac:dyDescent="0.25">
      <c r="D27" s="11"/>
    </row>
    <row r="28" spans="4:4" x14ac:dyDescent="0.25">
      <c r="D28" s="11"/>
    </row>
    <row r="29" spans="4:4" x14ac:dyDescent="0.25">
      <c r="D29" s="11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22:L1048576" xr:uid="{8CDCC3CC-8229-4BFD-8817-7A9A8D721E9D}">
      <formula1>ENTNAHME_AUSWAHL</formula1>
    </dataValidation>
    <dataValidation type="list" errorStyle="information" allowBlank="1" showInputMessage="1" sqref="E22:E1048576" xr:uid="{4C14746D-B56B-48AD-917E-4755FBBF5E40}">
      <formula1>GEBAUDE_BAUTEIL_AUSWAHL</formula1>
    </dataValidation>
    <dataValidation type="list" errorStyle="information" allowBlank="1" showInputMessage="1" sqref="F22:F1048576" xr:uid="{2E1B5F08-DC20-4E81-975A-BE01EA3F3CFD}">
      <formula1>GEBAUDE_CHARAKTER_AUSWAHL</formula1>
    </dataValidation>
    <dataValidation type="list" allowBlank="1" showInputMessage="1" sqref="G22:G1048576" xr:uid="{32892F23-B6B8-4D8B-9360-D2764F4A32C0}">
      <formula1>GEBAUDE_GERUCH_AUSWAHL</formula1>
    </dataValidation>
    <dataValidation type="list" allowBlank="1" showInputMessage="1" sqref="J22:J1048576" xr:uid="{915EE2A1-55E0-4768-84A3-03ABEC565053}">
      <formula1>ETAGEN_AUSWAHL</formula1>
    </dataValidation>
    <dataValidation type="list" allowBlank="1" showInputMessage="1" showErrorMessage="1" sqref="L3:L21" xr:uid="{D22D0BD7-C6FC-4E8C-8CED-77F2D9EDEF9D}">
      <formula1>ENTNAHME_AUSWAHL</formula1>
    </dataValidation>
    <dataValidation type="list" allowBlank="1" showInputMessage="1" showErrorMessage="1" sqref="J3:J21" xr:uid="{F2ACDFCA-3B40-46C0-BCC3-2474FBA54753}">
      <formula1>ETAGEN_AUSWAHL</formula1>
    </dataValidation>
    <dataValidation type="list" allowBlank="1" showInputMessage="1" showErrorMessage="1" sqref="G3:G21" xr:uid="{8CE29388-AFC8-42B9-ADB4-8138C8390CE8}">
      <formula1>GEBAUDE_GERUCH_AUSWAHL</formula1>
    </dataValidation>
    <dataValidation type="list" allowBlank="1" showInputMessage="1" showErrorMessage="1" sqref="F3:F21" xr:uid="{A74925F9-6FC3-4F89-A933-0CB5DF70FBB6}">
      <formula1>GEBAUDE_CHARAKTER_AUSWAHL</formula1>
    </dataValidation>
    <dataValidation type="list" allowBlank="1" showInputMessage="1" showErrorMessage="1" sqref="E3:E21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2"/>
  <sheetViews>
    <sheetView topLeftCell="B1" workbookViewId="0">
      <selection activeCell="B29" sqref="B29"/>
    </sheetView>
  </sheetViews>
  <sheetFormatPr baseColWidth="10" defaultColWidth="9.140625" defaultRowHeight="15" x14ac:dyDescent="0.25"/>
  <cols>
    <col min="1" max="1" width="5.140625" hidden="1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43" t="s">
        <v>9</v>
      </c>
      <c r="B1" s="41" t="s">
        <v>15</v>
      </c>
      <c r="C1" s="42" t="s">
        <v>21</v>
      </c>
      <c r="D1" s="43" t="s">
        <v>476</v>
      </c>
      <c r="E1" s="43" t="s">
        <v>10</v>
      </c>
      <c r="F1" s="43" t="s">
        <v>77</v>
      </c>
      <c r="G1" s="43" t="s">
        <v>101</v>
      </c>
      <c r="H1" s="43" t="s">
        <v>87</v>
      </c>
      <c r="I1" s="43" t="s">
        <v>81</v>
      </c>
      <c r="J1" s="43" t="s">
        <v>82</v>
      </c>
      <c r="K1" s="43" t="s">
        <v>83</v>
      </c>
      <c r="L1" s="43" t="s">
        <v>53</v>
      </c>
      <c r="M1" s="43" t="s">
        <v>441</v>
      </c>
      <c r="N1" s="43" t="s">
        <v>104</v>
      </c>
      <c r="O1" s="44" t="s">
        <v>105</v>
      </c>
      <c r="P1" s="42" t="s">
        <v>308</v>
      </c>
    </row>
    <row r="2" spans="1:16" x14ac:dyDescent="0.25">
      <c r="A2" t="str">
        <f t="shared" ref="A2:A3" si="0">"SB"&amp;ROW()-1</f>
        <v>SB1</v>
      </c>
      <c r="B2" s="46" t="s">
        <v>454</v>
      </c>
      <c r="C2" s="46"/>
      <c r="D2" t="str">
        <f t="shared" ref="D2:D3" si="1">"LAYER"</f>
        <v>LAYER</v>
      </c>
      <c r="E2" s="46">
        <v>1</v>
      </c>
      <c r="F2" t="str">
        <f t="shared" ref="F2:F3" si="2">"GEBAEUDE"</f>
        <v>GEBAEUDE</v>
      </c>
      <c r="G2" s="46"/>
      <c r="H2" s="46"/>
      <c r="I2" s="46"/>
      <c r="J2">
        <f ca="1">Gebaeude.Sample.Table[[#This Row],[TIEFE_ENDE]]-Gebaeude.Sample.Table[[#This Row],[DICKE]]</f>
        <v>0</v>
      </c>
      <c r="K2" cm="1">
        <f t="array" aca="1" ref="K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2" s="46"/>
      <c r="M2" s="46"/>
      <c r="N2" s="46"/>
      <c r="O2" s="47"/>
      <c r="P2" s="46"/>
    </row>
    <row r="3" spans="1:16" x14ac:dyDescent="0.25">
      <c r="A3" t="str">
        <f t="shared" si="0"/>
        <v>SB2</v>
      </c>
      <c r="B3" s="46" t="s">
        <v>2</v>
      </c>
      <c r="C3" s="46" t="s">
        <v>3</v>
      </c>
      <c r="D3" t="str">
        <f t="shared" si="1"/>
        <v>LAYER</v>
      </c>
      <c r="E3" s="46">
        <v>1</v>
      </c>
      <c r="F3" t="str">
        <f t="shared" si="2"/>
        <v>GEBAEUDE</v>
      </c>
      <c r="G3" s="46" t="s">
        <v>600</v>
      </c>
      <c r="H3" s="46" t="s">
        <v>577</v>
      </c>
      <c r="I3" s="46">
        <v>8</v>
      </c>
      <c r="J3">
        <f ca="1">Gebaeude.Sample.Table[[#This Row],[TIEFE_ENDE]]-Gebaeude.Sample.Table[[#This Row],[DICKE]]</f>
        <v>0</v>
      </c>
      <c r="K3" cm="1">
        <f t="array" aca="1" ref="K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3" s="46" t="s">
        <v>222</v>
      </c>
      <c r="M3" s="46"/>
      <c r="N3" s="46" t="s">
        <v>628</v>
      </c>
      <c r="O3" s="47" t="s">
        <v>629</v>
      </c>
      <c r="P3" s="46"/>
    </row>
    <row r="4" spans="1:16" x14ac:dyDescent="0.25">
      <c r="A4" s="1" t="str">
        <f t="shared" ref="A4:A32" si="3">"SB"&amp;ROW()-1</f>
        <v>SB3</v>
      </c>
      <c r="B4" s="46" t="s">
        <v>2</v>
      </c>
      <c r="C4" s="46" t="s">
        <v>3</v>
      </c>
      <c r="D4" s="1" t="str">
        <f t="shared" ref="D4:D32" si="4">"LAYER"</f>
        <v>LAYER</v>
      </c>
      <c r="E4" s="46">
        <v>2</v>
      </c>
      <c r="F4" s="1" t="str">
        <f t="shared" ref="F4:F32" si="5">"GEBAEUDE"</f>
        <v>GEBAEUDE</v>
      </c>
      <c r="G4" s="46" t="s">
        <v>601</v>
      </c>
      <c r="H4" s="46" t="s">
        <v>555</v>
      </c>
      <c r="I4" s="46"/>
      <c r="J4" s="1">
        <f ca="1">Gebaeude.Sample.Table[[#This Row],[TIEFE_ENDE]]-Gebaeude.Sample.Table[[#This Row],[DICKE]]</f>
        <v>8</v>
      </c>
      <c r="K4" s="1" cm="1">
        <f t="array" aca="1" ref="K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4" s="46" t="s">
        <v>193</v>
      </c>
      <c r="M4" s="46"/>
      <c r="N4" s="46"/>
      <c r="O4" s="47"/>
      <c r="P4" s="48"/>
    </row>
    <row r="5" spans="1:16" x14ac:dyDescent="0.25">
      <c r="A5" s="1" t="str">
        <f t="shared" si="3"/>
        <v>SB4</v>
      </c>
      <c r="B5" s="46" t="s">
        <v>578</v>
      </c>
      <c r="C5" s="46" t="s">
        <v>527</v>
      </c>
      <c r="D5" s="1" t="str">
        <f t="shared" si="4"/>
        <v>LAYER</v>
      </c>
      <c r="E5" s="46">
        <v>1</v>
      </c>
      <c r="F5" s="1" t="str">
        <f t="shared" si="5"/>
        <v>GEBAEUDE</v>
      </c>
      <c r="G5" s="46" t="s">
        <v>602</v>
      </c>
      <c r="H5" s="46" t="s">
        <v>603</v>
      </c>
      <c r="I5" s="46">
        <v>0.5</v>
      </c>
      <c r="J5" s="1">
        <f ca="1">Gebaeude.Sample.Table[[#This Row],[TIEFE_ENDE]]-Gebaeude.Sample.Table[[#This Row],[DICKE]]</f>
        <v>0</v>
      </c>
      <c r="K5" s="1" cm="1">
        <f t="array" aca="1" ref="K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5" s="46" t="s">
        <v>222</v>
      </c>
      <c r="M5" s="46"/>
      <c r="N5" s="46" t="s">
        <v>85</v>
      </c>
      <c r="O5" s="47" t="s">
        <v>369</v>
      </c>
      <c r="P5" s="48"/>
    </row>
    <row r="6" spans="1:16" x14ac:dyDescent="0.25">
      <c r="A6" s="1" t="str">
        <f t="shared" si="3"/>
        <v>SB5</v>
      </c>
      <c r="B6" s="46" t="s">
        <v>578</v>
      </c>
      <c r="C6" s="46" t="s">
        <v>529</v>
      </c>
      <c r="D6" s="1" t="str">
        <f t="shared" si="4"/>
        <v>LAYER</v>
      </c>
      <c r="E6" s="46">
        <v>2</v>
      </c>
      <c r="F6" s="1" t="str">
        <f t="shared" si="5"/>
        <v>GEBAEUDE</v>
      </c>
      <c r="G6" s="46" t="s">
        <v>601</v>
      </c>
      <c r="H6" s="46" t="s">
        <v>555</v>
      </c>
      <c r="I6" s="46">
        <v>0.5</v>
      </c>
      <c r="J6" s="1">
        <f ca="1">Gebaeude.Sample.Table[[#This Row],[TIEFE_ENDE]]-Gebaeude.Sample.Table[[#This Row],[DICKE]]</f>
        <v>0.5</v>
      </c>
      <c r="K6" s="1" cm="1">
        <f t="array" aca="1" ref="K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6" s="46" t="s">
        <v>222</v>
      </c>
      <c r="M6" s="46"/>
      <c r="N6" s="46" t="s">
        <v>630</v>
      </c>
      <c r="O6" s="47" t="s">
        <v>369</v>
      </c>
      <c r="P6" s="48"/>
    </row>
    <row r="7" spans="1:16" x14ac:dyDescent="0.25">
      <c r="A7" s="1" t="str">
        <f t="shared" si="3"/>
        <v>SB6</v>
      </c>
      <c r="B7" s="46" t="s">
        <v>578</v>
      </c>
      <c r="C7" s="46"/>
      <c r="D7" s="1" t="str">
        <f t="shared" si="4"/>
        <v>LAYER</v>
      </c>
      <c r="E7" s="46">
        <v>3</v>
      </c>
      <c r="F7" s="1" t="str">
        <f t="shared" si="5"/>
        <v>GEBAEUDE</v>
      </c>
      <c r="G7" s="46" t="s">
        <v>604</v>
      </c>
      <c r="H7" s="46" t="s">
        <v>451</v>
      </c>
      <c r="I7" s="46">
        <v>4</v>
      </c>
      <c r="J7" s="1">
        <f ca="1">Gebaeude.Sample.Table[[#This Row],[TIEFE_ENDE]]-Gebaeude.Sample.Table[[#This Row],[DICKE]]</f>
        <v>1</v>
      </c>
      <c r="K7" s="1" cm="1">
        <f t="array" aca="1" ref="K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L7" s="46" t="s">
        <v>222</v>
      </c>
      <c r="M7" s="46"/>
      <c r="N7" s="46"/>
      <c r="O7" s="47" t="s">
        <v>631</v>
      </c>
      <c r="P7" s="48"/>
    </row>
    <row r="8" spans="1:16" x14ac:dyDescent="0.25">
      <c r="A8" s="1" t="str">
        <f t="shared" si="3"/>
        <v>SB7</v>
      </c>
      <c r="B8" s="46" t="s">
        <v>578</v>
      </c>
      <c r="C8" s="46"/>
      <c r="D8" s="1" t="str">
        <f t="shared" si="4"/>
        <v>LAYER</v>
      </c>
      <c r="E8" s="46">
        <v>4</v>
      </c>
      <c r="F8" s="1" t="str">
        <f t="shared" si="5"/>
        <v>GEBAEUDE</v>
      </c>
      <c r="G8" s="46" t="s">
        <v>605</v>
      </c>
      <c r="H8" s="46" t="s">
        <v>555</v>
      </c>
      <c r="I8" s="46">
        <v>0.2</v>
      </c>
      <c r="J8" s="1">
        <f ca="1">Gebaeude.Sample.Table[[#This Row],[TIEFE_ENDE]]-Gebaeude.Sample.Table[[#This Row],[DICKE]]</f>
        <v>5</v>
      </c>
      <c r="K8" s="1" cm="1">
        <f t="array" aca="1" ref="K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L8" s="46" t="s">
        <v>222</v>
      </c>
      <c r="M8" s="46" t="s">
        <v>632</v>
      </c>
      <c r="N8" s="46"/>
      <c r="O8" s="47" t="s">
        <v>369</v>
      </c>
      <c r="P8" s="48"/>
    </row>
    <row r="9" spans="1:16" x14ac:dyDescent="0.25">
      <c r="A9" s="1" t="str">
        <f t="shared" si="3"/>
        <v>SB8</v>
      </c>
      <c r="B9" s="46" t="s">
        <v>578</v>
      </c>
      <c r="C9" s="46"/>
      <c r="D9" s="1" t="str">
        <f t="shared" si="4"/>
        <v>LAYER</v>
      </c>
      <c r="E9" s="46">
        <v>5</v>
      </c>
      <c r="F9" s="1" t="str">
        <f t="shared" si="5"/>
        <v>GEBAEUDE</v>
      </c>
      <c r="G9" s="46" t="s">
        <v>606</v>
      </c>
      <c r="H9" s="46"/>
      <c r="I9" s="46">
        <v>0.6</v>
      </c>
      <c r="J9" s="1">
        <f ca="1">Gebaeude.Sample.Table[[#This Row],[TIEFE_ENDE]]-Gebaeude.Sample.Table[[#This Row],[DICKE]]</f>
        <v>5.2</v>
      </c>
      <c r="K9" s="1" cm="1">
        <f t="array" aca="1" ref="K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9" s="46"/>
      <c r="M9" s="46"/>
      <c r="N9" s="46"/>
      <c r="O9" s="47"/>
      <c r="P9" s="48"/>
    </row>
    <row r="10" spans="1:16" x14ac:dyDescent="0.25">
      <c r="A10" s="1" t="str">
        <f t="shared" si="3"/>
        <v>SB9</v>
      </c>
      <c r="B10" s="46" t="s">
        <v>578</v>
      </c>
      <c r="C10" s="46"/>
      <c r="D10" s="1" t="str">
        <f t="shared" si="4"/>
        <v>LAYER</v>
      </c>
      <c r="E10" s="46">
        <v>6</v>
      </c>
      <c r="F10" s="1" t="str">
        <f t="shared" si="5"/>
        <v>GEBAEUDE</v>
      </c>
      <c r="G10" s="46" t="s">
        <v>607</v>
      </c>
      <c r="H10" s="46" t="s">
        <v>575</v>
      </c>
      <c r="I10" s="46"/>
      <c r="J10" s="1">
        <f ca="1">Gebaeude.Sample.Table[[#This Row],[TIEFE_ENDE]]-Gebaeude.Sample.Table[[#This Row],[DICKE]]</f>
        <v>5.8</v>
      </c>
      <c r="K10" s="1" cm="1">
        <f t="array" aca="1" ref="K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10" s="46"/>
      <c r="M10" s="46"/>
      <c r="N10" s="46"/>
      <c r="O10" s="47"/>
      <c r="P10" s="48"/>
    </row>
    <row r="11" spans="1:16" x14ac:dyDescent="0.25">
      <c r="A11" s="1" t="str">
        <f t="shared" si="3"/>
        <v>SB10</v>
      </c>
      <c r="B11" s="46" t="s">
        <v>579</v>
      </c>
      <c r="C11" s="46" t="s">
        <v>529</v>
      </c>
      <c r="D11" s="1" t="str">
        <f t="shared" si="4"/>
        <v>LAYER</v>
      </c>
      <c r="E11" s="46">
        <v>1</v>
      </c>
      <c r="F11" s="1" t="str">
        <f t="shared" si="5"/>
        <v>GEBAEUDE</v>
      </c>
      <c r="G11" s="46" t="s">
        <v>608</v>
      </c>
      <c r="H11" s="46" t="s">
        <v>356</v>
      </c>
      <c r="I11" s="46">
        <v>3</v>
      </c>
      <c r="J11" s="1">
        <f ca="1">Gebaeude.Sample.Table[[#This Row],[TIEFE_ENDE]]-Gebaeude.Sample.Table[[#This Row],[DICKE]]</f>
        <v>0</v>
      </c>
      <c r="K11" s="1" cm="1">
        <f t="array" aca="1" ref="K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1" s="46" t="s">
        <v>222</v>
      </c>
      <c r="M11" s="46"/>
      <c r="N11" s="46"/>
      <c r="O11" s="47"/>
      <c r="P11" s="48"/>
    </row>
    <row r="12" spans="1:16" x14ac:dyDescent="0.25">
      <c r="A12" s="1" t="str">
        <f t="shared" si="3"/>
        <v>SB11</v>
      </c>
      <c r="B12" s="46" t="s">
        <v>579</v>
      </c>
      <c r="C12" s="46" t="s">
        <v>532</v>
      </c>
      <c r="D12" s="1" t="str">
        <f t="shared" si="4"/>
        <v>LAYER</v>
      </c>
      <c r="E12" s="46">
        <v>2</v>
      </c>
      <c r="F12" s="1" t="str">
        <f t="shared" si="5"/>
        <v>GEBAEUDE</v>
      </c>
      <c r="G12" s="46" t="s">
        <v>609</v>
      </c>
      <c r="H12" s="46" t="s">
        <v>451</v>
      </c>
      <c r="I12" s="46">
        <v>5</v>
      </c>
      <c r="J12" s="1">
        <f ca="1">Gebaeude.Sample.Table[[#This Row],[TIEFE_ENDE]]-Gebaeude.Sample.Table[[#This Row],[DICKE]]</f>
        <v>3</v>
      </c>
      <c r="K12" s="1" cm="1">
        <f t="array" aca="1" ref="K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2" s="46" t="s">
        <v>222</v>
      </c>
      <c r="M12" s="46"/>
      <c r="N12" s="46" t="s">
        <v>178</v>
      </c>
      <c r="O12" s="47" t="s">
        <v>370</v>
      </c>
      <c r="P12" s="48"/>
    </row>
    <row r="13" spans="1:16" x14ac:dyDescent="0.25">
      <c r="A13" s="1" t="str">
        <f t="shared" si="3"/>
        <v>SB12</v>
      </c>
      <c r="B13" s="46" t="s">
        <v>579</v>
      </c>
      <c r="C13" s="46" t="s">
        <v>532</v>
      </c>
      <c r="D13" s="1" t="str">
        <f t="shared" si="4"/>
        <v>LAYER</v>
      </c>
      <c r="E13" s="46">
        <v>3</v>
      </c>
      <c r="F13" s="1" t="str">
        <f t="shared" si="5"/>
        <v>GEBAEUDE</v>
      </c>
      <c r="G13" s="46" t="s">
        <v>452</v>
      </c>
      <c r="H13" s="46" t="s">
        <v>575</v>
      </c>
      <c r="I13" s="46"/>
      <c r="J13" s="1">
        <f ca="1">Gebaeude.Sample.Table[[#This Row],[TIEFE_ENDE]]-Gebaeude.Sample.Table[[#This Row],[DICKE]]</f>
        <v>8</v>
      </c>
      <c r="K13" s="1" cm="1">
        <f t="array" aca="1" ref="K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3" s="46"/>
      <c r="M13" s="46"/>
      <c r="N13" s="46"/>
      <c r="O13" s="47"/>
      <c r="P13" s="48"/>
    </row>
    <row r="14" spans="1:16" x14ac:dyDescent="0.25">
      <c r="A14" s="1" t="str">
        <f t="shared" si="3"/>
        <v>SB13</v>
      </c>
      <c r="B14" s="46" t="s">
        <v>580</v>
      </c>
      <c r="C14" s="46" t="s">
        <v>534</v>
      </c>
      <c r="D14" s="1" t="str">
        <f t="shared" si="4"/>
        <v>LAYER</v>
      </c>
      <c r="E14" s="46">
        <v>1</v>
      </c>
      <c r="F14" s="1" t="str">
        <f t="shared" si="5"/>
        <v>GEBAEUDE</v>
      </c>
      <c r="G14" s="46" t="s">
        <v>610</v>
      </c>
      <c r="H14" s="46" t="s">
        <v>575</v>
      </c>
      <c r="I14" s="46"/>
      <c r="J14" s="1">
        <f ca="1">Gebaeude.Sample.Table[[#This Row],[TIEFE_ENDE]]-Gebaeude.Sample.Table[[#This Row],[DICKE]]</f>
        <v>0</v>
      </c>
      <c r="K14" s="1" cm="1">
        <f t="array" aca="1" ref="K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14" s="46" t="s">
        <v>222</v>
      </c>
      <c r="M14" s="46"/>
      <c r="N14" s="46" t="s">
        <v>116</v>
      </c>
      <c r="O14" s="46" t="s">
        <v>371</v>
      </c>
      <c r="P14" s="46"/>
    </row>
    <row r="15" spans="1:16" x14ac:dyDescent="0.25">
      <c r="A15" s="1" t="str">
        <f t="shared" si="3"/>
        <v>SB14</v>
      </c>
      <c r="B15" s="46" t="s">
        <v>581</v>
      </c>
      <c r="C15" s="46"/>
      <c r="D15" s="1" t="str">
        <f t="shared" si="4"/>
        <v>LAYER</v>
      </c>
      <c r="E15" s="46">
        <v>1</v>
      </c>
      <c r="F15" s="1" t="str">
        <f t="shared" si="5"/>
        <v>GEBAEUDE</v>
      </c>
      <c r="G15" s="46" t="s">
        <v>609</v>
      </c>
      <c r="H15" s="46" t="s">
        <v>577</v>
      </c>
      <c r="I15" s="46">
        <v>4</v>
      </c>
      <c r="J15" s="1">
        <f ca="1">Gebaeude.Sample.Table[[#This Row],[TIEFE_ENDE]]-Gebaeude.Sample.Table[[#This Row],[DICKE]]</f>
        <v>0</v>
      </c>
      <c r="K15" s="1" cm="1">
        <f t="array" aca="1" ref="K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L15" s="46" t="s">
        <v>222</v>
      </c>
      <c r="M15" s="46"/>
      <c r="N15" s="46"/>
      <c r="O15" s="46"/>
      <c r="P15" s="46"/>
    </row>
    <row r="16" spans="1:16" x14ac:dyDescent="0.25">
      <c r="A16" s="1" t="str">
        <f t="shared" si="3"/>
        <v>SB15</v>
      </c>
      <c r="B16" s="46" t="s">
        <v>582</v>
      </c>
      <c r="C16" s="46"/>
      <c r="D16" s="1" t="str">
        <f t="shared" si="4"/>
        <v>LAYER</v>
      </c>
      <c r="E16" s="46">
        <v>1</v>
      </c>
      <c r="F16" s="1" t="str">
        <f t="shared" si="5"/>
        <v>GEBAEUDE</v>
      </c>
      <c r="G16" s="46" t="s">
        <v>611</v>
      </c>
      <c r="H16" s="46" t="s">
        <v>612</v>
      </c>
      <c r="I16" s="46">
        <v>0.4</v>
      </c>
      <c r="J16" s="1">
        <f ca="1">Gebaeude.Sample.Table[[#This Row],[TIEFE_ENDE]]-Gebaeude.Sample.Table[[#This Row],[DICKE]]</f>
        <v>0</v>
      </c>
      <c r="K16" s="1" cm="1">
        <f t="array" aca="1" ref="K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16" s="46" t="s">
        <v>222</v>
      </c>
      <c r="M16" s="46"/>
      <c r="N16" s="46"/>
      <c r="O16" s="46" t="s">
        <v>372</v>
      </c>
      <c r="P16" s="46"/>
    </row>
    <row r="17" spans="1:16" x14ac:dyDescent="0.25">
      <c r="A17" s="1" t="str">
        <f t="shared" si="3"/>
        <v>SB16</v>
      </c>
      <c r="B17" s="46" t="s">
        <v>582</v>
      </c>
      <c r="C17" s="46" t="s">
        <v>535</v>
      </c>
      <c r="D17" s="1" t="str">
        <f t="shared" si="4"/>
        <v>LAYER</v>
      </c>
      <c r="E17" s="46">
        <v>2</v>
      </c>
      <c r="F17" s="1" t="str">
        <f t="shared" si="5"/>
        <v>GEBAEUDE</v>
      </c>
      <c r="G17" s="46" t="s">
        <v>613</v>
      </c>
      <c r="H17" s="46" t="s">
        <v>575</v>
      </c>
      <c r="I17" s="46">
        <v>0.1</v>
      </c>
      <c r="J17" s="1">
        <f ca="1">Gebaeude.Sample.Table[[#This Row],[TIEFE_ENDE]]-Gebaeude.Sample.Table[[#This Row],[DICKE]]</f>
        <v>0.4</v>
      </c>
      <c r="K17" s="1" cm="1">
        <f t="array" aca="1" ref="K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17" s="46" t="s">
        <v>222</v>
      </c>
      <c r="M17" s="46" t="s">
        <v>633</v>
      </c>
      <c r="N17" s="46" t="s">
        <v>634</v>
      </c>
      <c r="O17" s="46" t="s">
        <v>372</v>
      </c>
      <c r="P17" s="46"/>
    </row>
    <row r="18" spans="1:16" x14ac:dyDescent="0.25">
      <c r="A18" s="1" t="str">
        <f t="shared" si="3"/>
        <v>SB17</v>
      </c>
      <c r="B18" s="46" t="s">
        <v>582</v>
      </c>
      <c r="C18" s="46" t="s">
        <v>537</v>
      </c>
      <c r="D18" s="1" t="str">
        <f t="shared" si="4"/>
        <v>LAYER</v>
      </c>
      <c r="E18" s="46">
        <v>3</v>
      </c>
      <c r="F18" s="1" t="str">
        <f t="shared" si="5"/>
        <v>GEBAEUDE</v>
      </c>
      <c r="G18" s="46" t="s">
        <v>614</v>
      </c>
      <c r="H18" s="46" t="s">
        <v>555</v>
      </c>
      <c r="I18" s="46">
        <v>2</v>
      </c>
      <c r="J18" s="1">
        <f ca="1">Gebaeude.Sample.Table[[#This Row],[TIEFE_ENDE]]-Gebaeude.Sample.Table[[#This Row],[DICKE]]</f>
        <v>0.5</v>
      </c>
      <c r="K18" s="1" cm="1">
        <f t="array" aca="1" ref="K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L18" s="46" t="s">
        <v>222</v>
      </c>
      <c r="M18" s="46"/>
      <c r="N18" s="46"/>
      <c r="O18" s="46" t="s">
        <v>369</v>
      </c>
      <c r="P18" s="46"/>
    </row>
    <row r="19" spans="1:16" x14ac:dyDescent="0.25">
      <c r="A19" s="1" t="str">
        <f t="shared" si="3"/>
        <v>SB18</v>
      </c>
      <c r="B19" s="46" t="s">
        <v>582</v>
      </c>
      <c r="C19" s="46"/>
      <c r="D19" s="1" t="str">
        <f t="shared" si="4"/>
        <v>LAYER</v>
      </c>
      <c r="E19" s="46">
        <v>4</v>
      </c>
      <c r="F19" s="1" t="str">
        <f t="shared" si="5"/>
        <v>GEBAEUDE</v>
      </c>
      <c r="G19" s="46" t="s">
        <v>615</v>
      </c>
      <c r="H19" s="46" t="s">
        <v>554</v>
      </c>
      <c r="I19" s="46">
        <v>0.5</v>
      </c>
      <c r="J19" s="1">
        <f ca="1">Gebaeude.Sample.Table[[#This Row],[TIEFE_ENDE]]-Gebaeude.Sample.Table[[#This Row],[DICKE]]</f>
        <v>2.5</v>
      </c>
      <c r="K19" s="1" cm="1">
        <f t="array" aca="1" ref="K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9" s="46" t="s">
        <v>222</v>
      </c>
      <c r="M19" s="46"/>
      <c r="N19" s="46"/>
      <c r="O19" s="46" t="s">
        <v>372</v>
      </c>
      <c r="P19" s="46"/>
    </row>
    <row r="20" spans="1:16" x14ac:dyDescent="0.25">
      <c r="A20" s="1" t="str">
        <f t="shared" si="3"/>
        <v>SB19</v>
      </c>
      <c r="B20" s="46" t="s">
        <v>582</v>
      </c>
      <c r="C20" s="46" t="s">
        <v>596</v>
      </c>
      <c r="D20" s="1" t="str">
        <f t="shared" si="4"/>
        <v>LAYER</v>
      </c>
      <c r="E20" s="46">
        <v>5</v>
      </c>
      <c r="F20" s="1" t="str">
        <f t="shared" si="5"/>
        <v>GEBAEUDE</v>
      </c>
      <c r="G20" s="46" t="s">
        <v>616</v>
      </c>
      <c r="H20" s="46" t="s">
        <v>577</v>
      </c>
      <c r="I20" s="46">
        <v>4</v>
      </c>
      <c r="J20" s="1">
        <f ca="1">Gebaeude.Sample.Table[[#This Row],[TIEFE_ENDE]]-Gebaeude.Sample.Table[[#This Row],[DICKE]]</f>
        <v>3</v>
      </c>
      <c r="K20" s="1" cm="1">
        <f t="array" aca="1" ref="K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L20" s="46" t="s">
        <v>222</v>
      </c>
      <c r="M20" s="46"/>
      <c r="N20" s="46" t="s">
        <v>635</v>
      </c>
      <c r="O20" s="46" t="s">
        <v>372</v>
      </c>
      <c r="P20" s="46"/>
    </row>
    <row r="21" spans="1:16" x14ac:dyDescent="0.25">
      <c r="A21" s="1" t="str">
        <f t="shared" si="3"/>
        <v>SB20</v>
      </c>
      <c r="B21" s="46" t="s">
        <v>582</v>
      </c>
      <c r="C21" s="46"/>
      <c r="D21" s="1" t="str">
        <f t="shared" si="4"/>
        <v>LAYER</v>
      </c>
      <c r="E21" s="46">
        <v>6</v>
      </c>
      <c r="F21" s="1" t="str">
        <f t="shared" si="5"/>
        <v>GEBAEUDE</v>
      </c>
      <c r="G21" s="46" t="s">
        <v>617</v>
      </c>
      <c r="H21" s="46" t="s">
        <v>575</v>
      </c>
      <c r="I21" s="46">
        <v>3</v>
      </c>
      <c r="J21" s="1">
        <f ca="1">Gebaeude.Sample.Table[[#This Row],[TIEFE_ENDE]]-Gebaeude.Sample.Table[[#This Row],[DICKE]]</f>
        <v>7</v>
      </c>
      <c r="K21" s="1" cm="1">
        <f t="array" aca="1" ref="K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L21" s="46" t="s">
        <v>222</v>
      </c>
      <c r="M21" s="46"/>
      <c r="N21" s="46"/>
      <c r="O21" s="46"/>
      <c r="P21" s="46"/>
    </row>
    <row r="22" spans="1:16" x14ac:dyDescent="0.25">
      <c r="A22" s="1" t="str">
        <f t="shared" si="3"/>
        <v>SB21</v>
      </c>
      <c r="B22" s="46" t="s">
        <v>583</v>
      </c>
      <c r="C22" s="46" t="s">
        <v>597</v>
      </c>
      <c r="D22" s="1" t="str">
        <f t="shared" si="4"/>
        <v>LAYER</v>
      </c>
      <c r="E22" s="46">
        <v>1</v>
      </c>
      <c r="F22" s="1" t="str">
        <f t="shared" si="5"/>
        <v>GEBAEUDE</v>
      </c>
      <c r="G22" s="46" t="s">
        <v>618</v>
      </c>
      <c r="H22" s="46" t="s">
        <v>577</v>
      </c>
      <c r="I22" s="46">
        <v>1.5</v>
      </c>
      <c r="J22" s="1">
        <f ca="1">Gebaeude.Sample.Table[[#This Row],[TIEFE_ENDE]]-Gebaeude.Sample.Table[[#This Row],[DICKE]]</f>
        <v>0</v>
      </c>
      <c r="K22" s="1" cm="1">
        <f t="array" aca="1" ref="K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L22" s="46" t="s">
        <v>222</v>
      </c>
      <c r="M22" s="46"/>
      <c r="N22" s="46" t="s">
        <v>178</v>
      </c>
      <c r="O22" s="46" t="s">
        <v>370</v>
      </c>
      <c r="P22" s="46"/>
    </row>
    <row r="23" spans="1:16" x14ac:dyDescent="0.25">
      <c r="A23" s="1" t="str">
        <f t="shared" si="3"/>
        <v>SB22</v>
      </c>
      <c r="B23" s="46" t="s">
        <v>584</v>
      </c>
      <c r="C23" s="46"/>
      <c r="D23" s="1" t="str">
        <f t="shared" si="4"/>
        <v>LAYER</v>
      </c>
      <c r="E23" s="46">
        <v>1</v>
      </c>
      <c r="F23" s="1" t="str">
        <f t="shared" si="5"/>
        <v>GEBAEUDE</v>
      </c>
      <c r="G23" s="46" t="s">
        <v>611</v>
      </c>
      <c r="H23" s="46" t="s">
        <v>619</v>
      </c>
      <c r="I23" s="46">
        <v>0.5</v>
      </c>
      <c r="J23" s="1">
        <f ca="1">Gebaeude.Sample.Table[[#This Row],[TIEFE_ENDE]]-Gebaeude.Sample.Table[[#This Row],[DICKE]]</f>
        <v>0</v>
      </c>
      <c r="K23" s="1" cm="1">
        <f t="array" aca="1" ref="K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3" s="46" t="s">
        <v>222</v>
      </c>
      <c r="M23" s="46"/>
      <c r="N23" s="46"/>
      <c r="O23" s="46" t="s">
        <v>372</v>
      </c>
      <c r="P23" s="46"/>
    </row>
    <row r="24" spans="1:16" x14ac:dyDescent="0.25">
      <c r="A24" s="1" t="str">
        <f t="shared" si="3"/>
        <v>SB23</v>
      </c>
      <c r="B24" s="46" t="s">
        <v>584</v>
      </c>
      <c r="C24" s="46" t="s">
        <v>598</v>
      </c>
      <c r="D24" s="1" t="str">
        <f t="shared" si="4"/>
        <v>LAYER</v>
      </c>
      <c r="E24" s="46">
        <v>2</v>
      </c>
      <c r="F24" s="1" t="str">
        <f t="shared" si="5"/>
        <v>GEBAEUDE</v>
      </c>
      <c r="G24" s="46" t="s">
        <v>613</v>
      </c>
      <c r="H24" s="46" t="s">
        <v>620</v>
      </c>
      <c r="I24" s="46">
        <v>0.5</v>
      </c>
      <c r="J24" s="1">
        <f ca="1">Gebaeude.Sample.Table[[#This Row],[TIEFE_ENDE]]-Gebaeude.Sample.Table[[#This Row],[DICKE]]</f>
        <v>0.5</v>
      </c>
      <c r="K24" s="1" cm="1">
        <f t="array" aca="1" ref="K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24" s="46" t="s">
        <v>222</v>
      </c>
      <c r="M24" s="46"/>
      <c r="N24" s="46" t="s">
        <v>636</v>
      </c>
      <c r="O24" s="46" t="s">
        <v>372</v>
      </c>
      <c r="P24" s="46"/>
    </row>
    <row r="25" spans="1:16" x14ac:dyDescent="0.25">
      <c r="A25" s="1" t="str">
        <f t="shared" si="3"/>
        <v>SB24</v>
      </c>
      <c r="B25" s="46" t="s">
        <v>585</v>
      </c>
      <c r="C25" s="46"/>
      <c r="D25" s="1" t="str">
        <f t="shared" si="4"/>
        <v>LAYER</v>
      </c>
      <c r="E25" s="46">
        <v>1</v>
      </c>
      <c r="F25" s="1" t="str">
        <f t="shared" si="5"/>
        <v>GEBAEUDE</v>
      </c>
      <c r="G25" s="46" t="s">
        <v>621</v>
      </c>
      <c r="H25" s="46" t="s">
        <v>356</v>
      </c>
      <c r="I25" s="46">
        <v>0.5</v>
      </c>
      <c r="J25" s="1">
        <f ca="1">Gebaeude.Sample.Table[[#This Row],[TIEFE_ENDE]]-Gebaeude.Sample.Table[[#This Row],[DICKE]]</f>
        <v>0</v>
      </c>
      <c r="K25" s="1" cm="1">
        <f t="array" aca="1" ref="K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5" s="46" t="s">
        <v>222</v>
      </c>
      <c r="M25" s="46" t="s">
        <v>637</v>
      </c>
      <c r="N25" s="46"/>
      <c r="O25" s="46" t="s">
        <v>373</v>
      </c>
      <c r="P25" s="46" t="s">
        <v>374</v>
      </c>
    </row>
    <row r="26" spans="1:16" x14ac:dyDescent="0.25">
      <c r="A26" s="1" t="str">
        <f t="shared" si="3"/>
        <v>SB25</v>
      </c>
      <c r="B26" s="46" t="s">
        <v>585</v>
      </c>
      <c r="C26" s="46" t="s">
        <v>599</v>
      </c>
      <c r="D26" s="1" t="str">
        <f t="shared" si="4"/>
        <v>LAYER</v>
      </c>
      <c r="E26" s="46">
        <v>2</v>
      </c>
      <c r="F26" s="1" t="str">
        <f t="shared" si="5"/>
        <v>GEBAEUDE</v>
      </c>
      <c r="G26" s="46" t="s">
        <v>622</v>
      </c>
      <c r="H26" s="46" t="s">
        <v>623</v>
      </c>
      <c r="I26" s="46">
        <v>1.8</v>
      </c>
      <c r="J26" s="1">
        <f ca="1">Gebaeude.Sample.Table[[#This Row],[TIEFE_ENDE]]-Gebaeude.Sample.Table[[#This Row],[DICKE]]</f>
        <v>0.49999999999999978</v>
      </c>
      <c r="K26" s="1" cm="1">
        <f t="array" aca="1" ref="K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6" s="46" t="s">
        <v>222</v>
      </c>
      <c r="M26" s="46"/>
      <c r="N26" s="46" t="s">
        <v>638</v>
      </c>
      <c r="O26" s="46" t="s">
        <v>374</v>
      </c>
      <c r="P26" s="46" t="s">
        <v>374</v>
      </c>
    </row>
    <row r="27" spans="1:16" x14ac:dyDescent="0.25">
      <c r="A27" s="1" t="str">
        <f t="shared" si="3"/>
        <v>SB26</v>
      </c>
      <c r="B27" s="46" t="s">
        <v>585</v>
      </c>
      <c r="C27" s="46"/>
      <c r="D27" s="1" t="str">
        <f t="shared" si="4"/>
        <v>LAYER</v>
      </c>
      <c r="E27" s="46">
        <v>3</v>
      </c>
      <c r="F27" s="1" t="str">
        <f t="shared" si="5"/>
        <v>GEBAEUDE</v>
      </c>
      <c r="G27" s="46" t="s">
        <v>624</v>
      </c>
      <c r="H27" s="46" t="s">
        <v>576</v>
      </c>
      <c r="I27" s="46"/>
      <c r="J27" s="1">
        <f ca="1">Gebaeude.Sample.Table[[#This Row],[TIEFE_ENDE]]-Gebaeude.Sample.Table[[#This Row],[DICKE]]</f>
        <v>2.2999999999999998</v>
      </c>
      <c r="K27" s="1" cm="1">
        <f t="array" aca="1" ref="K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7" s="46" t="s">
        <v>193</v>
      </c>
      <c r="M27" s="46"/>
      <c r="N27" s="46"/>
      <c r="O27" s="46"/>
      <c r="P27" s="46"/>
    </row>
    <row r="28" spans="1:16" x14ac:dyDescent="0.25">
      <c r="A28" s="1" t="str">
        <f t="shared" si="3"/>
        <v>SB27</v>
      </c>
      <c r="B28" s="46" t="s">
        <v>586</v>
      </c>
      <c r="C28" s="46"/>
      <c r="D28" s="1" t="str">
        <f t="shared" si="4"/>
        <v>LAYER</v>
      </c>
      <c r="E28" s="46">
        <v>1</v>
      </c>
      <c r="F28" s="1" t="str">
        <f t="shared" si="5"/>
        <v>GEBAEUDE</v>
      </c>
      <c r="G28" s="46" t="s">
        <v>621</v>
      </c>
      <c r="H28" s="46" t="s">
        <v>625</v>
      </c>
      <c r="I28" s="46">
        <v>0.4</v>
      </c>
      <c r="J28" s="1">
        <f ca="1">Gebaeude.Sample.Table[[#This Row],[TIEFE_ENDE]]-Gebaeude.Sample.Table[[#This Row],[DICKE]]</f>
        <v>0</v>
      </c>
      <c r="K28" s="1" cm="1">
        <f t="array" aca="1" ref="K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28" s="46" t="s">
        <v>222</v>
      </c>
      <c r="M28" s="46"/>
      <c r="N28" s="46"/>
      <c r="O28" s="46" t="s">
        <v>373</v>
      </c>
      <c r="P28" s="46" t="s">
        <v>374</v>
      </c>
    </row>
    <row r="29" spans="1:16" x14ac:dyDescent="0.25">
      <c r="A29" s="1" t="str">
        <f t="shared" si="3"/>
        <v>SB28</v>
      </c>
      <c r="B29" s="46" t="s">
        <v>586</v>
      </c>
      <c r="C29" s="46" t="s">
        <v>599</v>
      </c>
      <c r="D29" s="1" t="str">
        <f t="shared" si="4"/>
        <v>LAYER</v>
      </c>
      <c r="E29" s="46">
        <v>2</v>
      </c>
      <c r="F29" s="1" t="str">
        <f t="shared" si="5"/>
        <v>GEBAEUDE</v>
      </c>
      <c r="G29" s="46" t="s">
        <v>613</v>
      </c>
      <c r="H29" s="46" t="s">
        <v>575</v>
      </c>
      <c r="I29" s="46">
        <v>0.2</v>
      </c>
      <c r="J29" s="1">
        <f ca="1">Gebaeude.Sample.Table[[#This Row],[TIEFE_ENDE]]-Gebaeude.Sample.Table[[#This Row],[DICKE]]</f>
        <v>0.40000000000000008</v>
      </c>
      <c r="K29" s="1" cm="1">
        <f t="array" aca="1" ref="K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L29" s="46" t="s">
        <v>222</v>
      </c>
      <c r="M29" s="46"/>
      <c r="N29" s="46" t="s">
        <v>636</v>
      </c>
      <c r="O29" s="46" t="s">
        <v>372</v>
      </c>
      <c r="P29" s="46" t="s">
        <v>374</v>
      </c>
    </row>
    <row r="30" spans="1:16" x14ac:dyDescent="0.25">
      <c r="A30" s="1" t="str">
        <f t="shared" si="3"/>
        <v>SB29</v>
      </c>
      <c r="B30" s="46" t="s">
        <v>586</v>
      </c>
      <c r="C30" s="46" t="s">
        <v>599</v>
      </c>
      <c r="D30" s="1" t="str">
        <f t="shared" si="4"/>
        <v>LAYER</v>
      </c>
      <c r="E30" s="46">
        <v>3</v>
      </c>
      <c r="F30" s="1" t="str">
        <f t="shared" si="5"/>
        <v>GEBAEUDE</v>
      </c>
      <c r="G30" s="46" t="s">
        <v>626</v>
      </c>
      <c r="H30" s="46" t="s">
        <v>575</v>
      </c>
      <c r="I30" s="46">
        <v>8.5</v>
      </c>
      <c r="J30" s="1">
        <f ca="1">Gebaeude.Sample.Table[[#This Row],[TIEFE_ENDE]]-Gebaeude.Sample.Table[[#This Row],[DICKE]]</f>
        <v>0.59999999999999964</v>
      </c>
      <c r="K30" s="1" cm="1">
        <f t="array" aca="1" ref="K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L30" s="46" t="s">
        <v>222</v>
      </c>
      <c r="M30" s="46"/>
      <c r="N30" s="46"/>
      <c r="O30" s="46"/>
      <c r="P30" s="46"/>
    </row>
    <row r="31" spans="1:16" x14ac:dyDescent="0.25">
      <c r="A31" s="1" t="str">
        <f t="shared" si="3"/>
        <v>SB30</v>
      </c>
      <c r="B31" s="46" t="s">
        <v>586</v>
      </c>
      <c r="C31" s="46" t="s">
        <v>599</v>
      </c>
      <c r="D31" s="1" t="str">
        <f t="shared" si="4"/>
        <v>LAYER</v>
      </c>
      <c r="E31" s="46">
        <v>4</v>
      </c>
      <c r="F31" s="1" t="str">
        <f t="shared" si="5"/>
        <v>GEBAEUDE</v>
      </c>
      <c r="G31" s="46" t="s">
        <v>627</v>
      </c>
      <c r="H31" s="46" t="s">
        <v>555</v>
      </c>
      <c r="I31" s="46">
        <v>0.2</v>
      </c>
      <c r="J31" s="1">
        <f ca="1">Gebaeude.Sample.Table[[#This Row],[TIEFE_ENDE]]-Gebaeude.Sample.Table[[#This Row],[DICKE]]</f>
        <v>9.1</v>
      </c>
      <c r="K31" s="1" cm="1">
        <f t="array" aca="1" ref="K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1" s="46" t="s">
        <v>222</v>
      </c>
      <c r="M31" s="46"/>
      <c r="N31" s="46" t="s">
        <v>85</v>
      </c>
      <c r="O31" s="46" t="s">
        <v>639</v>
      </c>
      <c r="P31" s="46"/>
    </row>
    <row r="32" spans="1:16" x14ac:dyDescent="0.25">
      <c r="A32" s="1" t="str">
        <f t="shared" si="3"/>
        <v>SB31</v>
      </c>
      <c r="B32" s="46" t="s">
        <v>586</v>
      </c>
      <c r="C32" s="46"/>
      <c r="D32" s="1" t="str">
        <f t="shared" si="4"/>
        <v>LAYER</v>
      </c>
      <c r="E32" s="46">
        <v>5</v>
      </c>
      <c r="F32" s="1" t="str">
        <f t="shared" si="5"/>
        <v>GEBAEUDE</v>
      </c>
      <c r="G32" s="46" t="s">
        <v>452</v>
      </c>
      <c r="H32" s="46" t="s">
        <v>575</v>
      </c>
      <c r="I32" s="46"/>
      <c r="J32" s="1">
        <f ca="1">Gebaeude.Sample.Table[[#This Row],[TIEFE_ENDE]]-Gebaeude.Sample.Table[[#This Row],[DICKE]]</f>
        <v>9.2999999999999989</v>
      </c>
      <c r="K32" s="1" cm="1">
        <f t="array" aca="1" ref="K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2" s="46"/>
      <c r="M32" s="46"/>
      <c r="N32" s="46"/>
      <c r="O32" s="47"/>
      <c r="P32" s="48"/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C2:C32" xr:uid="{E2258257-836B-4506-8B67-B2C3382B062B}">
      <formula1>CHEMIE_ID_GEB</formula1>
    </dataValidation>
    <dataValidation type="list" allowBlank="1" showInputMessage="1" showErrorMessage="1" sqref="L2:L32" xr:uid="{8271C950-1998-4F24-A60A-2A0D4EC9F401}">
      <formula1>JA_NEIN_AUSWAHL</formula1>
    </dataValidation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qref="O2:O32" xr:uid="{8759B3E3-22BF-455B-834F-6D32BAA49C31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U12" sqref="U12"/>
    </sheetView>
  </sheetViews>
  <sheetFormatPr baseColWidth="10"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style="13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194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210</v>
      </c>
      <c r="R1" s="8" t="s">
        <v>211</v>
      </c>
      <c r="S1" s="8" t="s">
        <v>212</v>
      </c>
      <c r="T1" s="8" t="s">
        <v>213</v>
      </c>
      <c r="U1" s="29" t="s">
        <v>214</v>
      </c>
      <c r="V1" s="8" t="s">
        <v>215</v>
      </c>
      <c r="W1" s="8" t="s">
        <v>216</v>
      </c>
      <c r="X1" s="8" t="s">
        <v>319</v>
      </c>
      <c r="Y1" s="8" t="s">
        <v>395</v>
      </c>
      <c r="Z1" s="8" t="s">
        <v>396</v>
      </c>
      <c r="AA1" s="8" t="s">
        <v>392</v>
      </c>
      <c r="AB1" s="8" t="s">
        <v>385</v>
      </c>
      <c r="AC1" s="8" t="s">
        <v>397</v>
      </c>
      <c r="AD1" s="29" t="s">
        <v>398</v>
      </c>
      <c r="AE1" s="8" t="s">
        <v>108</v>
      </c>
      <c r="AF1" s="8" t="s">
        <v>178</v>
      </c>
      <c r="AG1" s="8" t="s">
        <v>410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s="13" t="s">
        <v>232</v>
      </c>
      <c r="V2" t="s">
        <v>233</v>
      </c>
      <c r="W2" t="s">
        <v>305</v>
      </c>
      <c r="X2" t="s">
        <v>8</v>
      </c>
      <c r="Y2" t="s">
        <v>365</v>
      </c>
      <c r="Z2" t="s">
        <v>302</v>
      </c>
      <c r="AA2" t="s">
        <v>381</v>
      </c>
      <c r="AB2" t="s">
        <v>386</v>
      </c>
      <c r="AC2" t="s">
        <v>416</v>
      </c>
      <c r="AD2" s="13" t="s">
        <v>373</v>
      </c>
      <c r="AE2" t="s">
        <v>7</v>
      </c>
      <c r="AF2" t="s">
        <v>227</v>
      </c>
      <c r="AG2" t="s">
        <v>411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s="13">
        <v>0.3</v>
      </c>
      <c r="V3" t="s">
        <v>250</v>
      </c>
      <c r="W3" t="s">
        <v>264</v>
      </c>
      <c r="X3" t="s">
        <v>317</v>
      </c>
      <c r="Y3" t="s">
        <v>368</v>
      </c>
      <c r="Z3" t="s">
        <v>364</v>
      </c>
      <c r="AA3" t="s">
        <v>382</v>
      </c>
      <c r="AB3" t="s">
        <v>387</v>
      </c>
      <c r="AC3" t="s">
        <v>417</v>
      </c>
      <c r="AD3" s="13" t="s">
        <v>407</v>
      </c>
      <c r="AE3" t="s">
        <v>242</v>
      </c>
      <c r="AF3" t="s">
        <v>245</v>
      </c>
      <c r="AG3" t="s">
        <v>412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415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13" t="s">
        <v>741</v>
      </c>
      <c r="V4" t="s">
        <v>263</v>
      </c>
      <c r="W4" t="s">
        <v>276</v>
      </c>
      <c r="Y4" t="s">
        <v>367</v>
      </c>
      <c r="Z4" t="s">
        <v>380</v>
      </c>
      <c r="AA4" t="s">
        <v>383</v>
      </c>
      <c r="AB4" t="s">
        <v>366</v>
      </c>
      <c r="AC4" t="s">
        <v>418</v>
      </c>
      <c r="AD4" s="13" t="s">
        <v>374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440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 s="13">
        <v>1.8</v>
      </c>
      <c r="V5" t="s">
        <v>275</v>
      </c>
      <c r="W5" t="s">
        <v>285</v>
      </c>
      <c r="Y5" t="s">
        <v>375</v>
      </c>
      <c r="Z5" t="s">
        <v>363</v>
      </c>
      <c r="AA5" t="s">
        <v>384</v>
      </c>
      <c r="AB5" t="s">
        <v>388</v>
      </c>
      <c r="AC5" t="s">
        <v>419</v>
      </c>
      <c r="AD5" s="13" t="s">
        <v>408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 s="13">
        <v>3.2</v>
      </c>
      <c r="V6" t="s">
        <v>284</v>
      </c>
      <c r="W6" t="s">
        <v>291</v>
      </c>
      <c r="Y6" t="s">
        <v>376</v>
      </c>
      <c r="AB6" t="s">
        <v>362</v>
      </c>
      <c r="AC6" t="s">
        <v>432</v>
      </c>
      <c r="AD6" s="13" t="s">
        <v>409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 s="13">
        <v>10</v>
      </c>
      <c r="V7" t="s">
        <v>290</v>
      </c>
      <c r="W7" t="s">
        <v>296</v>
      </c>
      <c r="Y7" t="s">
        <v>360</v>
      </c>
      <c r="AB7" t="s">
        <v>389</v>
      </c>
      <c r="AC7" t="s">
        <v>433</v>
      </c>
      <c r="AD7" s="13" t="s">
        <v>400</v>
      </c>
    </row>
    <row r="8" spans="1:33" x14ac:dyDescent="0.25">
      <c r="A8" t="s">
        <v>292</v>
      </c>
      <c r="E8" t="s">
        <v>293</v>
      </c>
      <c r="Q8" t="s">
        <v>294</v>
      </c>
      <c r="U8" s="13">
        <v>32</v>
      </c>
      <c r="V8" t="s">
        <v>295</v>
      </c>
      <c r="W8" t="s">
        <v>300</v>
      </c>
      <c r="Y8" t="s">
        <v>377</v>
      </c>
      <c r="AB8" t="s">
        <v>390</v>
      </c>
      <c r="AC8" t="s">
        <v>434</v>
      </c>
      <c r="AD8" s="13" t="s">
        <v>369</v>
      </c>
    </row>
    <row r="9" spans="1:33" x14ac:dyDescent="0.25">
      <c r="A9" t="s">
        <v>297</v>
      </c>
      <c r="E9" t="s">
        <v>298</v>
      </c>
      <c r="Q9" t="s">
        <v>247</v>
      </c>
      <c r="U9" s="13">
        <v>100</v>
      </c>
      <c r="V9" t="s">
        <v>299</v>
      </c>
      <c r="W9" t="s">
        <v>303</v>
      </c>
      <c r="Y9" t="s">
        <v>378</v>
      </c>
      <c r="AB9" t="s">
        <v>391</v>
      </c>
      <c r="AC9" t="s">
        <v>435</v>
      </c>
      <c r="AD9" s="13" t="s">
        <v>401</v>
      </c>
    </row>
    <row r="10" spans="1:33" x14ac:dyDescent="0.25">
      <c r="A10" t="s">
        <v>301</v>
      </c>
      <c r="E10" t="s">
        <v>302</v>
      </c>
      <c r="W10" t="s">
        <v>251</v>
      </c>
      <c r="Y10" t="s">
        <v>379</v>
      </c>
      <c r="AB10" t="s">
        <v>393</v>
      </c>
      <c r="AC10" t="s">
        <v>420</v>
      </c>
      <c r="AD10" s="13" t="s">
        <v>402</v>
      </c>
    </row>
    <row r="11" spans="1:33" x14ac:dyDescent="0.25">
      <c r="A11" s="7" t="s">
        <v>304</v>
      </c>
      <c r="AB11" t="s">
        <v>394</v>
      </c>
      <c r="AC11" t="s">
        <v>421</v>
      </c>
      <c r="AD11" s="13" t="s">
        <v>370</v>
      </c>
    </row>
    <row r="12" spans="1:33" x14ac:dyDescent="0.25">
      <c r="AC12" t="s">
        <v>422</v>
      </c>
      <c r="AD12" s="13" t="s">
        <v>403</v>
      </c>
    </row>
    <row r="13" spans="1:33" x14ac:dyDescent="0.25">
      <c r="AC13" t="s">
        <v>423</v>
      </c>
      <c r="AD13" s="13" t="s">
        <v>404</v>
      </c>
    </row>
    <row r="14" spans="1:33" x14ac:dyDescent="0.25">
      <c r="AC14" t="s">
        <v>424</v>
      </c>
      <c r="AD14" s="13" t="s">
        <v>405</v>
      </c>
    </row>
    <row r="15" spans="1:33" x14ac:dyDescent="0.25">
      <c r="AC15" t="s">
        <v>425</v>
      </c>
      <c r="AD15" s="13" t="s">
        <v>406</v>
      </c>
    </row>
    <row r="16" spans="1:33" x14ac:dyDescent="0.25">
      <c r="AC16" t="s">
        <v>426</v>
      </c>
      <c r="AD16" s="13" t="s">
        <v>371</v>
      </c>
    </row>
    <row r="17" spans="29:30" x14ac:dyDescent="0.25">
      <c r="AC17" t="s">
        <v>427</v>
      </c>
      <c r="AD17" s="13" t="s">
        <v>399</v>
      </c>
    </row>
    <row r="18" spans="29:30" x14ac:dyDescent="0.25">
      <c r="AC18" t="s">
        <v>428</v>
      </c>
      <c r="AD18" s="13" t="s">
        <v>372</v>
      </c>
    </row>
    <row r="19" spans="29:30" x14ac:dyDescent="0.25">
      <c r="AC19" t="s">
        <v>429</v>
      </c>
    </row>
    <row r="20" spans="29:30" x14ac:dyDescent="0.25">
      <c r="AC20" t="s">
        <v>430</v>
      </c>
    </row>
    <row r="21" spans="29:30" x14ac:dyDescent="0.25">
      <c r="AC21" t="s">
        <v>431</v>
      </c>
    </row>
    <row r="22" spans="29:30" x14ac:dyDescent="0.25">
      <c r="AC22" t="s">
        <v>436</v>
      </c>
    </row>
    <row r="23" spans="29:30" x14ac:dyDescent="0.25">
      <c r="AC23" t="s">
        <v>437</v>
      </c>
    </row>
    <row r="24" spans="29:30" x14ac:dyDescent="0.25">
      <c r="AC24" t="s">
        <v>438</v>
      </c>
    </row>
    <row r="25" spans="29:30" x14ac:dyDescent="0.25">
      <c r="AC25" t="s">
        <v>439</v>
      </c>
    </row>
  </sheetData>
  <phoneticPr fontId="1" type="noConversion"/>
  <pageMargins left="0.7" right="0.7" top="0.78740157499999996" bottom="0.78740157499999996" header="0.3" footer="0.3"/>
  <ignoredErrors>
    <ignoredError sqref="U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2022-01-23T15:03:05Z</dcterms:modified>
</cp:coreProperties>
</file>