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en\Git\sbt-generator\resources\"/>
    </mc:Choice>
  </mc:AlternateContent>
  <xr:revisionPtr revIDLastSave="0" documentId="13_ncr:1_{495C76F2-9028-49D6-BF75-F7DCC011C0B6}" xr6:coauthVersionLast="47" xr6:coauthVersionMax="47" xr10:uidLastSave="{00000000-0000-0000-0000-000000000000}"/>
  <bookViews>
    <workbookView xWindow="-120" yWindow="-120" windowWidth="29040" windowHeight="15840" tabRatio="914" firstSheet="4" activeTab="7" xr2:uid="{1E01BCA3-435A-488D-9BFC-9A2205937763}"/>
  </bookViews>
  <sheets>
    <sheet name="Daten" sheetId="39" state="hidden" r:id="rId1"/>
    <sheet name="DatenGebaeude" sheetId="38" state="hidden" r:id="rId2"/>
    <sheet name="DatenHaufwerk" sheetId="37" state="hidden" r:id="rId3"/>
    <sheet name="DatenErkundungsstelle" sheetId="36" state="hidden" r:id="rId4"/>
    <sheet name="Chemie" sheetId="33" r:id="rId5"/>
    <sheet name="RuK" sheetId="17" r:id="rId6"/>
    <sheet name="LP" sheetId="18" r:id="rId7"/>
    <sheet name="Untersuchung ERK" sheetId="1" r:id="rId8"/>
    <sheet name="Probe ERK" sheetId="41" r:id="rId9"/>
    <sheet name="Untersuchung HAUF" sheetId="2" r:id="rId10"/>
    <sheet name="Probe HAUF" sheetId="10" r:id="rId11"/>
    <sheet name="Untersuchung GEB" sheetId="3" r:id="rId12"/>
    <sheet name="Probe GEB" sheetId="40" r:id="rId13"/>
    <sheet name="Auswahl Listen" sheetId="29" state="hidden" r:id="rId14"/>
  </sheet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CHEMIE_ALTHOLZ_AUSWAHL">OFFSET('Auswahl Listen'!$AG$2,0,0,COUNTA('Auswahl Listen'!$AG:$AG)-1)</definedName>
    <definedName name="CHEMIE_ID_GEB">OFFSET(Chemie!$A$2,0,0,COUNTA(Chemie!$A:$A)-1)</definedName>
    <definedName name="CHEMIE_KMF_AUSWAHL">OFFSET('Auswahl Listen'!$AF$2,0,0,COUNTA('Auswahl Listen'!$AF:$AF)-1)</definedName>
    <definedName name="CHEMIE_LFS_AUSWAHL">OFFSET('Auswahl Listen'!$AE$2,0,0,COUNTA('Auswahl Listen'!$AE:$AE)-1)</definedName>
    <definedName name="DEPV_AUSWAHL">OFFSET('Auswahl Listen'!$M$2,0,0,COUNTA('Auswahl Listen'!$M:$M)-1)</definedName>
    <definedName name="ENTNAHME_AUSWAHL">OFFSET('Auswahl Listen'!$AC$2,0,0,COUNTA('Auswahl Listen'!$AC:$AC)-1)</definedName>
    <definedName name="ENTSCHEIDUNGSHILFE_AUSWAHL">OFFSET('Auswahl Listen'!$N$2,0,0,COUNTA('Auswahl Listen'!$N:$N)-1)</definedName>
    <definedName name="ERK_ID">OFFSET('Untersuchung ERK'!$A$2,0,0,COUNTA('Untersuchung ERK'!$A:$A)-1)</definedName>
    <definedName name="ETAGEN_AUSWAHL">OFFSET('Auswahl Listen'!$AB$2,0,0,COUNTA('Auswahl Listen'!$AB:$AB)-1)</definedName>
    <definedName name="ExternalData_1" localSheetId="3" hidden="1">DatenErkundungsstelle!$A$1:$DA$3</definedName>
    <definedName name="ExternalData_2" localSheetId="2" hidden="1">DatenHaufwerk!$A$1:$BB$3</definedName>
    <definedName name="ExternalData_3" localSheetId="1" hidden="1">DatenGebaeude!$A$1:$BC$3</definedName>
    <definedName name="ExternalData_4" localSheetId="0" hidden="1">Daten!$A$1:$DQ$7</definedName>
    <definedName name="FEUCHTIGKEIT_AUSWAHL">OFFSET('Auswahl Listen'!$F$2,0,0,COUNTA('Auswahl Listen'!$F:$F)-1)</definedName>
    <definedName name="FOOTNOTE_AUSWAHL">OFFSET('Auswahl Listen'!$W$2,0,0,COUNTA('Auswahl Listen'!$W:$W)-1)</definedName>
    <definedName name="GEBAUDE_AVV_AUSWAHL">OFFSET('Auswahl Listen'!$AD$2,0,0,COUNTA('Auswahl Listen'!$AD:$AD)-1)</definedName>
    <definedName name="GEBAUDE_BAUTEIL_AUSWAHL">OFFSET('Auswahl Listen'!$Y$2,0,0,COUNTA('Auswahl Listen'!$Y:$Y)-1)</definedName>
    <definedName name="GEBAUDE_CHARAKTER_AUSWAHL">OFFSET('Auswahl Listen'!$Z$2,0,0,COUNTA('Auswahl Listen'!$Z:$Z)-1)</definedName>
    <definedName name="GEBAUDE_GERUCH_AUSWAHL">OFFSET('Auswahl Listen'!$AA$2,0,0,COUNTA('Auswahl Listen'!$AA:$AA)-1)</definedName>
    <definedName name="GEBAUDE_ID">OFFSET('Untersuchung GEB'!$A$2,0,0,COUNTA('Untersuchung GEB'!$A:$A)-1)</definedName>
    <definedName name="HAUFWERK_ID">OFFSET('Untersuchung HAUF'!$A$2,0,0,COUNTA('Untersuchung HAUF'!$A:$A)-1)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LP_ID">OFFSET(LP!$A$2,0,0,COUNTA(LP!$A:$A)-1)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K_ID">OFFSET(RuK!$A$2,0,0,COUNTA(RuK!$A:$A)-1)</definedName>
    <definedName name="RUK_PROBENART_AUSWAHL">OFFSET('Auswahl Listen'!$X$2,0,0,COUNTA('Auswahl Listen'!$X:$X)-1)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0" l="1"/>
  <c r="Z2" i="41"/>
  <c r="Z3" i="41"/>
  <c r="Y2" i="41" a="1"/>
  <c r="Y2" i="41" s="1"/>
  <c r="Y3" i="41" a="1"/>
  <c r="Y3" i="41" s="1"/>
  <c r="F3" i="41"/>
  <c r="A3" i="41"/>
  <c r="F2" i="41"/>
  <c r="A2" i="41"/>
  <c r="F2" i="18"/>
  <c r="G2" i="18" s="1"/>
  <c r="H2" i="18" s="1"/>
  <c r="I2" i="18" s="1"/>
  <c r="J2" i="18" s="1"/>
  <c r="B2" i="18"/>
  <c r="A2" i="18"/>
  <c r="B2" i="17"/>
  <c r="A2" i="17"/>
  <c r="A3" i="33"/>
  <c r="A2" i="33"/>
  <c r="N2" i="41" a="1"/>
  <c r="N2" i="41" l="1"/>
  <c r="A2" i="40"/>
  <c r="A3" i="40"/>
  <c r="F2" i="40"/>
  <c r="F3" i="40"/>
  <c r="D2" i="40"/>
  <c r="D3" i="40"/>
  <c r="D2" i="10"/>
  <c r="B2" i="1"/>
  <c r="B2" i="2"/>
  <c r="B2" i="3"/>
  <c r="B3" i="3"/>
  <c r="K2" i="10" a="1"/>
  <c r="K2" i="10" s="1"/>
  <c r="K3" i="10" a="1"/>
  <c r="K3" i="10" s="1"/>
  <c r="A3" i="10"/>
  <c r="F3" i="10"/>
  <c r="F2" i="10"/>
  <c r="A2" i="10"/>
  <c r="N3" i="41" a="1"/>
  <c r="K2" i="40" a="1"/>
  <c r="K3" i="40" a="1"/>
  <c r="N3" i="41" l="1"/>
  <c r="M2" i="41"/>
  <c r="K3" i="40"/>
  <c r="J3" i="40" s="1"/>
  <c r="K2" i="40"/>
  <c r="J2" i="40" s="1"/>
  <c r="M3" i="4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326B00-0D89-44A2-A12A-9E551325015D}" keepAlive="1" name="Query - Chemie:Table" description="Connection to the 'Chemie:Table' query in the workbook." type="5" refreshedVersion="0" background="1">
    <dbPr connection="Provider=Microsoft.Mashup.OleDb.1;Data Source=$Workbook$;Location=Chemie:Table;Extended Properties=&quot;&quot;" command="SELECT * FROM [Chemie:Table]"/>
  </connection>
  <connection id="2" xr16:uid="{4B57727D-E3F0-403C-A8D3-29D03910CA2A}" keepAlive="1" name="Query - Combined:Data:Table" description="Connection to the 'Combined:Data:Table' query in the workbook." type="5" refreshedVersion="7" background="1" saveData="1">
    <dbPr connection="Provider=Microsoft.Mashup.OleDb.1;Data Source=$Workbook$;Location=Combined:Data:Table;Extended Properties=&quot;&quot;" command="SELECT * FROM [Combined:Data:Table]"/>
  </connection>
  <connection id="3" xr16:uid="{41A99563-477D-4937-8A80-6C06C641DB65}" keepAlive="1" name="Query - Erkundungsstelle:Data:Table(1)" description="Connection to the 'Erkundungsstelle:Data:Table' query in the workbook." type="5" refreshedVersion="7" background="1" saveData="1">
    <dbPr connection="Provider=Microsoft.Mashup.OleDb.1;Data Source=$Workbook$;Location=Erkundungsstelle:Data:Table;Extended Properties=&quot;&quot;" command="SELECT * FROM [Erkundungsstelle:Data:Table]"/>
  </connection>
  <connection id="4" xr16:uid="{51AB12AB-77DC-4AAE-8353-4537DFEF54A5}" keepAlive="1" name="Query - Erkundungsstelle:Sample:Table" description="Connection to the 'Erkundungsstelle:Sample:Table' query in the workbook." type="5" refreshedVersion="0" background="1">
    <dbPr connection="Provider=Microsoft.Mashup.OleDb.1;Data Source=$Workbook$;Location=Erkundungsstelle:Sample:Table;Extended Properties=&quot;&quot;" command="SELECT * FROM [Erkundungsstelle:Sample:Table]"/>
  </connection>
  <connection id="5" xr16:uid="{1E8EED15-24F8-421F-8367-7A03439CC157}" keepAlive="1" name="Query - Erkundungsstelle:Table" description="Connection to the 'Erkundungsstelle:Table' query in the workbook." type="5" refreshedVersion="0" background="1">
    <dbPr connection="Provider=Microsoft.Mashup.OleDb.1;Data Source=$Workbook$;Location=Erkundungsstelle:Table;Extended Properties=&quot;&quot;" command="SELECT * FROM [Erkundungsstelle:Table]"/>
  </connection>
  <connection id="6" xr16:uid="{D0C9B0ED-AC40-4415-A14B-E25C890615FB}" keepAlive="1" name="Query - Gebaeude:Data:Table(1)" description="Connection to the 'Gebaeude:Data:Table' query in the workbook." type="5" refreshedVersion="7" background="1" saveData="1">
    <dbPr connection="Provider=Microsoft.Mashup.OleDb.1;Data Source=$Workbook$;Location=Gebaeude:Data:Table;Extended Properties=&quot;&quot;" command="SELECT * FROM [Gebaeude:Data:Table]"/>
  </connection>
  <connection id="7" xr16:uid="{648FA309-3E1D-404E-A4A1-41B90B6F58AD}" keepAlive="1" name="Query - Gebaeude:Sample:Table" description="Connection to the 'Gebaeude:Sample:Table' query in the workbook." type="5" refreshedVersion="0" background="1">
    <dbPr connection="Provider=Microsoft.Mashup.OleDb.1;Data Source=$Workbook$;Location=Gebaeude:Sample:Table;Extended Properties=&quot;&quot;" command="SELECT * FROM [Gebaeude:Sample:Table]"/>
  </connection>
  <connection id="8" xr16:uid="{4A9DDA62-8E66-46D1-B125-BA9B704C8B05}" keepAlive="1" name="Query - Gebaeude:Table" description="Connection to the 'Gebaeude:Table' query in the workbook." type="5" refreshedVersion="0" background="1">
    <dbPr connection="Provider=Microsoft.Mashup.OleDb.1;Data Source=$Workbook$;Location=Gebaeude:Table;Extended Properties=&quot;&quot;" command="SELECT * FROM [Gebaeude:Table]"/>
  </connection>
  <connection id="9" xr16:uid="{61FD7614-45A2-4EE0-B50B-6FC34CFC9F82}" keepAlive="1" name="Query - Haufwerk:Data:Table(1)" description="Connection to the 'Haufwerk:Data:Table' query in the workbook." type="5" refreshedVersion="7" background="1" saveData="1">
    <dbPr connection="Provider=Microsoft.Mashup.OleDb.1;Data Source=$Workbook$;Location=Haufwerk:Data:Table;Extended Properties=&quot;&quot;" command="SELECT * FROM [Haufwerk:Data:Table]"/>
  </connection>
  <connection id="10" xr16:uid="{CB7B4A0E-038A-42CA-B9B3-A12EA022840B}" keepAlive="1" name="Query - Haufwerk:Sample:Table" description="Connection to the 'Haufwerk:Sample:Table' query in the workbook." type="5" refreshedVersion="0" background="1">
    <dbPr connection="Provider=Microsoft.Mashup.OleDb.1;Data Source=$Workbook$;Location=Haufwerk:Sample:Table;Extended Properties=&quot;&quot;" command="SELECT * FROM [Haufwerk:Sample:Table]"/>
  </connection>
  <connection id="11" xr16:uid="{FB87A7B4-9D49-4869-9651-D7B85ED36337}" keepAlive="1" name="Query - Haufwerk:Table" description="Connection to the 'Haufwerk:Table' query in the workbook." type="5" refreshedVersion="0" background="1">
    <dbPr connection="Provider=Microsoft.Mashup.OleDb.1;Data Source=$Workbook$;Location=Haufwerk:Table;Extended Properties=&quot;&quot;" command="SELECT * FROM [Haufwerk:Table]"/>
  </connection>
  <connection id="12" xr16:uid="{98D72CCB-682E-43BB-9EB7-5DCBD4648B9D}" keepAlive="1" name="Query - Lp:Table" description="Connection to the 'Lp:Table' query in the workbook." type="5" refreshedVersion="0" background="1">
    <dbPr connection="Provider=Microsoft.Mashup.OleDb.1;Data Source=$Workbook$;Location=Lp:Table;Extended Properties=&quot;&quot;" command="SELECT * FROM [Lp:Table]"/>
  </connection>
  <connection id="13" xr16:uid="{29046F2C-7C24-4FC8-B4CA-C6DD878A204E}" keepAlive="1" name="Query - Ruk:Table" description="Connection to the 'Ruk:Table' query in the workbook." type="5" refreshedVersion="0" background="1">
    <dbPr connection="Provider=Microsoft.Mashup.OleDb.1;Data Source=$Workbook$;Location=Ruk:Table;Extended Properties=&quot;&quot;" command="SELECT * FROM [Ruk: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<sst xmlns="http://schemas.openxmlformats.org/spreadsheetml/2006/main" count="1234" uniqueCount="478">
  <si>
    <t>FB1</t>
  </si>
  <si>
    <t>HW1</t>
  </si>
  <si>
    <t>GB1</t>
  </si>
  <si>
    <t>C1</t>
  </si>
  <si>
    <t>gefährlich</t>
  </si>
  <si>
    <t>eingehalten</t>
  </si>
  <si>
    <t>Einzelprobe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</si>
  <si>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</si>
  <si>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</si>
  <si>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</si>
  <si>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</si>
  <si>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</si>
  <si>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</si>
  <si>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</si>
  <si>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</si>
  <si>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</si>
  <si>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</si>
  <si>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</si>
  <si>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</si>
  <si>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</si>
  <si>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</si>
  <si>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</si>
  <si>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</si>
  <si>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</si>
  <si>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</si>
  <si>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</si>
  <si>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</si>
  <si>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</si>
  <si>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</si>
  <si>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</si>
  <si>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</si>
  <si>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</si>
  <si>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</si>
  <si>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</si>
  <si>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</si>
  <si>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</si>
  <si>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</si>
  <si>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</si>
  <si>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</si>
  <si>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</si>
  <si>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</si>
  <si>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</si>
  <si>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</si>
  <si>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</si>
  <si>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</si>
  <si>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</si>
  <si>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</si>
  <si>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</si>
  <si>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</si>
  <si>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</si>
  <si>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</si>
  <si>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</si>
  <si>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</si>
  <si>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</si>
  <si>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</si>
  <si>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</si>
  <si>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</si>
  <si>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</si>
  <si>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</si>
  <si>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</si>
  <si>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</si>
  <si>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</si>
  <si>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</si>
  <si>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</si>
  <si>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</si>
  <si>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</si>
  <si>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</si>
  <si>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</si>
  <si>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</si>
  <si>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PROBE.PROBENCHARAKTER</t>
  </si>
  <si>
    <t>PROBE.GERUCH</t>
  </si>
  <si>
    <t>PROBE.PROBENNUMMER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</si>
  <si>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</si>
  <si>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</si>
  <si>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</si>
  <si>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</si>
  <si>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</si>
  <si>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</si>
  <si>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</si>
  <si>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</si>
  <si>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</si>
  <si>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</si>
  <si>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</si>
  <si>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</si>
  <si>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</si>
  <si>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</si>
  <si>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</si>
  <si>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</si>
  <si>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</si>
  <si>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</si>
  <si>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</si>
  <si>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</si>
  <si>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</si>
  <si>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</si>
  <si>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</si>
  <si>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</si>
  <si>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</si>
  <si>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</si>
  <si>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</si>
  <si>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</si>
  <si>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</si>
  <si>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</si>
  <si>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</si>
  <si>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</si>
  <si>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</si>
  <si>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</si>
  <si>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</si>
  <si>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</si>
  <si>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</si>
  <si>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</si>
  <si>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</si>
  <si>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</si>
  <si>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</si>
  <si>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</si>
  <si>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</si>
  <si>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</si>
  <si>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</si>
  <si>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</si>
  <si>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</si>
  <si>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</si>
  <si>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</si>
  <si>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</si>
  <si>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</si>
  <si>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</si>
  <si>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</si>
  <si>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</si>
  <si>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</si>
  <si>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</si>
  <si>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</si>
  <si>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</si>
  <si>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</si>
  <si>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</si>
  <si>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</si>
  <si>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</si>
  <si>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</si>
  <si>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</si>
  <si>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</si>
  <si>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</si>
  <si>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</si>
  <si>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</si>
  <si>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</si>
  <si>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</si>
  <si>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</si>
  <si>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</si>
  <si>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</si>
  <si>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</si>
  <si>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</si>
  <si>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</si>
  <si>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</si>
  <si>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</si>
  <si>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</si>
  <si>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</si>
  <si>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</si>
  <si>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</si>
  <si>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</si>
  <si>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</si>
  <si>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</si>
  <si>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</si>
  <si>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</si>
  <si>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</si>
  <si>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</si>
  <si>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</si>
  <si>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</si>
  <si>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</si>
  <si>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</si>
  <si>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</si>
  <si>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</si>
  <si>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</si>
  <si>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</si>
  <si>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</si>
  <si>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</si>
  <si>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</si>
  <si>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</si>
  <si>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</si>
  <si>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</si>
  <si>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</si>
  <si>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</si>
  <si>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</si>
  <si>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</si>
  <si>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</si>
  <si>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</si>
  <si>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</si>
  <si>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</si>
  <si>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</si>
  <si>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</si>
  <si>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</si>
  <si>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</si>
  <si>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</si>
  <si>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</si>
  <si>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Deckschicht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</si>
  <si>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</si>
  <si>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</si>
  <si>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</si>
  <si>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</si>
  <si>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</si>
  <si>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</si>
  <si>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</si>
  <si>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</si>
  <si>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</si>
  <si>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</si>
  <si>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</si>
  <si>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</si>
  <si>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</si>
  <si>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</si>
  <si>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</si>
  <si>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</si>
  <si>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</si>
  <si>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</si>
  <si>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</si>
  <si>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</si>
  <si>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</si>
  <si>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</si>
  <si>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</si>
  <si>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</si>
  <si>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</si>
  <si>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</si>
  <si>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</si>
  <si>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</si>
  <si>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</si>
  <si>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</si>
  <si>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</si>
  <si>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</si>
  <si>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</si>
  <si>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DK0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</si>
  <si>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</si>
  <si>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</si>
  <si>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</si>
  <si>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</si>
  <si>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</si>
  <si>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</si>
  <si>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</si>
  <si>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</si>
  <si>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</si>
  <si>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</si>
  <si>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</si>
  <si>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</si>
  <si>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</si>
  <si>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</si>
  <si>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</si>
  <si>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</si>
  <si>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</si>
  <si>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</si>
  <si>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</si>
  <si>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</si>
  <si>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</si>
  <si>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</si>
  <si>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</si>
  <si>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</si>
  <si>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</si>
  <si>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</si>
  <si>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</si>
  <si>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</si>
  <si>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</si>
  <si>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</si>
  <si>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</si>
  <si>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</si>
  <si>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</si>
  <si>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</si>
  <si>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</si>
  <si>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</si>
  <si>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</si>
  <si>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</si>
  <si>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</si>
  <si>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</si>
  <si>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</si>
  <si>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</si>
  <si>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</si>
  <si>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</si>
  <si>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</si>
  <si>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</si>
  <si>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</si>
  <si>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DK3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</si>
  <si>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</si>
  <si>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</si>
  <si>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</si>
  <si>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</si>
  <si>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</si>
  <si>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</si>
  <si>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</si>
  <si>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</si>
  <si>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&gt;DK3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</si>
  <si>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</si>
  <si>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</si>
  <si>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</si>
  <si>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</si>
  <si>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</si>
  <si>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</si>
  <si>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</si>
  <si>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</si>
  <si>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</si>
  <si>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</si>
  <si>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</si>
  <si>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</si>
  <si>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</si>
  <si>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</si>
  <si>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</si>
  <si>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</si>
  <si>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</si>
  <si>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</si>
  <si>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</si>
  <si>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</si>
  <si>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</si>
  <si>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</si>
  <si>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</si>
  <si>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</si>
  <si>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</si>
  <si>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</si>
  <si>
    <t>SAMPLE.ABFALLSCHLUESSEL_GEMISCH</t>
  </si>
  <si>
    <t>bit. Befestigung</t>
  </si>
  <si>
    <t>neutral</t>
  </si>
  <si>
    <t>PROBE.GEBAEUDE</t>
  </si>
  <si>
    <t>PARAMETER.LP.EV</t>
  </si>
  <si>
    <t>PARAMETER.LP.EV85</t>
  </si>
  <si>
    <t>PARAMETER.LP.EV2</t>
  </si>
  <si>
    <t>PARAMETER.LP.EV2_SOLL</t>
  </si>
  <si>
    <t>Sammelprobe</t>
  </si>
  <si>
    <t>0/8</t>
  </si>
  <si>
    <t>RUK_PROBENART</t>
  </si>
  <si>
    <t>HAUFWERK</t>
  </si>
  <si>
    <t>FOOTNOTE_1</t>
  </si>
  <si>
    <t>FOOTNOTE_2</t>
  </si>
  <si>
    <t>FOOTNOTE_3</t>
  </si>
  <si>
    <t>FOOTNOTE_4</t>
  </si>
  <si>
    <t>FOOTNOTE_5</t>
  </si>
  <si>
    <t>FOOTNOTE_6</t>
  </si>
  <si>
    <t>FOOTNOTE_7</t>
  </si>
  <si>
    <t>FOOTNOTE_8</t>
  </si>
  <si>
    <t>FOOTNOTE_9</t>
  </si>
  <si>
    <t>FOOTNOTE_10</t>
  </si>
  <si>
    <t>PROBE.FOOTNOTE_1</t>
  </si>
  <si>
    <t>PROBE.FOOTNOTE_2</t>
  </si>
  <si>
    <t>PROBE.FOOTNOTE_3</t>
  </si>
  <si>
    <t>PROBE.FOOTNOTE_4</t>
  </si>
  <si>
    <t>PROBE.FOOTNOTE_5</t>
  </si>
  <si>
    <t>PROBE.FOOTNOTE_6</t>
  </si>
  <si>
    <t>PROBE.FOOTNOTE_7</t>
  </si>
  <si>
    <t>PROBE.FOOTNOTE_8</t>
  </si>
  <si>
    <t>PROBE.FOOTNOTE_9</t>
  </si>
  <si>
    <t>PROBE.FOOTNOTE_10</t>
  </si>
  <si>
    <t>PARAMETER.CHEMISTRY.LAGA_RC_ORIENTIERUNGSWERT</t>
  </si>
  <si>
    <t>PARAMETER.CHEMISTRY.PHENOLE</t>
  </si>
  <si>
    <t>LBM</t>
  </si>
  <si>
    <t>Partner 1</t>
  </si>
  <si>
    <t>Prüfer 1</t>
  </si>
  <si>
    <t>32U 123456 654321</t>
  </si>
  <si>
    <t>K 35, NK 5809 018 – NK 5809 016, Stat. 0+100, FS FR Bruttig</t>
  </si>
  <si>
    <t>Tafel 1, Zeile 1</t>
  </si>
  <si>
    <t>Sohle 1</t>
  </si>
  <si>
    <t>C0</t>
  </si>
  <si>
    <t>0/11</t>
  </si>
  <si>
    <t>ST</t>
  </si>
  <si>
    <t>Antonelli</t>
  </si>
  <si>
    <t>Herr Hugo</t>
  </si>
  <si>
    <t>Erdaushub</t>
  </si>
  <si>
    <t>grün</t>
  </si>
  <si>
    <t>Bereich 1.</t>
  </si>
  <si>
    <t>RUVA</t>
  </si>
  <si>
    <t>PARAMETER.CHEMISTRY.RUVA</t>
  </si>
  <si>
    <t>Dach</t>
  </si>
  <si>
    <t>5996/20</t>
  </si>
  <si>
    <t>4. OG</t>
  </si>
  <si>
    <t>faserig</t>
  </si>
  <si>
    <t>elastisch</t>
  </si>
  <si>
    <t>Fußboden</t>
  </si>
  <si>
    <t>2. OG</t>
  </si>
  <si>
    <t>Decke</t>
  </si>
  <si>
    <t>Wand</t>
  </si>
  <si>
    <t>17 03 02</t>
  </si>
  <si>
    <t>17 06 03*</t>
  </si>
  <si>
    <t>17 09 02*</t>
  </si>
  <si>
    <t>17 09 04</t>
  </si>
  <si>
    <t>17 01 03</t>
  </si>
  <si>
    <t>17 01 07</t>
  </si>
  <si>
    <t>Fenster</t>
  </si>
  <si>
    <t>Fensterbank</t>
  </si>
  <si>
    <t>Fensterfuge</t>
  </si>
  <si>
    <t>Bodenfuge</t>
  </si>
  <si>
    <t>Kamin</t>
  </si>
  <si>
    <t>porös</t>
  </si>
  <si>
    <t>beißend</t>
  </si>
  <si>
    <t>Benzin</t>
  </si>
  <si>
    <t>Diesel</t>
  </si>
  <si>
    <t>Schwefel</t>
  </si>
  <si>
    <t>GEBÄUDE_ETAGEN</t>
  </si>
  <si>
    <t>Erdgeschoss</t>
  </si>
  <si>
    <t>1. OG</t>
  </si>
  <si>
    <t>3. OG</t>
  </si>
  <si>
    <t>5. OG</t>
  </si>
  <si>
    <t>Dachgeschoss</t>
  </si>
  <si>
    <t>Keller</t>
  </si>
  <si>
    <t>GEBÄUDE_GERUCH</t>
  </si>
  <si>
    <t>1. Parkdeck</t>
  </si>
  <si>
    <t>2. Parkdeck</t>
  </si>
  <si>
    <t>GEBÄUDE_BAUTEIL</t>
  </si>
  <si>
    <t>GEBÄUDE_CHARAKTER</t>
  </si>
  <si>
    <t>GEBÄUDE_ENTNAHME</t>
  </si>
  <si>
    <t>GEBÄUDE_AVV</t>
  </si>
  <si>
    <t>17 09 03*</t>
  </si>
  <si>
    <t>17 03 01*</t>
  </si>
  <si>
    <t>17 03 03*</t>
  </si>
  <si>
    <t>17 06 01*</t>
  </si>
  <si>
    <t>17 06 04</t>
  </si>
  <si>
    <t>17 06 05*</t>
  </si>
  <si>
    <t>17 08 01*</t>
  </si>
  <si>
    <t>17 08 02</t>
  </si>
  <si>
    <t>17 01 06*</t>
  </si>
  <si>
    <t>17 02 01</t>
  </si>
  <si>
    <t>17 02 04*</t>
  </si>
  <si>
    <t>ALTHOLZ</t>
  </si>
  <si>
    <t>auffällig</t>
  </si>
  <si>
    <t>nicht auffällig</t>
  </si>
  <si>
    <t>FCKW</t>
  </si>
  <si>
    <t>HBCD</t>
  </si>
  <si>
    <t>keine Auffälligkeit</t>
  </si>
  <si>
    <t>1 L; Cutter</t>
  </si>
  <si>
    <t>3 L; Cutter</t>
  </si>
  <si>
    <t>5 L; Cutter</t>
  </si>
  <si>
    <t>10 L; Cutter</t>
  </si>
  <si>
    <t>1 L; Flex</t>
  </si>
  <si>
    <t>3 L; Flex</t>
  </si>
  <si>
    <t>5 L; Flex</t>
  </si>
  <si>
    <t>10 L; Flex</t>
  </si>
  <si>
    <t>1 L; Stemmhammer</t>
  </si>
  <si>
    <t>3 L; Stemmhammer</t>
  </si>
  <si>
    <t>5 L; Stemmhammer</t>
  </si>
  <si>
    <t>10 L; Stemmhammer</t>
  </si>
  <si>
    <t>1 L; Stemmeisen</t>
  </si>
  <si>
    <t>3 L; Stemmeisen</t>
  </si>
  <si>
    <t>5 L; Stemmeisen</t>
  </si>
  <si>
    <t>10 L; Stemmeisen</t>
  </si>
  <si>
    <t>1 L; Schaber</t>
  </si>
  <si>
    <t>3 L; Schaber</t>
  </si>
  <si>
    <t>5 L; Schaber</t>
  </si>
  <si>
    <t>10 L; Schaber</t>
  </si>
  <si>
    <t>1 L; Bohrkern</t>
  </si>
  <si>
    <t>3 L; Bohrkern</t>
  </si>
  <si>
    <t>5 L; Bohrkern</t>
  </si>
  <si>
    <t>10 L; Bohrkern</t>
  </si>
  <si>
    <t>Auffälligkeit</t>
  </si>
  <si>
    <t>MATERIAL_VERGLEICH</t>
  </si>
  <si>
    <t>SAMPLE.MATERIAL_VERGLEICH</t>
  </si>
  <si>
    <t>PARAMETER.CHEMISTRY.FCKW</t>
  </si>
  <si>
    <t>PARAMETER.CHEMISTRY.HBCD</t>
  </si>
  <si>
    <t>MKW_C10_C22</t>
  </si>
  <si>
    <t>MKW_C10_C40</t>
  </si>
  <si>
    <t>PARAMETER.CHEMISTRY.MKW_C10_C22</t>
  </si>
  <si>
    <t>PARAMETER.CHEMISTRY.MKW_C10_C40</t>
  </si>
  <si>
    <t>SH1</t>
  </si>
  <si>
    <t>SE1</t>
  </si>
  <si>
    <t>gelb</t>
  </si>
  <si>
    <t>Beton</t>
  </si>
  <si>
    <t>5 L Behälter</t>
  </si>
  <si>
    <t>GB0</t>
  </si>
  <si>
    <t>1/11</t>
  </si>
  <si>
    <t>aufällig</t>
  </si>
  <si>
    <t>1/4</t>
  </si>
  <si>
    <t>Asphalt</t>
  </si>
  <si>
    <t>blau</t>
  </si>
  <si>
    <t>a</t>
  </si>
  <si>
    <t>b</t>
  </si>
  <si>
    <t>SH2</t>
  </si>
  <si>
    <t>1</t>
  </si>
  <si>
    <t>SE2</t>
  </si>
  <si>
    <t>ABFALLSCHLUESSEL</t>
  </si>
  <si>
    <t>PARAMETER.CHEMISTRY.ABFALLSCHLUESSEL</t>
  </si>
  <si>
    <t>SAMPLE.LP.ID</t>
  </si>
  <si>
    <t>text random</t>
  </si>
  <si>
    <t>TYPE</t>
  </si>
  <si>
    <t>HEAP</t>
  </si>
  <si>
    <t>LAYER</t>
  </si>
  <si>
    <t>PROBE.TYPE</t>
  </si>
  <si>
    <t>SAMPLE.TYPE</t>
  </si>
  <si>
    <t>BUILDING</t>
  </si>
  <si>
    <t>EXPLORATION</t>
  </si>
  <si>
    <t>PIECE</t>
  </si>
  <si>
    <t>SB1</t>
  </si>
  <si>
    <t>SB2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</si>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</sst>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8D097A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NumberFormat="1"/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1" xfId="0" applyBorder="1"/>
    <xf numFmtId="0" fontId="2" fillId="2" borderId="0" xfId="0" applyFont="1" applyFill="1"/>
    <xf numFmtId="0" fontId="0" fillId="0" borderId="0" xfId="0" applyNumberFormat="1" applyAlignment="1" applyProtection="1">
      <alignment horizontal="left"/>
      <protection locked="0"/>
    </xf>
    <xf numFmtId="0" fontId="0" fillId="3" borderId="0" xfId="0" applyFill="1" applyAlignment="1" applyProtection="1">
      <alignment horizontal="left"/>
      <protection locked="0"/>
    </xf>
    <xf numFmtId="14" fontId="0" fillId="0" borderId="0" xfId="0" applyNumberFormat="1"/>
    <xf numFmtId="0" fontId="0" fillId="0" borderId="0" xfId="0" applyAlignment="1" applyProtection="1">
      <alignment horizontal="right"/>
      <protection locked="0"/>
    </xf>
    <xf numFmtId="49" fontId="0" fillId="0" borderId="0" xfId="0" applyNumberFormat="1"/>
    <xf numFmtId="0" fontId="0" fillId="4" borderId="0" xfId="0" applyFill="1" applyBorder="1"/>
    <xf numFmtId="14" fontId="0" fillId="4" borderId="0" xfId="0" applyNumberFormat="1" applyFill="1" applyBorder="1" applyAlignment="1" applyProtection="1">
      <alignment horizontal="left"/>
      <protection locked="0"/>
    </xf>
    <xf numFmtId="0" fontId="3" fillId="5" borderId="0" xfId="0" applyFont="1" applyFill="1"/>
    <xf numFmtId="14" fontId="3" fillId="5" borderId="0" xfId="0" applyNumberFormat="1" applyFont="1" applyFill="1" applyAlignment="1" applyProtection="1">
      <alignment horizontal="left"/>
      <protection locked="0"/>
    </xf>
    <xf numFmtId="0" fontId="3" fillId="5" borderId="0" xfId="0" applyFont="1" applyFill="1" applyAlignment="1" applyProtection="1">
      <alignment horizontal="left"/>
      <protection locked="0"/>
    </xf>
    <xf numFmtId="0" fontId="0" fillId="6" borderId="0" xfId="0" applyFill="1"/>
    <xf numFmtId="14" fontId="0" fillId="6" borderId="0" xfId="0" applyNumberFormat="1" applyFill="1" applyAlignment="1" applyProtection="1">
      <alignment horizontal="left"/>
      <protection locked="0"/>
    </xf>
    <xf numFmtId="0" fontId="0" fillId="6" borderId="0" xfId="0" applyFill="1" applyAlignment="1" applyProtection="1">
      <alignment horizontal="left"/>
      <protection locked="0"/>
    </xf>
    <xf numFmtId="49" fontId="0" fillId="6" borderId="0" xfId="0" applyNumberFormat="1" applyFill="1"/>
    <xf numFmtId="49" fontId="2" fillId="2" borderId="0" xfId="0" applyNumberFormat="1" applyFont="1" applyFill="1"/>
    <xf numFmtId="0" fontId="4" fillId="4" borderId="2" xfId="0" applyFont="1" applyFill="1" applyBorder="1"/>
    <xf numFmtId="14" fontId="4" fillId="4" borderId="3" xfId="0" applyNumberFormat="1" applyFont="1" applyFill="1" applyBorder="1" applyAlignment="1">
      <alignment horizontal="left"/>
    </xf>
    <xf numFmtId="0" fontId="4" fillId="4" borderId="3" xfId="0" applyFont="1" applyFill="1" applyBorder="1"/>
    <xf numFmtId="49" fontId="4" fillId="4" borderId="3" xfId="0" applyNumberFormat="1" applyFont="1" applyFill="1" applyBorder="1"/>
  </cellXfs>
  <cellStyles count="1">
    <cellStyle name="Normal" xfId="0" builtinId="0"/>
  </cellStyles>
  <dxfs count="161"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8D097A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numFmt numFmtId="19" formatCode="dd/mm/yyyy"/>
    </dxf>
    <dxf>
      <numFmt numFmtId="0" formatCode="General"/>
    </dxf>
    <dxf>
      <fill>
        <patternFill patternType="solid">
          <fgColor indexed="64"/>
          <bgColor rgb="FF8D097A"/>
        </patternFill>
      </fill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fill>
        <patternFill patternType="solid">
          <fgColor indexed="64"/>
          <bgColor theme="4" tint="-0.249977111117893"/>
        </patternFill>
      </fill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</dxf>
    <dxf>
      <fill>
        <patternFill patternType="solid">
          <fgColor indexed="64"/>
          <bgColor theme="4" tint="-0.249977111117893"/>
        </patternFill>
      </fill>
    </dxf>
    <dxf>
      <numFmt numFmtId="0" formatCode="General"/>
    </dxf>
    <dxf>
      <numFmt numFmtId="165" formatCode="\~\ 0"/>
    </dxf>
    <dxf>
      <numFmt numFmtId="165" formatCode="\~\ 0"/>
    </dxf>
    <dxf>
      <numFmt numFmtId="0" formatCode="General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165" formatCode="\~\ 0"/>
    </dxf>
    <dxf>
      <numFmt numFmtId="165" formatCode="\~\ 0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165" formatCode="\~\ 0"/>
    </dxf>
    <dxf>
      <numFmt numFmtId="165" formatCode="\~\ 0"/>
    </dxf>
    <dxf>
      <numFmt numFmtId="0" formatCode="General"/>
    </dxf>
    <dxf>
      <numFmt numFmtId="19" formatCode="dd/mm/yyyy"/>
    </dxf>
  </dxfs>
  <tableStyles count="0" defaultTableStyle="TableStyleMedium15" defaultPivotStyle="PivotStyleLight16"/>
  <colors>
    <mruColors>
      <color rgb="FF8D09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FECACB40-8DD6-457A-A38C-2B00A9343B19}" autoFormatId="16" applyNumberFormats="0" applyBorderFormats="0" applyFontFormats="0" applyPatternFormats="0" applyAlignmentFormats="0" applyWidthHeightFormats="0">
  <queryTableRefresh nextId="127">
    <queryTableFields count="121">
      <queryTableField id="1" name="PROBE.ID" tableColumnId="1"/>
      <queryTableField id="123" name="PROBE.TYPE" tableColumnId="120"/>
      <queryTableField id="2" name="PROBE.NUMMER" tableColumnId="2"/>
      <queryTableField id="4" name="PROBE.DATUM" tableColumnId="4"/>
      <queryTableField id="5" name="PROBE.PRUEFER" tableColumnId="5"/>
      <queryTableField id="6" name="PROBE.BEREICH" tableColumnId="6"/>
      <queryTableField id="7" name="PROBE.ANSPRECHPARTNER" tableColumnId="7"/>
      <queryTableField id="8" name="PROBE.KOORDINATEN" tableColumnId="8"/>
      <queryTableField id="9" name="PROBE.ORT" tableColumnId="9"/>
      <queryTableField id="10" name="PROBE.AUFSCHLUSS_OB" tableColumnId="10"/>
      <queryTableField id="11" name="PROBE.AUFSCHLUSS_TOB" tableColumnId="11"/>
      <queryTableField id="12" name="PROBE.AUFSCHLUSS_UG_OH_BA" tableColumnId="12"/>
      <queryTableField id="13" name="PROBE.OBERKANTE" tableColumnId="13"/>
      <queryTableField id="14" name="PROBE.BELASTUNGSKLASSE" tableColumnId="14"/>
      <queryTableField id="15" name="PROBE.BELASTUNGSKLASSE_TAFEL" tableColumnId="15"/>
      <queryTableField id="16" name="PROBE.PECH_QUALITATIV" tableColumnId="16"/>
      <queryTableField id="17" name="PROBE.PECH_HALBQUANTITATIV" tableColumnId="17"/>
      <queryTableField id="18" name="PROBE.PECH_QUANTITATIV" tableColumnId="18"/>
      <queryTableField id="19" name="PROBE.TRAG_PLANUM" tableColumnId="19"/>
      <queryTableField id="20" name="PROBE.TRAG_GRABENSOHLE" tableColumnId="20"/>
      <queryTableField id="21" name="PROBE.SOHLE_TIEFE" tableColumnId="21"/>
      <queryTableField id="22" name="PROBE.VERBUND_UNTERLAGE" tableColumnId="22"/>
      <queryTableField id="23" name="PROBE.ZIELTIEFE" tableColumnId="23"/>
      <queryTableField id="24" name="PROBE.FOOTNOTE_1" tableColumnId="24"/>
      <queryTableField id="25" name="PROBE.FOOTNOTE_2" tableColumnId="25"/>
      <queryTableField id="26" name="PROBE.FOOTNOTE_3" tableColumnId="26"/>
      <queryTableField id="27" name="PROBE.FOOTNOTE_4" tableColumnId="27"/>
      <queryTableField id="28" name="PROBE.FOOTNOTE_5" tableColumnId="28"/>
      <queryTableField id="29" name="PROBE.FOOTNOTE_6" tableColumnId="29"/>
      <queryTableField id="30" name="PROBE.FOOTNOTE_7" tableColumnId="30"/>
      <queryTableField id="31" name="PROBE.FOOTNOTE_8" tableColumnId="31"/>
      <queryTableField id="32" name="PROBE.FOOTNOTE_9" tableColumnId="32"/>
      <queryTableField id="33" name="PROBE.FOOTNOTE_10" tableColumnId="33"/>
      <queryTableField id="34" name="SAMPLE.ID" tableColumnId="34"/>
      <queryTableField id="35" name="SAMPLE.PROBE.ID" tableColumnId="35"/>
      <queryTableField id="36" name="SAMPLE.CHEMISTRY.ID" tableColumnId="36"/>
      <queryTableField id="37" name="SAMPLE.RUK.ID" tableColumnId="37"/>
      <queryTableField id="121" name="SAMPLE.LP.ID" tableColumnId="3"/>
      <queryTableField id="124" name="SAMPLE.TYPE" tableColumnId="121"/>
      <queryTableField id="38" name="SAMPLE.NUMMER" tableColumnId="38"/>
      <queryTableField id="39" name="SAMPLE.AUFSCHLUSS" tableColumnId="39"/>
      <queryTableField id="40" name="SAMPLE.ART" tableColumnId="40"/>
      <queryTableField id="41" name="SAMPLE.KOERNUNG" tableColumnId="41"/>
      <queryTableField id="42" name="SAMPLE.BODENKLASSE" tableColumnId="42"/>
      <queryTableField id="43" name="SAMPLE.DICKE" tableColumnId="43"/>
      <queryTableField id="44" name="SAMPLE.TIEFE_START" tableColumnId="44"/>
      <queryTableField id="45" name="SAMPLE.TIEFE_ENDE" tableColumnId="45"/>
      <queryTableField id="46" name="SAMPLE.PECH" tableColumnId="46"/>
      <queryTableField id="47" name="SAMPLE.RUNDUNGSGRAD_GESTUFTHEIT" tableColumnId="47"/>
      <queryTableField id="48" name="SAMPLE.FARBE" tableColumnId="48"/>
      <queryTableField id="49" name="SAMPLE.BODENART" tableColumnId="49"/>
      <queryTableField id="50" name="SAMPLE.KONSISTENZ" tableColumnId="50"/>
      <queryTableField id="51" name="SAMPLE.FEUCHTIGKEIT" tableColumnId="51"/>
      <queryTableField id="52" name="SAMPLE.WASSERGEHALT" tableColumnId="52"/>
      <queryTableField id="53" name="SAMPLE.WASSERPROCTOR" tableColumnId="53"/>
      <queryTableField id="54" name="SAMPLE.NOTIZ" tableColumnId="54"/>
      <queryTableField id="55" name="SAMPLE.BEHAELTNIS" tableColumnId="55"/>
      <queryTableField id="56" name="SAMPLE.ABFALLART" tableColumnId="56"/>
      <queryTableField id="57" name="SAMPLE.GERUCH" tableColumnId="57"/>
      <queryTableField id="58" name="SAMPLE.KORNGROESSENVERTEILUNG" tableColumnId="58"/>
      <queryTableField id="59" name="SAMPLE.DRUCKFESTIGKEIT" tableColumnId="59"/>
      <queryTableField id="60" name="SAMPLE.FROSTEMPFINDLICHKEITSKLASSE" tableColumnId="60"/>
      <queryTableField id="61" name="SAMPLE.VERDICHTUNGSFAEHIGKEIT" tableColumnId="61"/>
      <queryTableField id="62" name="SAMPLE.HOMOGENBEREICH" tableColumnId="62"/>
      <queryTableField id="63" name="PARAMETER.LP.ID" tableColumnId="63"/>
      <queryTableField id="64" name="PARAMETER.LP.NUMMER" tableColumnId="64"/>
      <queryTableField id="65" name="PARAMETER.LP.WERT_1" tableColumnId="65"/>
      <queryTableField id="66" name="PARAMETER.LP.WERT_2" tableColumnId="66"/>
      <queryTableField id="67" name="PARAMETER.LP.WERT_3" tableColumnId="67"/>
      <queryTableField id="68" name="PARAMETER.LP.MITTELWERT" tableColumnId="68"/>
      <queryTableField id="69" name="PARAMETER.LP.EV" tableColumnId="69"/>
      <queryTableField id="70" name="PARAMETER.LP.EV85" tableColumnId="70"/>
      <queryTableField id="71" name="PARAMETER.LP.EV2" tableColumnId="71"/>
      <queryTableField id="72" name="PARAMETER.LP.EV2_SOLL" tableColumnId="72"/>
      <queryTableField id="73" name="PARAMETER.RUK.ID" tableColumnId="73"/>
      <queryTableField id="74" name="PARAMETER.RUK.NUMMER" tableColumnId="74"/>
      <queryTableField id="75" name="PARAMETER.RUK.PROBENART" tableColumnId="75"/>
      <queryTableField id="76" name="PARAMETER.RUK.WERT" tableColumnId="76"/>
      <queryTableField id="77" name="PARAMETER.CHEMISTRY.ID" tableColumnId="77"/>
      <queryTableField id="78" name="PARAMETER.CHEMISTRY.MUFV" tableColumnId="78"/>
      <queryTableField id="79" name="PARAMETER.CHEMISTRY.MUFV_PARAMETER" tableColumnId="79"/>
      <queryTableField id="80" name="PARAMETER.CHEMISTRY.ASBEST" tableColumnId="80"/>
      <queryTableField id="81" name="PARAMETER.CHEMISTRY.KMF" tableColumnId="81"/>
      <queryTableField id="82" name="PARAMETER.CHEMISTRY.PAK" tableColumnId="82"/>
      <queryTableField id="83" name="PARAMETER.CHEMISTRY.PCB" tableColumnId="83"/>
      <queryTableField id="84" name="PARAMETER.CHEMISTRY.BTEX" tableColumnId="84"/>
      <queryTableField id="85" name="PARAMETER.CHEMISTRY.EOX" tableColumnId="85"/>
      <queryTableField id="86" name="PARAMETER.CHEMISTRY.PHENOLE" tableColumnId="86"/>
      <queryTableField id="87" name="PARAMETER.CHEMISTRY.ICP_SCREENING" tableColumnId="87"/>
      <queryTableField id="88" name="PARAMETER.CHEMISTRY.MKW_C10_C22" tableColumnId="88"/>
      <queryTableField id="89" name="PARAMETER.CHEMISTRY.MKW_C10_C40" tableColumnId="89"/>
      <queryTableField id="90" name="PARAMETER.CHEMISTRY.SULFAT" tableColumnId="90"/>
      <queryTableField id="91" name="PARAMETER.CHEMISTRY.ALTHOLZ_VERORDNUNG" tableColumnId="91"/>
      <queryTableField id="92" name="PARAMETER.CHEMISTRY.FCKW" tableColumnId="92"/>
      <queryTableField id="93" name="PARAMETER.CHEMISTRY.HBCD" tableColumnId="93"/>
      <queryTableField id="94" name="PARAMETER.CHEMISTRY.LAGA_BO" tableColumnId="94"/>
      <queryTableField id="95" name="PARAMETER.CHEMISTRY.LAGA_RC" tableColumnId="95"/>
      <queryTableField id="96" name="PARAMETER.CHEMISTRY.LAGA_RC_ORIENTIERUNGSWERT" tableColumnId="96"/>
      <queryTableField id="97" name="PARAMETER.CHEMISTRY.TL_GESTEIN" tableColumnId="97"/>
      <queryTableField id="98" name="PARAMETER.CHEMISTRY.DEPV" tableColumnId="98"/>
      <queryTableField id="99" name="PARAMETER.CHEMISTRY.ENTSCHEIDUNGSHILFE" tableColumnId="99"/>
      <queryTableField id="100" name="PARAMETER.CHEMISTRY.REKU" tableColumnId="100"/>
      <queryTableField id="101" name="PARAMETER.CHEMISTRY.RUVA" tableColumnId="101"/>
      <queryTableField id="119" name="PARAMETER.CHEMISTRY.ABFALLSCHLUESSEL" tableColumnId="119"/>
      <queryTableField id="102" name="PARAMETER.CHEMISTRY.LFS" tableColumnId="102"/>
      <queryTableField id="103" name="SAMPLE.VOLUMEN" tableColumnId="103"/>
      <queryTableField id="104" name="SAMPLE.PROBEN" tableColumnId="104"/>
      <queryTableField id="105" name="PROBE.BAUTEIL" tableColumnId="105"/>
      <queryTableField id="106" name="PROBE.PROBENCHARAKTER" tableColumnId="106"/>
      <queryTableField id="107" name="PROBE.GERUCH" tableColumnId="107"/>
      <queryTableField id="108" name="PROBE.PROBENNUMMER" tableColumnId="108"/>
      <queryTableField id="109" name="PROBE.GEBAEUDE" tableColumnId="109"/>
      <queryTableField id="110" name="PROBE.ETAGE" tableColumnId="110"/>
      <queryTableField id="111" name="PROBE.RAUM" tableColumnId="111"/>
      <queryTableField id="112" name="PROBE.ENTNAHME" tableColumnId="112"/>
      <queryTableField id="113" name="SAMPLE.MATERIAL" tableColumnId="113"/>
      <queryTableField id="114" name="SAMPLE.ENTNAHME" tableColumnId="114"/>
      <queryTableField id="115" name="SAMPLE.MATERIAL_VERGLEICH" tableColumnId="115"/>
      <queryTableField id="116" name="SAMPLE.SCHADSTOFFVERDACHT" tableColumnId="116"/>
      <queryTableField id="117" name="SAMPLE.ABFALLSCHLUESSEL_MATERIAL" tableColumnId="117"/>
      <queryTableField id="118" name="SAMPLE.ABFALLSCHLUESSEL_GEMISCH" tableColumnId="1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3920ED5E-76ED-4E88-A474-CB0C640AF3E5}" autoFormatId="16" applyNumberFormats="0" applyBorderFormats="0" applyFontFormats="0" applyPatternFormats="0" applyAlignmentFormats="0" applyWidthHeightFormats="0">
  <queryTableRefresh nextId="61">
    <queryTableFields count="55">
      <queryTableField id="1" name="PROBE.ID" tableColumnId="1"/>
      <queryTableField id="55" name="PROBE.TYPE" tableColumnId="12"/>
      <queryTableField id="2" name="PROBE.NUMMER" tableColumnId="2"/>
      <queryTableField id="3" name="PROBE.DATUM" tableColumnId="3"/>
      <queryTableField id="4" name="PROBE.BAUTEIL" tableColumnId="4"/>
      <queryTableField id="5" name="PROBE.PROBENCHARAKTER" tableColumnId="5"/>
      <queryTableField id="6" name="PROBE.GERUCH" tableColumnId="6"/>
      <queryTableField id="7" name="PROBE.PROBENNUMMER" tableColumnId="7"/>
      <queryTableField id="8" name="PROBE.GEBAEUDE" tableColumnId="8"/>
      <queryTableField id="9" name="PROBE.ETAGE" tableColumnId="9"/>
      <queryTableField id="10" name="PROBE.RAUM" tableColumnId="10"/>
      <queryTableField id="11" name="PROBE.ENTNAHME" tableColumnId="11"/>
      <queryTableField id="59" name="SAMPLE.ID" tableColumnId="55"/>
      <queryTableField id="13" name="SAMPLE.PROBE.ID" tableColumnId="13"/>
      <queryTableField id="14" name="SAMPLE.CHEMISTRY.ID" tableColumnId="14"/>
      <queryTableField id="56" name="SAMPLE.TYPE" tableColumnId="54"/>
      <queryTableField id="15" name="SAMPLE.NUMMER" tableColumnId="15"/>
      <queryTableField id="16" name="SAMPLE.AUFSCHLUSS" tableColumnId="16"/>
      <queryTableField id="17" name="SAMPLE.MATERIAL" tableColumnId="17"/>
      <queryTableField id="18" name="SAMPLE.FARBE" tableColumnId="18"/>
      <queryTableField id="19" name="SAMPLE.DICKE" tableColumnId="19"/>
      <queryTableField id="20" name="SAMPLE.TIEFE_START" tableColumnId="20"/>
      <queryTableField id="21" name="SAMPLE.TIEFE_ENDE" tableColumnId="21"/>
      <queryTableField id="22" name="SAMPLE.ENTNAHME" tableColumnId="22"/>
      <queryTableField id="23" name="SAMPLE.MATERIAL_VERGLEICH" tableColumnId="23"/>
      <queryTableField id="24" name="SAMPLE.SCHADSTOFFVERDACHT" tableColumnId="24"/>
      <queryTableField id="25" name="SAMPLE.ABFALLSCHLUESSEL_MATERIAL" tableColumnId="25"/>
      <queryTableField id="26" name="SAMPLE.ABFALLSCHLUESSEL_GEMISCH" tableColumnId="26"/>
      <queryTableField id="27" name="PARAMETER.CHEMISTRY.ID" tableColumnId="27"/>
      <queryTableField id="28" name="PARAMETER.CHEMISTRY.MUFV" tableColumnId="28"/>
      <queryTableField id="29" name="PARAMETER.CHEMISTRY.MUFV_PARAMETER" tableColumnId="29"/>
      <queryTableField id="30" name="PARAMETER.CHEMISTRY.ASBEST" tableColumnId="30"/>
      <queryTableField id="31" name="PARAMETER.CHEMISTRY.KMF" tableColumnId="31"/>
      <queryTableField id="32" name="PARAMETER.CHEMISTRY.PAK" tableColumnId="32"/>
      <queryTableField id="33" name="PARAMETER.CHEMISTRY.PCB" tableColumnId="33"/>
      <queryTableField id="34" name="PARAMETER.CHEMISTRY.BTEX" tableColumnId="34"/>
      <queryTableField id="35" name="PARAMETER.CHEMISTRY.EOX" tableColumnId="35"/>
      <queryTableField id="36" name="PARAMETER.CHEMISTRY.PHENOLE" tableColumnId="36"/>
      <queryTableField id="37" name="PARAMETER.CHEMISTRY.ICP_SCREENING" tableColumnId="37"/>
      <queryTableField id="38" name="PARAMETER.CHEMISTRY.MKW_C10_C22" tableColumnId="38"/>
      <queryTableField id="39" name="PARAMETER.CHEMISTRY.MKW_C10_C40" tableColumnId="39"/>
      <queryTableField id="40" name="PARAMETER.CHEMISTRY.SULFAT" tableColumnId="40"/>
      <queryTableField id="41" name="PARAMETER.CHEMISTRY.ALTHOLZ_VERORDNUNG" tableColumnId="41"/>
      <queryTableField id="42" name="PARAMETER.CHEMISTRY.FCKW" tableColumnId="42"/>
      <queryTableField id="43" name="PARAMETER.CHEMISTRY.HBCD" tableColumnId="43"/>
      <queryTableField id="44" name="PARAMETER.CHEMISTRY.LAGA_BO" tableColumnId="44"/>
      <queryTableField id="45" name="PARAMETER.CHEMISTRY.LAGA_RC" tableColumnId="45"/>
      <queryTableField id="46" name="PARAMETER.CHEMISTRY.LAGA_RC_ORIENTIERUNGSWERT" tableColumnId="46"/>
      <queryTableField id="47" name="PARAMETER.CHEMISTRY.TL_GESTEIN" tableColumnId="47"/>
      <queryTableField id="48" name="PARAMETER.CHEMISTRY.DEPV" tableColumnId="48"/>
      <queryTableField id="49" name="PARAMETER.CHEMISTRY.ENTSCHEIDUNGSHILFE" tableColumnId="49"/>
      <queryTableField id="50" name="PARAMETER.CHEMISTRY.REKU" tableColumnId="50"/>
      <queryTableField id="51" name="PARAMETER.CHEMISTRY.RUVA" tableColumnId="51"/>
      <queryTableField id="53" name="PARAMETER.CHEMISTRY.ABFALLSCHLUESSEL" tableColumnId="53"/>
      <queryTableField id="52" name="PARAMETER.CHEMISTRY.LFS" tableColumnId="5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EC4126BD-97F9-4426-AE1A-3A05FE8DD68C}" autoFormatId="16" applyNumberFormats="0" applyBorderFormats="0" applyFontFormats="0" applyPatternFormats="0" applyAlignmentFormats="0" applyWidthHeightFormats="0">
  <queryTableRefresh nextId="58">
    <queryTableFields count="54">
      <queryTableField id="1" name="PROBE.ID" tableColumnId="1"/>
      <queryTableField id="54" name="PROBE.TYPE" tableColumnId="53"/>
      <queryTableField id="2" name="PROBE.NUMMER" tableColumnId="2"/>
      <queryTableField id="3" name="PROBE.DATUM" tableColumnId="3"/>
      <queryTableField id="4" name="PROBE.PRUEFER" tableColumnId="4"/>
      <queryTableField id="5" name="PROBE.BEREICH" tableColumnId="5"/>
      <queryTableField id="6" name="PROBE.ANSPRECHPARTNER" tableColumnId="6"/>
      <queryTableField id="7" name="PROBE.KOORDINATEN" tableColumnId="7"/>
      <queryTableField id="8" name="PROBE.ORT" tableColumnId="8"/>
      <queryTableField id="9" name="SAMPLE.ID" tableColumnId="9"/>
      <queryTableField id="10" name="SAMPLE.PROBE.ID" tableColumnId="10"/>
      <queryTableField id="11" name="SAMPLE.CHEMISTRY.ID" tableColumnId="11"/>
      <queryTableField id="55" name="SAMPLE.TYPE" tableColumnId="54"/>
      <queryTableField id="12" name="SAMPLE.NUMMER" tableColumnId="12"/>
      <queryTableField id="13" name="SAMPLE.AUFSCHLUSS" tableColumnId="13"/>
      <queryTableField id="14" name="SAMPLE.ART" tableColumnId="14"/>
      <queryTableField id="15" name="SAMPLE.KOERNUNG" tableColumnId="15"/>
      <queryTableField id="16" name="SAMPLE.ABFALLART" tableColumnId="16"/>
      <queryTableField id="17" name="SAMPLE.VOLUMEN" tableColumnId="17"/>
      <queryTableField id="18" name="SAMPLE.PROBEN" tableColumnId="18"/>
      <queryTableField id="19" name="SAMPLE.BEHAELTNIS" tableColumnId="19"/>
      <queryTableField id="20" name="SAMPLE.FARBE" tableColumnId="20"/>
      <queryTableField id="21" name="SAMPLE.GERUCH" tableColumnId="21"/>
      <queryTableField id="22" name="SAMPLE.BODENKLASSE" tableColumnId="22"/>
      <queryTableField id="23" name="SAMPLE.PECH" tableColumnId="23"/>
      <queryTableField id="24" name="SAMPLE.BODENART" tableColumnId="24"/>
      <queryTableField id="25" name="SAMPLE.NOTIZ" tableColumnId="25"/>
      <queryTableField id="26" name="PARAMETER.CHEMISTRY.ID" tableColumnId="26"/>
      <queryTableField id="27" name="PARAMETER.CHEMISTRY.MUFV" tableColumnId="27"/>
      <queryTableField id="28" name="PARAMETER.CHEMISTRY.MUFV_PARAMETER" tableColumnId="28"/>
      <queryTableField id="29" name="PARAMETER.CHEMISTRY.ASBEST" tableColumnId="29"/>
      <queryTableField id="30" name="PARAMETER.CHEMISTRY.KMF" tableColumnId="30"/>
      <queryTableField id="31" name="PARAMETER.CHEMISTRY.PAK" tableColumnId="31"/>
      <queryTableField id="32" name="PARAMETER.CHEMISTRY.PCB" tableColumnId="32"/>
      <queryTableField id="33" name="PARAMETER.CHEMISTRY.BTEX" tableColumnId="33"/>
      <queryTableField id="34" name="PARAMETER.CHEMISTRY.EOX" tableColumnId="34"/>
      <queryTableField id="35" name="PARAMETER.CHEMISTRY.PHENOLE" tableColumnId="35"/>
      <queryTableField id="36" name="PARAMETER.CHEMISTRY.ICP_SCREENING" tableColumnId="36"/>
      <queryTableField id="37" name="PARAMETER.CHEMISTRY.MKW_C10_C22" tableColumnId="37"/>
      <queryTableField id="38" name="PARAMETER.CHEMISTRY.MKW_C10_C40" tableColumnId="38"/>
      <queryTableField id="39" name="PARAMETER.CHEMISTRY.SULFAT" tableColumnId="39"/>
      <queryTableField id="40" name="PARAMETER.CHEMISTRY.ALTHOLZ_VERORDNUNG" tableColumnId="40"/>
      <queryTableField id="41" name="PARAMETER.CHEMISTRY.FCKW" tableColumnId="41"/>
      <queryTableField id="42" name="PARAMETER.CHEMISTRY.HBCD" tableColumnId="42"/>
      <queryTableField id="43" name="PARAMETER.CHEMISTRY.LAGA_BO" tableColumnId="43"/>
      <queryTableField id="44" name="PARAMETER.CHEMISTRY.LAGA_RC" tableColumnId="44"/>
      <queryTableField id="45" name="PARAMETER.CHEMISTRY.LAGA_RC_ORIENTIERUNGSWERT" tableColumnId="45"/>
      <queryTableField id="46" name="PARAMETER.CHEMISTRY.TL_GESTEIN" tableColumnId="46"/>
      <queryTableField id="47" name="PARAMETER.CHEMISTRY.DEPV" tableColumnId="47"/>
      <queryTableField id="48" name="PARAMETER.CHEMISTRY.ENTSCHEIDUNGSHILFE" tableColumnId="48"/>
      <queryTableField id="49" name="PARAMETER.CHEMISTRY.REKU" tableColumnId="49"/>
      <queryTableField id="50" name="PARAMETER.CHEMISTRY.RUVA" tableColumnId="50"/>
      <queryTableField id="52" name="PARAMETER.CHEMISTRY.ABFALLSCHLUESSEL" tableColumnId="52"/>
      <queryTableField id="51" name="PARAMETER.CHEMISTRY.LFS" tableColumnId="5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9D745E6-8865-4E05-A242-22DEBFF20E5B}" autoFormatId="16" applyNumberFormats="0" applyBorderFormats="0" applyFontFormats="0" applyPatternFormats="0" applyAlignmentFormats="0" applyWidthHeightFormats="0">
  <queryTableRefresh nextId="111">
    <queryTableFields count="105">
      <queryTableField id="1" name="PROBE.ID" tableColumnId="1"/>
      <queryTableField id="107" name="PROBE.TYPE" tableColumnId="104"/>
      <queryTableField id="2" name="PROBE.NUMMER" tableColumnId="2"/>
      <queryTableField id="4" name="PROBE.DATUM" tableColumnId="4"/>
      <queryTableField id="5" name="PROBE.PRUEFER" tableColumnId="5"/>
      <queryTableField id="6" name="PROBE.BEREICH" tableColumnId="6"/>
      <queryTableField id="7" name="PROBE.ANSPRECHPARTNER" tableColumnId="7"/>
      <queryTableField id="8" name="PROBE.KOORDINATEN" tableColumnId="8"/>
      <queryTableField id="9" name="PROBE.ORT" tableColumnId="9"/>
      <queryTableField id="10" name="PROBE.AUFSCHLUSS_OB" tableColumnId="10"/>
      <queryTableField id="11" name="PROBE.AUFSCHLUSS_TOB" tableColumnId="11"/>
      <queryTableField id="12" name="PROBE.AUFSCHLUSS_UG_OH_BA" tableColumnId="12"/>
      <queryTableField id="13" name="PROBE.OBERKANTE" tableColumnId="13"/>
      <queryTableField id="14" name="PROBE.BELASTUNGSKLASSE" tableColumnId="14"/>
      <queryTableField id="15" name="PROBE.BELASTUNGSKLASSE_TAFEL" tableColumnId="15"/>
      <queryTableField id="16" name="PROBE.PECH_QUALITATIV" tableColumnId="16"/>
      <queryTableField id="17" name="PROBE.PECH_HALBQUANTITATIV" tableColumnId="17"/>
      <queryTableField id="18" name="PROBE.PECH_QUANTITATIV" tableColumnId="18"/>
      <queryTableField id="19" name="PROBE.TRAG_PLANUM" tableColumnId="19"/>
      <queryTableField id="20" name="PROBE.TRAG_GRABENSOHLE" tableColumnId="20"/>
      <queryTableField id="21" name="PROBE.SOHLE_TIEFE" tableColumnId="21"/>
      <queryTableField id="22" name="PROBE.VERBUND_UNTERLAGE" tableColumnId="22"/>
      <queryTableField id="23" name="PROBE.ZIELTIEFE" tableColumnId="23"/>
      <queryTableField id="24" name="PROBE.FOOTNOTE_1" tableColumnId="24"/>
      <queryTableField id="25" name="PROBE.FOOTNOTE_2" tableColumnId="25"/>
      <queryTableField id="26" name="PROBE.FOOTNOTE_3" tableColumnId="26"/>
      <queryTableField id="27" name="PROBE.FOOTNOTE_4" tableColumnId="27"/>
      <queryTableField id="28" name="PROBE.FOOTNOTE_5" tableColumnId="28"/>
      <queryTableField id="29" name="PROBE.FOOTNOTE_6" tableColumnId="29"/>
      <queryTableField id="30" name="PROBE.FOOTNOTE_7" tableColumnId="30"/>
      <queryTableField id="31" name="PROBE.FOOTNOTE_8" tableColumnId="31"/>
      <queryTableField id="32" name="PROBE.FOOTNOTE_9" tableColumnId="32"/>
      <queryTableField id="33" name="PROBE.FOOTNOTE_10" tableColumnId="33"/>
      <queryTableField id="34" name="SAMPLE.ID" tableColumnId="34"/>
      <queryTableField id="35" name="SAMPLE.PROBE.ID" tableColumnId="35"/>
      <queryTableField id="36" name="SAMPLE.CHEMISTRY.ID" tableColumnId="36"/>
      <queryTableField id="37" name="SAMPLE.RUK.ID" tableColumnId="37"/>
      <queryTableField id="105" name="SAMPLE.LP.ID" tableColumnId="3"/>
      <queryTableField id="108" name="SAMPLE.TYPE" tableColumnId="105"/>
      <queryTableField id="38" name="SAMPLE.NUMMER" tableColumnId="38"/>
      <queryTableField id="39" name="SAMPLE.AUFSCHLUSS" tableColumnId="39"/>
      <queryTableField id="40" name="SAMPLE.ART" tableColumnId="40"/>
      <queryTableField id="41" name="SAMPLE.KOERNUNG" tableColumnId="41"/>
      <queryTableField id="42" name="SAMPLE.BODENKLASSE" tableColumnId="42"/>
      <queryTableField id="43" name="SAMPLE.DICKE" tableColumnId="43"/>
      <queryTableField id="44" name="SAMPLE.TIEFE_START" tableColumnId="44"/>
      <queryTableField id="45" name="SAMPLE.TIEFE_ENDE" tableColumnId="45"/>
      <queryTableField id="46" name="SAMPLE.PECH" tableColumnId="46"/>
      <queryTableField id="47" name="SAMPLE.RUNDUNGSGRAD_GESTUFTHEIT" tableColumnId="47"/>
      <queryTableField id="48" name="SAMPLE.FARBE" tableColumnId="48"/>
      <queryTableField id="49" name="SAMPLE.BODENART" tableColumnId="49"/>
      <queryTableField id="50" name="SAMPLE.KONSISTENZ" tableColumnId="50"/>
      <queryTableField id="51" name="SAMPLE.FEUCHTIGKEIT" tableColumnId="51"/>
      <queryTableField id="52" name="SAMPLE.WASSERGEHALT" tableColumnId="52"/>
      <queryTableField id="53" name="SAMPLE.WASSERPROCTOR" tableColumnId="53"/>
      <queryTableField id="54" name="SAMPLE.NOTIZ" tableColumnId="54"/>
      <queryTableField id="55" name="SAMPLE.BEHAELTNIS" tableColumnId="55"/>
      <queryTableField id="56" name="SAMPLE.ABFALLART" tableColumnId="56"/>
      <queryTableField id="57" name="SAMPLE.GERUCH" tableColumnId="57"/>
      <queryTableField id="58" name="SAMPLE.KORNGROESSENVERTEILUNG" tableColumnId="58"/>
      <queryTableField id="59" name="SAMPLE.DRUCKFESTIGKEIT" tableColumnId="59"/>
      <queryTableField id="60" name="SAMPLE.FROSTEMPFINDLICHKEITSKLASSE" tableColumnId="60"/>
      <queryTableField id="61" name="SAMPLE.VERDICHTUNGSFAEHIGKEIT" tableColumnId="61"/>
      <queryTableField id="62" name="SAMPLE.HOMOGENBEREICH" tableColumnId="62"/>
      <queryTableField id="63" name="PARAMETER.LP.ID" tableColumnId="63"/>
      <queryTableField id="64" name="PARAMETER.LP.NUMMER" tableColumnId="64"/>
      <queryTableField id="65" name="PARAMETER.LP.WERT_1" tableColumnId="65"/>
      <queryTableField id="66" name="PARAMETER.LP.WERT_2" tableColumnId="66"/>
      <queryTableField id="67" name="PARAMETER.LP.WERT_3" tableColumnId="67"/>
      <queryTableField id="68" name="PARAMETER.LP.MITTELWERT" tableColumnId="68"/>
      <queryTableField id="69" name="PARAMETER.LP.EV" tableColumnId="69"/>
      <queryTableField id="70" name="PARAMETER.LP.EV85" tableColumnId="70"/>
      <queryTableField id="71" name="PARAMETER.LP.EV2" tableColumnId="71"/>
      <queryTableField id="72" name="PARAMETER.LP.EV2_SOLL" tableColumnId="72"/>
      <queryTableField id="73" name="PARAMETER.RUK.ID" tableColumnId="73"/>
      <queryTableField id="74" name="PARAMETER.RUK.NUMMER" tableColumnId="74"/>
      <queryTableField id="75" name="PARAMETER.RUK.PROBENART" tableColumnId="75"/>
      <queryTableField id="76" name="PARAMETER.RUK.WERT" tableColumnId="76"/>
      <queryTableField id="77" name="PARAMETER.CHEMISTRY.ID" tableColumnId="77"/>
      <queryTableField id="78" name="PARAMETER.CHEMISTRY.MUFV" tableColumnId="78"/>
      <queryTableField id="79" name="PARAMETER.CHEMISTRY.MUFV_PARAMETER" tableColumnId="79"/>
      <queryTableField id="80" name="PARAMETER.CHEMISTRY.ASBEST" tableColumnId="80"/>
      <queryTableField id="81" name="PARAMETER.CHEMISTRY.KMF" tableColumnId="81"/>
      <queryTableField id="82" name="PARAMETER.CHEMISTRY.PAK" tableColumnId="82"/>
      <queryTableField id="83" name="PARAMETER.CHEMISTRY.PCB" tableColumnId="83"/>
      <queryTableField id="84" name="PARAMETER.CHEMISTRY.BTEX" tableColumnId="84"/>
      <queryTableField id="85" name="PARAMETER.CHEMISTRY.EOX" tableColumnId="85"/>
      <queryTableField id="86" name="PARAMETER.CHEMISTRY.PHENOLE" tableColumnId="86"/>
      <queryTableField id="87" name="PARAMETER.CHEMISTRY.ICP_SCREENING" tableColumnId="87"/>
      <queryTableField id="88" name="PARAMETER.CHEMISTRY.MKW_C10_C22" tableColumnId="88"/>
      <queryTableField id="89" name="PARAMETER.CHEMISTRY.MKW_C10_C40" tableColumnId="89"/>
      <queryTableField id="90" name="PARAMETER.CHEMISTRY.SULFAT" tableColumnId="90"/>
      <queryTableField id="91" name="PARAMETER.CHEMISTRY.ALTHOLZ_VERORDNUNG" tableColumnId="91"/>
      <queryTableField id="92" name="PARAMETER.CHEMISTRY.FCKW" tableColumnId="92"/>
      <queryTableField id="93" name="PARAMETER.CHEMISTRY.HBCD" tableColumnId="93"/>
      <queryTableField id="94" name="PARAMETER.CHEMISTRY.LAGA_BO" tableColumnId="94"/>
      <queryTableField id="95" name="PARAMETER.CHEMISTRY.LAGA_RC" tableColumnId="95"/>
      <queryTableField id="96" name="PARAMETER.CHEMISTRY.LAGA_RC_ORIENTIERUNGSWERT" tableColumnId="96"/>
      <queryTableField id="97" name="PARAMETER.CHEMISTRY.TL_GESTEIN" tableColumnId="97"/>
      <queryTableField id="98" name="PARAMETER.CHEMISTRY.DEPV" tableColumnId="98"/>
      <queryTableField id="99" name="PARAMETER.CHEMISTRY.ENTSCHEIDUNGSHILFE" tableColumnId="99"/>
      <queryTableField id="100" name="PARAMETER.CHEMISTRY.REKU" tableColumnId="100"/>
      <queryTableField id="101" name="PARAMETER.CHEMISTRY.RUVA" tableColumnId="101"/>
      <queryTableField id="103" name="PARAMETER.CHEMISTRY.ABFALLSCHLUESSEL" tableColumnId="103"/>
      <queryTableField id="102" name="PARAMETER.CHEMISTRY.LFS" tableColumnId="10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6F13263-33C7-4F2E-8421-A29B3204617B}" name="Combined_Data_Table" displayName="Combined_Data_Table" ref="A1:DQ7" tableType="queryTable" totalsRowShown="0">
  <autoFilter ref="A1:DQ7" xr:uid="{86F13263-33C7-4F2E-8421-A29B3204617B}"/>
  <tableColumns count="121">
    <tableColumn id="1" xr3:uid="{7437BC7E-F0F7-4E42-8B50-D15A3AE0F7A9}" uniqueName="1" name="PROBE.ID" queryTableFieldId="1"/>
    <tableColumn id="120" xr3:uid="{93F76E81-CF39-4826-A7DD-DA6DB24CEA22}" uniqueName="120" name="PROBE.TYPE" queryTableFieldId="123"/>
    <tableColumn id="2" xr3:uid="{A8D1994E-309B-47A7-8839-3552832AF1D5}" uniqueName="2" name="PROBE.NUMMER" queryTableFieldId="2"/>
    <tableColumn id="4" xr3:uid="{CB0BB6A9-A159-4FD5-A9F6-BA415CD90ADE}" uniqueName="4" name="PROBE.DATUM" queryTableFieldId="4" dataDxfId="160"/>
    <tableColumn id="5" xr3:uid="{5B7AE8ED-7C43-4616-AAD0-88E760527C0A}" uniqueName="5" name="PROBE.PRUEFER" queryTableFieldId="5"/>
    <tableColumn id="6" xr3:uid="{FE1DF9C1-CD9C-4099-8E88-DFC84E455AC2}" uniqueName="6" name="PROBE.BEREICH" queryTableFieldId="6"/>
    <tableColumn id="7" xr3:uid="{5EB925E4-007A-44BA-900F-6DCE15EF2A46}" uniqueName="7" name="PROBE.ANSPRECHPARTNER" queryTableFieldId="7"/>
    <tableColumn id="8" xr3:uid="{E5A22942-EE2B-47B8-B8E5-5670929471DE}" uniqueName="8" name="PROBE.KOORDINATEN" queryTableFieldId="8"/>
    <tableColumn id="9" xr3:uid="{6E91AA0B-C640-43D4-A47A-A31B72AE025E}" uniqueName="9" name="PROBE.ORT" queryTableFieldId="9"/>
    <tableColumn id="10" xr3:uid="{8C3EE11A-DAC4-48BA-B9CE-6AE1BFE0C68B}" uniqueName="10" name="PROBE.AUFSCHLUSS_OB" queryTableFieldId="10"/>
    <tableColumn id="11" xr3:uid="{C528E7B9-6758-445F-BC7A-6AD7951865F6}" uniqueName="11" name="PROBE.AUFSCHLUSS_TOB" queryTableFieldId="11"/>
    <tableColumn id="12" xr3:uid="{C4C6357A-0D6F-429A-BCBD-7B4755FA461E}" uniqueName="12" name="PROBE.AUFSCHLUSS_UG_OH_BA" queryTableFieldId="12"/>
    <tableColumn id="13" xr3:uid="{90B38C43-CFC3-4EE4-95C1-B808FDC40D3A}" uniqueName="13" name="PROBE.OBERKANTE" queryTableFieldId="13"/>
    <tableColumn id="14" xr3:uid="{6988CDD8-66BF-421D-92FF-4331FAE8B7DA}" uniqueName="14" name="PROBE.BELASTUNGSKLASSE" queryTableFieldId="14"/>
    <tableColumn id="15" xr3:uid="{BE28EEF2-03A2-4AD3-9189-4C7F40FD727B}" uniqueName="15" name="PROBE.BELASTUNGSKLASSE_TAFEL" queryTableFieldId="15"/>
    <tableColumn id="16" xr3:uid="{CBE5C4C8-7B98-4B15-9CBA-4F7420846581}" uniqueName="16" name="PROBE.PECH_QUALITATIV" queryTableFieldId="16"/>
    <tableColumn id="17" xr3:uid="{7E6F4CD6-AF96-4C90-8482-7FB5965388AC}" uniqueName="17" name="PROBE.PECH_HALBQUANTITATIV" queryTableFieldId="17"/>
    <tableColumn id="18" xr3:uid="{4917AE14-E285-46A4-BD74-2D2D8C5EFECC}" uniqueName="18" name="PROBE.PECH_QUANTITATIV" queryTableFieldId="18"/>
    <tableColumn id="19" xr3:uid="{929EDF0B-C34E-4EB7-AC89-AA6628F17DDF}" uniqueName="19" name="PROBE.TRAG_PLANUM" queryTableFieldId="19"/>
    <tableColumn id="20" xr3:uid="{56318993-7F45-4D0F-B4D7-7B3403C9BE00}" uniqueName="20" name="PROBE.TRAG_GRABENSOHLE" queryTableFieldId="20"/>
    <tableColumn id="21" xr3:uid="{5A18245A-2CDA-4E87-BE71-91D7078A7E2C}" uniqueName="21" name="PROBE.SOHLE_TIEFE" queryTableFieldId="21"/>
    <tableColumn id="22" xr3:uid="{B64E410D-14C8-4DF2-997F-919865C24E11}" uniqueName="22" name="PROBE.VERBUND_UNTERLAGE" queryTableFieldId="22"/>
    <tableColumn id="23" xr3:uid="{5A4C6EA8-0280-4DA8-9B75-28A99C24D8F7}" uniqueName="23" name="PROBE.ZIELTIEFE" queryTableFieldId="23"/>
    <tableColumn id="24" xr3:uid="{62CC5603-F712-438B-A7A1-0E4192544413}" uniqueName="24" name="PROBE.FOOTNOTE_1" queryTableFieldId="24"/>
    <tableColumn id="25" xr3:uid="{5F5AB01D-CE8C-49E5-BE3A-87644B6FEC97}" uniqueName="25" name="PROBE.FOOTNOTE_2" queryTableFieldId="25"/>
    <tableColumn id="26" xr3:uid="{6F3CD4F8-14AD-4405-B8D5-D62F48D3D329}" uniqueName="26" name="PROBE.FOOTNOTE_3" queryTableFieldId="26"/>
    <tableColumn id="27" xr3:uid="{0CDF45EA-9CEF-4987-9BE5-2C9AC5746F3D}" uniqueName="27" name="PROBE.FOOTNOTE_4" queryTableFieldId="27"/>
    <tableColumn id="28" xr3:uid="{636E89D5-FC9E-4D25-80E6-185B44BE97EC}" uniqueName="28" name="PROBE.FOOTNOTE_5" queryTableFieldId="28"/>
    <tableColumn id="29" xr3:uid="{A5527723-054B-48C8-B677-F75AD1A26EDF}" uniqueName="29" name="PROBE.FOOTNOTE_6" queryTableFieldId="29"/>
    <tableColumn id="30" xr3:uid="{ADF80FA8-26FB-4579-89E3-42AB4457DD89}" uniqueName="30" name="PROBE.FOOTNOTE_7" queryTableFieldId="30"/>
    <tableColumn id="31" xr3:uid="{0E972AAA-7278-4773-86CD-379AD4D6C708}" uniqueName="31" name="PROBE.FOOTNOTE_8" queryTableFieldId="31"/>
    <tableColumn id="32" xr3:uid="{2B557F9A-0C72-4509-9BAC-950A6123E610}" uniqueName="32" name="PROBE.FOOTNOTE_9" queryTableFieldId="32"/>
    <tableColumn id="33" xr3:uid="{5FC27046-7256-4191-A469-B1DD840C2798}" uniqueName="33" name="PROBE.FOOTNOTE_10" queryTableFieldId="33"/>
    <tableColumn id="34" xr3:uid="{F9B02567-8C23-489B-A59E-785B7847C3C2}" uniqueName="34" name="SAMPLE.ID" queryTableFieldId="34"/>
    <tableColumn id="35" xr3:uid="{DDB529FD-BA55-4258-AF35-3E7BBE3E9D76}" uniqueName="35" name="SAMPLE.PROBE.ID" queryTableFieldId="35"/>
    <tableColumn id="36" xr3:uid="{ED596E11-5DA1-475C-883B-6BDE17C0425E}" uniqueName="36" name="SAMPLE.CHEMISTRY.ID" queryTableFieldId="36"/>
    <tableColumn id="37" xr3:uid="{132B113C-764C-41F9-B6F8-2844353DF904}" uniqueName="37" name="SAMPLE.RUK.ID" queryTableFieldId="37"/>
    <tableColumn id="3" xr3:uid="{F906E14F-DE9E-440D-BDF5-E98E0F87FA95}" uniqueName="3" name="SAMPLE.LP.ID" queryTableFieldId="121"/>
    <tableColumn id="121" xr3:uid="{1937BCA7-739E-41D7-A763-0DC0439AC7F7}" uniqueName="121" name="SAMPLE.TYPE" queryTableFieldId="124"/>
    <tableColumn id="38" xr3:uid="{F818C2C0-FA44-4E67-8EE2-2B8FECB42C58}" uniqueName="38" name="SAMPLE.NUMMER" queryTableFieldId="38"/>
    <tableColumn id="39" xr3:uid="{BCD5BF02-80CA-4DCB-BAD0-665680656CE3}" uniqueName="39" name="SAMPLE.AUFSCHLUSS" queryTableFieldId="39"/>
    <tableColumn id="40" xr3:uid="{F5A89259-1C05-46D6-8C25-FBD6FF60E073}" uniqueName="40" name="SAMPLE.ART" queryTableFieldId="40"/>
    <tableColumn id="41" xr3:uid="{1A119E42-C532-4F97-B607-771D8DBDE802}" uniqueName="41" name="SAMPLE.KOERNUNG" queryTableFieldId="41"/>
    <tableColumn id="42" xr3:uid="{11AFD8A4-CB3A-46B7-AA7F-F063DC28F72F}" uniqueName="42" name="SAMPLE.BODENKLASSE" queryTableFieldId="42"/>
    <tableColumn id="43" xr3:uid="{267720E7-F279-4E6D-B1FB-2BD7BE10AD3C}" uniqueName="43" name="SAMPLE.DICKE" queryTableFieldId="43"/>
    <tableColumn id="44" xr3:uid="{EC934BCB-86D5-42C0-B7ED-D5AAC98EAA07}" uniqueName="44" name="SAMPLE.TIEFE_START" queryTableFieldId="44"/>
    <tableColumn id="45" xr3:uid="{3735F2FF-1948-4A65-A1F6-AAF241AB6D82}" uniqueName="45" name="SAMPLE.TIEFE_ENDE" queryTableFieldId="45"/>
    <tableColumn id="46" xr3:uid="{4E9A4864-6E73-4ED6-896C-C38819E927F4}" uniqueName="46" name="SAMPLE.PECH" queryTableFieldId="46"/>
    <tableColumn id="47" xr3:uid="{4B409D92-B7E2-46BD-B4DB-4236ABD190B9}" uniqueName="47" name="SAMPLE.RUNDUNGSGRAD_GESTUFTHEIT" queryTableFieldId="47"/>
    <tableColumn id="48" xr3:uid="{D816F67A-77C1-4A7E-B45B-CFA5F7EC5B84}" uniqueName="48" name="SAMPLE.FARBE" queryTableFieldId="48"/>
    <tableColumn id="49" xr3:uid="{7039DACC-055B-4F81-8FC4-648DB864097F}" uniqueName="49" name="SAMPLE.BODENART" queryTableFieldId="49"/>
    <tableColumn id="50" xr3:uid="{4F21695E-B089-4205-BAD7-7B6836A2C457}" uniqueName="50" name="SAMPLE.KONSISTENZ" queryTableFieldId="50"/>
    <tableColumn id="51" xr3:uid="{216C91CB-9CAE-42E8-8EB3-72C6D3BE5888}" uniqueName="51" name="SAMPLE.FEUCHTIGKEIT" queryTableFieldId="51"/>
    <tableColumn id="52" xr3:uid="{41B290C7-78F4-4C4B-926F-41542614FF5A}" uniqueName="52" name="SAMPLE.WASSERGEHALT" queryTableFieldId="52"/>
    <tableColumn id="53" xr3:uid="{E7F43ABC-4A48-47B1-A647-F68E92CC7160}" uniqueName="53" name="SAMPLE.WASSERPROCTOR" queryTableFieldId="53"/>
    <tableColumn id="54" xr3:uid="{E7373CEB-81B9-4426-A7F7-03CE94AD3995}" uniqueName="54" name="SAMPLE.NOTIZ" queryTableFieldId="54"/>
    <tableColumn id="55" xr3:uid="{E5B3F41A-6735-4C97-9A81-C6E38CA7B3DB}" uniqueName="55" name="SAMPLE.BEHAELTNIS" queryTableFieldId="55"/>
    <tableColumn id="56" xr3:uid="{5DCB5903-2617-4FE3-AB40-C2480964E897}" uniqueName="56" name="SAMPLE.ABFALLART" queryTableFieldId="56"/>
    <tableColumn id="57" xr3:uid="{85CE6D98-A755-4FA1-8DCE-05B6A2621AC3}" uniqueName="57" name="SAMPLE.GERUCH" queryTableFieldId="57"/>
    <tableColumn id="58" xr3:uid="{CC16A3DE-344D-4AAC-8486-965B863EDC62}" uniqueName="58" name="SAMPLE.KORNGROESSENVERTEILUNG" queryTableFieldId="58"/>
    <tableColumn id="59" xr3:uid="{DC651A8D-5252-4EDE-AEB2-416487B67926}" uniqueName="59" name="SAMPLE.DRUCKFESTIGKEIT" queryTableFieldId="59"/>
    <tableColumn id="60" xr3:uid="{8175C6A0-9300-4596-99D0-D18D362EE112}" uniqueName="60" name="SAMPLE.FROSTEMPFINDLICHKEITSKLASSE" queryTableFieldId="60"/>
    <tableColumn id="61" xr3:uid="{73D18298-471E-4041-A9D2-FAD36D008361}" uniqueName="61" name="SAMPLE.VERDICHTUNGSFAEHIGKEIT" queryTableFieldId="61"/>
    <tableColumn id="62" xr3:uid="{98862B67-1340-44FB-AB04-8B2C2F139B91}" uniqueName="62" name="SAMPLE.HOMOGENBEREICH" queryTableFieldId="62"/>
    <tableColumn id="63" xr3:uid="{078B35DC-EB77-4E2B-8BF8-2391C0BCB47E}" uniqueName="63" name="PARAMETER.LP.ID" queryTableFieldId="63"/>
    <tableColumn id="64" xr3:uid="{159C1777-7C1B-424E-920E-ADD494436749}" uniqueName="64" name="PARAMETER.LP.NUMMER" queryTableFieldId="64"/>
    <tableColumn id="65" xr3:uid="{09F658EB-8847-49A6-BA6B-830FCE637015}" uniqueName="65" name="PARAMETER.LP.WERT_1" queryTableFieldId="65"/>
    <tableColumn id="66" xr3:uid="{87E78390-B7A7-40C2-987F-1D1BCF80C77D}" uniqueName="66" name="PARAMETER.LP.WERT_2" queryTableFieldId="66"/>
    <tableColumn id="67" xr3:uid="{C506AE4F-9FBB-4BEC-912D-5EBED421BBB2}" uniqueName="67" name="PARAMETER.LP.WERT_3" queryTableFieldId="67"/>
    <tableColumn id="68" xr3:uid="{F84242DF-3475-4688-A059-A9AC3199FD05}" uniqueName="68" name="PARAMETER.LP.MITTELWERT" queryTableFieldId="68" dataDxfId="159"/>
    <tableColumn id="69" xr3:uid="{C926571D-6E49-46CF-8D22-544CD01CE837}" uniqueName="69" name="PARAMETER.LP.EV" queryTableFieldId="69"/>
    <tableColumn id="70" xr3:uid="{D3169012-4C76-4C56-9293-87664BC3CA3F}" uniqueName="70" name="PARAMETER.LP.EV85" queryTableFieldId="70" dataDxfId="158"/>
    <tableColumn id="71" xr3:uid="{B7D2BA06-4A34-4C68-8818-08707091BD51}" uniqueName="71" name="PARAMETER.LP.EV2" queryTableFieldId="71" dataDxfId="157"/>
    <tableColumn id="72" xr3:uid="{73013B3C-A3D4-4980-8DE7-06165CDB6131}" uniqueName="72" name="PARAMETER.LP.EV2_SOLL" queryTableFieldId="72"/>
    <tableColumn id="73" xr3:uid="{582756C6-FE8E-49BE-85F9-436365406DFB}" uniqueName="73" name="PARAMETER.RUK.ID" queryTableFieldId="73"/>
    <tableColumn id="74" xr3:uid="{A553ABE5-081B-4052-8576-D664134FC8CD}" uniqueName="74" name="PARAMETER.RUK.NUMMER" queryTableFieldId="74"/>
    <tableColumn id="75" xr3:uid="{7A75B7FC-1403-4DC1-96F4-24BD32138AFF}" uniqueName="75" name="PARAMETER.RUK.PROBENART" queryTableFieldId="75"/>
    <tableColumn id="76" xr3:uid="{013176A7-4157-416E-9338-BB80D885EDD0}" uniqueName="76" name="PARAMETER.RUK.WERT" queryTableFieldId="76" dataDxfId="156"/>
    <tableColumn id="77" xr3:uid="{A31B4E8D-FF30-4350-8B36-F5A091FA8BE3}" uniqueName="77" name="PARAMETER.CHEMISTRY.ID" queryTableFieldId="77" dataDxfId="155"/>
    <tableColumn id="78" xr3:uid="{6447F090-92FC-4BF7-BB54-7062E3B51531}" uniqueName="78" name="PARAMETER.CHEMISTRY.MUFV" queryTableFieldId="78" dataDxfId="154"/>
    <tableColumn id="79" xr3:uid="{02A2CC25-5CAB-486D-B541-3DE6E66C39B0}" uniqueName="79" name="PARAMETER.CHEMISTRY.MUFV_PARAMETER" queryTableFieldId="79" dataDxfId="153"/>
    <tableColumn id="80" xr3:uid="{7807F747-E532-4E88-9A2C-D53E765139AA}" uniqueName="80" name="PARAMETER.CHEMISTRY.ASBEST" queryTableFieldId="80" dataDxfId="152"/>
    <tableColumn id="81" xr3:uid="{4EBADA30-0DF6-499D-AAF0-FC1167D25847}" uniqueName="81" name="PARAMETER.CHEMISTRY.KMF" queryTableFieldId="81" dataDxfId="151"/>
    <tableColumn id="82" xr3:uid="{3B561F5F-2D43-4067-8617-DECD7FB8EA51}" uniqueName="82" name="PARAMETER.CHEMISTRY.PAK" queryTableFieldId="82" dataDxfId="150"/>
    <tableColumn id="83" xr3:uid="{FFB29055-4A3C-457D-A460-0093ABBD6620}" uniqueName="83" name="PARAMETER.CHEMISTRY.PCB" queryTableFieldId="83" dataDxfId="149"/>
    <tableColumn id="84" xr3:uid="{223AB50A-7F5C-4434-976E-67A136FA6D2C}" uniqueName="84" name="PARAMETER.CHEMISTRY.BTEX" queryTableFieldId="84" dataDxfId="148"/>
    <tableColumn id="85" xr3:uid="{DF177C34-7768-423A-BBEE-CB2710E46706}" uniqueName="85" name="PARAMETER.CHEMISTRY.EOX" queryTableFieldId="85" dataDxfId="147"/>
    <tableColumn id="86" xr3:uid="{449C7574-6309-4508-9E06-DA2A5DDB239D}" uniqueName="86" name="PARAMETER.CHEMISTRY.PHENOLE" queryTableFieldId="86" dataDxfId="146"/>
    <tableColumn id="87" xr3:uid="{FA4D0C39-E96A-4B21-9448-CD88C1947C88}" uniqueName="87" name="PARAMETER.CHEMISTRY.ICP_SCREENING" queryTableFieldId="87" dataDxfId="145"/>
    <tableColumn id="88" xr3:uid="{5C31CD76-89C0-4772-832C-EDD96CAF2D7C}" uniqueName="88" name="PARAMETER.CHEMISTRY.MKW_C10_C22" queryTableFieldId="88" dataDxfId="144"/>
    <tableColumn id="89" xr3:uid="{6557DE6D-5F29-4CCB-BEAF-951520533AB7}" uniqueName="89" name="PARAMETER.CHEMISTRY.MKW_C10_C40" queryTableFieldId="89" dataDxfId="143"/>
    <tableColumn id="90" xr3:uid="{56DEE031-2DC4-466F-B6B3-6EFB4A114A06}" uniqueName="90" name="PARAMETER.CHEMISTRY.SULFAT" queryTableFieldId="90" dataDxfId="142"/>
    <tableColumn id="91" xr3:uid="{E331A1BC-B90C-48E4-84AA-6505E483F830}" uniqueName="91" name="PARAMETER.CHEMISTRY.ALTHOLZ_VERORDNUNG" queryTableFieldId="91" dataDxfId="141"/>
    <tableColumn id="92" xr3:uid="{664484A1-1F1D-4631-9229-FA2423019CF7}" uniqueName="92" name="PARAMETER.CHEMISTRY.FCKW" queryTableFieldId="92" dataDxfId="140"/>
    <tableColumn id="93" xr3:uid="{E9955DE5-8EE5-451C-B9B5-47B862F0EBF7}" uniqueName="93" name="PARAMETER.CHEMISTRY.HBCD" queryTableFieldId="93" dataDxfId="139"/>
    <tableColumn id="94" xr3:uid="{99A8AAEB-7F54-443A-9AE4-10239B7B5313}" uniqueName="94" name="PARAMETER.CHEMISTRY.LAGA_BO" queryTableFieldId="94" dataDxfId="138"/>
    <tableColumn id="95" xr3:uid="{40FC5D6C-62C6-452D-85D0-BF8E2B0CA64D}" uniqueName="95" name="PARAMETER.CHEMISTRY.LAGA_RC" queryTableFieldId="95" dataDxfId="137"/>
    <tableColumn id="96" xr3:uid="{5350E1CB-168D-43E2-8174-5307AB2F7FFF}" uniqueName="96" name="PARAMETER.CHEMISTRY.LAGA_RC_ORIENTIERUNGSWERT" queryTableFieldId="96" dataDxfId="136"/>
    <tableColumn id="97" xr3:uid="{A22C6EC8-A7C8-42A1-A4A5-49F13CDF77E8}" uniqueName="97" name="PARAMETER.CHEMISTRY.TL_GESTEIN" queryTableFieldId="97" dataDxfId="135"/>
    <tableColumn id="98" xr3:uid="{725C7FEA-C159-432A-BBD3-F6031988605E}" uniqueName="98" name="PARAMETER.CHEMISTRY.DEPV" queryTableFieldId="98" dataDxfId="134"/>
    <tableColumn id="99" xr3:uid="{C4872AA8-2C00-433A-97CE-CA0243253F13}" uniqueName="99" name="PARAMETER.CHEMISTRY.ENTSCHEIDUNGSHILFE" queryTableFieldId="99" dataDxfId="133"/>
    <tableColumn id="100" xr3:uid="{4A15FF20-0E7F-4AFB-92FE-AE384507F846}" uniqueName="100" name="PARAMETER.CHEMISTRY.REKU" queryTableFieldId="100" dataDxfId="132"/>
    <tableColumn id="101" xr3:uid="{6DE305E5-8909-4015-B780-8B5EC1734EF0}" uniqueName="101" name="PARAMETER.CHEMISTRY.RUVA" queryTableFieldId="101" dataDxfId="131"/>
    <tableColumn id="119" xr3:uid="{E6B50816-607D-4705-8563-8AD9003B5710}" uniqueName="119" name="PARAMETER.CHEMISTRY.ABFALLSCHLUESSEL" queryTableFieldId="119"/>
    <tableColumn id="102" xr3:uid="{046290BB-9F73-4497-9ECE-01007B6192B4}" uniqueName="102" name="PARAMETER.CHEMISTRY.LFS" queryTableFieldId="102" dataDxfId="130"/>
    <tableColumn id="103" xr3:uid="{8060DAC6-FE56-41A4-99CE-BEF09E38AE8F}" uniqueName="103" name="SAMPLE.VOLUMEN" queryTableFieldId="103"/>
    <tableColumn id="104" xr3:uid="{81B3DE84-53F4-4D50-8AF0-245EF8B30B87}" uniqueName="104" name="SAMPLE.PROBEN" queryTableFieldId="104"/>
    <tableColumn id="105" xr3:uid="{15F0DF27-6BE8-4A68-AED9-5B140BE2DA3D}" uniqueName="105" name="PROBE.BAUTEIL" queryTableFieldId="105"/>
    <tableColumn id="106" xr3:uid="{22070423-A293-46A4-BFD5-64782AFB1B4E}" uniqueName="106" name="PROBE.PROBENCHARAKTER" queryTableFieldId="106"/>
    <tableColumn id="107" xr3:uid="{EFBE84FF-CA0A-4094-A974-7E58A4EDED04}" uniqueName="107" name="PROBE.GERUCH" queryTableFieldId="107"/>
    <tableColumn id="108" xr3:uid="{1F650748-6697-4929-869A-7FA9206A4D01}" uniqueName="108" name="PROBE.PROBENNUMMER" queryTableFieldId="108"/>
    <tableColumn id="109" xr3:uid="{15A4362D-3855-4F49-9902-96D8FA82F035}" uniqueName="109" name="PROBE.GEBAEUDE" queryTableFieldId="109"/>
    <tableColumn id="110" xr3:uid="{F705D791-6F85-4099-9AC9-8093B9B8874F}" uniqueName="110" name="PROBE.ETAGE" queryTableFieldId="110"/>
    <tableColumn id="111" xr3:uid="{093A9988-79EA-49C2-A7C0-B5C33677F181}" uniqueName="111" name="PROBE.RAUM" queryTableFieldId="111"/>
    <tableColumn id="112" xr3:uid="{9B28D4B5-453A-45A9-9B14-1E98144FAB10}" uniqueName="112" name="PROBE.ENTNAHME" queryTableFieldId="112"/>
    <tableColumn id="113" xr3:uid="{17885DB8-BF5D-44C2-BF37-14B6735B5033}" uniqueName="113" name="SAMPLE.MATERIAL" queryTableFieldId="113"/>
    <tableColumn id="114" xr3:uid="{D49E9DB9-284F-45F0-8060-DA36B4587ED9}" uniqueName="114" name="SAMPLE.ENTNAHME" queryTableFieldId="114"/>
    <tableColumn id="115" xr3:uid="{70DD9293-E1EC-4451-AF60-E66AF596CFB0}" uniqueName="115" name="SAMPLE.MATERIAL_VERGLEICH" queryTableFieldId="115"/>
    <tableColumn id="116" xr3:uid="{C47AB0E5-3A18-452F-AAF2-6DE62E330A44}" uniqueName="116" name="SAMPLE.SCHADSTOFFVERDACHT" queryTableFieldId="116"/>
    <tableColumn id="117" xr3:uid="{10961C8E-50D8-4F39-8E3A-B65296A577C3}" uniqueName="117" name="SAMPLE.ABFALLSCHLUESSEL_MATERIAL" queryTableFieldId="117" dataDxfId="129"/>
    <tableColumn id="118" xr3:uid="{3BFAA40F-A0BC-48BB-A998-3C0F59055FDF}" uniqueName="118" name="SAMPLE.ABFALLSCHLUESSEL_GEMISCH" queryTableFieldId="118" dataDxfId="128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1D0B90E-F6FD-4BFC-9A83-ECE212DBBA6A}" name="Gebaeude_Data_Table_2" displayName="Gebaeude_Data_Table_2" ref="A1:BC3" tableType="queryTable" totalsRowShown="0">
  <autoFilter ref="A1:BC3" xr:uid="{81D0B90E-F6FD-4BFC-9A83-ECE212DBBA6A}"/>
  <tableColumns count="55">
    <tableColumn id="1" xr3:uid="{16A827F1-3BF1-4EC6-A2CA-E43F0B83F23F}" uniqueName="1" name="PROBE.ID" queryTableFieldId="1"/>
    <tableColumn id="12" xr3:uid="{67F32239-0552-4B83-86A7-318F178F257F}" uniqueName="12" name="PROBE.TYPE" queryTableFieldId="55"/>
    <tableColumn id="2" xr3:uid="{21FAAEED-D00E-4AFC-B674-7E49E838202C}" uniqueName="2" name="PROBE.NUMMER" queryTableFieldId="2"/>
    <tableColumn id="3" xr3:uid="{F120CC65-7D00-4B77-BF03-075CBA4CAAC8}" uniqueName="3" name="PROBE.DATUM" queryTableFieldId="3" dataDxfId="127"/>
    <tableColumn id="4" xr3:uid="{1E9158E2-1D6F-4497-A77F-C67621822081}" uniqueName="4" name="PROBE.BAUTEIL" queryTableFieldId="4"/>
    <tableColumn id="5" xr3:uid="{B0CA046C-DC80-4814-A580-887DA448644E}" uniqueName="5" name="PROBE.PROBENCHARAKTER" queryTableFieldId="5"/>
    <tableColumn id="6" xr3:uid="{576B62E7-62A0-4F8F-B49B-881D45AF46DB}" uniqueName="6" name="PROBE.GERUCH" queryTableFieldId="6"/>
    <tableColumn id="7" xr3:uid="{C61DBAE0-3A18-475E-8E4D-DA4C5218369E}" uniqueName="7" name="PROBE.PROBENNUMMER" queryTableFieldId="7"/>
    <tableColumn id="8" xr3:uid="{5AA23DC0-6A0E-4EA0-A4D4-892893895802}" uniqueName="8" name="PROBE.GEBAEUDE" queryTableFieldId="8"/>
    <tableColumn id="9" xr3:uid="{9265CD7E-405F-4A6D-B273-A67C05FE482E}" uniqueName="9" name="PROBE.ETAGE" queryTableFieldId="9"/>
    <tableColumn id="10" xr3:uid="{01B89473-E8AC-4BCB-9BCD-E05A83E86DDA}" uniqueName="10" name="PROBE.RAUM" queryTableFieldId="10"/>
    <tableColumn id="11" xr3:uid="{C47202AC-8260-4153-BBC6-D434C76D9670}" uniqueName="11" name="PROBE.ENTNAHME" queryTableFieldId="11"/>
    <tableColumn id="55" xr3:uid="{9E84D95A-174C-4C41-970F-BD33E96C1691}" uniqueName="55" name="SAMPLE.ID" queryTableFieldId="59"/>
    <tableColumn id="13" xr3:uid="{87B31C85-D4A8-4DF3-841D-C61E750ED0EE}" uniqueName="13" name="SAMPLE.PROBE.ID" queryTableFieldId="13"/>
    <tableColumn id="14" xr3:uid="{73D7608B-96AB-44DF-B428-343E23D52F04}" uniqueName="14" name="SAMPLE.CHEMISTRY.ID" queryTableFieldId="14"/>
    <tableColumn id="54" xr3:uid="{0D0E2020-AFAF-4330-AD1F-921D235472AB}" uniqueName="54" name="SAMPLE.TYPE" queryTableFieldId="56"/>
    <tableColumn id="15" xr3:uid="{1CF8A1A8-FA05-40AF-BB06-1537454CCB16}" uniqueName="15" name="SAMPLE.NUMMER" queryTableFieldId="15"/>
    <tableColumn id="16" xr3:uid="{79EF3E2A-983F-4C23-964C-A31DFB304ED4}" uniqueName="16" name="SAMPLE.AUFSCHLUSS" queryTableFieldId="16"/>
    <tableColumn id="17" xr3:uid="{93F5F534-05B2-4A57-A735-7DDEED6CF956}" uniqueName="17" name="SAMPLE.MATERIAL" queryTableFieldId="17"/>
    <tableColumn id="18" xr3:uid="{AE5AA63E-B6C7-4478-9AB6-5AF57D1F8C73}" uniqueName="18" name="SAMPLE.FARBE" queryTableFieldId="18"/>
    <tableColumn id="19" xr3:uid="{F8ADF866-9EB8-4B0B-B7F2-B247370617C6}" uniqueName="19" name="SAMPLE.DICKE" queryTableFieldId="19"/>
    <tableColumn id="20" xr3:uid="{E4A36343-07C5-42B9-B83B-FE70BEB62EA3}" uniqueName="20" name="SAMPLE.TIEFE_START" queryTableFieldId="20"/>
    <tableColumn id="21" xr3:uid="{6325EFA9-26CF-4A36-9FF1-62A68D21CD7F}" uniqueName="21" name="SAMPLE.TIEFE_ENDE" queryTableFieldId="21"/>
    <tableColumn id="22" xr3:uid="{9E748F6C-8E9D-4D5D-8D4E-16EBF764588A}" uniqueName="22" name="SAMPLE.ENTNAHME" queryTableFieldId="22"/>
    <tableColumn id="23" xr3:uid="{18165258-0E55-4909-8F11-F217F373D5CC}" uniqueName="23" name="SAMPLE.MATERIAL_VERGLEICH" queryTableFieldId="23"/>
    <tableColumn id="24" xr3:uid="{3F64DD3A-3BDB-4634-973A-21A7939B17D6}" uniqueName="24" name="SAMPLE.SCHADSTOFFVERDACHT" queryTableFieldId="24"/>
    <tableColumn id="25" xr3:uid="{9E8BDEE7-4F9D-4462-BD44-CFDF8D6939E5}" uniqueName="25" name="SAMPLE.ABFALLSCHLUESSEL_MATERIAL" queryTableFieldId="25" dataDxfId="126"/>
    <tableColumn id="26" xr3:uid="{FC97436C-64A0-41C8-B4BE-9C2242984A2A}" uniqueName="26" name="SAMPLE.ABFALLSCHLUESSEL_GEMISCH" queryTableFieldId="26" dataDxfId="125"/>
    <tableColumn id="27" xr3:uid="{FEC52FA2-705E-42CB-80EC-4928D5325B71}" uniqueName="27" name="PARAMETER.CHEMISTRY.ID" queryTableFieldId="27" dataDxfId="124"/>
    <tableColumn id="28" xr3:uid="{27A4E004-8EAD-421D-9AA3-CF721B6D9A83}" uniqueName="28" name="PARAMETER.CHEMISTRY.MUFV" queryTableFieldId="28" dataDxfId="123"/>
    <tableColumn id="29" xr3:uid="{93606AFB-108E-4FE1-895A-71BB6F3DF64F}" uniqueName="29" name="PARAMETER.CHEMISTRY.MUFV_PARAMETER" queryTableFieldId="29" dataDxfId="122"/>
    <tableColumn id="30" xr3:uid="{F78B4E58-D201-4664-9FA5-DFB52507CB65}" uniqueName="30" name="PARAMETER.CHEMISTRY.ASBEST" queryTableFieldId="30" dataDxfId="121"/>
    <tableColumn id="31" xr3:uid="{14D629DF-C709-4790-82B1-CF18C3C6D43E}" uniqueName="31" name="PARAMETER.CHEMISTRY.KMF" queryTableFieldId="31" dataDxfId="120"/>
    <tableColumn id="32" xr3:uid="{0F0061C7-0951-41B7-87CF-A6950CCB314E}" uniqueName="32" name="PARAMETER.CHEMISTRY.PAK" queryTableFieldId="32" dataDxfId="119"/>
    <tableColumn id="33" xr3:uid="{2F939509-A19C-4906-8FC2-BCF88B19BE05}" uniqueName="33" name="PARAMETER.CHEMISTRY.PCB" queryTableFieldId="33" dataDxfId="118"/>
    <tableColumn id="34" xr3:uid="{03BF367E-3FCF-4ECC-A100-B8012E65F100}" uniqueName="34" name="PARAMETER.CHEMISTRY.BTEX" queryTableFieldId="34" dataDxfId="117"/>
    <tableColumn id="35" xr3:uid="{BA3BECE2-FE5C-47CC-970C-F106E733A380}" uniqueName="35" name="PARAMETER.CHEMISTRY.EOX" queryTableFieldId="35" dataDxfId="116"/>
    <tableColumn id="36" xr3:uid="{629BC31F-3BD7-41C8-AEAB-17B0A80F2C92}" uniqueName="36" name="PARAMETER.CHEMISTRY.PHENOLE" queryTableFieldId="36" dataDxfId="115"/>
    <tableColumn id="37" xr3:uid="{68813B17-BB65-4926-BE6A-4716BE7DB98C}" uniqueName="37" name="PARAMETER.CHEMISTRY.ICP_SCREENING" queryTableFieldId="37" dataDxfId="114"/>
    <tableColumn id="38" xr3:uid="{EE16B3EF-DECD-42F8-890C-2C830D731663}" uniqueName="38" name="PARAMETER.CHEMISTRY.MKW_C10_C22" queryTableFieldId="38" dataDxfId="113"/>
    <tableColumn id="39" xr3:uid="{5ABF636F-5B8F-4034-8610-2DCB1D4E5DAB}" uniqueName="39" name="PARAMETER.CHEMISTRY.MKW_C10_C40" queryTableFieldId="39" dataDxfId="112"/>
    <tableColumn id="40" xr3:uid="{8B7F21F1-6D87-4C4E-843F-DEF943284D33}" uniqueName="40" name="PARAMETER.CHEMISTRY.SULFAT" queryTableFieldId="40" dataDxfId="111"/>
    <tableColumn id="41" xr3:uid="{4998777B-9E4E-4BC9-B317-43F694B0F669}" uniqueName="41" name="PARAMETER.CHEMISTRY.ALTHOLZ_VERORDNUNG" queryTableFieldId="41" dataDxfId="110"/>
    <tableColumn id="42" xr3:uid="{2FF936F5-EAC8-48B4-9AA7-737B3728B063}" uniqueName="42" name="PARAMETER.CHEMISTRY.FCKW" queryTableFieldId="42" dataDxfId="109"/>
    <tableColumn id="43" xr3:uid="{FDFBEC0C-E165-43F8-9120-B73BD468C297}" uniqueName="43" name="PARAMETER.CHEMISTRY.HBCD" queryTableFieldId="43" dataDxfId="108"/>
    <tableColumn id="44" xr3:uid="{43420AA0-A5F4-4F3B-8341-DC45675A9502}" uniqueName="44" name="PARAMETER.CHEMISTRY.LAGA_BO" queryTableFieldId="44" dataDxfId="107"/>
    <tableColumn id="45" xr3:uid="{58F1740F-4C9F-431F-9219-439DD02CECC4}" uniqueName="45" name="PARAMETER.CHEMISTRY.LAGA_RC" queryTableFieldId="45" dataDxfId="106"/>
    <tableColumn id="46" xr3:uid="{60A31DD1-B933-49AA-B154-8C44FA3D3F2F}" uniqueName="46" name="PARAMETER.CHEMISTRY.LAGA_RC_ORIENTIERUNGSWERT" queryTableFieldId="46" dataDxfId="105"/>
    <tableColumn id="47" xr3:uid="{5D44EE28-B9E3-48A0-A2BA-B4E23CE1C2F1}" uniqueName="47" name="PARAMETER.CHEMISTRY.TL_GESTEIN" queryTableFieldId="47" dataDxfId="104"/>
    <tableColumn id="48" xr3:uid="{1639B7A6-5F78-42FC-A430-E662E0FF3BEE}" uniqueName="48" name="PARAMETER.CHEMISTRY.DEPV" queryTableFieldId="48" dataDxfId="103"/>
    <tableColumn id="49" xr3:uid="{6B10F78D-E8F9-41E6-B732-58683EAA26B4}" uniqueName="49" name="PARAMETER.CHEMISTRY.ENTSCHEIDUNGSHILFE" queryTableFieldId="49" dataDxfId="102"/>
    <tableColumn id="50" xr3:uid="{8E2DB51E-5F76-470A-A87D-FB1FE1BEEC83}" uniqueName="50" name="PARAMETER.CHEMISTRY.REKU" queryTableFieldId="50" dataDxfId="101"/>
    <tableColumn id="51" xr3:uid="{C4DE7668-10FF-47BD-8618-85556FE90926}" uniqueName="51" name="PARAMETER.CHEMISTRY.RUVA" queryTableFieldId="51" dataDxfId="100"/>
    <tableColumn id="53" xr3:uid="{734216B4-9834-4FCB-8EE0-7C4DB808DA4A}" uniqueName="53" name="PARAMETER.CHEMISTRY.ABFALLSCHLUESSEL" queryTableFieldId="53"/>
    <tableColumn id="52" xr3:uid="{D88B7B86-791C-4BBC-A187-CF50C8E9C777}" uniqueName="52" name="PARAMETER.CHEMISTRY.LFS" queryTableFieldId="52" dataDxfId="99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FA7DA7E-599E-4FE3-A11B-7BE3C7C8E473}" name="Haufwerk_Data_Table_2" displayName="Haufwerk_Data_Table_2" ref="A1:BB3" tableType="queryTable" totalsRowShown="0">
  <autoFilter ref="A1:BB3" xr:uid="{9FA7DA7E-599E-4FE3-A11B-7BE3C7C8E473}"/>
  <tableColumns count="54">
    <tableColumn id="1" xr3:uid="{7AE61C61-AA0A-4729-A81B-CD0B6A0D46EB}" uniqueName="1" name="PROBE.ID" queryTableFieldId="1"/>
    <tableColumn id="53" xr3:uid="{3DC920FF-93E8-4C79-BBBC-1844F3CC2DB4}" uniqueName="53" name="PROBE.TYPE" queryTableFieldId="54"/>
    <tableColumn id="2" xr3:uid="{DBBE458C-4E52-40DC-8ABB-6AFE5789D0E3}" uniqueName="2" name="PROBE.NUMMER" queryTableFieldId="2"/>
    <tableColumn id="3" xr3:uid="{ECB456BC-7C1D-441D-9130-5081E5CF99F2}" uniqueName="3" name="PROBE.DATUM" queryTableFieldId="3" dataDxfId="98"/>
    <tableColumn id="4" xr3:uid="{C6F972C3-649E-4A20-A063-59D62521B906}" uniqueName="4" name="PROBE.PRUEFER" queryTableFieldId="4"/>
    <tableColumn id="5" xr3:uid="{DBFBB6FA-C7C2-4131-AA43-1A965AD56F2B}" uniqueName="5" name="PROBE.BEREICH" queryTableFieldId="5"/>
    <tableColumn id="6" xr3:uid="{3D5ED208-39EA-485C-A797-EA66848ED708}" uniqueName="6" name="PROBE.ANSPRECHPARTNER" queryTableFieldId="6"/>
    <tableColumn id="7" xr3:uid="{29376ED9-B9D9-4185-B0B1-FC09F7D20D80}" uniqueName="7" name="PROBE.KOORDINATEN" queryTableFieldId="7"/>
    <tableColumn id="8" xr3:uid="{AD23C8D5-8559-4424-83C6-6A8C7A925072}" uniqueName="8" name="PROBE.ORT" queryTableFieldId="8"/>
    <tableColumn id="9" xr3:uid="{4E81F12C-5CD4-4196-ACE4-39464AA5EFD6}" uniqueName="9" name="SAMPLE.ID" queryTableFieldId="9"/>
    <tableColumn id="10" xr3:uid="{AF77E532-7A01-4AD9-AAC3-CE42D02C3500}" uniqueName="10" name="SAMPLE.PROBE.ID" queryTableFieldId="10"/>
    <tableColumn id="11" xr3:uid="{3626BEB6-9C5F-49FB-B0DD-4381104C16FE}" uniqueName="11" name="SAMPLE.CHEMISTRY.ID" queryTableFieldId="11"/>
    <tableColumn id="54" xr3:uid="{D4B40159-0039-4CE4-871B-B1C070F2B285}" uniqueName="54" name="SAMPLE.TYPE" queryTableFieldId="55"/>
    <tableColumn id="12" xr3:uid="{46A7CA35-ED49-4672-AB16-05FAA793E4A2}" uniqueName="12" name="SAMPLE.NUMMER" queryTableFieldId="12"/>
    <tableColumn id="13" xr3:uid="{DDED9125-A0E4-479F-8987-14F22DF751EE}" uniqueName="13" name="SAMPLE.AUFSCHLUSS" queryTableFieldId="13"/>
    <tableColumn id="14" xr3:uid="{C3C3DA87-88E8-4D83-A4D2-D0E68893E866}" uniqueName="14" name="SAMPLE.ART" queryTableFieldId="14"/>
    <tableColumn id="15" xr3:uid="{2E9B6E7F-CC81-47C0-81F0-CD8467DA4097}" uniqueName="15" name="SAMPLE.KOERNUNG" queryTableFieldId="15" dataDxfId="97"/>
    <tableColumn id="16" xr3:uid="{F89C036C-3F19-4257-BF05-C8E45A9E37FE}" uniqueName="16" name="SAMPLE.ABFALLART" queryTableFieldId="16"/>
    <tableColumn id="17" xr3:uid="{EBF8F8E5-BE71-40EC-B4F9-5F0DE3997CF9}" uniqueName="17" name="SAMPLE.VOLUMEN" queryTableFieldId="17"/>
    <tableColumn id="18" xr3:uid="{75A378CD-A1B2-42DC-A6FA-E775C3904677}" uniqueName="18" name="SAMPLE.PROBEN" queryTableFieldId="18"/>
    <tableColumn id="19" xr3:uid="{FB403A30-81B9-4943-A779-BB87E501CDA2}" uniqueName="19" name="SAMPLE.BEHAELTNIS" queryTableFieldId="19"/>
    <tableColumn id="20" xr3:uid="{DD43D245-CB8B-4083-BCF8-2B1E99C0BC3C}" uniqueName="20" name="SAMPLE.FARBE" queryTableFieldId="20"/>
    <tableColumn id="21" xr3:uid="{2F0BCBDD-684B-4A79-84E4-8131ECDAB003}" uniqueName="21" name="SAMPLE.GERUCH" queryTableFieldId="21"/>
    <tableColumn id="22" xr3:uid="{EA039CDC-6071-43AB-86FD-3614DB47E410}" uniqueName="22" name="SAMPLE.BODENKLASSE" queryTableFieldId="22"/>
    <tableColumn id="23" xr3:uid="{A2BAE3FE-B0AC-42FE-B3F0-D03A42A5FAB7}" uniqueName="23" name="SAMPLE.PECH" queryTableFieldId="23"/>
    <tableColumn id="24" xr3:uid="{FBB43BFB-0C25-443B-A077-2DF3876EDDCF}" uniqueName="24" name="SAMPLE.BODENART" queryTableFieldId="24"/>
    <tableColumn id="25" xr3:uid="{45CE2BA8-059D-4D3E-850A-43D4C094FD85}" uniqueName="25" name="SAMPLE.NOTIZ" queryTableFieldId="25"/>
    <tableColumn id="26" xr3:uid="{E301FA43-FDA6-4698-96EC-FF0ADBCB1245}" uniqueName="26" name="PARAMETER.CHEMISTRY.ID" queryTableFieldId="26" dataDxfId="96"/>
    <tableColumn id="27" xr3:uid="{902891BF-4C44-4429-AE57-3AAD8935F399}" uniqueName="27" name="PARAMETER.CHEMISTRY.MUFV" queryTableFieldId="27" dataDxfId="95"/>
    <tableColumn id="28" xr3:uid="{0163579B-8675-4915-B82E-5DDFFC21F068}" uniqueName="28" name="PARAMETER.CHEMISTRY.MUFV_PARAMETER" queryTableFieldId="28" dataDxfId="94"/>
    <tableColumn id="29" xr3:uid="{3E687AF0-BFDA-4066-8D85-AC750FB27FDA}" uniqueName="29" name="PARAMETER.CHEMISTRY.ASBEST" queryTableFieldId="29" dataDxfId="93"/>
    <tableColumn id="30" xr3:uid="{71C9984E-D894-44FC-9976-9D93D2D21604}" uniqueName="30" name="PARAMETER.CHEMISTRY.KMF" queryTableFieldId="30" dataDxfId="92"/>
    <tableColumn id="31" xr3:uid="{8B4C8DA6-6572-4699-A05F-09F5E4C19362}" uniqueName="31" name="PARAMETER.CHEMISTRY.PAK" queryTableFieldId="31" dataDxfId="91"/>
    <tableColumn id="32" xr3:uid="{B9B85D41-AFCE-4533-B5E6-24125385408D}" uniqueName="32" name="PARAMETER.CHEMISTRY.PCB" queryTableFieldId="32" dataDxfId="90"/>
    <tableColumn id="33" xr3:uid="{F4507179-85F8-426A-A8E6-400631C082EF}" uniqueName="33" name="PARAMETER.CHEMISTRY.BTEX" queryTableFieldId="33" dataDxfId="89"/>
    <tableColumn id="34" xr3:uid="{F3FA9695-3EFB-421B-9F14-E940B7BAEE97}" uniqueName="34" name="PARAMETER.CHEMISTRY.EOX" queryTableFieldId="34" dataDxfId="88"/>
    <tableColumn id="35" xr3:uid="{CA6C8245-C111-46C2-9973-26638FB0340B}" uniqueName="35" name="PARAMETER.CHEMISTRY.PHENOLE" queryTableFieldId="35" dataDxfId="87"/>
    <tableColumn id="36" xr3:uid="{55CE9F12-B661-4590-8250-B3BFBF790071}" uniqueName="36" name="PARAMETER.CHEMISTRY.ICP_SCREENING" queryTableFieldId="36" dataDxfId="86"/>
    <tableColumn id="37" xr3:uid="{D164A852-28EB-4196-B9BD-1F98D08D34C5}" uniqueName="37" name="PARAMETER.CHEMISTRY.MKW_C10_C22" queryTableFieldId="37" dataDxfId="85"/>
    <tableColumn id="38" xr3:uid="{297CC18C-733C-440E-806A-C6A285362C3F}" uniqueName="38" name="PARAMETER.CHEMISTRY.MKW_C10_C40" queryTableFieldId="38" dataDxfId="84"/>
    <tableColumn id="39" xr3:uid="{080E079B-0396-48D3-8E4D-F432AA3CE2B6}" uniqueName="39" name="PARAMETER.CHEMISTRY.SULFAT" queryTableFieldId="39" dataDxfId="83"/>
    <tableColumn id="40" xr3:uid="{0F406AE1-339B-449F-B1B8-F8BDD57E1A1E}" uniqueName="40" name="PARAMETER.CHEMISTRY.ALTHOLZ_VERORDNUNG" queryTableFieldId="40" dataDxfId="82"/>
    <tableColumn id="41" xr3:uid="{4F984E01-9D95-4FF1-A5E7-7AFCE5900571}" uniqueName="41" name="PARAMETER.CHEMISTRY.FCKW" queryTableFieldId="41" dataDxfId="81"/>
    <tableColumn id="42" xr3:uid="{CD504F65-4317-4929-A9B0-3E95534C4D14}" uniqueName="42" name="PARAMETER.CHEMISTRY.HBCD" queryTableFieldId="42" dataDxfId="80"/>
    <tableColumn id="43" xr3:uid="{EBC9A661-FC40-4D4E-9852-FCCDDB64CEFE}" uniqueName="43" name="PARAMETER.CHEMISTRY.LAGA_BO" queryTableFieldId="43" dataDxfId="79"/>
    <tableColumn id="44" xr3:uid="{87F8EBEA-4032-4611-B364-574506B13F1D}" uniqueName="44" name="PARAMETER.CHEMISTRY.LAGA_RC" queryTableFieldId="44" dataDxfId="78"/>
    <tableColumn id="45" xr3:uid="{D1FA07D6-1F78-4552-AAC1-A43F8A241C15}" uniqueName="45" name="PARAMETER.CHEMISTRY.LAGA_RC_ORIENTIERUNGSWERT" queryTableFieldId="45" dataDxfId="77"/>
    <tableColumn id="46" xr3:uid="{EE9E9F84-F22A-4D36-9E69-73379F14B8AC}" uniqueName="46" name="PARAMETER.CHEMISTRY.TL_GESTEIN" queryTableFieldId="46" dataDxfId="76"/>
    <tableColumn id="47" xr3:uid="{61C447EC-A975-407A-AC35-08B9EBA86685}" uniqueName="47" name="PARAMETER.CHEMISTRY.DEPV" queryTableFieldId="47" dataDxfId="75"/>
    <tableColumn id="48" xr3:uid="{C658E730-A7C7-4CE8-ABF0-9884889D6E2C}" uniqueName="48" name="PARAMETER.CHEMISTRY.ENTSCHEIDUNGSHILFE" queryTableFieldId="48" dataDxfId="74"/>
    <tableColumn id="49" xr3:uid="{0E2F03C5-E7E3-4E58-95F2-1B5CCF153376}" uniqueName="49" name="PARAMETER.CHEMISTRY.REKU" queryTableFieldId="49" dataDxfId="73"/>
    <tableColumn id="50" xr3:uid="{D490B33E-7ED1-4745-AFE3-BC2A63A7AA99}" uniqueName="50" name="PARAMETER.CHEMISTRY.RUVA" queryTableFieldId="50" dataDxfId="72"/>
    <tableColumn id="52" xr3:uid="{6199C61B-A27F-4544-9925-5CFC024EBB4C}" uniqueName="52" name="PARAMETER.CHEMISTRY.ABFALLSCHLUESSEL" queryTableFieldId="52"/>
    <tableColumn id="51" xr3:uid="{CB98700F-4522-4950-B18F-1A01DD9B2426}" uniqueName="51" name="PARAMETER.CHEMISTRY.LFS" queryTableFieldId="51" dataDxfId="71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8B44AD0-D5D7-4E41-9CF9-E2AE554DD388}" name="Erkundungsstelle_Data_Table_2" displayName="Erkundungsstelle_Data_Table_2" ref="A1:DA3" tableType="queryTable" totalsRowShown="0">
  <autoFilter ref="A1:DA3" xr:uid="{68B44AD0-D5D7-4E41-9CF9-E2AE554DD388}"/>
  <tableColumns count="105">
    <tableColumn id="1" xr3:uid="{9E8EC01D-0CE6-4A48-895C-6B89FFBF7FEC}" uniqueName="1" name="PROBE.ID" queryTableFieldId="1"/>
    <tableColumn id="104" xr3:uid="{FCC2BCC1-9336-4E8F-8769-5A33F82B27DF}" uniqueName="104" name="PROBE.TYPE" queryTableFieldId="107"/>
    <tableColumn id="2" xr3:uid="{DAA9F0F4-FD19-4D1B-90A2-FAE99E8AAACB}" uniqueName="2" name="PROBE.NUMMER" queryTableFieldId="2"/>
    <tableColumn id="4" xr3:uid="{B6CF812C-9757-445A-A35F-283A0D97A559}" uniqueName="4" name="PROBE.DATUM" queryTableFieldId="4" dataDxfId="70"/>
    <tableColumn id="5" xr3:uid="{3FD9BBE2-79F5-428A-B0CB-1196C4763FAA}" uniqueName="5" name="PROBE.PRUEFER" queryTableFieldId="5"/>
    <tableColumn id="6" xr3:uid="{750A406B-11E9-42DE-A930-07ECE68496A3}" uniqueName="6" name="PROBE.BEREICH" queryTableFieldId="6"/>
    <tableColumn id="7" xr3:uid="{F105B45F-69D6-4592-8BA7-13AC6F361B7D}" uniqueName="7" name="PROBE.ANSPRECHPARTNER" queryTableFieldId="7"/>
    <tableColumn id="8" xr3:uid="{1B4189D3-3982-47CF-AD74-E943BC1BAAC5}" uniqueName="8" name="PROBE.KOORDINATEN" queryTableFieldId="8"/>
    <tableColumn id="9" xr3:uid="{E610BE82-5137-4EA3-8B96-5B52961BCE73}" uniqueName="9" name="PROBE.ORT" queryTableFieldId="9"/>
    <tableColumn id="10" xr3:uid="{1F9A2CF3-B4C4-4778-843B-75816652802D}" uniqueName="10" name="PROBE.AUFSCHLUSS_OB" queryTableFieldId="10"/>
    <tableColumn id="11" xr3:uid="{FE249256-795E-4575-91FE-C2DD3894A2FC}" uniqueName="11" name="PROBE.AUFSCHLUSS_TOB" queryTableFieldId="11"/>
    <tableColumn id="12" xr3:uid="{3D9F2CC4-DF17-4078-91B0-1487674B2E0C}" uniqueName="12" name="PROBE.AUFSCHLUSS_UG_OH_BA" queryTableFieldId="12"/>
    <tableColumn id="13" xr3:uid="{1AE63F1F-0E03-4EC2-8A21-B9961AB45CCF}" uniqueName="13" name="PROBE.OBERKANTE" queryTableFieldId="13"/>
    <tableColumn id="14" xr3:uid="{8FD7A358-281E-4758-89FD-820A1D2BC97F}" uniqueName="14" name="PROBE.BELASTUNGSKLASSE" queryTableFieldId="14"/>
    <tableColumn id="15" xr3:uid="{119BF7AD-7223-4FF3-BC4A-10196D7F7C69}" uniqueName="15" name="PROBE.BELASTUNGSKLASSE_TAFEL" queryTableFieldId="15"/>
    <tableColumn id="16" xr3:uid="{1BA5ECC9-4AF4-402B-A055-5E3891FC8B6E}" uniqueName="16" name="PROBE.PECH_QUALITATIV" queryTableFieldId="16"/>
    <tableColumn id="17" xr3:uid="{8C21226A-F124-41FA-BB1C-F7CF2B5C9419}" uniqueName="17" name="PROBE.PECH_HALBQUANTITATIV" queryTableFieldId="17"/>
    <tableColumn id="18" xr3:uid="{EAA44F25-5824-4E48-ABE4-18EB3EC217FF}" uniqueName="18" name="PROBE.PECH_QUANTITATIV" queryTableFieldId="18"/>
    <tableColumn id="19" xr3:uid="{214F9EED-637B-40E0-94AB-D4AC3C92D41E}" uniqueName="19" name="PROBE.TRAG_PLANUM" queryTableFieldId="19"/>
    <tableColumn id="20" xr3:uid="{280B435A-E1D0-437D-B9A5-3904210C2FA2}" uniqueName="20" name="PROBE.TRAG_GRABENSOHLE" queryTableFieldId="20"/>
    <tableColumn id="21" xr3:uid="{041BB350-C6D0-4732-9C48-860C9EB78A7D}" uniqueName="21" name="PROBE.SOHLE_TIEFE" queryTableFieldId="21"/>
    <tableColumn id="22" xr3:uid="{02547189-0FE7-4B8D-8224-816EB1822765}" uniqueName="22" name="PROBE.VERBUND_UNTERLAGE" queryTableFieldId="22"/>
    <tableColumn id="23" xr3:uid="{DE6CC147-E2F1-4903-BE92-38DD740D4334}" uniqueName="23" name="PROBE.ZIELTIEFE" queryTableFieldId="23"/>
    <tableColumn id="24" xr3:uid="{38024375-7805-490A-BC36-EA48F92DDDCE}" uniqueName="24" name="PROBE.FOOTNOTE_1" queryTableFieldId="24"/>
    <tableColumn id="25" xr3:uid="{36DE9BE5-86B3-44A3-AA12-C50D80CB931A}" uniqueName="25" name="PROBE.FOOTNOTE_2" queryTableFieldId="25"/>
    <tableColumn id="26" xr3:uid="{40E851F6-D7A9-44C6-8FF6-0A225CEB90C3}" uniqueName="26" name="PROBE.FOOTNOTE_3" queryTableFieldId="26"/>
    <tableColumn id="27" xr3:uid="{9ACD4550-AA9D-4A33-A78C-7FE444E4CC6A}" uniqueName="27" name="PROBE.FOOTNOTE_4" queryTableFieldId="27"/>
    <tableColumn id="28" xr3:uid="{E9002E16-BECA-44DE-BAB9-5A2365F72ED1}" uniqueName="28" name="PROBE.FOOTNOTE_5" queryTableFieldId="28"/>
    <tableColumn id="29" xr3:uid="{F5D2A0F4-25F6-4DD9-9718-004F43DE6A32}" uniqueName="29" name="PROBE.FOOTNOTE_6" queryTableFieldId="29"/>
    <tableColumn id="30" xr3:uid="{AA8F0A21-7F5C-479C-860B-D7DAE720301C}" uniqueName="30" name="PROBE.FOOTNOTE_7" queryTableFieldId="30"/>
    <tableColumn id="31" xr3:uid="{C2D7DBB3-FAF0-40E0-A98C-B3CE22CAF3B9}" uniqueName="31" name="PROBE.FOOTNOTE_8" queryTableFieldId="31"/>
    <tableColumn id="32" xr3:uid="{50D967BA-9F24-46E2-AB16-5D9D9C2DE26F}" uniqueName="32" name="PROBE.FOOTNOTE_9" queryTableFieldId="32"/>
    <tableColumn id="33" xr3:uid="{89FD582F-A891-463C-B95B-CE3C9737014E}" uniqueName="33" name="PROBE.FOOTNOTE_10" queryTableFieldId="33"/>
    <tableColumn id="34" xr3:uid="{27EFE88F-AF3D-4618-A385-B9D49E123058}" uniqueName="34" name="SAMPLE.ID" queryTableFieldId="34"/>
    <tableColumn id="35" xr3:uid="{09F2026E-E029-40C0-8427-56529E8279DC}" uniqueName="35" name="SAMPLE.PROBE.ID" queryTableFieldId="35"/>
    <tableColumn id="36" xr3:uid="{712E041D-9D74-4159-8E9F-975C403D02AF}" uniqueName="36" name="SAMPLE.CHEMISTRY.ID" queryTableFieldId="36"/>
    <tableColumn id="37" xr3:uid="{4EA87F82-9510-47BE-A67E-0663B2F085EE}" uniqueName="37" name="SAMPLE.RUK.ID" queryTableFieldId="37"/>
    <tableColumn id="3" xr3:uid="{CF11F987-D8B5-471A-9F32-B7AF1AD082D1}" uniqueName="3" name="SAMPLE.LP.ID" queryTableFieldId="105"/>
    <tableColumn id="105" xr3:uid="{54C86CCD-CC7C-4E71-BE8E-C52E2DC0346E}" uniqueName="105" name="SAMPLE.TYPE" queryTableFieldId="108"/>
    <tableColumn id="38" xr3:uid="{36308317-2B40-42A6-AE29-002D9ECD3E48}" uniqueName="38" name="SAMPLE.NUMMER" queryTableFieldId="38"/>
    <tableColumn id="39" xr3:uid="{043D8BC2-0563-4A0D-B74A-E475C3A94882}" uniqueName="39" name="SAMPLE.AUFSCHLUSS" queryTableFieldId="39"/>
    <tableColumn id="40" xr3:uid="{DB558AB3-7A1F-4F41-A60E-C8FE409ADE22}" uniqueName="40" name="SAMPLE.ART" queryTableFieldId="40"/>
    <tableColumn id="41" xr3:uid="{8B4D18A7-585B-4D14-9808-1BD2AAA39363}" uniqueName="41" name="SAMPLE.KOERNUNG" queryTableFieldId="41"/>
    <tableColumn id="42" xr3:uid="{48401114-63CB-4CD6-A101-A8F09B652CB5}" uniqueName="42" name="SAMPLE.BODENKLASSE" queryTableFieldId="42"/>
    <tableColumn id="43" xr3:uid="{DBFF27C8-19DC-446F-9AF4-FD7A8652B692}" uniqueName="43" name="SAMPLE.DICKE" queryTableFieldId="43"/>
    <tableColumn id="44" xr3:uid="{29FA1429-E9A7-41DB-BA6D-DA998A33A8E5}" uniqueName="44" name="SAMPLE.TIEFE_START" queryTableFieldId="44"/>
    <tableColumn id="45" xr3:uid="{CA804883-2731-4BB4-B307-8D7E41A4762D}" uniqueName="45" name="SAMPLE.TIEFE_ENDE" queryTableFieldId="45"/>
    <tableColumn id="46" xr3:uid="{F33C5DCE-3440-4E0C-B1ED-46DECA4FAD10}" uniqueName="46" name="SAMPLE.PECH" queryTableFieldId="46"/>
    <tableColumn id="47" xr3:uid="{1C507EE6-590F-4EE9-85AC-D3901B55EC77}" uniqueName="47" name="SAMPLE.RUNDUNGSGRAD_GESTUFTHEIT" queryTableFieldId="47"/>
    <tableColumn id="48" xr3:uid="{7FE5E1CC-D927-4AAC-A996-C64724929349}" uniqueName="48" name="SAMPLE.FARBE" queryTableFieldId="48"/>
    <tableColumn id="49" xr3:uid="{FEF12A5E-AE22-4BE4-B2D4-37A57EFAFC83}" uniqueName="49" name="SAMPLE.BODENART" queryTableFieldId="49"/>
    <tableColumn id="50" xr3:uid="{7877F63D-5267-4CDF-96BF-FC9DB1190D30}" uniqueName="50" name="SAMPLE.KONSISTENZ" queryTableFieldId="50"/>
    <tableColumn id="51" xr3:uid="{CC89C17E-DBA6-4999-8AB1-EBD0F40B590A}" uniqueName="51" name="SAMPLE.FEUCHTIGKEIT" queryTableFieldId="51"/>
    <tableColumn id="52" xr3:uid="{AC3D09CD-80F6-4EB3-98A9-6AE5323B1788}" uniqueName="52" name="SAMPLE.WASSERGEHALT" queryTableFieldId="52"/>
    <tableColumn id="53" xr3:uid="{99F2CACC-83CC-4D61-B342-5F4DF5FA154D}" uniqueName="53" name="SAMPLE.WASSERPROCTOR" queryTableFieldId="53"/>
    <tableColumn id="54" xr3:uid="{0880B6DF-85F5-43F6-A893-083F5BC26B7B}" uniqueName="54" name="SAMPLE.NOTIZ" queryTableFieldId="54"/>
    <tableColumn id="55" xr3:uid="{8CFCB1A8-91DA-4D48-B6CA-CB0372F0A37C}" uniqueName="55" name="SAMPLE.BEHAELTNIS" queryTableFieldId="55"/>
    <tableColumn id="56" xr3:uid="{6BEBE9FC-8237-4568-8E1E-2AE85632C612}" uniqueName="56" name="SAMPLE.ABFALLART" queryTableFieldId="56"/>
    <tableColumn id="57" xr3:uid="{D9FB8508-4B25-47A7-A14D-142A925061AE}" uniqueName="57" name="SAMPLE.GERUCH" queryTableFieldId="57"/>
    <tableColumn id="58" xr3:uid="{D3BF9563-40D5-4616-99CD-753B83E8E3E7}" uniqueName="58" name="SAMPLE.KORNGROESSENVERTEILUNG" queryTableFieldId="58"/>
    <tableColumn id="59" xr3:uid="{864D50C8-C0F2-42E5-9E2C-8488596CB6B7}" uniqueName="59" name="SAMPLE.DRUCKFESTIGKEIT" queryTableFieldId="59"/>
    <tableColumn id="60" xr3:uid="{B4490920-445A-4F79-9224-AD886D8DEC0C}" uniqueName="60" name="SAMPLE.FROSTEMPFINDLICHKEITSKLASSE" queryTableFieldId="60"/>
    <tableColumn id="61" xr3:uid="{D9ED3769-4F68-4239-BD52-564F30D7C784}" uniqueName="61" name="SAMPLE.VERDICHTUNGSFAEHIGKEIT" queryTableFieldId="61"/>
    <tableColumn id="62" xr3:uid="{CF779DA6-4A2C-4C2D-BF62-15738565C5A6}" uniqueName="62" name="SAMPLE.HOMOGENBEREICH" queryTableFieldId="62"/>
    <tableColumn id="63" xr3:uid="{4787C326-A33F-4C09-A68A-B94CA7D631CE}" uniqueName="63" name="PARAMETER.LP.ID" queryTableFieldId="63"/>
    <tableColumn id="64" xr3:uid="{276EB836-B908-4948-9054-0CCD77841DEF}" uniqueName="64" name="PARAMETER.LP.NUMMER" queryTableFieldId="64"/>
    <tableColumn id="65" xr3:uid="{7C5263A6-336F-40BA-9D8E-4AB146780A7A}" uniqueName="65" name="PARAMETER.LP.WERT_1" queryTableFieldId="65"/>
    <tableColumn id="66" xr3:uid="{93B01517-1DFC-4A62-AFA9-AFA8431B37BC}" uniqueName="66" name="PARAMETER.LP.WERT_2" queryTableFieldId="66"/>
    <tableColumn id="67" xr3:uid="{5466470D-93AD-472B-89AB-E658F603421C}" uniqueName="67" name="PARAMETER.LP.WERT_3" queryTableFieldId="67"/>
    <tableColumn id="68" xr3:uid="{07F0C1EC-4DAE-49C6-BFE2-792A9B6C0256}" uniqueName="68" name="PARAMETER.LP.MITTELWERT" queryTableFieldId="68" dataDxfId="69"/>
    <tableColumn id="69" xr3:uid="{AAD868B0-3F43-4FD3-8C87-C56DEC04ECC3}" uniqueName="69" name="PARAMETER.LP.EV" queryTableFieldId="69"/>
    <tableColumn id="70" xr3:uid="{1AE8B2AB-D295-4F5A-B089-DF47BBD7845C}" uniqueName="70" name="PARAMETER.LP.EV85" queryTableFieldId="70" dataDxfId="68"/>
    <tableColumn id="71" xr3:uid="{B2B0DC0A-4F06-4037-BF53-4869770EDC23}" uniqueName="71" name="PARAMETER.LP.EV2" queryTableFieldId="71" dataDxfId="67"/>
    <tableColumn id="72" xr3:uid="{DA5C5CCD-7E80-43D9-8DD9-A0E488726C1D}" uniqueName="72" name="PARAMETER.LP.EV2_SOLL" queryTableFieldId="72"/>
    <tableColumn id="73" xr3:uid="{F8E6C1E0-5238-47F1-9496-3F589DD743E3}" uniqueName="73" name="PARAMETER.RUK.ID" queryTableFieldId="73"/>
    <tableColumn id="74" xr3:uid="{CD6F21F2-CE1B-4BED-85B7-DCD5D0D4254F}" uniqueName="74" name="PARAMETER.RUK.NUMMER" queryTableFieldId="74"/>
    <tableColumn id="75" xr3:uid="{591BB3A8-5710-4DC5-810C-9FEE6F3B57AA}" uniqueName="75" name="PARAMETER.RUK.PROBENART" queryTableFieldId="75"/>
    <tableColumn id="76" xr3:uid="{745875F0-6971-4167-B7CE-69BF14FEE68C}" uniqueName="76" name="PARAMETER.RUK.WERT" queryTableFieldId="76" dataDxfId="66"/>
    <tableColumn id="77" xr3:uid="{BE683E9B-8FDA-40E0-9D5F-6DE1618EE920}" uniqueName="77" name="PARAMETER.CHEMISTRY.ID" queryTableFieldId="77" dataDxfId="65"/>
    <tableColumn id="78" xr3:uid="{49EFDBAC-19CC-4661-B008-77A9DBA07868}" uniqueName="78" name="PARAMETER.CHEMISTRY.MUFV" queryTableFieldId="78" dataDxfId="64"/>
    <tableColumn id="79" xr3:uid="{0715B054-3D90-4ECF-B353-252F004A4F5B}" uniqueName="79" name="PARAMETER.CHEMISTRY.MUFV_PARAMETER" queryTableFieldId="79" dataDxfId="63"/>
    <tableColumn id="80" xr3:uid="{36C55A8A-64FA-4C3C-813E-1FD0EBF52AA9}" uniqueName="80" name="PARAMETER.CHEMISTRY.ASBEST" queryTableFieldId="80" dataDxfId="62"/>
    <tableColumn id="81" xr3:uid="{62A408EB-C7AA-45EB-8EF4-A2E1ECC4C3CC}" uniqueName="81" name="PARAMETER.CHEMISTRY.KMF" queryTableFieldId="81" dataDxfId="61"/>
    <tableColumn id="82" xr3:uid="{62ED9188-F645-41A3-88F0-129B28CEF72F}" uniqueName="82" name="PARAMETER.CHEMISTRY.PAK" queryTableFieldId="82" dataDxfId="60"/>
    <tableColumn id="83" xr3:uid="{19B27EF8-A549-4C1F-9B42-9D430FCAFDFD}" uniqueName="83" name="PARAMETER.CHEMISTRY.PCB" queryTableFieldId="83" dataDxfId="59"/>
    <tableColumn id="84" xr3:uid="{408F9534-9EE6-4547-B5B1-2FBF85B7945F}" uniqueName="84" name="PARAMETER.CHEMISTRY.BTEX" queryTableFieldId="84" dataDxfId="58"/>
    <tableColumn id="85" xr3:uid="{F57E53A5-8FAA-486C-B91D-D459D982FF1A}" uniqueName="85" name="PARAMETER.CHEMISTRY.EOX" queryTableFieldId="85" dataDxfId="57"/>
    <tableColumn id="86" xr3:uid="{D5193380-2EA0-4671-B593-292D080CD9AF}" uniqueName="86" name="PARAMETER.CHEMISTRY.PHENOLE" queryTableFieldId="86" dataDxfId="56"/>
    <tableColumn id="87" xr3:uid="{70FBACBD-54B9-4FF4-98E6-304083C2881B}" uniqueName="87" name="PARAMETER.CHEMISTRY.ICP_SCREENING" queryTableFieldId="87" dataDxfId="55"/>
    <tableColumn id="88" xr3:uid="{8DC2F49B-FB91-43C4-B144-9D71FD8DE9DA}" uniqueName="88" name="PARAMETER.CHEMISTRY.MKW_C10_C22" queryTableFieldId="88" dataDxfId="54"/>
    <tableColumn id="89" xr3:uid="{8C619B32-F2ED-4154-A971-E54C0533BE46}" uniqueName="89" name="PARAMETER.CHEMISTRY.MKW_C10_C40" queryTableFieldId="89" dataDxfId="53"/>
    <tableColumn id="90" xr3:uid="{CBEF3DD2-C9EF-49A2-84C8-2AED4407ED4B}" uniqueName="90" name="PARAMETER.CHEMISTRY.SULFAT" queryTableFieldId="90" dataDxfId="52"/>
    <tableColumn id="91" xr3:uid="{FEA55896-E766-49D4-90F2-914EEDCB0AB2}" uniqueName="91" name="PARAMETER.CHEMISTRY.ALTHOLZ_VERORDNUNG" queryTableFieldId="91" dataDxfId="51"/>
    <tableColumn id="92" xr3:uid="{E7F2BD8B-E27A-4B4F-8A49-93F8BD7D18A0}" uniqueName="92" name="PARAMETER.CHEMISTRY.FCKW" queryTableFieldId="92" dataDxfId="50"/>
    <tableColumn id="93" xr3:uid="{816AEC63-0DEE-4627-8FC7-0E38BBD3281A}" uniqueName="93" name="PARAMETER.CHEMISTRY.HBCD" queryTableFieldId="93" dataDxfId="49"/>
    <tableColumn id="94" xr3:uid="{5D8D0448-FD28-4E36-B3BC-27D314DF815B}" uniqueName="94" name="PARAMETER.CHEMISTRY.LAGA_BO" queryTableFieldId="94" dataDxfId="48"/>
    <tableColumn id="95" xr3:uid="{B9F3D638-C332-49F7-8927-86D91BAC52D8}" uniqueName="95" name="PARAMETER.CHEMISTRY.LAGA_RC" queryTableFieldId="95" dataDxfId="47"/>
    <tableColumn id="96" xr3:uid="{732D813B-F681-4A3D-9F90-E49CDE81F912}" uniqueName="96" name="PARAMETER.CHEMISTRY.LAGA_RC_ORIENTIERUNGSWERT" queryTableFieldId="96" dataDxfId="46"/>
    <tableColumn id="97" xr3:uid="{49B9CC8A-0EFC-4D0B-A20F-E8A8AE5A5B99}" uniqueName="97" name="PARAMETER.CHEMISTRY.TL_GESTEIN" queryTableFieldId="97" dataDxfId="45"/>
    <tableColumn id="98" xr3:uid="{16CD09D6-B40B-4446-A277-4972A7E14642}" uniqueName="98" name="PARAMETER.CHEMISTRY.DEPV" queryTableFieldId="98" dataDxfId="44"/>
    <tableColumn id="99" xr3:uid="{26DD249C-F520-4939-A0C4-C280C03D0BAE}" uniqueName="99" name="PARAMETER.CHEMISTRY.ENTSCHEIDUNGSHILFE" queryTableFieldId="99" dataDxfId="43"/>
    <tableColumn id="100" xr3:uid="{43436799-932D-409B-93DB-A33E627D925B}" uniqueName="100" name="PARAMETER.CHEMISTRY.REKU" queryTableFieldId="100" dataDxfId="42"/>
    <tableColumn id="101" xr3:uid="{4D536224-BE38-42C2-B331-302398CC0060}" uniqueName="101" name="PARAMETER.CHEMISTRY.RUVA" queryTableFieldId="101" dataDxfId="41"/>
    <tableColumn id="103" xr3:uid="{8F316140-9A18-44A3-9944-AED8094AAF05}" uniqueName="103" name="PARAMETER.CHEMISTRY.ABFALLSCHLUESSEL" queryTableFieldId="103"/>
    <tableColumn id="102" xr3:uid="{C0725693-557F-4BDE-A99E-BBD13771D559}" uniqueName="102" name="PARAMETER.CHEMISTRY.LFS" queryTableFieldId="102" dataDxfId="40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798AD61-D69C-4795-AA30-8A95903A2EEB}" name="Chemie.Table" displayName="Chemie.Table" ref="A1:AA3" totalsRowShown="0">
  <autoFilter ref="A1:AA3" xr:uid="{5055F3DA-5118-49AB-94C1-988D940BAC5E}"/>
  <tableColumns count="27">
    <tableColumn id="1" xr3:uid="{CF3E7D7D-2184-43F7-AD26-A5C5DC2DBC0C}" name="ID">
      <calculatedColumnFormula>"C"&amp;ROW()-2</calculatedColumnFormula>
    </tableColumn>
    <tableColumn id="2" xr3:uid="{1FB7B66B-3E06-4F57-84A1-17377703C7A1}" name="MUFV"/>
    <tableColumn id="16" xr3:uid="{F565FB06-F30B-4649-95D8-DD20E060EF16}" name="MUFV_PARAMETER"/>
    <tableColumn id="13" xr3:uid="{E6EDB688-FC55-444C-9F7B-C1F39FD439F1}" name="ASBEST"/>
    <tableColumn id="21" xr3:uid="{9C23E631-32E7-4113-839B-EB9DCB6A9E97}" name="KMF"/>
    <tableColumn id="22" xr3:uid="{CF5645A4-6E3F-4850-9209-807FFBF5327F}" name="PAK"/>
    <tableColumn id="14" xr3:uid="{B0A859D3-8252-4D96-BA34-5C0B0D8FE6A4}" name="PCB"/>
    <tableColumn id="15" xr3:uid="{CE7F4E55-F990-4590-8C54-B97AF1F2ABD2}" name="BTEX"/>
    <tableColumn id="17" xr3:uid="{DEC728F1-B5F3-4E77-B88D-CB84D247D785}" name="EOX"/>
    <tableColumn id="18" xr3:uid="{7F3FBD68-D22A-4358-86BC-44C21574A348}" name="PHENOLE"/>
    <tableColumn id="19" xr3:uid="{A9D7044D-2E2E-41D6-902A-EA2974BE7E56}" name="ICP_SCREENING"/>
    <tableColumn id="27" xr3:uid="{6FE26C6F-B64E-49A4-9A7A-29A35078CC2B}" name="MKW_C10_C22"/>
    <tableColumn id="26" xr3:uid="{7BB87486-4D5F-41A1-8B55-0EDEA94AD55A}" name="MKW_C10_C40"/>
    <tableColumn id="20" xr3:uid="{EB4FD206-3E48-493A-AE71-AE9FDD207995}" name="SULFAT"/>
    <tableColumn id="23" xr3:uid="{A44E25CE-0728-4F8E-A5F4-713A5BEE41FC}" name="ALTHOLZ_VERORDNUNG"/>
    <tableColumn id="24" xr3:uid="{A6A9086C-3D54-451E-A411-6CEF756F52A6}" name="FCKW"/>
    <tableColumn id="25" xr3:uid="{CAC275A8-7280-41F8-8F53-C45BEF2F29C6}" name="HBCD"/>
    <tableColumn id="4" xr3:uid="{14909196-102E-4331-B9BB-E93160803EDD}" name="LAGA_BO"/>
    <tableColumn id="5" xr3:uid="{9B02AC14-28EB-4028-A5DE-755D74B7BF42}" name="LAGA_RC"/>
    <tableColumn id="6" xr3:uid="{4DA16F2B-8C6C-498A-BA9A-835818892FB2}" name="LAGA_RC_ORIENTIERUNGSWERT"/>
    <tableColumn id="7" xr3:uid="{3887914E-26B2-45DC-B98A-E511B0021DC4}" name="TL_GESTEIN"/>
    <tableColumn id="8" xr3:uid="{7C95FF51-EF77-493A-8B5B-1EB6FD29F943}" name="DEPV"/>
    <tableColumn id="9" xr3:uid="{5F6F5E0E-A0A1-431C-B666-B257E77E954A}" name="ENTSCHEIDUNGSHILFE"/>
    <tableColumn id="11" xr3:uid="{E19BC793-3704-4866-94D9-2390B24E2FD1}" name="REKU"/>
    <tableColumn id="10" xr3:uid="{BE543024-0B29-4F64-80C4-FAA2AC1682B1}" name="RUVA"/>
    <tableColumn id="12" xr3:uid="{00D238F1-7621-421E-A1B3-868860293D6E}" name="ABFALLSCHLUESSEL"/>
    <tableColumn id="3" xr3:uid="{989C28D6-5306-48DE-984B-2D305EE905F3}" name="LFS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Ruk.Table" displayName="Ruk.Table" ref="A1:D2" totalsRowShown="0">
  <autoFilter ref="A1:D2" xr:uid="{10D35800-9D67-48C4-AD9A-6C0A5709A897}"/>
  <tableColumns count="4">
    <tableColumn id="1" xr3:uid="{8939B6B1-95AF-4C73-877C-EF82136B8050}" name="ID" dataDxfId="39">
      <calculatedColumnFormula>"A"&amp;ROW()-1</calculatedColumnFormula>
    </tableColumn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38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Lp.Table" displayName="Lp.Table" ref="A1:J2" totalsRowShown="0">
  <autoFilter ref="A1:J2" xr:uid="{C5B5D589-DA93-4F14-A4A4-7B60407AADCF}"/>
  <tableColumns count="10">
    <tableColumn id="1" xr3:uid="{4F88403B-0C27-4180-BCBE-62627665E7D8}" name="ID" dataDxfId="37">
      <calculatedColumnFormula>"LP"&amp;ROW()-1</calculatedColumnFormula>
    </tableColumn>
    <tableColumn id="2" xr3:uid="{51F153C6-5FF1-44FD-B39F-464F5777D26F}" name="NUMMER" dataDxfId="36">
      <calculatedColumnFormula>ROW()-1</calculatedColumnFormula>
    </tableColumn>
    <tableColumn id="3" xr3:uid="{D635D0C6-EC46-4499-87D8-E68BA2217AC3}" name="WERT_1" dataDxfId="35"/>
    <tableColumn id="4" xr3:uid="{EB4DDFA1-C89E-49B6-A6D9-3E4EE912B328}" name="WERT_2" dataDxfId="34"/>
    <tableColumn id="5" xr3:uid="{675180B4-A186-4E41-9A3F-809597A2D137}" name="WERT_3" dataDxfId="33"/>
    <tableColumn id="6" xr3:uid="{1BCD8931-601C-4036-97BE-6890E0BB8E1A}" name="MITTELWERT" dataDxfId="32">
      <calculatedColumnFormula>IFERROR(AVERAGE(Lp.Table[[#This Row],[WERT_1]:[WERT_3]]),"")</calculatedColumnFormula>
    </tableColumn>
    <tableColumn id="7" xr3:uid="{E52EA34C-9206-4F8E-ADA8-4882EB8536D2}" name="EV" dataDxfId="31">
      <calculatedColumnFormula>IFERROR(ROUND(22.5/Lp.Table[[#This Row],[MITTELWERT]],1),"")</calculatedColumnFormula>
    </tableColumn>
    <tableColumn id="8" xr3:uid="{F82604BB-DC28-42BD-A51D-F8A987DCA29B}" name="EV85" dataDxfId="30">
      <calculatedColumnFormula>IFERROR(ROUND(Lp.Table[[#This Row],[EV]]*0.85,0),"")</calculatedColumnFormula>
    </tableColumn>
    <tableColumn id="9" xr3:uid="{DAF46846-3846-48E2-BAD5-98185ED0BC6A}" name="EV2" dataDxfId="29">
      <calculatedColumnFormula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calculatedColumnFormula>
    </tableColumn>
    <tableColumn id="10" xr3:uid="{AA071D99-1780-47A0-A0AA-A95524C364E0}" name="EV2_SOLL" dataDxfId="28">
      <calculatedColumnFormula>IF(Lp.Table[[#This Row],[EV2]] &lt;&gt; "",120,"")</calculatedColumnFormula>
    </tableColumn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Erkundungsstelle.Table" displayName="Erkundungsstelle.Table" ref="A1:AG2" totalsRowShown="0">
  <autoFilter ref="A1:AG2" xr:uid="{AB98E13D-EE76-407A-9E41-2FEB0148ED29}"/>
  <tableColumns count="33">
    <tableColumn id="1" xr3:uid="{694A277F-BFC2-43E2-BA7B-9942E6414962}" name="ID"/>
    <tableColumn id="3" xr3:uid="{902726AA-755D-453F-843E-F3D3F46C8599}" name="TYPE" dataDxfId="3">
      <calculatedColumnFormula>"EXPLORATION"</calculatedColumnFormula>
    </tableColumn>
    <tableColumn id="2" xr3:uid="{5E32C2F2-99B1-4F86-B125-5BC77663FE3F}" name="NUMMER"/>
    <tableColumn id="4" xr3:uid="{4963561D-ADA7-4207-B968-F5A9A09EF179}" name="DATUM" dataDxfId="2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 dataDxfId="1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/>
    <tableColumn id="15" xr3:uid="{005F580A-41C6-4E6E-B207-2405CF08B91D}" name="BELASTUNGSKLASSE_TAFEL" dataDxfId="0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FOOTNOTE_1"/>
    <tableColumn id="37" xr3:uid="{94ED1A0B-97AB-4C40-82B3-6025DD599411}" name="FOOTNOTE_2"/>
    <tableColumn id="38" xr3:uid="{7120010A-7FC5-43A3-A271-3AFA5ED9824B}" name="FOOTNOTE_3"/>
    <tableColumn id="39" xr3:uid="{147E127B-98EE-4AD7-BAB7-B686813637F6}" name="FOOTNOTE_4"/>
    <tableColumn id="40" xr3:uid="{78CF2DD5-6B4F-47D2-8275-EBA1A8DE3F24}" name="FOOTNOTE_5"/>
    <tableColumn id="41" xr3:uid="{9EDE3CBF-AD53-441D-BF2C-71731A620EB8}" name="FOOTNOTE_6"/>
    <tableColumn id="42" xr3:uid="{E2734AE0-7AC1-45CB-B256-E1C1794C24BB}" name="FOOTNOTE_7"/>
    <tableColumn id="43" xr3:uid="{D342E588-7993-4930-A727-822C3942A49F}" name="FOOTNOTE_8"/>
    <tableColumn id="44" xr3:uid="{83DF9C65-535F-44C5-91ED-FE393845A009}" name="FOOTNOTE_9"/>
    <tableColumn id="45" xr3:uid="{19182B51-443B-460D-AE7B-D283BEFF3E52}" name="FOOTNOTE_10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3173AE0-BB3C-4741-B506-4D2B6E8A93E9}" name="Erkundungsstelle.Sample.Table" displayName="Erkundungsstelle.Sample.Table" ref="A1:AE3" totalsRowShown="0" headerRowDxfId="8">
  <autoFilter ref="A1:AE3" xr:uid="{B3173AE0-BB3C-4741-B506-4D2B6E8A93E9}"/>
  <tableColumns count="31">
    <tableColumn id="1" xr3:uid="{FCF538CC-85F2-43E8-80A7-AC79136582D8}" name="ID">
      <calculatedColumnFormula>"SE"&amp;ROW()-1</calculatedColumnFormula>
    </tableColumn>
    <tableColumn id="2" xr3:uid="{5C702399-B869-4A0F-838E-88EBF8469ACF}" name="PROBE.ID"/>
    <tableColumn id="3" xr3:uid="{AE165978-F37E-42DC-AC33-D78F1FFA3CA5}" name="CHEMISTRY.ID"/>
    <tableColumn id="4" xr3:uid="{CB2CFE64-BAEE-41BE-B844-05B0298A3EC0}" name="RUK.ID"/>
    <tableColumn id="5" xr3:uid="{BFCE71A3-86B0-4E06-AFCB-6461DAEA2F55}" name="LP.ID"/>
    <tableColumn id="6" xr3:uid="{2EF08FBE-2845-44D1-9243-795EA20CCD64}" name="TYPE">
      <calculatedColumnFormula>"LAYER"</calculatedColumnFormula>
    </tableColumn>
    <tableColumn id="7" xr3:uid="{3D984B0F-BD24-44CE-BD7A-0AD6EE974804}" name="NUMMER"/>
    <tableColumn id="8" xr3:uid="{09F9C7A6-1F22-4111-AAC4-0B81DA24230B}" name="AUFSCHLUSS"/>
    <tableColumn id="9" xr3:uid="{E93A09FF-D855-461B-A2E3-B4C631D67FC1}" name="ART"/>
    <tableColumn id="10" xr3:uid="{FFCE3A61-1B5C-4C81-8621-27233945D897}" name="KOERNUNG"/>
    <tableColumn id="11" xr3:uid="{0F49D0C0-46B0-43A0-9437-0FD6745BDA13}" name="BODENKLASSE"/>
    <tableColumn id="12" xr3:uid="{31293A07-2C1D-42E3-9479-8FADAE0B195D}" name="DICKE"/>
    <tableColumn id="13" xr3:uid="{7CC6BF73-3100-4E52-A620-EA119C52A17F}" name="TIEFE_START" dataDxfId="7">
      <calculatedColumnFormula>Erkundungsstelle.Sample.Table[[#This Row],[TIEFE_ENDE]]-Erkundungsstelle.Sample.Table[[#This Row],[DICKE]]</calculatedColumnFormula>
    </tableColumn>
    <tableColumn id="14" xr3:uid="{3BD9C73A-1A09-4DD6-9298-23C06DEFB7EB}" name="TIEFE_ENDE" dataDxfId="6">
      <calculatedColumnFormula array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calculatedColumnFormula>
    </tableColumn>
    <tableColumn id="15" xr3:uid="{05A15022-1730-45AD-9E34-16EE85FA255D}" name="PECH"/>
    <tableColumn id="16" xr3:uid="{62A588B5-71A6-4F25-979A-8837F397E143}" name="RUNDUNGSGRAD_GESTUFTHEIT"/>
    <tableColumn id="17" xr3:uid="{10A0F876-7BA0-4C9A-A671-29F6C35C38CF}" name="FARBE"/>
    <tableColumn id="18" xr3:uid="{B3A53D2C-2E49-4CA4-89BE-420DADD1A18E}" name="BODENART"/>
    <tableColumn id="19" xr3:uid="{05EB0795-1978-450D-B0BE-AAC2E4C5D3FA}" name="KONSISTENZ"/>
    <tableColumn id="20" xr3:uid="{F3D99100-E197-4D00-844A-85BB28A9413D}" name="FEUCHTIGKEIT"/>
    <tableColumn id="21" xr3:uid="{708AB01A-C5A9-4393-B93B-BA7D5F86C65E}" name="WASSERGEHALT"/>
    <tableColumn id="22" xr3:uid="{D45643BB-C3B6-4E88-8DC9-668BCB33516D}" name="WASSERPROCTOR"/>
    <tableColumn id="23" xr3:uid="{3256EC02-CE29-489C-BF1C-52C68B9883E5}" name="NOTIZ"/>
    <tableColumn id="24" xr3:uid="{513EE2CC-EE3A-4CDF-8573-BC5A2FBE9695}" name="BEHAELTNIS"/>
    <tableColumn id="25" xr3:uid="{9879E33C-CB88-4FF7-9437-D5CE6D8B3954}" name="ABFALLART" dataDxfId="5">
      <calculatedColumnFormula array="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calculatedColumnFormula>
    </tableColumn>
    <tableColumn id="26" xr3:uid="{E8DFA15D-610F-4EE5-9C0C-508E58F3F35D}" name="GERUCH" dataDxfId="4">
      <calculatedColumnFormula>IF(Erkundungsstelle.Sample.Table[[#This Row],[PECH]]="JA","auffällig",IF(Erkundungsstelle.Sample.Table[[#This Row],[ART]]&lt;&gt;"","neutral",""))</calculatedColumnFormula>
    </tableColumn>
    <tableColumn id="27" xr3:uid="{7CD3024B-E2FB-476C-8F4F-CC3F08DFD74F}" name="KORNGROESSENVERTEILUNG"/>
    <tableColumn id="28" xr3:uid="{3B48D7D6-E594-4736-AAD8-5F49A390DD9A}" name="DRUCKFESTIGKEIT"/>
    <tableColumn id="29" xr3:uid="{DBAC2A99-A6A1-46A5-BFFF-03DD986E334C}" name="FROSTEMPFINDLICHKEITSKLASSE"/>
    <tableColumn id="30" xr3:uid="{313C9C8D-D5D0-485F-916F-2B0C4F72BAC6}" name="VERDICHTUNGSFAEHIGKEIT"/>
    <tableColumn id="31" xr3:uid="{32136E52-6ED2-410D-A8B6-A2E770D2F597}" name="HOMOGENBEREICH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Haufwerk.Table" displayName="Haufwerk.Table" ref="A1:I2" totalsRowShown="0" headerRowDxfId="27">
  <autoFilter ref="A1:I2" xr:uid="{82681AB7-4CB7-4C37-909F-81BC9A75631F}"/>
  <tableColumns count="9">
    <tableColumn id="1" xr3:uid="{723E0C7C-29CB-4333-B738-AE7109312EC6}" name="ID"/>
    <tableColumn id="9" xr3:uid="{6CFABE1D-E1B7-4A06-B102-FCC1839C9C26}" name="TYPE">
      <calculatedColumnFormula>"HEAP"</calculatedColumnFormula>
    </tableColumn>
    <tableColumn id="2" xr3:uid="{C9EE29C7-8255-4EF9-83D8-E08FAAD17350}" name="NUMMER"/>
    <tableColumn id="3" xr3:uid="{D14B54F3-6095-4809-ACDD-B6CC2E4EF256}" name="DATUM" dataDxfId="26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 dataDxfId="25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Haufwerk.Sample.Table" displayName="Haufwerk.Sample.Table" ref="A1:R3" totalsRowShown="0" headerRowDxfId="24">
  <autoFilter ref="A1:R3" xr:uid="{4B04F822-FCA3-4EC4-9533-8178FB26AFC3}"/>
  <tableColumns count="18">
    <tableColumn id="1" xr3:uid="{1C03AB31-B2D9-46CB-9DD4-8ABB4FBBF85D}" name="ID">
      <calculatedColumnFormula>"SH"&amp;ROW()-1</calculatedColumnFormula>
    </tableColumn>
    <tableColumn id="2" xr3:uid="{27DC18A4-2ADD-405E-9311-C04C0BD82A2D}" name="PROBE.ID"/>
    <tableColumn id="3" xr3:uid="{312C73CC-979A-4483-A0A8-83428A4FE885}" name="CHEMISTRY.ID"/>
    <tableColumn id="16" xr3:uid="{EDF1FA89-4559-432D-B1F5-B7250AE44220}" name="TYPE">
      <calculatedColumnFormula>"PIECE"</calculatedColumnFormula>
    </tableColumn>
    <tableColumn id="4" xr3:uid="{3ED91F37-4267-4EA4-B393-9999AECBCBFD}" name="NUMMER"/>
    <tableColumn id="5" xr3:uid="{A4B66729-75F7-4E3C-A914-B3EFB36EE008}" name="AUFSCHLUSS" dataDxfId="23">
      <calculatedColumnFormula>"HAUFWERK"</calculatedColumnFormula>
    </tableColumn>
    <tableColumn id="6" xr3:uid="{1586FA36-B4DE-4684-9D6E-C35C26DEC2A1}" name="ART"/>
    <tableColumn id="20" xr3:uid="{E39EAB2A-0B3D-4A23-B43E-208E3AAE3017}" name="KOERNUNG" dataDxfId="22"/>
    <tableColumn id="7" xr3:uid="{A14620EF-6D87-41CD-B8D4-595661C8230F}" name="ABFALLART"/>
    <tableColumn id="8" xr3:uid="{69FF4125-21BA-4CBD-9954-E215037CB7AD}" name="VOLUMEN"/>
    <tableColumn id="9" xr3:uid="{7E912052-6687-4171-AC83-DAECF0043AD8}" name="PROBEN" dataDxfId="21">
      <calculatedColumnFormula array="1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4" xr3:uid="{B8EE0E66-CA09-4080-B53D-B247FE4C5805}" name="BODENKLASSE" dataDxfId="20"/>
    <tableColumn id="15" xr3:uid="{7E279583-C1A2-4453-94A9-383ED44D3C12}" name="PECH"/>
    <tableColumn id="18" xr3:uid="{591F0959-1D63-4947-BBBB-4738500939CF}" name="BODENART"/>
    <tableColumn id="19" xr3:uid="{EBECC27F-66AC-4EEC-8EEC-D107D8CB22BC}" name="NOTIZ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Gebaeude.Table" displayName="Gebaeude.Table" ref="A1:L3" totalsRowShown="0" headerRowDxfId="19">
  <autoFilter ref="A1:L3" xr:uid="{783D31A9-0098-428A-BD52-FB14AEB31A8E}"/>
  <tableColumns count="12">
    <tableColumn id="1" xr3:uid="{DFC95AB4-C2C4-4331-914E-D0BA5DE00A0A}" name="ID"/>
    <tableColumn id="12" xr3:uid="{FE9265EA-15AC-41E0-9077-CF0A8D518D4A}" name="TYPE" dataDxfId="18">
      <calculatedColumnFormula>"BUILDING"</calculatedColumnFormula>
    </tableColumn>
    <tableColumn id="2" xr3:uid="{3EEAA087-E8CD-44B3-8DF7-FA0EE5A08610}" name="NUMMER"/>
    <tableColumn id="3" xr3:uid="{A368117F-57A6-414D-A93E-3A6BD44DE902}" name="DATUM" dataDxfId="17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30A37C-629E-4550-A01C-455CDD4A615A}" name="Gebaeude.Sample.Table" displayName="Gebaeude.Sample.Table" ref="A1:P3" totalsRowShown="0" headerRowDxfId="16" headerRowBorderDxfId="15" tableBorderDxfId="14">
  <autoFilter ref="A1:P3" xr:uid="{3730A37C-629E-4550-A01C-455CDD4A615A}"/>
  <tableColumns count="16">
    <tableColumn id="16" xr3:uid="{54D7B85E-0AC3-4C06-8F98-2D052592AE14}" name="ID" dataDxfId="13">
      <calculatedColumnFormula>"SB"&amp;ROW()-1</calculatedColumnFormula>
    </tableColumn>
    <tableColumn id="1" xr3:uid="{B6CFCABB-7B4C-4788-B0D9-F645AF05737F}" name="PROBE.ID"/>
    <tableColumn id="2" xr3:uid="{FA6E3FC5-57B0-4801-A809-FBC07D2EA348}" name="CHEMISTRY.ID"/>
    <tableColumn id="3" xr3:uid="{E0088270-41AD-4E9D-9395-8EEAD6B46818}" name="TYPE" dataDxfId="12">
      <calculatedColumnFormula>"LAYER"</calculatedColumnFormula>
    </tableColumn>
    <tableColumn id="4" xr3:uid="{E42478A1-49FD-48AB-BAA7-1896B69635A5}" name="NUMMER"/>
    <tableColumn id="5" xr3:uid="{63C7892F-F854-491A-96AB-FE7C93927D92}" name="AUFSCHLUSS" dataDxfId="11">
      <calculatedColumnFormula>"GEBAEUDE"</calculatedColumnFormula>
    </tableColumn>
    <tableColumn id="6" xr3:uid="{AD71487E-188D-421D-ABC6-648B4C312B1E}" name="MATERIAL"/>
    <tableColumn id="7" xr3:uid="{87AA8CA9-F85E-4C63-9282-8F783ACCAB3D}" name="FARBE"/>
    <tableColumn id="8" xr3:uid="{7806AECF-E2BB-4753-BA86-0A4EC06B9DD6}" name="DICKE"/>
    <tableColumn id="9" xr3:uid="{0BBF5BF4-1261-4A80-AE47-44EA076F8B64}" name="TIEFE_START" dataDxfId="10">
      <calculatedColumnFormula>Gebaeude.Sample.Table[[#This Row],[TIEFE_ENDE]]-Gebaeude.Sample.Table[[#This Row],[DICKE]]</calculatedColumnFormula>
    </tableColumn>
    <tableColumn id="10" xr3:uid="{5CBF7A6E-AC07-4534-A77E-5433494D3ACF}" name="TIEFE_ENDE" dataDxfId="9">
      <calculatedColumnFormula array="1">IF(CELL("inhalt",INDIRECT(ADDRESS(ROW()-1,COLUMN(Gebaeude.Sample.Table[[#This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calculatedColumnFormula>
    </tableColumn>
    <tableColumn id="11" xr3:uid="{489A901E-49E7-4AE4-BF93-59306426EE2A}" name="ENTNAHME"/>
    <tableColumn id="12" xr3:uid="{8786C879-9DF0-4DCE-8456-F5C438480E7D}" name="MATERIAL_VERGLEICH"/>
    <tableColumn id="13" xr3:uid="{DF245829-1BB6-4FD3-A91C-F045A5969E9E}" name="SCHADSTOFFVERDACHT"/>
    <tableColumn id="14" xr3:uid="{64FB9452-3366-4D6B-87ED-49F442A6A4B5}" name="ABFALLSCHLUESSEL_MATERIAL"/>
    <tableColumn id="15" xr3:uid="{BDE638E0-0759-42EA-AC6A-42F7513E4590}" name="ABFALLSCHLUESSEL_GEMISCH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BF34E-411F-48FB-B979-73B4F35FEE06}">
  <sheetPr>
    <tabColor theme="1"/>
  </sheetPr>
  <dimension ref="A1:DQ7"/>
  <sheetViews>
    <sheetView workbookViewId="0">
      <selection activeCell="E17" sqref="E17"/>
    </sheetView>
  </sheetViews>
  <sheetFormatPr defaultRowHeight="15" x14ac:dyDescent="0.25"/>
  <cols>
    <col min="1" max="1" width="11.5703125" bestFit="1" customWidth="1"/>
    <col min="2" max="2" width="14" bestFit="1" customWidth="1"/>
    <col min="3" max="3" width="18.5703125" bestFit="1" customWidth="1"/>
    <col min="4" max="4" width="16.7109375" bestFit="1" customWidth="1"/>
    <col min="5" max="5" width="17.7109375" bestFit="1" customWidth="1"/>
    <col min="6" max="6" width="17.140625" bestFit="1" customWidth="1"/>
    <col min="7" max="7" width="27.85546875" bestFit="1" customWidth="1"/>
    <col min="8" max="8" width="23.140625" bestFit="1" customWidth="1"/>
    <col min="9" max="9" width="52.140625" bestFit="1" customWidth="1"/>
    <col min="10" max="10" width="25.140625" bestFit="1" customWidth="1"/>
    <col min="11" max="11" width="26.140625" bestFit="1" customWidth="1"/>
    <col min="12" max="12" width="32.85546875" bestFit="1" customWidth="1"/>
    <col min="13" max="13" width="20.5703125" bestFit="1" customWidth="1"/>
    <col min="14" max="14" width="28.140625" bestFit="1" customWidth="1"/>
    <col min="15" max="15" width="34.42578125" bestFit="1" customWidth="1"/>
    <col min="16" max="16" width="26.42578125" bestFit="1" customWidth="1"/>
    <col min="17" max="17" width="32.85546875" bestFit="1" customWidth="1"/>
    <col min="18" max="18" width="28.140625" bestFit="1" customWidth="1"/>
    <col min="19" max="19" width="24" bestFit="1" customWidth="1"/>
    <col min="20" max="20" width="29.140625" bestFit="1" customWidth="1"/>
    <col min="21" max="21" width="21.140625" bestFit="1" customWidth="1"/>
    <col min="22" max="22" width="30.5703125" bestFit="1" customWidth="1"/>
    <col min="23" max="23" width="17.85546875" bestFit="1" customWidth="1"/>
    <col min="24" max="24" width="81.140625" bestFit="1" customWidth="1"/>
    <col min="25" max="25" width="70.140625" bestFit="1" customWidth="1"/>
    <col min="26" max="26" width="21.7109375" bestFit="1" customWidth="1"/>
    <col min="27" max="27" width="81.140625" bestFit="1" customWidth="1"/>
    <col min="28" max="28" width="45.5703125" bestFit="1" customWidth="1"/>
    <col min="29" max="29" width="41.7109375" bestFit="1" customWidth="1"/>
    <col min="30" max="30" width="45.140625" bestFit="1" customWidth="1"/>
    <col min="31" max="31" width="64.42578125" bestFit="1" customWidth="1"/>
    <col min="32" max="32" width="69.5703125" bestFit="1" customWidth="1"/>
    <col min="33" max="33" width="22.7109375" bestFit="1" customWidth="1"/>
    <col min="34" max="34" width="12.85546875" bestFit="1" customWidth="1"/>
    <col min="35" max="35" width="19.5703125" bestFit="1" customWidth="1"/>
    <col min="36" max="36" width="24" bestFit="1" customWidth="1"/>
    <col min="37" max="37" width="17.28515625" bestFit="1" customWidth="1"/>
    <col min="38" max="38" width="15.5703125" bestFit="1" customWidth="1"/>
    <col min="39" max="39" width="15.42578125" bestFit="1" customWidth="1"/>
    <col min="40" max="40" width="20" bestFit="1" customWidth="1"/>
    <col min="41" max="41" width="22.7109375" bestFit="1" customWidth="1"/>
    <col min="42" max="42" width="14.42578125" bestFit="1" customWidth="1"/>
    <col min="43" max="43" width="21.7109375" bestFit="1" customWidth="1"/>
    <col min="44" max="44" width="24" bestFit="1" customWidth="1"/>
    <col min="45" max="45" width="16.28515625" bestFit="1" customWidth="1"/>
    <col min="46" max="46" width="22.28515625" bestFit="1" customWidth="1"/>
    <col min="47" max="47" width="21.5703125" bestFit="1" customWidth="1"/>
    <col min="48" max="48" width="15.7109375" bestFit="1" customWidth="1"/>
    <col min="49" max="49" width="40.42578125" bestFit="1" customWidth="1"/>
    <col min="50" max="50" width="16.7109375" bestFit="1" customWidth="1"/>
    <col min="51" max="51" width="21" bestFit="1" customWidth="1"/>
    <col min="52" max="52" width="22.28515625" bestFit="1" customWidth="1"/>
    <col min="53" max="53" width="24" bestFit="1" customWidth="1"/>
    <col min="54" max="54" width="25.7109375" bestFit="1" customWidth="1"/>
    <col min="55" max="55" width="27.28515625" bestFit="1" customWidth="1"/>
    <col min="56" max="56" width="16.5703125" bestFit="1" customWidth="1"/>
    <col min="57" max="57" width="21.85546875" bestFit="1" customWidth="1"/>
    <col min="58" max="58" width="21.140625" bestFit="1" customWidth="1"/>
    <col min="59" max="59" width="18.5703125" bestFit="1" customWidth="1"/>
    <col min="60" max="60" width="37.5703125" bestFit="1" customWidth="1"/>
    <col min="61" max="61" width="27.28515625" bestFit="1" customWidth="1"/>
    <col min="62" max="62" width="40.7109375" bestFit="1" customWidth="1"/>
    <col min="63" max="63" width="36.140625" bestFit="1" customWidth="1"/>
    <col min="64" max="64" width="28.7109375" bestFit="1" customWidth="1"/>
    <col min="65" max="65" width="19.28515625" bestFit="1" customWidth="1"/>
    <col min="66" max="66" width="26.42578125" bestFit="1" customWidth="1"/>
    <col min="67" max="69" width="24.85546875" bestFit="1" customWidth="1"/>
    <col min="70" max="70" width="29.28515625" style="6" bestFit="1" customWidth="1"/>
    <col min="71" max="71" width="19.85546875" style="6" bestFit="1" customWidth="1"/>
    <col min="72" max="72" width="21.85546875" bestFit="1" customWidth="1"/>
    <col min="73" max="73" width="20.85546875" bestFit="1" customWidth="1"/>
    <col min="74" max="74" width="26.140625" bestFit="1" customWidth="1"/>
    <col min="75" max="75" width="21.140625" bestFit="1" customWidth="1"/>
    <col min="76" max="76" width="28.28515625" style="4" bestFit="1" customWidth="1"/>
    <col min="77" max="77" width="30.28515625" bestFit="1" customWidth="1"/>
    <col min="78" max="78" width="24.5703125" bestFit="1" customWidth="1"/>
    <col min="79" max="79" width="27.85546875" bestFit="1" customWidth="1"/>
    <col min="80" max="80" width="31.5703125" bestFit="1" customWidth="1"/>
    <col min="81" max="81" width="43.85546875" bestFit="1" customWidth="1"/>
    <col min="82" max="82" width="32.5703125" bestFit="1" customWidth="1"/>
    <col min="83" max="83" width="30" bestFit="1" customWidth="1"/>
    <col min="84" max="84" width="29.5703125" bestFit="1" customWidth="1"/>
    <col min="85" max="85" width="29.42578125" bestFit="1" customWidth="1"/>
    <col min="86" max="86" width="30.28515625" bestFit="1" customWidth="1"/>
    <col min="87" max="87" width="29.5703125" bestFit="1" customWidth="1"/>
    <col min="88" max="88" width="34.28515625" bestFit="1" customWidth="1"/>
    <col min="89" max="89" width="40.42578125" bestFit="1" customWidth="1"/>
    <col min="90" max="91" width="39.5703125" bestFit="1" customWidth="1"/>
    <col min="92" max="92" width="32.7109375" bestFit="1" customWidth="1"/>
    <col min="93" max="93" width="48.28515625" bestFit="1" customWidth="1"/>
    <col min="94" max="94" width="31.28515625" bestFit="1" customWidth="1"/>
    <col min="95" max="95" width="30.85546875" bestFit="1" customWidth="1"/>
    <col min="96" max="96" width="34.5703125" bestFit="1" customWidth="1"/>
    <col min="97" max="97" width="34.28515625" bestFit="1" customWidth="1"/>
    <col min="98" max="98" width="55.7109375" bestFit="1" customWidth="1"/>
    <col min="99" max="99" width="36.5703125" bestFit="1" customWidth="1"/>
    <col min="100" max="100" width="30.7109375" bestFit="1" customWidth="1"/>
    <col min="101" max="101" width="46.28515625" bestFit="1" customWidth="1"/>
    <col min="102" max="102" width="30.7109375" bestFit="1" customWidth="1"/>
    <col min="103" max="103" width="31.140625" bestFit="1" customWidth="1"/>
    <col min="104" max="104" width="43.42578125" bestFit="1" customWidth="1"/>
    <col min="105" max="105" width="28.85546875" bestFit="1" customWidth="1"/>
    <col min="106" max="106" width="20.5703125" bestFit="1" customWidth="1"/>
    <col min="107" max="107" width="18.42578125" bestFit="1" customWidth="1"/>
    <col min="108" max="108" width="17.140625" bestFit="1" customWidth="1"/>
    <col min="109" max="109" width="28" bestFit="1" customWidth="1"/>
    <col min="110" max="110" width="17.28515625" bestFit="1" customWidth="1"/>
    <col min="111" max="111" width="26.140625" bestFit="1" customWidth="1"/>
    <col min="112" max="112" width="19.5703125" bestFit="1" customWidth="1"/>
    <col min="113" max="114" width="15.5703125" bestFit="1" customWidth="1"/>
    <col min="115" max="116" width="20.28515625" bestFit="1" customWidth="1"/>
    <col min="117" max="117" width="21.5703125" bestFit="1" customWidth="1"/>
    <col min="118" max="118" width="31.28515625" bestFit="1" customWidth="1"/>
    <col min="119" max="119" width="32.5703125" bestFit="1" customWidth="1"/>
    <col min="120" max="120" width="38.85546875" bestFit="1" customWidth="1"/>
    <col min="121" max="122" width="38.140625" customWidth="1"/>
  </cols>
  <sheetData>
    <row r="1" spans="1:121" x14ac:dyDescent="0.25">
      <c r="A1" t="s">
        <v>13</v>
      </c>
      <c r="B1" t="s">
        <v>470</v>
      </c>
      <c r="C1" t="s">
        <v>14</v>
      </c>
      <c r="D1" t="s">
        <v>15</v>
      </c>
      <c r="E1" t="s">
        <v>16</v>
      </c>
      <c r="F1" t="s">
        <v>17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  <c r="AE1" t="s">
        <v>336</v>
      </c>
      <c r="AF1" t="s">
        <v>337</v>
      </c>
      <c r="AG1" t="s">
        <v>338</v>
      </c>
      <c r="AH1" t="s">
        <v>20</v>
      </c>
      <c r="AI1" t="s">
        <v>21</v>
      </c>
      <c r="AJ1" t="s">
        <v>22</v>
      </c>
      <c r="AK1" t="s">
        <v>25</v>
      </c>
      <c r="AL1" t="s">
        <v>465</v>
      </c>
      <c r="AM1" t="s">
        <v>471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  <c r="BE1" t="s">
        <v>139</v>
      </c>
      <c r="BF1" t="s">
        <v>140</v>
      </c>
      <c r="BG1" t="s">
        <v>141</v>
      </c>
      <c r="BH1" t="s">
        <v>142</v>
      </c>
      <c r="BI1" t="s">
        <v>143</v>
      </c>
      <c r="BJ1" t="s">
        <v>144</v>
      </c>
      <c r="BK1" t="s">
        <v>145</v>
      </c>
      <c r="BL1" t="s">
        <v>146</v>
      </c>
      <c r="BM1" t="s">
        <v>27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311</v>
      </c>
      <c r="BT1" s="6" t="s">
        <v>312</v>
      </c>
      <c r="BU1" s="6" t="s">
        <v>313</v>
      </c>
      <c r="BV1" t="s">
        <v>314</v>
      </c>
      <c r="BW1" t="s">
        <v>28</v>
      </c>
      <c r="BX1" t="s">
        <v>170</v>
      </c>
      <c r="BY1" t="s">
        <v>171</v>
      </c>
      <c r="BZ1" s="4" t="s">
        <v>172</v>
      </c>
      <c r="CA1" t="s">
        <v>26</v>
      </c>
      <c r="CB1" t="s">
        <v>153</v>
      </c>
      <c r="CC1" t="s">
        <v>154</v>
      </c>
      <c r="CD1" t="s">
        <v>162</v>
      </c>
      <c r="CE1" t="s">
        <v>181</v>
      </c>
      <c r="CF1" t="s">
        <v>182</v>
      </c>
      <c r="CG1" t="s">
        <v>163</v>
      </c>
      <c r="CH1" t="s">
        <v>164</v>
      </c>
      <c r="CI1" t="s">
        <v>178</v>
      </c>
      <c r="CJ1" t="s">
        <v>340</v>
      </c>
      <c r="CK1" t="s">
        <v>179</v>
      </c>
      <c r="CL1" t="s">
        <v>445</v>
      </c>
      <c r="CM1" t="s">
        <v>446</v>
      </c>
      <c r="CN1" t="s">
        <v>180</v>
      </c>
      <c r="CO1" t="s">
        <v>183</v>
      </c>
      <c r="CP1" t="s">
        <v>441</v>
      </c>
      <c r="CQ1" t="s">
        <v>442</v>
      </c>
      <c r="CR1" t="s">
        <v>156</v>
      </c>
      <c r="CS1" t="s">
        <v>157</v>
      </c>
      <c r="CT1" t="s">
        <v>339</v>
      </c>
      <c r="CU1" t="s">
        <v>158</v>
      </c>
      <c r="CV1" t="s">
        <v>159</v>
      </c>
      <c r="CW1" t="s">
        <v>160</v>
      </c>
      <c r="CX1" t="s">
        <v>161</v>
      </c>
      <c r="CY1" t="s">
        <v>357</v>
      </c>
      <c r="CZ1" t="s">
        <v>464</v>
      </c>
      <c r="DA1" t="s">
        <v>155</v>
      </c>
      <c r="DB1" t="s">
        <v>148</v>
      </c>
      <c r="DC1" t="s">
        <v>149</v>
      </c>
      <c r="DD1" t="s">
        <v>18</v>
      </c>
      <c r="DE1" t="s">
        <v>69</v>
      </c>
      <c r="DF1" t="s">
        <v>70</v>
      </c>
      <c r="DG1" t="s">
        <v>71</v>
      </c>
      <c r="DH1" t="s">
        <v>310</v>
      </c>
      <c r="DI1" t="s">
        <v>72</v>
      </c>
      <c r="DJ1" t="s">
        <v>73</v>
      </c>
      <c r="DK1" t="s">
        <v>74</v>
      </c>
      <c r="DL1" t="s">
        <v>147</v>
      </c>
      <c r="DM1" t="s">
        <v>150</v>
      </c>
      <c r="DN1" t="s">
        <v>440</v>
      </c>
      <c r="DO1" t="s">
        <v>151</v>
      </c>
      <c r="DP1" t="s">
        <v>152</v>
      </c>
      <c r="DQ1" t="s">
        <v>307</v>
      </c>
    </row>
    <row r="2" spans="1:121" x14ac:dyDescent="0.25">
      <c r="A2" t="s">
        <v>0</v>
      </c>
      <c r="B2" t="s">
        <v>473</v>
      </c>
      <c r="C2">
        <v>1</v>
      </c>
      <c r="D2" s="11">
        <v>44427</v>
      </c>
      <c r="E2" t="s">
        <v>343</v>
      </c>
      <c r="F2" t="s">
        <v>341</v>
      </c>
      <c r="G2" t="s">
        <v>342</v>
      </c>
      <c r="H2" t="s">
        <v>344</v>
      </c>
      <c r="I2" t="s">
        <v>345</v>
      </c>
      <c r="J2" t="s">
        <v>245</v>
      </c>
      <c r="K2" t="s">
        <v>227</v>
      </c>
      <c r="L2" t="s">
        <v>228</v>
      </c>
      <c r="M2" t="s">
        <v>229</v>
      </c>
      <c r="N2" t="s">
        <v>230</v>
      </c>
      <c r="O2" t="s">
        <v>346</v>
      </c>
      <c r="P2" t="s">
        <v>231</v>
      </c>
      <c r="Q2" t="s">
        <v>231</v>
      </c>
      <c r="R2" t="s">
        <v>231</v>
      </c>
      <c r="S2">
        <v>10</v>
      </c>
      <c r="T2" t="s">
        <v>347</v>
      </c>
      <c r="U2">
        <v>45</v>
      </c>
      <c r="V2" t="s">
        <v>300</v>
      </c>
      <c r="W2">
        <v>300</v>
      </c>
      <c r="X2" t="s">
        <v>303</v>
      </c>
      <c r="Y2" t="s">
        <v>249</v>
      </c>
      <c r="Z2" t="s">
        <v>262</v>
      </c>
      <c r="AA2" t="s">
        <v>274</v>
      </c>
      <c r="AB2" t="s">
        <v>283</v>
      </c>
      <c r="AC2" t="s">
        <v>289</v>
      </c>
      <c r="AD2" t="s">
        <v>294</v>
      </c>
      <c r="AE2" t="s">
        <v>298</v>
      </c>
      <c r="AF2" t="s">
        <v>301</v>
      </c>
      <c r="AG2" t="s">
        <v>466</v>
      </c>
      <c r="AH2" t="s">
        <v>462</v>
      </c>
      <c r="AI2" t="s">
        <v>0</v>
      </c>
      <c r="AJ2" t="s">
        <v>3</v>
      </c>
      <c r="AK2" t="s">
        <v>477</v>
      </c>
      <c r="AM2" t="s">
        <v>469</v>
      </c>
      <c r="AN2">
        <v>2</v>
      </c>
      <c r="AO2" t="s">
        <v>190</v>
      </c>
      <c r="AP2" t="s">
        <v>189</v>
      </c>
      <c r="AQ2" t="s">
        <v>316</v>
      </c>
      <c r="AS2">
        <v>3</v>
      </c>
      <c r="AT2">
        <v>5</v>
      </c>
      <c r="AU2">
        <v>8</v>
      </c>
      <c r="AV2" t="s">
        <v>191</v>
      </c>
      <c r="AW2" t="s">
        <v>234</v>
      </c>
      <c r="AX2" t="s">
        <v>449</v>
      </c>
      <c r="AY2" t="s">
        <v>235</v>
      </c>
      <c r="AZ2" t="s">
        <v>236</v>
      </c>
      <c r="BA2" t="s">
        <v>237</v>
      </c>
      <c r="BB2">
        <v>2</v>
      </c>
      <c r="BC2">
        <v>2</v>
      </c>
      <c r="BF2" t="s">
        <v>456</v>
      </c>
      <c r="BG2" t="s">
        <v>309</v>
      </c>
      <c r="BH2">
        <v>2</v>
      </c>
      <c r="BI2" t="s">
        <v>459</v>
      </c>
      <c r="BJ2" t="s">
        <v>459</v>
      </c>
      <c r="BK2" t="s">
        <v>191</v>
      </c>
      <c r="BL2" t="s">
        <v>459</v>
      </c>
      <c r="BR2" s="1"/>
      <c r="BS2"/>
      <c r="BT2" s="6"/>
      <c r="BU2" s="6"/>
      <c r="BX2"/>
      <c r="BZ2" s="4"/>
      <c r="CA2" s="1" t="s">
        <v>3</v>
      </c>
      <c r="CB2" s="1" t="s">
        <v>238</v>
      </c>
      <c r="CC2" s="1"/>
      <c r="CD2" s="1" t="s">
        <v>243</v>
      </c>
      <c r="CE2" s="1"/>
      <c r="CF2" s="1"/>
      <c r="CG2" s="1" t="s">
        <v>461</v>
      </c>
      <c r="CH2" s="1" t="s">
        <v>461</v>
      </c>
      <c r="CI2" s="1" t="s">
        <v>461</v>
      </c>
      <c r="CJ2" s="1" t="s">
        <v>461</v>
      </c>
      <c r="CK2" s="1" t="s">
        <v>461</v>
      </c>
      <c r="CL2" s="1" t="s">
        <v>461</v>
      </c>
      <c r="CM2" s="1" t="s">
        <v>461</v>
      </c>
      <c r="CN2" s="1" t="s">
        <v>461</v>
      </c>
      <c r="CO2" s="1" t="s">
        <v>409</v>
      </c>
      <c r="CP2" s="1" t="s">
        <v>461</v>
      </c>
      <c r="CQ2" s="1" t="s">
        <v>461</v>
      </c>
      <c r="CR2" s="1" t="s">
        <v>221</v>
      </c>
      <c r="CS2" s="1" t="s">
        <v>221</v>
      </c>
      <c r="CT2" s="1" t="s">
        <v>240</v>
      </c>
      <c r="CU2" s="1" t="s">
        <v>270</v>
      </c>
      <c r="CV2" s="1" t="s">
        <v>223</v>
      </c>
      <c r="CW2" s="1" t="s">
        <v>242</v>
      </c>
      <c r="CX2" s="1" t="s">
        <v>5</v>
      </c>
      <c r="CY2" s="1" t="s">
        <v>461</v>
      </c>
      <c r="DA2" s="1" t="s">
        <v>240</v>
      </c>
      <c r="DP2" s="1"/>
      <c r="DQ2" s="1"/>
    </row>
    <row r="3" spans="1:121" x14ac:dyDescent="0.25">
      <c r="A3" t="s">
        <v>0</v>
      </c>
      <c r="B3" t="s">
        <v>473</v>
      </c>
      <c r="C3">
        <v>1</v>
      </c>
      <c r="D3" s="11">
        <v>44427</v>
      </c>
      <c r="E3" t="s">
        <v>343</v>
      </c>
      <c r="F3" t="s">
        <v>341</v>
      </c>
      <c r="G3" t="s">
        <v>342</v>
      </c>
      <c r="H3" t="s">
        <v>344</v>
      </c>
      <c r="I3" t="s">
        <v>345</v>
      </c>
      <c r="J3" t="s">
        <v>245</v>
      </c>
      <c r="K3" t="s">
        <v>227</v>
      </c>
      <c r="L3" t="s">
        <v>228</v>
      </c>
      <c r="M3" t="s">
        <v>229</v>
      </c>
      <c r="N3" t="s">
        <v>230</v>
      </c>
      <c r="O3" t="s">
        <v>346</v>
      </c>
      <c r="P3" t="s">
        <v>231</v>
      </c>
      <c r="Q3" t="s">
        <v>231</v>
      </c>
      <c r="R3" t="s">
        <v>231</v>
      </c>
      <c r="S3">
        <v>10</v>
      </c>
      <c r="T3" t="s">
        <v>347</v>
      </c>
      <c r="U3">
        <v>45</v>
      </c>
      <c r="V3" t="s">
        <v>300</v>
      </c>
      <c r="W3">
        <v>300</v>
      </c>
      <c r="X3" t="s">
        <v>303</v>
      </c>
      <c r="Y3" t="s">
        <v>249</v>
      </c>
      <c r="Z3" t="s">
        <v>262</v>
      </c>
      <c r="AA3" t="s">
        <v>274</v>
      </c>
      <c r="AB3" t="s">
        <v>283</v>
      </c>
      <c r="AC3" t="s">
        <v>289</v>
      </c>
      <c r="AD3" t="s">
        <v>294</v>
      </c>
      <c r="AE3" t="s">
        <v>298</v>
      </c>
      <c r="AF3" t="s">
        <v>301</v>
      </c>
      <c r="AG3" t="s">
        <v>466</v>
      </c>
      <c r="AH3" t="s">
        <v>448</v>
      </c>
      <c r="AI3" t="s">
        <v>0</v>
      </c>
      <c r="AJ3" t="s">
        <v>348</v>
      </c>
      <c r="AM3" t="s">
        <v>469</v>
      </c>
      <c r="AN3">
        <v>1</v>
      </c>
      <c r="AO3" t="s">
        <v>190</v>
      </c>
      <c r="AP3" t="s">
        <v>189</v>
      </c>
      <c r="AQ3" t="s">
        <v>316</v>
      </c>
      <c r="AS3">
        <v>5</v>
      </c>
      <c r="AT3">
        <v>0</v>
      </c>
      <c r="AU3">
        <v>5</v>
      </c>
      <c r="AV3" t="s">
        <v>220</v>
      </c>
      <c r="AW3" t="s">
        <v>216</v>
      </c>
      <c r="AX3" t="s">
        <v>457</v>
      </c>
      <c r="AY3" t="s">
        <v>217</v>
      </c>
      <c r="AZ3" t="s">
        <v>218</v>
      </c>
      <c r="BA3" t="s">
        <v>219</v>
      </c>
      <c r="BB3">
        <v>1</v>
      </c>
      <c r="BC3">
        <v>1</v>
      </c>
      <c r="BF3" t="s">
        <v>308</v>
      </c>
      <c r="BG3" t="s">
        <v>409</v>
      </c>
      <c r="BH3">
        <v>1</v>
      </c>
      <c r="BI3" t="s">
        <v>458</v>
      </c>
      <c r="BJ3" t="s">
        <v>458</v>
      </c>
      <c r="BK3" t="s">
        <v>220</v>
      </c>
      <c r="BL3" t="s">
        <v>458</v>
      </c>
      <c r="BR3" s="1"/>
      <c r="BS3"/>
      <c r="BT3" s="6"/>
      <c r="BU3" s="6"/>
      <c r="BX3"/>
      <c r="BZ3" s="4"/>
      <c r="CA3" s="1" t="s">
        <v>348</v>
      </c>
      <c r="CB3" s="1" t="s">
        <v>4</v>
      </c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DA3" s="1"/>
      <c r="DP3" s="1"/>
      <c r="DQ3" s="1"/>
    </row>
    <row r="4" spans="1:121" x14ac:dyDescent="0.25">
      <c r="A4" t="s">
        <v>1</v>
      </c>
      <c r="B4" t="s">
        <v>468</v>
      </c>
      <c r="C4">
        <v>1</v>
      </c>
      <c r="D4" s="11">
        <v>44425</v>
      </c>
      <c r="E4" t="s">
        <v>351</v>
      </c>
      <c r="F4" t="s">
        <v>341</v>
      </c>
      <c r="G4" t="s">
        <v>352</v>
      </c>
      <c r="H4" t="s">
        <v>344</v>
      </c>
      <c r="I4" t="s">
        <v>345</v>
      </c>
      <c r="AH4" t="s">
        <v>460</v>
      </c>
      <c r="AI4" t="s">
        <v>1</v>
      </c>
      <c r="AJ4" t="s">
        <v>348</v>
      </c>
      <c r="AN4">
        <v>2</v>
      </c>
      <c r="AO4" t="s">
        <v>318</v>
      </c>
      <c r="AP4" t="s">
        <v>450</v>
      </c>
      <c r="AQ4" t="s">
        <v>453</v>
      </c>
      <c r="AR4" t="s">
        <v>455</v>
      </c>
      <c r="AV4" t="s">
        <v>220</v>
      </c>
      <c r="AX4" t="s">
        <v>449</v>
      </c>
      <c r="AY4" t="s">
        <v>266</v>
      </c>
      <c r="BE4" t="s">
        <v>215</v>
      </c>
      <c r="BF4" t="s">
        <v>450</v>
      </c>
      <c r="BG4" t="s">
        <v>454</v>
      </c>
      <c r="BR4" s="1"/>
      <c r="BS4"/>
      <c r="BT4" s="6"/>
      <c r="BU4" s="6"/>
      <c r="BX4"/>
      <c r="BZ4" s="4"/>
      <c r="CA4" s="1" t="s">
        <v>348</v>
      </c>
      <c r="CB4" s="1" t="s">
        <v>4</v>
      </c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DA4" s="1"/>
      <c r="DB4">
        <v>250</v>
      </c>
      <c r="DC4">
        <v>7</v>
      </c>
      <c r="DP4" s="1"/>
      <c r="DQ4" s="1"/>
    </row>
    <row r="5" spans="1:121" x14ac:dyDescent="0.25">
      <c r="A5" t="s">
        <v>1</v>
      </c>
      <c r="B5" t="s">
        <v>468</v>
      </c>
      <c r="C5">
        <v>1</v>
      </c>
      <c r="D5" s="11">
        <v>44425</v>
      </c>
      <c r="E5" t="s">
        <v>351</v>
      </c>
      <c r="F5" t="s">
        <v>341</v>
      </c>
      <c r="G5" t="s">
        <v>352</v>
      </c>
      <c r="H5" t="s">
        <v>344</v>
      </c>
      <c r="I5" t="s">
        <v>345</v>
      </c>
      <c r="AH5" t="s">
        <v>447</v>
      </c>
      <c r="AI5" t="s">
        <v>1</v>
      </c>
      <c r="AJ5" t="s">
        <v>3</v>
      </c>
      <c r="AM5" t="s">
        <v>474</v>
      </c>
      <c r="AN5">
        <v>1</v>
      </c>
      <c r="AO5" t="s">
        <v>318</v>
      </c>
      <c r="AP5" t="s">
        <v>350</v>
      </c>
      <c r="AQ5" t="s">
        <v>349</v>
      </c>
      <c r="AX5" t="s">
        <v>354</v>
      </c>
      <c r="AY5" t="s">
        <v>235</v>
      </c>
      <c r="BD5" t="s">
        <v>355</v>
      </c>
      <c r="BE5" t="s">
        <v>233</v>
      </c>
      <c r="BF5" t="s">
        <v>353</v>
      </c>
      <c r="BG5" t="s">
        <v>309</v>
      </c>
      <c r="BR5" s="1"/>
      <c r="BS5"/>
      <c r="BT5" s="6"/>
      <c r="BU5" s="6"/>
      <c r="BX5"/>
      <c r="BZ5" s="4"/>
      <c r="CA5" s="1" t="s">
        <v>3</v>
      </c>
      <c r="CB5" s="1" t="s">
        <v>238</v>
      </c>
      <c r="CC5" s="1"/>
      <c r="CD5" s="1" t="s">
        <v>243</v>
      </c>
      <c r="CE5" s="1"/>
      <c r="CF5" s="1"/>
      <c r="CG5" s="1" t="s">
        <v>461</v>
      </c>
      <c r="CH5" s="1" t="s">
        <v>461</v>
      </c>
      <c r="CI5" s="1" t="s">
        <v>461</v>
      </c>
      <c r="CJ5" s="1" t="s">
        <v>461</v>
      </c>
      <c r="CK5" s="1" t="s">
        <v>461</v>
      </c>
      <c r="CL5" s="1" t="s">
        <v>461</v>
      </c>
      <c r="CM5" s="1" t="s">
        <v>461</v>
      </c>
      <c r="CN5" s="1" t="s">
        <v>461</v>
      </c>
      <c r="CO5" s="1" t="s">
        <v>409</v>
      </c>
      <c r="CP5" s="1" t="s">
        <v>461</v>
      </c>
      <c r="CQ5" s="1" t="s">
        <v>461</v>
      </c>
      <c r="CR5" s="1" t="s">
        <v>221</v>
      </c>
      <c r="CS5" s="1" t="s">
        <v>221</v>
      </c>
      <c r="CT5" s="1" t="s">
        <v>240</v>
      </c>
      <c r="CU5" s="1" t="s">
        <v>270</v>
      </c>
      <c r="CV5" s="1" t="s">
        <v>223</v>
      </c>
      <c r="CW5" s="1" t="s">
        <v>242</v>
      </c>
      <c r="CX5" s="1" t="s">
        <v>5</v>
      </c>
      <c r="CY5" s="1" t="s">
        <v>461</v>
      </c>
      <c r="DA5" s="1" t="s">
        <v>240</v>
      </c>
      <c r="DB5">
        <v>250</v>
      </c>
      <c r="DC5">
        <v>7</v>
      </c>
      <c r="DP5" s="1"/>
      <c r="DQ5" s="1"/>
    </row>
    <row r="6" spans="1:121" x14ac:dyDescent="0.25">
      <c r="A6" t="s">
        <v>452</v>
      </c>
      <c r="B6" t="s">
        <v>472</v>
      </c>
      <c r="C6">
        <v>0</v>
      </c>
      <c r="D6" s="11"/>
      <c r="AH6" t="s">
        <v>475</v>
      </c>
      <c r="AI6" t="s">
        <v>452</v>
      </c>
      <c r="AM6" t="s">
        <v>469</v>
      </c>
      <c r="AN6">
        <v>1</v>
      </c>
      <c r="AO6" t="s">
        <v>304</v>
      </c>
      <c r="AS6">
        <v>2</v>
      </c>
      <c r="BR6" s="1"/>
      <c r="BS6"/>
      <c r="BT6" s="6"/>
      <c r="BU6" s="6"/>
      <c r="BX6"/>
      <c r="BZ6" s="4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DA6" s="1"/>
      <c r="DP6" s="1"/>
      <c r="DQ6" s="1"/>
    </row>
    <row r="7" spans="1:121" x14ac:dyDescent="0.25">
      <c r="A7" t="s">
        <v>2</v>
      </c>
      <c r="B7" t="s">
        <v>472</v>
      </c>
      <c r="C7">
        <v>1</v>
      </c>
      <c r="D7" s="11">
        <v>44165</v>
      </c>
      <c r="AH7" t="s">
        <v>476</v>
      </c>
      <c r="AI7" t="s">
        <v>2</v>
      </c>
      <c r="AJ7" t="s">
        <v>348</v>
      </c>
      <c r="AM7" t="s">
        <v>469</v>
      </c>
      <c r="AN7">
        <v>1</v>
      </c>
      <c r="AO7" t="s">
        <v>304</v>
      </c>
      <c r="AS7">
        <v>3</v>
      </c>
      <c r="BR7" s="1"/>
      <c r="BS7"/>
      <c r="BT7" s="6"/>
      <c r="BU7" s="6"/>
      <c r="BX7"/>
      <c r="BZ7" s="4"/>
      <c r="CA7" s="1" t="s">
        <v>348</v>
      </c>
      <c r="CB7" s="1" t="s">
        <v>4</v>
      </c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DA7" s="1"/>
      <c r="DD7" t="s">
        <v>358</v>
      </c>
      <c r="DE7" t="s">
        <v>300</v>
      </c>
      <c r="DG7" t="s">
        <v>359</v>
      </c>
      <c r="DH7" t="s">
        <v>358</v>
      </c>
      <c r="DI7" t="s">
        <v>360</v>
      </c>
      <c r="DK7" t="s">
        <v>451</v>
      </c>
      <c r="DP7" s="1"/>
      <c r="DQ7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412F5-C062-4A86-9364-658B77933A8A}">
  <sheetPr>
    <tabColor theme="1"/>
  </sheetPr>
  <dimension ref="A1:BC3"/>
  <sheetViews>
    <sheetView topLeftCell="J1" zoomScaleNormal="100" workbookViewId="0">
      <selection activeCell="F30" sqref="F30"/>
    </sheetView>
  </sheetViews>
  <sheetFormatPr defaultRowHeight="15" x14ac:dyDescent="0.25"/>
  <cols>
    <col min="1" max="1" width="11.5703125" bestFit="1" customWidth="1"/>
    <col min="2" max="2" width="14" bestFit="1" customWidth="1"/>
    <col min="3" max="3" width="18.5703125" bestFit="1" customWidth="1"/>
    <col min="4" max="4" width="16.7109375" bestFit="1" customWidth="1"/>
    <col min="5" max="5" width="17.140625" bestFit="1" customWidth="1"/>
    <col min="6" max="6" width="28" bestFit="1" customWidth="1"/>
    <col min="7" max="7" width="17.28515625" bestFit="1" customWidth="1"/>
    <col min="8" max="8" width="26.140625" bestFit="1" customWidth="1"/>
    <col min="9" max="9" width="19.5703125" bestFit="1" customWidth="1"/>
    <col min="10" max="11" width="15.5703125" bestFit="1" customWidth="1"/>
    <col min="12" max="12" width="20.28515625" bestFit="1" customWidth="1"/>
    <col min="13" max="13" width="12.85546875" bestFit="1" customWidth="1"/>
    <col min="14" max="14" width="19.5703125" bestFit="1" customWidth="1"/>
    <col min="15" max="15" width="24" bestFit="1" customWidth="1"/>
    <col min="16" max="16" width="15.42578125" bestFit="1" customWidth="1"/>
    <col min="17" max="17" width="20" bestFit="1" customWidth="1"/>
    <col min="18" max="18" width="22.7109375" bestFit="1" customWidth="1"/>
    <col min="19" max="19" width="20.28515625" bestFit="1" customWidth="1"/>
    <col min="20" max="20" width="16.7109375" bestFit="1" customWidth="1"/>
    <col min="21" max="21" width="16.28515625" bestFit="1" customWidth="1"/>
    <col min="22" max="22" width="22.28515625" bestFit="1" customWidth="1"/>
    <col min="23" max="24" width="21.5703125" bestFit="1" customWidth="1"/>
    <col min="25" max="25" width="31.28515625" bestFit="1" customWidth="1"/>
    <col min="26" max="26" width="32.5703125" bestFit="1" customWidth="1"/>
    <col min="27" max="27" width="38.85546875" bestFit="1" customWidth="1"/>
    <col min="28" max="28" width="38.140625" bestFit="1" customWidth="1"/>
    <col min="29" max="29" width="27.85546875" bestFit="1" customWidth="1"/>
    <col min="30" max="30" width="31.5703125" bestFit="1" customWidth="1"/>
    <col min="31" max="31" width="43.85546875" bestFit="1" customWidth="1"/>
    <col min="32" max="32" width="32.5703125" bestFit="1" customWidth="1"/>
    <col min="33" max="33" width="30" bestFit="1" customWidth="1"/>
    <col min="34" max="34" width="29.5703125" bestFit="1" customWidth="1"/>
    <col min="35" max="35" width="29.42578125" bestFit="1" customWidth="1"/>
    <col min="36" max="36" width="30.28515625" bestFit="1" customWidth="1"/>
    <col min="37" max="37" width="29.5703125" bestFit="1" customWidth="1"/>
    <col min="38" max="38" width="34.28515625" bestFit="1" customWidth="1"/>
    <col min="39" max="39" width="40.42578125" bestFit="1" customWidth="1"/>
    <col min="40" max="41" width="39.5703125" bestFit="1" customWidth="1"/>
    <col min="42" max="42" width="32.7109375" bestFit="1" customWidth="1"/>
    <col min="43" max="43" width="48.28515625" bestFit="1" customWidth="1"/>
    <col min="44" max="44" width="31.28515625" bestFit="1" customWidth="1"/>
    <col min="45" max="45" width="30.85546875" bestFit="1" customWidth="1"/>
    <col min="46" max="46" width="34.5703125" bestFit="1" customWidth="1"/>
    <col min="47" max="47" width="34.28515625" bestFit="1" customWidth="1"/>
    <col min="48" max="48" width="55.7109375" bestFit="1" customWidth="1"/>
    <col min="49" max="49" width="36.5703125" bestFit="1" customWidth="1"/>
    <col min="50" max="50" width="30.7109375" bestFit="1" customWidth="1"/>
    <col min="51" max="51" width="46.28515625" bestFit="1" customWidth="1"/>
    <col min="52" max="52" width="30.7109375" bestFit="1" customWidth="1"/>
    <col min="53" max="53" width="31.140625" bestFit="1" customWidth="1"/>
    <col min="54" max="54" width="43.42578125" bestFit="1" customWidth="1"/>
    <col min="55" max="56" width="28.85546875" customWidth="1"/>
  </cols>
  <sheetData>
    <row r="1" spans="1:55" x14ac:dyDescent="0.25">
      <c r="A1" t="s">
        <v>13</v>
      </c>
      <c r="B1" t="s">
        <v>470</v>
      </c>
      <c r="C1" t="s">
        <v>14</v>
      </c>
      <c r="D1" t="s">
        <v>15</v>
      </c>
      <c r="E1" t="s">
        <v>18</v>
      </c>
      <c r="F1" t="s">
        <v>69</v>
      </c>
      <c r="G1" t="s">
        <v>70</v>
      </c>
      <c r="H1" t="s">
        <v>71</v>
      </c>
      <c r="I1" t="s">
        <v>310</v>
      </c>
      <c r="J1" t="s">
        <v>72</v>
      </c>
      <c r="K1" t="s">
        <v>73</v>
      </c>
      <c r="L1" t="s">
        <v>74</v>
      </c>
      <c r="M1" t="s">
        <v>20</v>
      </c>
      <c r="N1" t="s">
        <v>21</v>
      </c>
      <c r="O1" t="s">
        <v>22</v>
      </c>
      <c r="P1" t="s">
        <v>471</v>
      </c>
      <c r="Q1" t="s">
        <v>122</v>
      </c>
      <c r="R1" t="s">
        <v>123</v>
      </c>
      <c r="S1" t="s">
        <v>147</v>
      </c>
      <c r="T1" t="s">
        <v>132</v>
      </c>
      <c r="U1" t="s">
        <v>127</v>
      </c>
      <c r="V1" t="s">
        <v>128</v>
      </c>
      <c r="W1" t="s">
        <v>129</v>
      </c>
      <c r="X1" t="s">
        <v>150</v>
      </c>
      <c r="Y1" t="s">
        <v>440</v>
      </c>
      <c r="Z1" t="s">
        <v>151</v>
      </c>
      <c r="AA1" t="s">
        <v>152</v>
      </c>
      <c r="AB1" t="s">
        <v>307</v>
      </c>
      <c r="AC1" t="s">
        <v>26</v>
      </c>
      <c r="AD1" t="s">
        <v>153</v>
      </c>
      <c r="AE1" t="s">
        <v>154</v>
      </c>
      <c r="AF1" t="s">
        <v>162</v>
      </c>
      <c r="AG1" t="s">
        <v>181</v>
      </c>
      <c r="AH1" t="s">
        <v>182</v>
      </c>
      <c r="AI1" t="s">
        <v>163</v>
      </c>
      <c r="AJ1" t="s">
        <v>164</v>
      </c>
      <c r="AK1" t="s">
        <v>178</v>
      </c>
      <c r="AL1" t="s">
        <v>340</v>
      </c>
      <c r="AM1" t="s">
        <v>179</v>
      </c>
      <c r="AN1" t="s">
        <v>445</v>
      </c>
      <c r="AO1" t="s">
        <v>446</v>
      </c>
      <c r="AP1" t="s">
        <v>180</v>
      </c>
      <c r="AQ1" t="s">
        <v>183</v>
      </c>
      <c r="AR1" t="s">
        <v>441</v>
      </c>
      <c r="AS1" t="s">
        <v>442</v>
      </c>
      <c r="AT1" t="s">
        <v>156</v>
      </c>
      <c r="AU1" t="s">
        <v>157</v>
      </c>
      <c r="AV1" t="s">
        <v>339</v>
      </c>
      <c r="AW1" t="s">
        <v>158</v>
      </c>
      <c r="AX1" t="s">
        <v>159</v>
      </c>
      <c r="AY1" t="s">
        <v>160</v>
      </c>
      <c r="AZ1" t="s">
        <v>161</v>
      </c>
      <c r="BA1" t="s">
        <v>357</v>
      </c>
      <c r="BB1" t="s">
        <v>464</v>
      </c>
      <c r="BC1" t="s">
        <v>155</v>
      </c>
    </row>
    <row r="2" spans="1:55" x14ac:dyDescent="0.25">
      <c r="A2" t="s">
        <v>452</v>
      </c>
      <c r="B2" t="s">
        <v>472</v>
      </c>
      <c r="C2">
        <v>0</v>
      </c>
      <c r="D2" s="11"/>
      <c r="M2" t="s">
        <v>475</v>
      </c>
      <c r="N2" t="s">
        <v>452</v>
      </c>
      <c r="P2" t="s">
        <v>469</v>
      </c>
      <c r="Q2">
        <v>1</v>
      </c>
      <c r="R2" t="s">
        <v>304</v>
      </c>
      <c r="U2">
        <v>2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C2" s="1"/>
    </row>
    <row r="3" spans="1:55" x14ac:dyDescent="0.25">
      <c r="A3" t="s">
        <v>2</v>
      </c>
      <c r="B3" t="s">
        <v>472</v>
      </c>
      <c r="C3">
        <v>1</v>
      </c>
      <c r="D3" s="11">
        <v>44165</v>
      </c>
      <c r="E3" t="s">
        <v>358</v>
      </c>
      <c r="F3" t="s">
        <v>300</v>
      </c>
      <c r="H3" t="s">
        <v>359</v>
      </c>
      <c r="I3" t="s">
        <v>358</v>
      </c>
      <c r="J3" t="s">
        <v>360</v>
      </c>
      <c r="L3" t="s">
        <v>451</v>
      </c>
      <c r="M3" t="s">
        <v>476</v>
      </c>
      <c r="N3" t="s">
        <v>2</v>
      </c>
      <c r="O3" t="s">
        <v>348</v>
      </c>
      <c r="P3" t="s">
        <v>469</v>
      </c>
      <c r="Q3">
        <v>1</v>
      </c>
      <c r="R3" t="s">
        <v>304</v>
      </c>
      <c r="U3">
        <v>3</v>
      </c>
      <c r="AA3" s="1"/>
      <c r="AB3" s="1"/>
      <c r="AC3" s="1" t="s">
        <v>348</v>
      </c>
      <c r="AD3" s="1" t="s">
        <v>4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C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B67E5-DD5F-412F-8E0A-8351F397B6A9}">
  <sheetPr>
    <tabColor theme="1"/>
  </sheetPr>
  <dimension ref="A1:BB3"/>
  <sheetViews>
    <sheetView workbookViewId="0">
      <selection activeCell="F19" sqref="F19"/>
    </sheetView>
  </sheetViews>
  <sheetFormatPr defaultRowHeight="15" x14ac:dyDescent="0.25"/>
  <cols>
    <col min="1" max="1" width="11.5703125" bestFit="1" customWidth="1"/>
    <col min="2" max="2" width="14" bestFit="1" customWidth="1"/>
    <col min="3" max="3" width="18.5703125" bestFit="1" customWidth="1"/>
    <col min="4" max="4" width="16.7109375" bestFit="1" customWidth="1"/>
    <col min="5" max="5" width="17.7109375" bestFit="1" customWidth="1"/>
    <col min="6" max="6" width="17.140625" bestFit="1" customWidth="1"/>
    <col min="7" max="7" width="27.85546875" bestFit="1" customWidth="1"/>
    <col min="8" max="8" width="23.140625" bestFit="1" customWidth="1"/>
    <col min="9" max="9" width="52.140625" bestFit="1" customWidth="1"/>
    <col min="10" max="10" width="12.85546875" bestFit="1" customWidth="1"/>
    <col min="11" max="11" width="19.5703125" bestFit="1" customWidth="1"/>
    <col min="12" max="12" width="24" bestFit="1" customWidth="1"/>
    <col min="13" max="13" width="15.42578125" bestFit="1" customWidth="1"/>
    <col min="14" max="14" width="20" bestFit="1" customWidth="1"/>
    <col min="15" max="15" width="22.7109375" style="13" bestFit="1" customWidth="1"/>
    <col min="16" max="16" width="14.42578125" bestFit="1" customWidth="1"/>
    <col min="17" max="17" width="21.7109375" bestFit="1" customWidth="1"/>
    <col min="18" max="18" width="21.140625" bestFit="1" customWidth="1"/>
    <col min="19" max="19" width="20.5703125" bestFit="1" customWidth="1"/>
    <col min="20" max="20" width="18.42578125" bestFit="1" customWidth="1"/>
    <col min="21" max="21" width="21.85546875" bestFit="1" customWidth="1"/>
    <col min="22" max="22" width="16.7109375" bestFit="1" customWidth="1"/>
    <col min="23" max="23" width="18.5703125" bestFit="1" customWidth="1"/>
    <col min="24" max="24" width="24" bestFit="1" customWidth="1"/>
    <col min="25" max="25" width="15.7109375" bestFit="1" customWidth="1"/>
    <col min="26" max="26" width="21" bestFit="1" customWidth="1"/>
    <col min="27" max="27" width="16.5703125" bestFit="1" customWidth="1"/>
    <col min="28" max="28" width="27.85546875" bestFit="1" customWidth="1"/>
    <col min="29" max="29" width="31.5703125" bestFit="1" customWidth="1"/>
    <col min="30" max="30" width="43.85546875" bestFit="1" customWidth="1"/>
    <col min="31" max="31" width="32.5703125" bestFit="1" customWidth="1"/>
    <col min="32" max="32" width="30" bestFit="1" customWidth="1"/>
    <col min="33" max="33" width="29.5703125" bestFit="1" customWidth="1"/>
    <col min="34" max="34" width="29.42578125" bestFit="1" customWidth="1"/>
    <col min="35" max="35" width="30.28515625" bestFit="1" customWidth="1"/>
    <col min="36" max="36" width="29.5703125" bestFit="1" customWidth="1"/>
    <col min="37" max="37" width="34.28515625" bestFit="1" customWidth="1"/>
    <col min="38" max="38" width="40.42578125" bestFit="1" customWidth="1"/>
    <col min="39" max="40" width="39.5703125" bestFit="1" customWidth="1"/>
    <col min="41" max="41" width="32.7109375" bestFit="1" customWidth="1"/>
    <col min="42" max="42" width="48.28515625" bestFit="1" customWidth="1"/>
    <col min="43" max="43" width="31.28515625" bestFit="1" customWidth="1"/>
    <col min="44" max="44" width="30.85546875" bestFit="1" customWidth="1"/>
    <col min="45" max="45" width="34.5703125" bestFit="1" customWidth="1"/>
    <col min="46" max="46" width="34.28515625" bestFit="1" customWidth="1"/>
    <col min="47" max="47" width="55.7109375" bestFit="1" customWidth="1"/>
    <col min="48" max="48" width="36.5703125" bestFit="1" customWidth="1"/>
    <col min="49" max="49" width="30.7109375" bestFit="1" customWidth="1"/>
    <col min="50" max="50" width="46.28515625" bestFit="1" customWidth="1"/>
    <col min="51" max="51" width="30.7109375" bestFit="1" customWidth="1"/>
    <col min="52" max="52" width="31.140625" bestFit="1" customWidth="1"/>
    <col min="53" max="53" width="43.42578125" bestFit="1" customWidth="1"/>
    <col min="54" max="54" width="28.85546875" customWidth="1"/>
  </cols>
  <sheetData>
    <row r="1" spans="1:54" x14ac:dyDescent="0.25">
      <c r="A1" t="s">
        <v>13</v>
      </c>
      <c r="B1" t="s">
        <v>470</v>
      </c>
      <c r="C1" t="s">
        <v>14</v>
      </c>
      <c r="D1" t="s">
        <v>15</v>
      </c>
      <c r="E1" t="s">
        <v>16</v>
      </c>
      <c r="F1" t="s">
        <v>17</v>
      </c>
      <c r="G1" t="s">
        <v>52</v>
      </c>
      <c r="H1" t="s">
        <v>53</v>
      </c>
      <c r="I1" t="s">
        <v>54</v>
      </c>
      <c r="J1" t="s">
        <v>20</v>
      </c>
      <c r="K1" t="s">
        <v>21</v>
      </c>
      <c r="L1" t="s">
        <v>22</v>
      </c>
      <c r="M1" t="s">
        <v>471</v>
      </c>
      <c r="N1" t="s">
        <v>122</v>
      </c>
      <c r="O1" t="s">
        <v>123</v>
      </c>
      <c r="P1" t="s">
        <v>124</v>
      </c>
      <c r="Q1" s="13" t="s">
        <v>125</v>
      </c>
      <c r="R1" t="s">
        <v>140</v>
      </c>
      <c r="S1" t="s">
        <v>148</v>
      </c>
      <c r="T1" t="s">
        <v>149</v>
      </c>
      <c r="U1" t="s">
        <v>139</v>
      </c>
      <c r="V1" t="s">
        <v>132</v>
      </c>
      <c r="W1" t="s">
        <v>141</v>
      </c>
      <c r="X1" t="s">
        <v>126</v>
      </c>
      <c r="Y1" t="s">
        <v>130</v>
      </c>
      <c r="Z1" t="s">
        <v>133</v>
      </c>
      <c r="AA1" t="s">
        <v>138</v>
      </c>
      <c r="AB1" t="s">
        <v>26</v>
      </c>
      <c r="AC1" t="s">
        <v>153</v>
      </c>
      <c r="AD1" t="s">
        <v>154</v>
      </c>
      <c r="AE1" t="s">
        <v>162</v>
      </c>
      <c r="AF1" t="s">
        <v>181</v>
      </c>
      <c r="AG1" t="s">
        <v>182</v>
      </c>
      <c r="AH1" t="s">
        <v>163</v>
      </c>
      <c r="AI1" t="s">
        <v>164</v>
      </c>
      <c r="AJ1" t="s">
        <v>178</v>
      </c>
      <c r="AK1" t="s">
        <v>340</v>
      </c>
      <c r="AL1" t="s">
        <v>179</v>
      </c>
      <c r="AM1" t="s">
        <v>445</v>
      </c>
      <c r="AN1" t="s">
        <v>446</v>
      </c>
      <c r="AO1" t="s">
        <v>180</v>
      </c>
      <c r="AP1" t="s">
        <v>183</v>
      </c>
      <c r="AQ1" t="s">
        <v>441</v>
      </c>
      <c r="AR1" t="s">
        <v>442</v>
      </c>
      <c r="AS1" t="s">
        <v>156</v>
      </c>
      <c r="AT1" t="s">
        <v>157</v>
      </c>
      <c r="AU1" t="s">
        <v>339</v>
      </c>
      <c r="AV1" t="s">
        <v>158</v>
      </c>
      <c r="AW1" t="s">
        <v>159</v>
      </c>
      <c r="AX1" t="s">
        <v>160</v>
      </c>
      <c r="AY1" t="s">
        <v>161</v>
      </c>
      <c r="AZ1" t="s">
        <v>357</v>
      </c>
      <c r="BA1" t="s">
        <v>464</v>
      </c>
      <c r="BB1" t="s">
        <v>155</v>
      </c>
    </row>
    <row r="2" spans="1:54" x14ac:dyDescent="0.25">
      <c r="A2" t="s">
        <v>1</v>
      </c>
      <c r="B2" t="s">
        <v>468</v>
      </c>
      <c r="C2">
        <v>1</v>
      </c>
      <c r="D2" s="11">
        <v>44425</v>
      </c>
      <c r="E2" t="s">
        <v>351</v>
      </c>
      <c r="F2" t="s">
        <v>341</v>
      </c>
      <c r="G2" t="s">
        <v>352</v>
      </c>
      <c r="H2" t="s">
        <v>344</v>
      </c>
      <c r="I2" t="s">
        <v>345</v>
      </c>
      <c r="J2" t="s">
        <v>460</v>
      </c>
      <c r="K2" t="s">
        <v>1</v>
      </c>
      <c r="L2" t="s">
        <v>348</v>
      </c>
      <c r="N2">
        <v>2</v>
      </c>
      <c r="O2" t="s">
        <v>318</v>
      </c>
      <c r="P2" t="s">
        <v>450</v>
      </c>
      <c r="Q2" s="13" t="s">
        <v>453</v>
      </c>
      <c r="R2" t="s">
        <v>450</v>
      </c>
      <c r="S2">
        <v>250</v>
      </c>
      <c r="T2">
        <v>7</v>
      </c>
      <c r="U2" t="s">
        <v>215</v>
      </c>
      <c r="V2" t="s">
        <v>449</v>
      </c>
      <c r="W2" t="s">
        <v>454</v>
      </c>
      <c r="X2" t="s">
        <v>455</v>
      </c>
      <c r="Y2" t="s">
        <v>220</v>
      </c>
      <c r="Z2" t="s">
        <v>266</v>
      </c>
      <c r="AB2" s="1" t="s">
        <v>348</v>
      </c>
      <c r="AC2" s="1" t="s">
        <v>4</v>
      </c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B2" s="1"/>
    </row>
    <row r="3" spans="1:54" x14ac:dyDescent="0.25">
      <c r="A3" t="s">
        <v>1</v>
      </c>
      <c r="B3" t="s">
        <v>468</v>
      </c>
      <c r="C3">
        <v>1</v>
      </c>
      <c r="D3" s="11">
        <v>44425</v>
      </c>
      <c r="E3" t="s">
        <v>351</v>
      </c>
      <c r="F3" t="s">
        <v>341</v>
      </c>
      <c r="G3" t="s">
        <v>352</v>
      </c>
      <c r="H3" t="s">
        <v>344</v>
      </c>
      <c r="I3" t="s">
        <v>345</v>
      </c>
      <c r="J3" t="s">
        <v>447</v>
      </c>
      <c r="K3" t="s">
        <v>1</v>
      </c>
      <c r="L3" t="s">
        <v>3</v>
      </c>
      <c r="M3" t="s">
        <v>474</v>
      </c>
      <c r="N3">
        <v>1</v>
      </c>
      <c r="O3" t="s">
        <v>318</v>
      </c>
      <c r="P3" t="s">
        <v>350</v>
      </c>
      <c r="Q3" s="13" t="s">
        <v>349</v>
      </c>
      <c r="R3" t="s">
        <v>353</v>
      </c>
      <c r="S3">
        <v>250</v>
      </c>
      <c r="T3">
        <v>7</v>
      </c>
      <c r="U3" t="s">
        <v>233</v>
      </c>
      <c r="V3" t="s">
        <v>354</v>
      </c>
      <c r="W3" t="s">
        <v>309</v>
      </c>
      <c r="Z3" t="s">
        <v>235</v>
      </c>
      <c r="AA3" t="s">
        <v>355</v>
      </c>
      <c r="AB3" s="1" t="s">
        <v>3</v>
      </c>
      <c r="AC3" s="1" t="s">
        <v>238</v>
      </c>
      <c r="AD3" s="1"/>
      <c r="AE3" s="1" t="s">
        <v>243</v>
      </c>
      <c r="AF3" s="1"/>
      <c r="AG3" s="1"/>
      <c r="AH3" s="1" t="s">
        <v>461</v>
      </c>
      <c r="AI3" s="1" t="s">
        <v>461</v>
      </c>
      <c r="AJ3" s="1" t="s">
        <v>461</v>
      </c>
      <c r="AK3" s="1" t="s">
        <v>461</v>
      </c>
      <c r="AL3" s="1" t="s">
        <v>461</v>
      </c>
      <c r="AM3" s="1" t="s">
        <v>461</v>
      </c>
      <c r="AN3" s="1" t="s">
        <v>461</v>
      </c>
      <c r="AO3" s="1" t="s">
        <v>461</v>
      </c>
      <c r="AP3" s="1" t="s">
        <v>409</v>
      </c>
      <c r="AQ3" s="1" t="s">
        <v>461</v>
      </c>
      <c r="AR3" s="1" t="s">
        <v>461</v>
      </c>
      <c r="AS3" s="1" t="s">
        <v>221</v>
      </c>
      <c r="AT3" s="1" t="s">
        <v>221</v>
      </c>
      <c r="AU3" s="1" t="s">
        <v>240</v>
      </c>
      <c r="AV3" s="1" t="s">
        <v>270</v>
      </c>
      <c r="AW3" s="1" t="s">
        <v>223</v>
      </c>
      <c r="AX3" s="1" t="s">
        <v>242</v>
      </c>
      <c r="AY3" s="1" t="s">
        <v>5</v>
      </c>
      <c r="AZ3" s="1" t="s">
        <v>461</v>
      </c>
      <c r="BB3" s="1" t="s">
        <v>240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FB05-A168-4892-8B70-2271D1DD7149}">
  <sheetPr>
    <tabColor theme="1"/>
  </sheetPr>
  <dimension ref="A1:DA3"/>
  <sheetViews>
    <sheetView topLeftCell="BM1" workbookViewId="0">
      <selection activeCell="BQ23" sqref="BQ23"/>
    </sheetView>
  </sheetViews>
  <sheetFormatPr defaultRowHeight="15" x14ac:dyDescent="0.25"/>
  <cols>
    <col min="1" max="1" width="11.5703125" bestFit="1" customWidth="1"/>
    <col min="2" max="2" width="14" bestFit="1" customWidth="1"/>
    <col min="3" max="3" width="18.5703125" bestFit="1" customWidth="1"/>
    <col min="4" max="4" width="16.7109375" bestFit="1" customWidth="1"/>
    <col min="5" max="5" width="17.7109375" bestFit="1" customWidth="1"/>
    <col min="6" max="6" width="17.140625" bestFit="1" customWidth="1"/>
    <col min="7" max="7" width="27.85546875" bestFit="1" customWidth="1"/>
    <col min="8" max="8" width="23.140625" bestFit="1" customWidth="1"/>
    <col min="9" max="9" width="52.140625" bestFit="1" customWidth="1"/>
    <col min="10" max="10" width="25.140625" bestFit="1" customWidth="1"/>
    <col min="11" max="11" width="26.140625" bestFit="1" customWidth="1"/>
    <col min="12" max="12" width="32.85546875" bestFit="1" customWidth="1"/>
    <col min="13" max="13" width="20.5703125" bestFit="1" customWidth="1"/>
    <col min="14" max="14" width="28.140625" bestFit="1" customWidth="1"/>
    <col min="15" max="15" width="34.42578125" bestFit="1" customWidth="1"/>
    <col min="16" max="16" width="26.42578125" bestFit="1" customWidth="1"/>
    <col min="17" max="17" width="32.85546875" bestFit="1" customWidth="1"/>
    <col min="18" max="18" width="28.140625" bestFit="1" customWidth="1"/>
    <col min="19" max="19" width="24" bestFit="1" customWidth="1"/>
    <col min="20" max="20" width="29.140625" bestFit="1" customWidth="1"/>
    <col min="21" max="21" width="21.140625" bestFit="1" customWidth="1"/>
    <col min="22" max="22" width="30.5703125" bestFit="1" customWidth="1"/>
    <col min="23" max="23" width="17.85546875" bestFit="1" customWidth="1"/>
    <col min="24" max="24" width="81.140625" bestFit="1" customWidth="1"/>
    <col min="25" max="25" width="70.140625" bestFit="1" customWidth="1"/>
    <col min="26" max="26" width="21.7109375" bestFit="1" customWidth="1"/>
    <col min="27" max="27" width="81.140625" bestFit="1" customWidth="1"/>
    <col min="28" max="28" width="45.5703125" bestFit="1" customWidth="1"/>
    <col min="29" max="29" width="41.7109375" bestFit="1" customWidth="1"/>
    <col min="30" max="30" width="45.140625" bestFit="1" customWidth="1"/>
    <col min="31" max="31" width="64.42578125" bestFit="1" customWidth="1"/>
    <col min="32" max="32" width="69.5703125" bestFit="1" customWidth="1"/>
    <col min="33" max="33" width="22.7109375" bestFit="1" customWidth="1"/>
    <col min="34" max="34" width="12.85546875" bestFit="1" customWidth="1"/>
    <col min="35" max="35" width="19.5703125" bestFit="1" customWidth="1"/>
    <col min="36" max="36" width="24" bestFit="1" customWidth="1"/>
    <col min="37" max="37" width="17.28515625" bestFit="1" customWidth="1"/>
    <col min="38" max="38" width="15.5703125" bestFit="1" customWidth="1"/>
    <col min="39" max="39" width="15.42578125" bestFit="1" customWidth="1"/>
    <col min="40" max="40" width="20" bestFit="1" customWidth="1"/>
    <col min="41" max="41" width="22.7109375" bestFit="1" customWidth="1"/>
    <col min="42" max="42" width="14.42578125" bestFit="1" customWidth="1"/>
    <col min="43" max="43" width="21.7109375" bestFit="1" customWidth="1"/>
    <col min="44" max="44" width="24" bestFit="1" customWidth="1"/>
    <col min="45" max="45" width="16.28515625" bestFit="1" customWidth="1"/>
    <col min="46" max="46" width="22.28515625" bestFit="1" customWidth="1"/>
    <col min="47" max="47" width="21.5703125" bestFit="1" customWidth="1"/>
    <col min="48" max="48" width="15.7109375" bestFit="1" customWidth="1"/>
    <col min="49" max="49" width="40.42578125" bestFit="1" customWidth="1"/>
    <col min="50" max="50" width="16.7109375" bestFit="1" customWidth="1"/>
    <col min="51" max="51" width="21" bestFit="1" customWidth="1"/>
    <col min="52" max="52" width="22.28515625" bestFit="1" customWidth="1"/>
    <col min="53" max="53" width="24" bestFit="1" customWidth="1"/>
    <col min="54" max="54" width="25.7109375" bestFit="1" customWidth="1"/>
    <col min="55" max="55" width="27.28515625" bestFit="1" customWidth="1"/>
    <col min="56" max="56" width="16.5703125" bestFit="1" customWidth="1"/>
    <col min="57" max="57" width="21.85546875" bestFit="1" customWidth="1"/>
    <col min="58" max="58" width="21.140625" bestFit="1" customWidth="1"/>
    <col min="59" max="59" width="18.5703125" bestFit="1" customWidth="1"/>
    <col min="60" max="60" width="37.5703125" bestFit="1" customWidth="1"/>
    <col min="61" max="61" width="27.28515625" bestFit="1" customWidth="1"/>
    <col min="62" max="62" width="40.7109375" bestFit="1" customWidth="1"/>
    <col min="63" max="63" width="36.140625" bestFit="1" customWidth="1"/>
    <col min="64" max="64" width="28.7109375" bestFit="1" customWidth="1"/>
    <col min="65" max="65" width="19.28515625" bestFit="1" customWidth="1"/>
    <col min="66" max="66" width="26.42578125" bestFit="1" customWidth="1"/>
    <col min="67" max="69" width="24.85546875" bestFit="1" customWidth="1"/>
    <col min="70" max="70" width="29.28515625" style="6" bestFit="1" customWidth="1"/>
    <col min="71" max="71" width="19.85546875" style="6" bestFit="1" customWidth="1"/>
    <col min="72" max="72" width="21.85546875" bestFit="1" customWidth="1"/>
    <col min="73" max="73" width="20.85546875" bestFit="1" customWidth="1"/>
    <col min="74" max="74" width="26.140625" bestFit="1" customWidth="1"/>
    <col min="75" max="75" width="21.140625" bestFit="1" customWidth="1"/>
    <col min="76" max="76" width="28.28515625" style="4" bestFit="1" customWidth="1"/>
    <col min="77" max="77" width="30.28515625" bestFit="1" customWidth="1"/>
    <col min="78" max="78" width="24.5703125" bestFit="1" customWidth="1"/>
    <col min="79" max="79" width="27.85546875" bestFit="1" customWidth="1"/>
    <col min="80" max="80" width="31.5703125" bestFit="1" customWidth="1"/>
    <col min="81" max="81" width="43.85546875" bestFit="1" customWidth="1"/>
    <col min="82" max="82" width="32.5703125" bestFit="1" customWidth="1"/>
    <col min="83" max="83" width="30" bestFit="1" customWidth="1"/>
    <col min="84" max="84" width="29.5703125" bestFit="1" customWidth="1"/>
    <col min="85" max="85" width="29.42578125" bestFit="1" customWidth="1"/>
    <col min="86" max="86" width="30.28515625" bestFit="1" customWidth="1"/>
    <col min="87" max="87" width="29.5703125" bestFit="1" customWidth="1"/>
    <col min="88" max="88" width="34.28515625" bestFit="1" customWidth="1"/>
    <col min="89" max="89" width="40.42578125" bestFit="1" customWidth="1"/>
    <col min="90" max="91" width="39.5703125" bestFit="1" customWidth="1"/>
    <col min="92" max="92" width="32.7109375" bestFit="1" customWidth="1"/>
    <col min="93" max="93" width="48.28515625" bestFit="1" customWidth="1"/>
    <col min="94" max="94" width="31.28515625" bestFit="1" customWidth="1"/>
    <col min="95" max="95" width="30.85546875" bestFit="1" customWidth="1"/>
    <col min="96" max="96" width="34.5703125" bestFit="1" customWidth="1"/>
    <col min="97" max="97" width="34.28515625" bestFit="1" customWidth="1"/>
    <col min="98" max="98" width="55.7109375" bestFit="1" customWidth="1"/>
    <col min="99" max="99" width="36.5703125" bestFit="1" customWidth="1"/>
    <col min="100" max="100" width="30.7109375" bestFit="1" customWidth="1"/>
    <col min="101" max="101" width="46.28515625" bestFit="1" customWidth="1"/>
    <col min="102" max="102" width="30.7109375" bestFit="1" customWidth="1"/>
    <col min="103" max="103" width="31.140625" bestFit="1" customWidth="1"/>
    <col min="104" max="104" width="43.42578125" bestFit="1" customWidth="1"/>
    <col min="105" max="106" width="28.85546875" customWidth="1"/>
  </cols>
  <sheetData>
    <row r="1" spans="1:105" x14ac:dyDescent="0.25">
      <c r="A1" t="s">
        <v>13</v>
      </c>
      <c r="B1" t="s">
        <v>470</v>
      </c>
      <c r="C1" t="s">
        <v>14</v>
      </c>
      <c r="D1" t="s">
        <v>15</v>
      </c>
      <c r="E1" t="s">
        <v>16</v>
      </c>
      <c r="F1" t="s">
        <v>17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  <c r="AE1" t="s">
        <v>336</v>
      </c>
      <c r="AF1" t="s">
        <v>337</v>
      </c>
      <c r="AG1" t="s">
        <v>338</v>
      </c>
      <c r="AH1" t="s">
        <v>20</v>
      </c>
      <c r="AI1" t="s">
        <v>21</v>
      </c>
      <c r="AJ1" t="s">
        <v>22</v>
      </c>
      <c r="AK1" t="s">
        <v>25</v>
      </c>
      <c r="AL1" t="s">
        <v>465</v>
      </c>
      <c r="AM1" t="s">
        <v>471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  <c r="BE1" t="s">
        <v>139</v>
      </c>
      <c r="BF1" t="s">
        <v>140</v>
      </c>
      <c r="BG1" t="s">
        <v>141</v>
      </c>
      <c r="BH1" t="s">
        <v>142</v>
      </c>
      <c r="BI1" t="s">
        <v>143</v>
      </c>
      <c r="BJ1" t="s">
        <v>144</v>
      </c>
      <c r="BK1" t="s">
        <v>145</v>
      </c>
      <c r="BL1" t="s">
        <v>146</v>
      </c>
      <c r="BM1" t="s">
        <v>27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311</v>
      </c>
      <c r="BT1" s="6" t="s">
        <v>312</v>
      </c>
      <c r="BU1" s="6" t="s">
        <v>313</v>
      </c>
      <c r="BV1" t="s">
        <v>314</v>
      </c>
      <c r="BW1" t="s">
        <v>28</v>
      </c>
      <c r="BX1" t="s">
        <v>170</v>
      </c>
      <c r="BY1" t="s">
        <v>171</v>
      </c>
      <c r="BZ1" s="4" t="s">
        <v>172</v>
      </c>
      <c r="CA1" t="s">
        <v>26</v>
      </c>
      <c r="CB1" t="s">
        <v>153</v>
      </c>
      <c r="CC1" t="s">
        <v>154</v>
      </c>
      <c r="CD1" t="s">
        <v>162</v>
      </c>
      <c r="CE1" t="s">
        <v>181</v>
      </c>
      <c r="CF1" t="s">
        <v>182</v>
      </c>
      <c r="CG1" t="s">
        <v>163</v>
      </c>
      <c r="CH1" t="s">
        <v>164</v>
      </c>
      <c r="CI1" t="s">
        <v>178</v>
      </c>
      <c r="CJ1" t="s">
        <v>340</v>
      </c>
      <c r="CK1" t="s">
        <v>179</v>
      </c>
      <c r="CL1" t="s">
        <v>445</v>
      </c>
      <c r="CM1" t="s">
        <v>446</v>
      </c>
      <c r="CN1" t="s">
        <v>180</v>
      </c>
      <c r="CO1" t="s">
        <v>183</v>
      </c>
      <c r="CP1" t="s">
        <v>441</v>
      </c>
      <c r="CQ1" t="s">
        <v>442</v>
      </c>
      <c r="CR1" t="s">
        <v>156</v>
      </c>
      <c r="CS1" t="s">
        <v>157</v>
      </c>
      <c r="CT1" t="s">
        <v>339</v>
      </c>
      <c r="CU1" t="s">
        <v>158</v>
      </c>
      <c r="CV1" t="s">
        <v>159</v>
      </c>
      <c r="CW1" t="s">
        <v>160</v>
      </c>
      <c r="CX1" t="s">
        <v>161</v>
      </c>
      <c r="CY1" t="s">
        <v>357</v>
      </c>
      <c r="CZ1" t="s">
        <v>464</v>
      </c>
      <c r="DA1" t="s">
        <v>155</v>
      </c>
    </row>
    <row r="2" spans="1:105" x14ac:dyDescent="0.25">
      <c r="A2" t="s">
        <v>0</v>
      </c>
      <c r="B2" t="s">
        <v>473</v>
      </c>
      <c r="C2">
        <v>1</v>
      </c>
      <c r="D2" s="11">
        <v>44427</v>
      </c>
      <c r="E2" t="s">
        <v>343</v>
      </c>
      <c r="F2" t="s">
        <v>341</v>
      </c>
      <c r="G2" t="s">
        <v>342</v>
      </c>
      <c r="H2" t="s">
        <v>344</v>
      </c>
      <c r="I2" t="s">
        <v>345</v>
      </c>
      <c r="J2" t="s">
        <v>245</v>
      </c>
      <c r="K2" t="s">
        <v>227</v>
      </c>
      <c r="L2" t="s">
        <v>228</v>
      </c>
      <c r="M2" t="s">
        <v>229</v>
      </c>
      <c r="N2" t="s">
        <v>230</v>
      </c>
      <c r="O2" t="s">
        <v>346</v>
      </c>
      <c r="P2" t="s">
        <v>231</v>
      </c>
      <c r="Q2" t="s">
        <v>231</v>
      </c>
      <c r="R2" t="s">
        <v>231</v>
      </c>
      <c r="S2">
        <v>10</v>
      </c>
      <c r="T2" t="s">
        <v>347</v>
      </c>
      <c r="U2">
        <v>45</v>
      </c>
      <c r="V2" t="s">
        <v>300</v>
      </c>
      <c r="W2">
        <v>300</v>
      </c>
      <c r="X2" t="s">
        <v>303</v>
      </c>
      <c r="Y2" t="s">
        <v>249</v>
      </c>
      <c r="Z2" t="s">
        <v>262</v>
      </c>
      <c r="AA2" t="s">
        <v>274</v>
      </c>
      <c r="AB2" t="s">
        <v>283</v>
      </c>
      <c r="AC2" t="s">
        <v>289</v>
      </c>
      <c r="AD2" t="s">
        <v>294</v>
      </c>
      <c r="AE2" t="s">
        <v>298</v>
      </c>
      <c r="AF2" t="s">
        <v>301</v>
      </c>
      <c r="AG2" t="s">
        <v>466</v>
      </c>
      <c r="AH2" t="s">
        <v>462</v>
      </c>
      <c r="AI2" t="s">
        <v>0</v>
      </c>
      <c r="AJ2" t="s">
        <v>3</v>
      </c>
      <c r="AK2" t="s">
        <v>477</v>
      </c>
      <c r="AM2" t="s">
        <v>469</v>
      </c>
      <c r="AN2">
        <v>2</v>
      </c>
      <c r="AO2" t="s">
        <v>190</v>
      </c>
      <c r="AP2" t="s">
        <v>189</v>
      </c>
      <c r="AQ2" t="s">
        <v>316</v>
      </c>
      <c r="AS2">
        <v>3</v>
      </c>
      <c r="AT2">
        <v>5</v>
      </c>
      <c r="AU2">
        <v>8</v>
      </c>
      <c r="AV2" t="s">
        <v>191</v>
      </c>
      <c r="AW2" t="s">
        <v>234</v>
      </c>
      <c r="AX2" t="s">
        <v>449</v>
      </c>
      <c r="AY2" t="s">
        <v>235</v>
      </c>
      <c r="AZ2" t="s">
        <v>236</v>
      </c>
      <c r="BA2" t="s">
        <v>237</v>
      </c>
      <c r="BB2">
        <v>2</v>
      </c>
      <c r="BC2">
        <v>2</v>
      </c>
      <c r="BF2" t="s">
        <v>456</v>
      </c>
      <c r="BG2" t="s">
        <v>309</v>
      </c>
      <c r="BH2">
        <v>2</v>
      </c>
      <c r="BI2" t="s">
        <v>459</v>
      </c>
      <c r="BJ2" t="s">
        <v>459</v>
      </c>
      <c r="BK2" t="s">
        <v>191</v>
      </c>
      <c r="BL2" t="s">
        <v>459</v>
      </c>
      <c r="BR2" s="1"/>
      <c r="BS2"/>
      <c r="BT2" s="6"/>
      <c r="BU2" s="6"/>
      <c r="BX2"/>
      <c r="BZ2" s="4"/>
      <c r="CA2" s="1" t="s">
        <v>3</v>
      </c>
      <c r="CB2" s="1" t="s">
        <v>238</v>
      </c>
      <c r="CC2" s="1"/>
      <c r="CD2" s="1" t="s">
        <v>243</v>
      </c>
      <c r="CE2" s="1"/>
      <c r="CF2" s="1"/>
      <c r="CG2" s="1" t="s">
        <v>461</v>
      </c>
      <c r="CH2" s="1" t="s">
        <v>461</v>
      </c>
      <c r="CI2" s="1" t="s">
        <v>461</v>
      </c>
      <c r="CJ2" s="1" t="s">
        <v>461</v>
      </c>
      <c r="CK2" s="1" t="s">
        <v>461</v>
      </c>
      <c r="CL2" s="1" t="s">
        <v>461</v>
      </c>
      <c r="CM2" s="1" t="s">
        <v>461</v>
      </c>
      <c r="CN2" s="1" t="s">
        <v>461</v>
      </c>
      <c r="CO2" s="1" t="s">
        <v>409</v>
      </c>
      <c r="CP2" s="1" t="s">
        <v>461</v>
      </c>
      <c r="CQ2" s="1" t="s">
        <v>461</v>
      </c>
      <c r="CR2" s="1" t="s">
        <v>221</v>
      </c>
      <c r="CS2" s="1" t="s">
        <v>221</v>
      </c>
      <c r="CT2" s="1" t="s">
        <v>240</v>
      </c>
      <c r="CU2" s="1" t="s">
        <v>270</v>
      </c>
      <c r="CV2" s="1" t="s">
        <v>223</v>
      </c>
      <c r="CW2" s="1" t="s">
        <v>242</v>
      </c>
      <c r="CX2" s="1" t="s">
        <v>5</v>
      </c>
      <c r="CY2" s="1" t="s">
        <v>461</v>
      </c>
      <c r="DA2" s="1" t="s">
        <v>240</v>
      </c>
    </row>
    <row r="3" spans="1:105" x14ac:dyDescent="0.25">
      <c r="A3" t="s">
        <v>0</v>
      </c>
      <c r="B3" t="s">
        <v>473</v>
      </c>
      <c r="C3">
        <v>1</v>
      </c>
      <c r="D3" s="11">
        <v>44427</v>
      </c>
      <c r="E3" t="s">
        <v>343</v>
      </c>
      <c r="F3" t="s">
        <v>341</v>
      </c>
      <c r="G3" t="s">
        <v>342</v>
      </c>
      <c r="H3" t="s">
        <v>344</v>
      </c>
      <c r="I3" t="s">
        <v>345</v>
      </c>
      <c r="J3" t="s">
        <v>245</v>
      </c>
      <c r="K3" t="s">
        <v>227</v>
      </c>
      <c r="L3" t="s">
        <v>228</v>
      </c>
      <c r="M3" t="s">
        <v>229</v>
      </c>
      <c r="N3" t="s">
        <v>230</v>
      </c>
      <c r="O3" t="s">
        <v>346</v>
      </c>
      <c r="P3" t="s">
        <v>231</v>
      </c>
      <c r="Q3" t="s">
        <v>231</v>
      </c>
      <c r="R3" t="s">
        <v>231</v>
      </c>
      <c r="S3">
        <v>10</v>
      </c>
      <c r="T3" t="s">
        <v>347</v>
      </c>
      <c r="U3">
        <v>45</v>
      </c>
      <c r="V3" t="s">
        <v>300</v>
      </c>
      <c r="W3">
        <v>300</v>
      </c>
      <c r="X3" t="s">
        <v>303</v>
      </c>
      <c r="Y3" t="s">
        <v>249</v>
      </c>
      <c r="Z3" t="s">
        <v>262</v>
      </c>
      <c r="AA3" t="s">
        <v>274</v>
      </c>
      <c r="AB3" t="s">
        <v>283</v>
      </c>
      <c r="AC3" t="s">
        <v>289</v>
      </c>
      <c r="AD3" t="s">
        <v>294</v>
      </c>
      <c r="AE3" t="s">
        <v>298</v>
      </c>
      <c r="AF3" t="s">
        <v>301</v>
      </c>
      <c r="AG3" t="s">
        <v>466</v>
      </c>
      <c r="AH3" t="s">
        <v>448</v>
      </c>
      <c r="AI3" t="s">
        <v>0</v>
      </c>
      <c r="AJ3" t="s">
        <v>348</v>
      </c>
      <c r="AM3" t="s">
        <v>469</v>
      </c>
      <c r="AN3">
        <v>1</v>
      </c>
      <c r="AO3" t="s">
        <v>190</v>
      </c>
      <c r="AP3" t="s">
        <v>189</v>
      </c>
      <c r="AQ3" t="s">
        <v>316</v>
      </c>
      <c r="AS3">
        <v>5</v>
      </c>
      <c r="AT3">
        <v>0</v>
      </c>
      <c r="AU3">
        <v>5</v>
      </c>
      <c r="AV3" t="s">
        <v>220</v>
      </c>
      <c r="AW3" t="s">
        <v>216</v>
      </c>
      <c r="AX3" t="s">
        <v>457</v>
      </c>
      <c r="AY3" t="s">
        <v>217</v>
      </c>
      <c r="AZ3" t="s">
        <v>218</v>
      </c>
      <c r="BA3" t="s">
        <v>219</v>
      </c>
      <c r="BB3">
        <v>1</v>
      </c>
      <c r="BC3">
        <v>1</v>
      </c>
      <c r="BF3" t="s">
        <v>308</v>
      </c>
      <c r="BG3" t="s">
        <v>409</v>
      </c>
      <c r="BH3">
        <v>1</v>
      </c>
      <c r="BI3" t="s">
        <v>458</v>
      </c>
      <c r="BJ3" t="s">
        <v>458</v>
      </c>
      <c r="BK3" t="s">
        <v>220</v>
      </c>
      <c r="BL3" t="s">
        <v>458</v>
      </c>
      <c r="BR3" s="1"/>
      <c r="BS3"/>
      <c r="BT3" s="6"/>
      <c r="BU3" s="6"/>
      <c r="BX3"/>
      <c r="BZ3" s="4"/>
      <c r="CA3" s="1" t="s">
        <v>348</v>
      </c>
      <c r="CB3" s="1" t="s">
        <v>4</v>
      </c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DA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7D2E7-F19D-47C4-8F65-D4767CCE6A46}">
  <sheetPr>
    <tabColor theme="0"/>
  </sheetPr>
  <dimension ref="A1:AA3"/>
  <sheetViews>
    <sheetView workbookViewId="0">
      <pane xSplit="1" topLeftCell="B1" activePane="topRight" state="frozen"/>
      <selection activeCell="M31" sqref="M31"/>
      <selection pane="topRight" activeCell="C20" sqref="C20"/>
    </sheetView>
  </sheetViews>
  <sheetFormatPr defaultColWidth="11.42578125" defaultRowHeight="15" x14ac:dyDescent="0.25"/>
  <cols>
    <col min="1" max="1" width="10" customWidth="1"/>
    <col min="2" max="2" width="17.5703125" bestFit="1" customWidth="1"/>
    <col min="3" max="3" width="20.85546875" customWidth="1"/>
    <col min="4" max="4" width="17.140625" customWidth="1"/>
    <col min="5" max="5" width="17.28515625" customWidth="1"/>
    <col min="6" max="6" width="11.42578125" customWidth="1"/>
    <col min="7" max="7" width="6.7109375" customWidth="1"/>
    <col min="8" max="8" width="10.42578125" customWidth="1"/>
    <col min="9" max="9" width="6.85546875" customWidth="1"/>
    <col min="10" max="10" width="11.42578125" customWidth="1"/>
    <col min="11" max="11" width="18.28515625" customWidth="1"/>
    <col min="12" max="13" width="16.7109375" customWidth="1"/>
    <col min="14" max="14" width="9.85546875" customWidth="1"/>
    <col min="15" max="15" width="25.42578125" customWidth="1"/>
    <col min="16" max="17" width="11.42578125" customWidth="1"/>
    <col min="19" max="19" width="11.7109375" bestFit="1" customWidth="1"/>
    <col min="20" max="21" width="32.85546875" bestFit="1" customWidth="1"/>
    <col min="22" max="22" width="13.5703125" bestFit="1" customWidth="1"/>
    <col min="23" max="24" width="23.28515625" bestFit="1" customWidth="1"/>
    <col min="25" max="25" width="11.7109375" bestFit="1" customWidth="1"/>
    <col min="26" max="26" width="20.5703125" bestFit="1" customWidth="1"/>
    <col min="27" max="27" width="16.7109375" bestFit="1" customWidth="1"/>
    <col min="28" max="28" width="16.7109375" customWidth="1"/>
    <col min="29" max="29" width="16.7109375" bestFit="1" customWidth="1"/>
    <col min="30" max="30" width="23.140625" bestFit="1" customWidth="1"/>
    <col min="31" max="31" width="16.7109375" bestFit="1" customWidth="1"/>
    <col min="32" max="32" width="20.42578125" bestFit="1" customWidth="1"/>
    <col min="33" max="33" width="18.42578125" customWidth="1"/>
    <col min="47" max="47" width="26.85546875" customWidth="1"/>
  </cols>
  <sheetData>
    <row r="1" spans="1:27" x14ac:dyDescent="0.25">
      <c r="A1" t="s">
        <v>7</v>
      </c>
      <c r="B1" t="s">
        <v>104</v>
      </c>
      <c r="C1" t="s">
        <v>105</v>
      </c>
      <c r="D1" t="s">
        <v>113</v>
      </c>
      <c r="E1" t="s">
        <v>176</v>
      </c>
      <c r="F1" t="s">
        <v>83</v>
      </c>
      <c r="G1" t="s">
        <v>114</v>
      </c>
      <c r="H1" t="s">
        <v>115</v>
      </c>
      <c r="I1" t="s">
        <v>173</v>
      </c>
      <c r="J1" t="s">
        <v>305</v>
      </c>
      <c r="K1" t="s">
        <v>174</v>
      </c>
      <c r="L1" t="s">
        <v>443</v>
      </c>
      <c r="M1" t="s">
        <v>444</v>
      </c>
      <c r="N1" t="s">
        <v>175</v>
      </c>
      <c r="O1" t="s">
        <v>177</v>
      </c>
      <c r="P1" t="s">
        <v>411</v>
      </c>
      <c r="Q1" t="s">
        <v>412</v>
      </c>
      <c r="R1" t="s">
        <v>107</v>
      </c>
      <c r="S1" t="s">
        <v>108</v>
      </c>
      <c r="T1" t="s">
        <v>184</v>
      </c>
      <c r="U1" t="s">
        <v>109</v>
      </c>
      <c r="V1" t="s">
        <v>110</v>
      </c>
      <c r="W1" t="s">
        <v>111</v>
      </c>
      <c r="X1" t="s">
        <v>112</v>
      </c>
      <c r="Y1" t="s">
        <v>356</v>
      </c>
      <c r="Z1" t="s">
        <v>463</v>
      </c>
      <c r="AA1" t="s">
        <v>106</v>
      </c>
    </row>
    <row r="2" spans="1:27" x14ac:dyDescent="0.25">
      <c r="A2" t="str">
        <f>"C"&amp;ROW()-2</f>
        <v>C0</v>
      </c>
      <c r="B2" t="s">
        <v>4</v>
      </c>
    </row>
    <row r="3" spans="1:27" x14ac:dyDescent="0.25">
      <c r="A3" t="str">
        <f t="shared" ref="A3" si="0">"C"&amp;ROW()-2</f>
        <v>C1</v>
      </c>
      <c r="B3" t="s">
        <v>238</v>
      </c>
      <c r="D3" t="s">
        <v>243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 t="s">
        <v>409</v>
      </c>
      <c r="P3">
        <v>1</v>
      </c>
      <c r="Q3">
        <v>1</v>
      </c>
      <c r="R3" t="s">
        <v>221</v>
      </c>
      <c r="S3" t="s">
        <v>221</v>
      </c>
      <c r="T3" t="s">
        <v>240</v>
      </c>
      <c r="U3" t="s">
        <v>270</v>
      </c>
      <c r="V3" t="s">
        <v>223</v>
      </c>
      <c r="W3" t="s">
        <v>242</v>
      </c>
      <c r="X3" t="s">
        <v>5</v>
      </c>
      <c r="Y3">
        <v>1</v>
      </c>
      <c r="AA3" t="s">
        <v>240</v>
      </c>
    </row>
  </sheetData>
  <phoneticPr fontId="1" type="noConversion"/>
  <dataValidations count="13">
    <dataValidation type="list" allowBlank="1" showInputMessage="1" showErrorMessage="1" sqref="AU4:AU1048576" xr:uid="{D7A58537-B20F-4FF1-B522-BAF45D890180}">
      <formula1>CHEMIE_ALTHOLZ_AUSWAHL</formula1>
    </dataValidation>
    <dataValidation type="list" allowBlank="1" showInputMessage="1" showErrorMessage="1" errorTitle="Fehler!" error="Eingabe ungültig." promptTitle="REKU" prompt="Bitte wählen Sie aus der Liste." sqref="AE4:AE1048576" xr:uid="{365D7463-72D7-455A-81BF-FB1BA47E47CC}">
      <formula1>REKU_AUSWAHL</formula1>
    </dataValidation>
    <dataValidation type="list" allowBlank="1" showInputMessage="1" showErrorMessage="1" errorTitle="Fehler!" error="Ungültige Eingabe." promptTitle="Entscheidungshilfe" prompt="Bitte wählen Sie eine Einstufung aus der Liste." sqref="AD4:AD1048576" xr:uid="{E327E40A-1E42-4F06-8DB2-B94C4D7A24A3}">
      <formula1>ENTSCHEIDUNGSHILFE_AUSWAHL</formula1>
    </dataValidation>
    <dataValidation type="list" allowBlank="1" showInputMessage="1" showErrorMessage="1" errorTitle="Fehler!" error="Eingabe ungültig." promptTitle="DepV" prompt="Bitte wählen Sie eine Einstufung aus der Liste." sqref="AC4:AC1048576" xr:uid="{2A8510B3-2121-45A3-ADEB-4616CFB015E8}">
      <formula1>DEPV_AUSWAHL</formula1>
    </dataValidation>
    <dataValidation type="list" allowBlank="1" showErrorMessage="1" sqref="D2:D3" xr:uid="{310B5C64-E75B-48B0-A433-987ACC6A4389}">
      <formula1>"nachweisbar, nicht nachweisbar"</formula1>
    </dataValidation>
    <dataValidation type="list" allowBlank="1" showInputMessage="1" showErrorMessage="1" sqref="O2:O3" xr:uid="{BE8A61CA-55EE-44EB-B6CC-F3311FC218FB}">
      <formula1>"auffällig, nicht auffällig"</formula1>
    </dataValidation>
    <dataValidation type="list" allowBlank="1" showInputMessage="1" showErrorMessage="1" sqref="AA2:AA23 AB2:AB13 T2:T3 X2:X3" xr:uid="{0C1B8A6C-111C-4A71-B7CB-19BBB7CA01B8}">
      <formula1>"eingehalten, nicht eingehalten"</formula1>
    </dataValidation>
    <dataValidation type="list" allowBlank="1" showInputMessage="1" showErrorMessage="1" sqref="W2:W3" xr:uid="{BBFD99F8-4F98-4551-92EF-03D41A8C6CE6}">
      <formula1>"Spalte 5, DK1, DK2"</formula1>
    </dataValidation>
    <dataValidation type="list" allowBlank="1" showInputMessage="1" showErrorMessage="1" sqref="V2:V3" xr:uid="{2794A249-3D56-44F3-BA92-18A27C5E4D87}">
      <formula1>"DK0, DK1, DK2, DK3, &gt;DK3"</formula1>
    </dataValidation>
    <dataValidation type="list" allowBlank="1" showInputMessage="1" showErrorMessage="1" sqref="U2:U3" xr:uid="{1E602BBC-AD99-4DA7-85B3-EFB0009D9C54}">
      <formula1>"RC1, RC2, RC3, &gt;RC3"</formula1>
    </dataValidation>
    <dataValidation type="list" allowBlank="1" showInputMessage="1" showErrorMessage="1" sqref="R2:S3" xr:uid="{FA06BEE0-3E9C-4195-BDEB-FDE18FB3A0C9}">
      <formula1>"Z0, Z0*, Z1.1, Z1.2, Z2, &gt;Z2"</formula1>
    </dataValidation>
    <dataValidation type="list" allowBlank="1" showInputMessage="1" showErrorMessage="1" sqref="B2:B3" xr:uid="{806BF5FA-2DF4-40CC-B5FC-B827A2275773}">
      <formula1>"gefährlich, nicht gefährlich, Auffälligkeit, keine Auffälligkeit"</formula1>
    </dataValidation>
    <dataValidation type="list" allowBlank="1" showInputMessage="1" showErrorMessage="1" sqref="E2:E1048576" xr:uid="{946A3534-50E0-4E7C-9906-3B76AA2D2C90}">
      <formula1>"nachweisbar, nicht nachweisbar"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sheetPr>
    <tabColor theme="0"/>
  </sheetPr>
  <dimension ref="A1:D12"/>
  <sheetViews>
    <sheetView workbookViewId="0">
      <selection activeCell="E11" sqref="E11"/>
    </sheetView>
  </sheetViews>
  <sheetFormatPr defaultColWidth="11.42578125" defaultRowHeight="15" x14ac:dyDescent="0.25"/>
  <cols>
    <col min="1" max="1" width="5.140625" bestFit="1" customWidth="1"/>
    <col min="2" max="2" width="12" bestFit="1" customWidth="1"/>
    <col min="3" max="3" width="14" bestFit="1" customWidth="1"/>
    <col min="4" max="4" width="8.42578125" style="4" bestFit="1" customWidth="1"/>
  </cols>
  <sheetData>
    <row r="1" spans="1:4" x14ac:dyDescent="0.25">
      <c r="A1" t="s">
        <v>7</v>
      </c>
      <c r="B1" t="s">
        <v>8</v>
      </c>
      <c r="C1" t="s">
        <v>116</v>
      </c>
      <c r="D1" s="4" t="s">
        <v>117</v>
      </c>
    </row>
    <row r="2" spans="1:4" x14ac:dyDescent="0.25">
      <c r="A2" t="str">
        <f t="shared" ref="A2" si="0">"A"&amp;ROW()-1</f>
        <v>A1</v>
      </c>
      <c r="B2">
        <f t="shared" ref="B2" si="1">ROW()-1</f>
        <v>1</v>
      </c>
      <c r="C2" t="s">
        <v>6</v>
      </c>
      <c r="D2" s="4">
        <v>77</v>
      </c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</sheetData>
  <dataValidations count="1">
    <dataValidation type="list" allowBlank="1" showInputMessage="1" showErrorMessage="1" sqref="C2:C1048576" xr:uid="{10AF85FA-68C0-4EE8-B7C7-9E52FC476860}">
      <formula1>RUK_PROBENART_AUSWAHL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sheetPr>
    <tabColor theme="0"/>
  </sheetPr>
  <dimension ref="A1:J23"/>
  <sheetViews>
    <sheetView zoomScaleNormal="100" workbookViewId="0">
      <selection activeCell="J10" sqref="J10"/>
    </sheetView>
  </sheetViews>
  <sheetFormatPr defaultColWidth="11.42578125" defaultRowHeight="15" x14ac:dyDescent="0.25"/>
  <cols>
    <col min="1" max="1" width="5.140625" bestFit="1" customWidth="1"/>
    <col min="2" max="2" width="12" bestFit="1" customWidth="1"/>
    <col min="3" max="5" width="10.42578125" bestFit="1" customWidth="1"/>
    <col min="6" max="6" width="15.28515625" style="5" customWidth="1"/>
    <col min="7" max="7" width="11.42578125" style="1"/>
    <col min="8" max="8" width="11.42578125" style="6"/>
    <col min="9" max="9" width="6.5703125" style="6" bestFit="1" customWidth="1"/>
    <col min="10" max="10" width="12.85546875" customWidth="1"/>
  </cols>
  <sheetData>
    <row r="1" spans="1:10" x14ac:dyDescent="0.25">
      <c r="A1" t="s">
        <v>7</v>
      </c>
      <c r="B1" t="s">
        <v>8</v>
      </c>
      <c r="C1" t="s">
        <v>118</v>
      </c>
      <c r="D1" t="s">
        <v>119</v>
      </c>
      <c r="E1" t="s">
        <v>120</v>
      </c>
      <c r="F1" s="5" t="s">
        <v>121</v>
      </c>
      <c r="G1" s="9" t="s">
        <v>185</v>
      </c>
      <c r="H1" s="2" t="s">
        <v>186</v>
      </c>
      <c r="I1" s="2" t="s">
        <v>187</v>
      </c>
      <c r="J1" t="s">
        <v>188</v>
      </c>
    </row>
    <row r="2" spans="1:10" x14ac:dyDescent="0.25">
      <c r="A2" t="str">
        <f t="shared" ref="A2" si="0">"LP"&amp;ROW()-1</f>
        <v>LP1</v>
      </c>
      <c r="B2">
        <f t="shared" ref="B2" si="1">ROW()-1</f>
        <v>1</v>
      </c>
      <c r="C2" s="3">
        <v>0.42</v>
      </c>
      <c r="D2" s="3">
        <v>0.39</v>
      </c>
      <c r="E2" s="3">
        <v>0.39</v>
      </c>
      <c r="F2" s="5">
        <f>IFERROR(AVERAGE(Lp.Table[[#This Row],[WERT_1]:[WERT_3]]),"")</f>
        <v>0.40000000000000008</v>
      </c>
      <c r="G2">
        <f>IFERROR(ROUND(22.5/Lp.Table[[#This Row],[MITTELWERT]],1),"")</f>
        <v>56.3</v>
      </c>
      <c r="H2" s="6">
        <f>IFERROR(ROUND(Lp.Table[[#This Row],[EV]]*0.85,0),"")</f>
        <v>48</v>
      </c>
      <c r="I2" s="6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87</v>
      </c>
      <c r="J2">
        <f>IF(Lp.Table[[#This Row],[EV2]] &lt;&gt; "",120,"")</f>
        <v>120</v>
      </c>
    </row>
    <row r="3" spans="1:10" x14ac:dyDescent="0.25">
      <c r="C3" s="3"/>
      <c r="D3" s="3"/>
      <c r="E3" s="3"/>
      <c r="G3"/>
    </row>
    <row r="4" spans="1:10" x14ac:dyDescent="0.25">
      <c r="C4" s="3"/>
      <c r="D4" s="3"/>
      <c r="E4" s="3"/>
      <c r="G4"/>
    </row>
    <row r="5" spans="1:10" x14ac:dyDescent="0.25">
      <c r="C5" s="3"/>
      <c r="D5" s="3"/>
      <c r="E5" s="3"/>
      <c r="G5"/>
    </row>
    <row r="6" spans="1:10" x14ac:dyDescent="0.25">
      <c r="C6" s="3"/>
      <c r="D6" s="3"/>
      <c r="E6" s="3"/>
      <c r="G6"/>
    </row>
    <row r="7" spans="1:10" x14ac:dyDescent="0.25">
      <c r="C7" s="3"/>
      <c r="D7" s="3"/>
      <c r="E7" s="3"/>
      <c r="G7"/>
    </row>
    <row r="8" spans="1:10" x14ac:dyDescent="0.25">
      <c r="C8" s="3"/>
      <c r="D8" s="3"/>
      <c r="E8" s="3"/>
      <c r="G8"/>
    </row>
    <row r="9" spans="1:10" x14ac:dyDescent="0.25">
      <c r="C9" s="3"/>
      <c r="D9" s="3"/>
      <c r="E9" s="3"/>
      <c r="G9"/>
    </row>
    <row r="10" spans="1:10" x14ac:dyDescent="0.25">
      <c r="C10" s="3"/>
      <c r="D10" s="3"/>
      <c r="E10" s="3"/>
      <c r="J10" s="1"/>
    </row>
    <row r="11" spans="1:10" x14ac:dyDescent="0.25">
      <c r="C11" s="3"/>
      <c r="D11" s="3"/>
      <c r="E11" s="3"/>
      <c r="J11" s="1"/>
    </row>
    <row r="12" spans="1:10" x14ac:dyDescent="0.25">
      <c r="C12" s="3"/>
      <c r="D12" s="3"/>
      <c r="E12" s="3"/>
      <c r="J12" s="1"/>
    </row>
    <row r="13" spans="1:10" x14ac:dyDescent="0.25">
      <c r="C13" s="3"/>
      <c r="D13" s="3"/>
      <c r="E13" s="3"/>
      <c r="J13" s="1"/>
    </row>
    <row r="14" spans="1:10" x14ac:dyDescent="0.25">
      <c r="C14" s="3"/>
      <c r="D14" s="3"/>
      <c r="E14" s="3"/>
      <c r="J14" s="1"/>
    </row>
    <row r="15" spans="1:10" x14ac:dyDescent="0.25">
      <c r="C15" s="3"/>
      <c r="D15" s="3"/>
      <c r="E15" s="3"/>
      <c r="J15" s="1"/>
    </row>
    <row r="16" spans="1:10" x14ac:dyDescent="0.25">
      <c r="C16" s="3"/>
      <c r="D16" s="3"/>
      <c r="E16" s="3"/>
      <c r="J16" s="1"/>
    </row>
    <row r="17" spans="1:5" x14ac:dyDescent="0.25">
      <c r="A17" s="1"/>
      <c r="B17" s="1"/>
      <c r="C17" s="3"/>
      <c r="D17" s="3"/>
      <c r="E17" s="3"/>
    </row>
    <row r="18" spans="1:5" x14ac:dyDescent="0.25">
      <c r="A18" s="1"/>
      <c r="B18" s="1"/>
      <c r="C18" s="3"/>
      <c r="D18" s="3"/>
      <c r="E18" s="3"/>
    </row>
    <row r="19" spans="1:5" x14ac:dyDescent="0.25">
      <c r="A19" s="1"/>
      <c r="B19" s="1"/>
      <c r="C19" s="3"/>
      <c r="D19" s="3"/>
      <c r="E19" s="3"/>
    </row>
    <row r="20" spans="1:5" x14ac:dyDescent="0.25">
      <c r="A20" s="1"/>
      <c r="B20" s="1"/>
      <c r="C20" s="3"/>
      <c r="D20" s="3"/>
      <c r="E20" s="3"/>
    </row>
    <row r="21" spans="1:5" x14ac:dyDescent="0.25">
      <c r="A21" s="1"/>
      <c r="B21" s="1"/>
      <c r="C21" s="3"/>
      <c r="D21" s="3"/>
      <c r="E21" s="3"/>
    </row>
    <row r="22" spans="1:5" x14ac:dyDescent="0.25">
      <c r="A22" s="1"/>
      <c r="B22" s="1"/>
      <c r="C22" s="3"/>
      <c r="D22" s="3"/>
      <c r="E22" s="3"/>
    </row>
    <row r="23" spans="1:5" x14ac:dyDescent="0.25">
      <c r="A23" s="1"/>
      <c r="B23" s="1"/>
      <c r="C23" s="3"/>
      <c r="D23" s="3"/>
      <c r="E23" s="3"/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sheetPr>
    <tabColor theme="7" tint="0.39997558519241921"/>
  </sheetPr>
  <dimension ref="A1:AG24"/>
  <sheetViews>
    <sheetView tabSelected="1" workbookViewId="0">
      <pane xSplit="1" topLeftCell="B1" activePane="topRight" state="frozen"/>
      <selection activeCell="F37" sqref="F37"/>
      <selection pane="topRight" activeCell="C13" sqref="C13"/>
    </sheetView>
  </sheetViews>
  <sheetFormatPr defaultColWidth="11.42578125" defaultRowHeight="15" x14ac:dyDescent="0.25"/>
  <cols>
    <col min="1" max="1" width="5.140625" bestFit="1" customWidth="1"/>
    <col min="2" max="2" width="13.5703125" bestFit="1" customWidth="1"/>
    <col min="3" max="3" width="12" bestFit="1" customWidth="1"/>
    <col min="4" max="4" width="10.7109375" bestFit="1" customWidth="1"/>
    <col min="5" max="5" width="11.140625" bestFit="1" customWidth="1"/>
    <col min="6" max="6" width="10.5703125" bestFit="1" customWidth="1"/>
    <col min="7" max="7" width="21" bestFit="1" customWidth="1"/>
    <col min="8" max="8" width="17.5703125" customWidth="1"/>
    <col min="9" max="9" width="51.7109375" bestFit="1" customWidth="1"/>
    <col min="10" max="10" width="18.42578125" bestFit="1" customWidth="1"/>
    <col min="11" max="11" width="19.42578125" bestFit="1" customWidth="1"/>
    <col min="12" max="12" width="26" bestFit="1" customWidth="1"/>
    <col min="13" max="13" width="13.85546875" bestFit="1" customWidth="1"/>
    <col min="14" max="14" width="21.28515625" bestFit="1" customWidth="1"/>
    <col min="15" max="15" width="27.5703125" bestFit="1" customWidth="1"/>
    <col min="16" max="16" width="19.7109375" bestFit="1" customWidth="1"/>
    <col min="17" max="17" width="26" bestFit="1" customWidth="1"/>
    <col min="18" max="18" width="21.28515625" bestFit="1" customWidth="1"/>
    <col min="19" max="19" width="17.140625" bestFit="1" customWidth="1"/>
    <col min="20" max="20" width="22.28515625" bestFit="1" customWidth="1"/>
    <col min="21" max="21" width="14.42578125" bestFit="1" customWidth="1"/>
    <col min="22" max="22" width="23.85546875" bestFit="1" customWidth="1"/>
    <col min="23" max="23" width="11.28515625" bestFit="1" customWidth="1"/>
    <col min="24" max="24" width="115.42578125" bestFit="1" customWidth="1"/>
    <col min="25" max="25" width="15.140625" customWidth="1"/>
    <col min="26" max="32" width="15" bestFit="1" customWidth="1"/>
    <col min="33" max="33" width="16" bestFit="1" customWidth="1"/>
  </cols>
  <sheetData>
    <row r="1" spans="1:33" x14ac:dyDescent="0.25">
      <c r="A1" s="16" t="s">
        <v>7</v>
      </c>
      <c r="B1" s="16" t="s">
        <v>467</v>
      </c>
      <c r="C1" s="16" t="s">
        <v>8</v>
      </c>
      <c r="D1" s="17" t="s">
        <v>9</v>
      </c>
      <c r="E1" s="18" t="s">
        <v>10</v>
      </c>
      <c r="F1" s="18" t="s">
        <v>11</v>
      </c>
      <c r="G1" s="18" t="s">
        <v>29</v>
      </c>
      <c r="H1" s="18" t="s">
        <v>30</v>
      </c>
      <c r="I1" s="18" t="s">
        <v>31</v>
      </c>
      <c r="J1" s="18" t="s">
        <v>32</v>
      </c>
      <c r="K1" s="18" t="s">
        <v>33</v>
      </c>
      <c r="L1" s="18" t="s">
        <v>34</v>
      </c>
      <c r="M1" s="18" t="s">
        <v>35</v>
      </c>
      <c r="N1" s="18" t="s">
        <v>36</v>
      </c>
      <c r="O1" s="18" t="s">
        <v>37</v>
      </c>
      <c r="P1" s="18" t="s">
        <v>38</v>
      </c>
      <c r="Q1" s="18" t="s">
        <v>39</v>
      </c>
      <c r="R1" s="18" t="s">
        <v>40</v>
      </c>
      <c r="S1" s="18" t="s">
        <v>41</v>
      </c>
      <c r="T1" s="18" t="s">
        <v>42</v>
      </c>
      <c r="U1" s="18" t="s">
        <v>43</v>
      </c>
      <c r="V1" s="18" t="s">
        <v>44</v>
      </c>
      <c r="W1" s="18" t="s">
        <v>45</v>
      </c>
      <c r="X1" s="10" t="s">
        <v>319</v>
      </c>
      <c r="Y1" s="10" t="s">
        <v>320</v>
      </c>
      <c r="Z1" s="10" t="s">
        <v>321</v>
      </c>
      <c r="AA1" s="10" t="s">
        <v>322</v>
      </c>
      <c r="AB1" s="10" t="s">
        <v>323</v>
      </c>
      <c r="AC1" s="10" t="s">
        <v>324</v>
      </c>
      <c r="AD1" s="10" t="s">
        <v>325</v>
      </c>
      <c r="AE1" s="10" t="s">
        <v>326</v>
      </c>
      <c r="AF1" s="10" t="s">
        <v>327</v>
      </c>
      <c r="AG1" s="10" t="s">
        <v>328</v>
      </c>
    </row>
    <row r="2" spans="1:33" x14ac:dyDescent="0.25">
      <c r="A2" t="s">
        <v>0</v>
      </c>
      <c r="B2" t="str">
        <f t="shared" ref="B2" si="0">"EXPLORATION"</f>
        <v>EXPLORATION</v>
      </c>
      <c r="C2">
        <v>1</v>
      </c>
      <c r="D2" s="11">
        <v>44427</v>
      </c>
      <c r="E2" t="s">
        <v>343</v>
      </c>
      <c r="F2" t="s">
        <v>341</v>
      </c>
      <c r="G2" t="s">
        <v>342</v>
      </c>
      <c r="H2" t="s">
        <v>344</v>
      </c>
      <c r="I2" s="12" t="s">
        <v>345</v>
      </c>
      <c r="J2" t="s">
        <v>245</v>
      </c>
      <c r="K2" t="s">
        <v>227</v>
      </c>
      <c r="L2" t="s">
        <v>228</v>
      </c>
      <c r="M2" t="s">
        <v>229</v>
      </c>
      <c r="N2" t="s">
        <v>230</v>
      </c>
      <c r="O2" s="12" t="s">
        <v>346</v>
      </c>
      <c r="P2" t="s">
        <v>231</v>
      </c>
      <c r="Q2" t="s">
        <v>231</v>
      </c>
      <c r="R2" t="s">
        <v>231</v>
      </c>
      <c r="S2">
        <v>10</v>
      </c>
      <c r="T2" t="s">
        <v>347</v>
      </c>
      <c r="U2">
        <v>45</v>
      </c>
      <c r="V2" t="s">
        <v>300</v>
      </c>
      <c r="W2">
        <v>300</v>
      </c>
      <c r="X2" t="s">
        <v>303</v>
      </c>
      <c r="Y2" t="s">
        <v>249</v>
      </c>
      <c r="Z2" t="s">
        <v>262</v>
      </c>
      <c r="AA2" t="s">
        <v>274</v>
      </c>
      <c r="AB2" t="s">
        <v>283</v>
      </c>
      <c r="AC2" t="s">
        <v>289</v>
      </c>
      <c r="AD2" t="s">
        <v>294</v>
      </c>
      <c r="AE2" t="s">
        <v>298</v>
      </c>
      <c r="AF2" t="s">
        <v>301</v>
      </c>
      <c r="AG2" t="s">
        <v>466</v>
      </c>
    </row>
    <row r="3" spans="1:33" x14ac:dyDescent="0.25">
      <c r="D3" s="11"/>
      <c r="I3" s="12"/>
      <c r="O3" s="12"/>
    </row>
    <row r="4" spans="1:33" x14ac:dyDescent="0.25">
      <c r="B4" s="1"/>
      <c r="D4" s="11"/>
      <c r="I4" s="12"/>
      <c r="O4" s="12"/>
    </row>
    <row r="5" spans="1:33" x14ac:dyDescent="0.25">
      <c r="B5" s="1"/>
      <c r="D5" s="11"/>
      <c r="I5" s="12"/>
      <c r="O5" s="12"/>
    </row>
    <row r="6" spans="1:33" x14ac:dyDescent="0.25">
      <c r="B6" s="1"/>
      <c r="D6" s="11"/>
      <c r="I6" s="12"/>
      <c r="O6" s="12"/>
    </row>
    <row r="7" spans="1:33" x14ac:dyDescent="0.25">
      <c r="B7" s="1"/>
      <c r="D7" s="11"/>
      <c r="I7" s="12"/>
      <c r="O7" s="12"/>
    </row>
    <row r="8" spans="1:33" x14ac:dyDescent="0.25">
      <c r="B8" s="1"/>
      <c r="D8" s="11"/>
      <c r="I8" s="12"/>
      <c r="O8" s="12"/>
    </row>
    <row r="9" spans="1:33" x14ac:dyDescent="0.25">
      <c r="B9" s="1"/>
      <c r="D9" s="11"/>
      <c r="I9" s="12"/>
      <c r="O9" s="12"/>
    </row>
    <row r="10" spans="1:33" x14ac:dyDescent="0.25">
      <c r="B10" s="1"/>
    </row>
    <row r="11" spans="1:33" x14ac:dyDescent="0.25">
      <c r="D11" s="11"/>
      <c r="I11" s="12"/>
      <c r="O11" s="12"/>
    </row>
    <row r="12" spans="1:33" x14ac:dyDescent="0.25">
      <c r="D12" s="11"/>
      <c r="I12" s="12"/>
      <c r="O12" s="12"/>
    </row>
    <row r="13" spans="1:33" x14ac:dyDescent="0.25">
      <c r="D13" s="11"/>
      <c r="I13" s="12"/>
      <c r="O13" s="12"/>
    </row>
    <row r="14" spans="1:33" x14ac:dyDescent="0.25">
      <c r="D14" s="11"/>
      <c r="I14" s="12"/>
      <c r="O14" s="12"/>
    </row>
    <row r="15" spans="1:33" x14ac:dyDescent="0.25">
      <c r="D15" s="11"/>
      <c r="I15" s="12"/>
      <c r="O15" s="12"/>
    </row>
    <row r="16" spans="1:33" x14ac:dyDescent="0.25">
      <c r="D16" s="11"/>
      <c r="I16" s="12"/>
      <c r="O16" s="12"/>
    </row>
    <row r="18" spans="4:15" x14ac:dyDescent="0.25">
      <c r="D18" s="11"/>
      <c r="I18" s="12"/>
      <c r="O18" s="12"/>
    </row>
    <row r="19" spans="4:15" x14ac:dyDescent="0.25">
      <c r="D19" s="11"/>
      <c r="I19" s="12"/>
      <c r="O19" s="12"/>
    </row>
    <row r="20" spans="4:15" x14ac:dyDescent="0.25">
      <c r="D20" s="11"/>
      <c r="I20" s="12"/>
      <c r="O20" s="12"/>
    </row>
    <row r="21" spans="4:15" x14ac:dyDescent="0.25">
      <c r="D21" s="11"/>
      <c r="I21" s="12"/>
      <c r="O21" s="12"/>
    </row>
    <row r="22" spans="4:15" x14ac:dyDescent="0.25">
      <c r="D22" s="11"/>
      <c r="I22" s="12"/>
      <c r="O22" s="12"/>
    </row>
    <row r="23" spans="4:15" x14ac:dyDescent="0.25">
      <c r="D23" s="11"/>
      <c r="I23" s="12"/>
      <c r="O23" s="12"/>
    </row>
    <row r="24" spans="4:15" x14ac:dyDescent="0.25">
      <c r="D24" s="11"/>
      <c r="I24" s="12"/>
      <c r="O24" s="12"/>
    </row>
  </sheetData>
  <phoneticPr fontId="1" type="noConversion"/>
  <dataValidations count="17">
    <dataValidation allowBlank="1" showInputMessage="1" showErrorMessage="1" errorTitle="Fehler!" error="Ungültige Eingabe._x000a_" promptTitle="quantitativer Pechnachweis" prompt="Wählen Sie aus der Liste." sqref="R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N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M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K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1" xr:uid="{7F1FF105-03C1-449B-96C1-5DC380EDD8F5}"/>
    <dataValidation type="list" errorStyle="information" allowBlank="1" showInputMessage="1" sqref="X23 X25:X1048576 X17:X19 X15 X10:X11 X2:X4 X8" xr:uid="{7DA0F676-1112-4FDF-A639-37799EC1C942}">
      <formula1>FOOTNOTE_AUSWAHL</formula1>
    </dataValidation>
    <dataValidation type="list" allowBlank="1" showInputMessage="1" sqref="X24 X20:X22 X16 X12:X14 Y2:AG1048576 X9 X5:X7" xr:uid="{FE1F40CF-905C-4A1C-84F4-78C8900338D9}">
      <formula1>FOOTNOTE_AUSWAHL</formula1>
    </dataValidation>
    <dataValidation errorStyle="information" allowBlank="1" showInputMessage="1" sqref="X1" xr:uid="{68ADA6D7-3D37-48BA-88DB-4EFAC25AABB4}"/>
    <dataValidation allowBlank="1" showInputMessage="1" sqref="Y1:AG1" xr:uid="{CF737C7D-0277-46F7-AA23-3D178A87F598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2:J1048576" xr:uid="{200A134C-37B8-4153-AC11-C24CBDA4F355}">
      <formula1>AUFSCHLUSS_OB_AUSWAHL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K2:K1048576" xr:uid="{EF4F3D00-F80C-4916-8B77-79F1261D1288}">
      <formula1>AUFSCHLUSS_TOB_AUSWAHL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2:L1048576" xr:uid="{EE0051B8-DA66-4774-AEA5-2A5C6299795A}">
      <formula1>AUFSCHLUSS_UG_AUSWAHL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M2:M1048576" xr:uid="{3B55915B-49DD-4566-A23C-E4418E081189}">
      <formula1>OBERKANTE_AUSWAHL</formula1>
    </dataValidation>
    <dataValidation type="list" allowBlank="1" showInputMessage="1" showErrorMessage="1" sqref="P2:Q1048576" xr:uid="{00B9042F-3D56-4C20-9B27-58406C8A10E3}">
      <formula1>X_AUSWAHL</formula1>
    </dataValidation>
    <dataValidation type="list" allowBlank="1" showInputMessage="1" showErrorMessage="1" errorTitle="Fehler!" error="Ungültige Eingabe._x000a_" promptTitle="quantitativer Pechnachweis" prompt="Wählen Sie aus der Liste." sqref="R2:R1048576" xr:uid="{9877A45D-D6F0-4482-A624-BF4548611A11}">
      <formula1>X_AUSWAHL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N2:N1048576" xr:uid="{365BB2BF-2CC1-4F79-88C8-723ED12FB3F6}">
      <formula1>BELASTUNGSKLASSE_AUSWAHL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19C7-2A32-44C6-8955-0C43EF130A3F}">
  <sheetPr>
    <tabColor theme="7" tint="0.39997558519241921"/>
  </sheetPr>
  <dimension ref="A1:AE3"/>
  <sheetViews>
    <sheetView workbookViewId="0">
      <pane xSplit="9" topLeftCell="J1" activePane="topRight" state="frozen"/>
      <selection pane="topRight" activeCell="C9" sqref="C9"/>
    </sheetView>
  </sheetViews>
  <sheetFormatPr defaultRowHeight="15" x14ac:dyDescent="0.25"/>
  <cols>
    <col min="1" max="1" width="5.140625" bestFit="1" customWidth="1"/>
    <col min="2" max="2" width="11.5703125" bestFit="1" customWidth="1"/>
    <col min="3" max="3" width="16" bestFit="1" customWidth="1"/>
    <col min="4" max="4" width="9.42578125" bestFit="1" customWidth="1"/>
    <col min="5" max="5" width="7.7109375" bestFit="1" customWidth="1"/>
    <col min="6" max="6" width="7.5703125" bestFit="1" customWidth="1"/>
    <col min="7" max="7" width="12" bestFit="1" customWidth="1"/>
    <col min="8" max="8" width="14.7109375" bestFit="1" customWidth="1"/>
    <col min="9" max="9" width="11.42578125" bestFit="1" customWidth="1"/>
    <col min="10" max="10" width="13.7109375" bestFit="1" customWidth="1"/>
    <col min="11" max="11" width="16" bestFit="1" customWidth="1"/>
    <col min="12" max="12" width="8.42578125" bestFit="1" customWidth="1"/>
    <col min="13" max="13" width="14.28515625" bestFit="1" customWidth="1"/>
    <col min="14" max="14" width="13.5703125" bestFit="1" customWidth="1"/>
    <col min="15" max="15" width="7.85546875" bestFit="1" customWidth="1"/>
    <col min="16" max="16" width="32.42578125" bestFit="1" customWidth="1"/>
    <col min="17" max="17" width="8.85546875" bestFit="1" customWidth="1"/>
    <col min="18" max="18" width="13" bestFit="1" customWidth="1"/>
    <col min="19" max="19" width="14.28515625" bestFit="1" customWidth="1"/>
    <col min="20" max="20" width="16" bestFit="1" customWidth="1"/>
    <col min="21" max="21" width="17.7109375" bestFit="1" customWidth="1"/>
    <col min="22" max="22" width="19.28515625" bestFit="1" customWidth="1"/>
    <col min="23" max="23" width="8.7109375" bestFit="1" customWidth="1"/>
    <col min="24" max="24" width="13.85546875" bestFit="1" customWidth="1"/>
    <col min="25" max="25" width="15.140625" bestFit="1" customWidth="1"/>
    <col min="26" max="26" width="10.7109375" bestFit="1" customWidth="1"/>
    <col min="27" max="27" width="29.5703125" bestFit="1" customWidth="1"/>
    <col min="28" max="28" width="19.28515625" bestFit="1" customWidth="1"/>
    <col min="29" max="29" width="32.7109375" bestFit="1" customWidth="1"/>
    <col min="30" max="30" width="28.140625" bestFit="1" customWidth="1"/>
    <col min="31" max="31" width="20.7109375" bestFit="1" customWidth="1"/>
  </cols>
  <sheetData>
    <row r="1" spans="1:31" x14ac:dyDescent="0.25">
      <c r="A1" s="16" t="s">
        <v>7</v>
      </c>
      <c r="B1" s="16" t="s">
        <v>13</v>
      </c>
      <c r="C1" s="16" t="s">
        <v>19</v>
      </c>
      <c r="D1" s="16" t="s">
        <v>24</v>
      </c>
      <c r="E1" s="16" t="s">
        <v>23</v>
      </c>
      <c r="F1" s="16" t="s">
        <v>467</v>
      </c>
      <c r="G1" s="16" t="s">
        <v>8</v>
      </c>
      <c r="H1" s="16" t="s">
        <v>75</v>
      </c>
      <c r="I1" s="16" t="s">
        <v>76</v>
      </c>
      <c r="J1" s="16" t="s">
        <v>77</v>
      </c>
      <c r="K1" s="16" t="s">
        <v>78</v>
      </c>
      <c r="L1" s="16" t="s">
        <v>79</v>
      </c>
      <c r="M1" s="16" t="s">
        <v>80</v>
      </c>
      <c r="N1" s="16" t="s">
        <v>81</v>
      </c>
      <c r="O1" s="16" t="s">
        <v>82</v>
      </c>
      <c r="P1" s="16" t="s">
        <v>84</v>
      </c>
      <c r="Q1" s="16" t="s">
        <v>85</v>
      </c>
      <c r="R1" s="16" t="s">
        <v>86</v>
      </c>
      <c r="S1" s="16" t="s">
        <v>87</v>
      </c>
      <c r="T1" s="16" t="s">
        <v>88</v>
      </c>
      <c r="U1" s="16" t="s">
        <v>89</v>
      </c>
      <c r="V1" s="16" t="s">
        <v>90</v>
      </c>
      <c r="W1" s="16" t="s">
        <v>91</v>
      </c>
      <c r="X1" s="16" t="s">
        <v>92</v>
      </c>
      <c r="Y1" s="16" t="s">
        <v>93</v>
      </c>
      <c r="Z1" s="16" t="s">
        <v>47</v>
      </c>
      <c r="AA1" s="16" t="s">
        <v>94</v>
      </c>
      <c r="AB1" s="16" t="s">
        <v>95</v>
      </c>
      <c r="AC1" s="16" t="s">
        <v>96</v>
      </c>
      <c r="AD1" s="16" t="s">
        <v>97</v>
      </c>
      <c r="AE1" s="16" t="s">
        <v>98</v>
      </c>
    </row>
    <row r="2" spans="1:31" x14ac:dyDescent="0.25">
      <c r="A2" t="str">
        <f>"SE"&amp;ROW()-1</f>
        <v>SE1</v>
      </c>
      <c r="B2" t="s">
        <v>0</v>
      </c>
      <c r="C2" t="s">
        <v>348</v>
      </c>
      <c r="F2" t="str">
        <f>"LAYER"</f>
        <v>LAYER</v>
      </c>
      <c r="G2">
        <v>1</v>
      </c>
      <c r="H2" t="s">
        <v>190</v>
      </c>
      <c r="I2" t="s">
        <v>189</v>
      </c>
      <c r="J2" t="s">
        <v>316</v>
      </c>
      <c r="L2">
        <v>5</v>
      </c>
      <c r="M2">
        <f ca="1">Erkundungsstelle.Sample.Table[[#This Row],[TIEFE_ENDE]]-Erkundungsstelle.Sample.Table[[#This Row],[DICKE]]</f>
        <v>0</v>
      </c>
      <c r="N2" cm="1">
        <f t="array" aca="1" ref="N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5</v>
      </c>
      <c r="O2" t="s">
        <v>220</v>
      </c>
      <c r="P2" t="s">
        <v>216</v>
      </c>
      <c r="Q2" t="s">
        <v>457</v>
      </c>
      <c r="R2" t="s">
        <v>217</v>
      </c>
      <c r="S2" t="s">
        <v>218</v>
      </c>
      <c r="T2" t="s">
        <v>219</v>
      </c>
      <c r="U2">
        <v>1</v>
      </c>
      <c r="V2">
        <v>1</v>
      </c>
      <c r="Y2" t="str" cm="1">
        <f t="array" ref="Y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bit. Befestigung</v>
      </c>
      <c r="Z2" t="str">
        <f>IF(Erkundungsstelle.Sample.Table[[#This Row],[PECH]]="JA","auffällig",IF(Erkundungsstelle.Sample.Table[[#This Row],[ART]]&lt;&gt;"","neutral",""))</f>
        <v>auffällig</v>
      </c>
      <c r="AA2">
        <v>1</v>
      </c>
      <c r="AB2" t="s">
        <v>458</v>
      </c>
      <c r="AC2" t="s">
        <v>458</v>
      </c>
      <c r="AD2" t="s">
        <v>220</v>
      </c>
      <c r="AE2" t="s">
        <v>458</v>
      </c>
    </row>
    <row r="3" spans="1:31" x14ac:dyDescent="0.25">
      <c r="A3" t="str">
        <f t="shared" ref="A3" si="0">"SE"&amp;ROW()-1</f>
        <v>SE2</v>
      </c>
      <c r="B3" t="s">
        <v>0</v>
      </c>
      <c r="C3" t="s">
        <v>3</v>
      </c>
      <c r="D3" t="s">
        <v>477</v>
      </c>
      <c r="F3" t="str">
        <f>"LAYER"</f>
        <v>LAYER</v>
      </c>
      <c r="G3">
        <v>2</v>
      </c>
      <c r="H3" t="s">
        <v>190</v>
      </c>
      <c r="I3" t="s">
        <v>189</v>
      </c>
      <c r="J3" t="s">
        <v>316</v>
      </c>
      <c r="L3">
        <v>3</v>
      </c>
      <c r="M3">
        <f ca="1">Erkundungsstelle.Sample.Table[[#This Row],[TIEFE_ENDE]]-Erkundungsstelle.Sample.Table[[#This Row],[DICKE]]</f>
        <v>5</v>
      </c>
      <c r="N3" cm="1">
        <f t="array" aca="1" ref="N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8</v>
      </c>
      <c r="O3" t="s">
        <v>191</v>
      </c>
      <c r="P3" t="s">
        <v>234</v>
      </c>
      <c r="Q3" t="s">
        <v>449</v>
      </c>
      <c r="R3" t="s">
        <v>235</v>
      </c>
      <c r="S3" t="s">
        <v>236</v>
      </c>
      <c r="T3" t="s">
        <v>237</v>
      </c>
      <c r="U3">
        <v>2</v>
      </c>
      <c r="V3">
        <v>2</v>
      </c>
      <c r="Y3" t="str" cm="1">
        <f t="array" ref="Y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Asphalt</v>
      </c>
      <c r="Z3" t="str">
        <f>IF(Erkundungsstelle.Sample.Table[[#This Row],[PECH]]="JA","auffällig",IF(Erkundungsstelle.Sample.Table[[#This Row],[ART]]&lt;&gt;"","neutral",""))</f>
        <v>neutral</v>
      </c>
      <c r="AA3">
        <v>2</v>
      </c>
      <c r="AB3" t="s">
        <v>459</v>
      </c>
      <c r="AC3" t="s">
        <v>459</v>
      </c>
      <c r="AD3" t="s">
        <v>191</v>
      </c>
      <c r="AE3" t="s">
        <v>459</v>
      </c>
    </row>
  </sheetData>
  <dataValidations count="20">
    <dataValidation type="list" allowBlank="1" showInputMessage="1" showErrorMessage="1" sqref="E2:E3" xr:uid="{606FD157-69C7-4181-BEEF-39619C01D709}">
      <formula1>LP_ID</formula1>
    </dataValidation>
    <dataValidation type="list" allowBlank="1" showInputMessage="1" showErrorMessage="1" sqref="B2:B3" xr:uid="{9137DDE7-64B6-4EC2-87C7-BBDDB0A58C79}">
      <formula1>ERK_ID</formula1>
    </dataValidation>
    <dataValidation type="list" allowBlank="1" showInputMessage="1" showErrorMessage="1" sqref="D3" xr:uid="{E49DC8AE-33D0-4E7A-9E94-A4461E747A25}">
      <formula1>RUK_ID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D2:AD3" xr:uid="{60D4A022-DCB5-4E11-8171-7058849DF06D}">
      <formula1>JA_NEIN_AUSWAHL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X2:X3" xr:uid="{947D146F-74E5-4EF8-893F-988C0ECCCCEC}">
      <formula1>BEHAELTNIS_AUSWAHL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T2:T3" xr:uid="{982EF88C-22EA-40E6-B979-F680AFB9B486}">
      <formula1>FEUCHTIGKEIT_AUSWAHL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S2:S3" xr:uid="{5BB20ED0-3E7A-4328-909A-DE8FDE68ADE0}">
      <formula1>KONSISTENZ_AUSWAHL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R2:R3" xr:uid="{0CF134B2-D4FC-43CE-A9A8-C0BF24B0B97A}">
      <formula1>BODENART_AUSWAHL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P2:P3" xr:uid="{E8FE3F19-A66F-4F83-B468-67F3345BA51D}">
      <formula1>RUNDUNGSGRAD_AUSWAHL</formula1>
    </dataValidation>
    <dataValidation type="list" allowBlank="1" showInputMessage="1" showErrorMessage="1" errorTitle="Fehler!" error="Ungültige Eingabe." promptTitle="Pechnachweis" prompt="Wählen Sie aus der Liste aus." sqref="O2:O3" xr:uid="{90DED97F-CFBF-4A7C-8AE2-2643AC6D72D2}">
      <formula1>JA_NEIN_AUSWAHL</formula1>
    </dataValidation>
    <dataValidation type="list" allowBlank="1" showInputMessage="1" showErrorMessage="1" errorTitle="Falscher Aufschluss!" error="Bitte wählen Sie einen Aufschluss aus der Liste." promptTitle="Aufschluss" prompt="Bitte wählen sie einen Aufschluss aus der Liste." sqref="H2:H3" xr:uid="{8DF64396-2A47-4FDF-BCFB-19DF6266431B}">
      <formula1>AUFSCHLUSS_AUSWAHL</formula1>
    </dataValidation>
    <dataValidation type="list" allowBlank="1" showInputMessage="1" showErrorMessage="1" sqref="C2:C3" xr:uid="{9411AEC3-8749-452B-8953-47FF91652635}">
      <formula1>CHEMIE_ID_GEB</formula1>
    </dataValidation>
    <dataValidation errorStyle="warning" allowBlank="1" showInputMessage="1" showErrorMessage="1" errorTitle="Achtung!" error="Möglicherweise fehlerhaftes Behältnis." promptTitle="Behältnis" prompt="Bitte wählen Sie eines der Behältnisse!" sqref="X1" xr:uid="{DFCFE86A-FC1A-4D1D-A10B-4620E44A6FA9}"/>
    <dataValidation errorStyle="information" allowBlank="1" showInputMessage="1" showErrorMessage="1" errorTitle="Achtung" promptTitle="Rundungsgrad" prompt="Bitte wählen Sie eine Eigenschaft aus der Liste oder tragen selbst einen Wert ein." sqref="P1" xr:uid="{16B9F7D9-4251-4E8A-BCF2-497D92FBC4B1}"/>
    <dataValidation errorStyle="information" allowBlank="1" showInputMessage="1" showErrorMessage="1" errorTitle="Achtung!" error="Diese Bodenart ist nicht in der Liste vorhanden." promptTitle="Bodenart" prompt="Bitte wählen sie eine Bodenart aus der Liste." sqref="R1" xr:uid="{4AB70C77-7308-4F93-BD08-E7FC26907B40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S1" xr:uid="{0B3FBFBA-D809-4B5E-B708-659FABE9D6A5}"/>
    <dataValidation errorStyle="information" allowBlank="1" showInputMessage="1" showErrorMessage="1" errorTitle="Achtung!" error="Die angegebene Feuchtigkeit befindet sich unter den Vorgaben." promptTitle="Feuchtigkeit" prompt="Bitte wählen Sie aus der Liste." sqref="T1" xr:uid="{BA3BC54C-46F6-4B15-89C6-EE70318D89D2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D1" xr:uid="{58C7B0C8-6C26-465A-8E4F-92BB1DCE0826}"/>
    <dataValidation allowBlank="1" showInputMessage="1" showErrorMessage="1" errorTitle="Fehler!" error="Ungültige Eingabe." promptTitle="Pechnachweis" prompt="Wählen Sie aus der Liste aus." sqref="O1" xr:uid="{4AC35EA3-B4A9-41AE-9608-B06BE0E76E31}"/>
    <dataValidation allowBlank="1" showInputMessage="1" showErrorMessage="1" errorTitle="Falscher Aufschluss!" error="Bitte wählen Sie einen Aufschluss aus der Liste." promptTitle="Aufschluss" prompt="Bitte wählen sie einen Aufschluss aus der Liste." sqref="H1" xr:uid="{396FDD5E-3FD9-43C5-AA12-5D986EE90021}"/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sheetPr>
    <tabColor theme="4" tint="-0.249977111117893"/>
  </sheetPr>
  <dimension ref="A1:I8"/>
  <sheetViews>
    <sheetView workbookViewId="0">
      <selection activeCell="D15" sqref="D15"/>
    </sheetView>
  </sheetViews>
  <sheetFormatPr defaultColWidth="11.42578125" defaultRowHeight="15" x14ac:dyDescent="0.25"/>
  <cols>
    <col min="1" max="1" width="13.42578125" customWidth="1"/>
    <col min="2" max="2" width="7.5703125" bestFit="1" customWidth="1"/>
    <col min="3" max="3" width="12" bestFit="1" customWidth="1"/>
    <col min="4" max="4" width="10.7109375" bestFit="1" customWidth="1"/>
    <col min="5" max="5" width="18.85546875" customWidth="1"/>
    <col min="6" max="6" width="10.5703125" bestFit="1" customWidth="1"/>
    <col min="7" max="7" width="21" bestFit="1" customWidth="1"/>
    <col min="8" max="8" width="17.28515625" bestFit="1" customWidth="1"/>
    <col min="9" max="9" width="51.7109375" bestFit="1" customWidth="1"/>
  </cols>
  <sheetData>
    <row r="1" spans="1:9" x14ac:dyDescent="0.25">
      <c r="A1" s="19" t="s">
        <v>7</v>
      </c>
      <c r="B1" s="19" t="s">
        <v>467</v>
      </c>
      <c r="C1" s="19" t="s">
        <v>8</v>
      </c>
      <c r="D1" s="20" t="s">
        <v>9</v>
      </c>
      <c r="E1" s="21" t="s">
        <v>10</v>
      </c>
      <c r="F1" s="21" t="s">
        <v>11</v>
      </c>
      <c r="G1" s="21" t="s">
        <v>29</v>
      </c>
      <c r="H1" s="21" t="s">
        <v>30</v>
      </c>
      <c r="I1" s="21" t="s">
        <v>31</v>
      </c>
    </row>
    <row r="2" spans="1:9" x14ac:dyDescent="0.25">
      <c r="A2" t="s">
        <v>1</v>
      </c>
      <c r="B2" t="str">
        <f>"HEAP"</f>
        <v>HEAP</v>
      </c>
      <c r="C2">
        <v>1</v>
      </c>
      <c r="D2" s="11">
        <v>44425</v>
      </c>
      <c r="E2" t="s">
        <v>351</v>
      </c>
      <c r="F2" t="s">
        <v>341</v>
      </c>
      <c r="G2" t="s">
        <v>352</v>
      </c>
      <c r="H2" t="s">
        <v>344</v>
      </c>
      <c r="I2" s="12" t="s">
        <v>345</v>
      </c>
    </row>
    <row r="3" spans="1:9" x14ac:dyDescent="0.25">
      <c r="D3" s="11"/>
      <c r="I3" s="12"/>
    </row>
    <row r="4" spans="1:9" x14ac:dyDescent="0.25">
      <c r="D4" s="11"/>
      <c r="I4" s="12"/>
    </row>
    <row r="5" spans="1:9" x14ac:dyDescent="0.25">
      <c r="D5" s="11"/>
      <c r="I5" s="12"/>
    </row>
    <row r="6" spans="1:9" x14ac:dyDescent="0.25">
      <c r="D6" s="11"/>
      <c r="I6" s="12"/>
    </row>
    <row r="7" spans="1:9" x14ac:dyDescent="0.25">
      <c r="D7" s="11"/>
      <c r="I7" s="12"/>
    </row>
    <row r="8" spans="1:9" x14ac:dyDescent="0.25">
      <c r="D8" s="11"/>
      <c r="I8" s="12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sheetPr>
    <tabColor theme="4" tint="-0.249977111117893"/>
  </sheetPr>
  <dimension ref="A1:R14"/>
  <sheetViews>
    <sheetView workbookViewId="0">
      <selection activeCell="D3" sqref="D3"/>
    </sheetView>
  </sheetViews>
  <sheetFormatPr defaultColWidth="11.42578125" defaultRowHeight="15" x14ac:dyDescent="0.25"/>
  <cols>
    <col min="1" max="1" width="7.140625" customWidth="1"/>
    <col min="2" max="2" width="11.5703125" bestFit="1" customWidth="1"/>
    <col min="3" max="3" width="15.85546875" bestFit="1" customWidth="1"/>
    <col min="4" max="4" width="12" customWidth="1"/>
    <col min="5" max="5" width="12" bestFit="1" customWidth="1"/>
    <col min="6" max="6" width="14.7109375" customWidth="1"/>
    <col min="7" max="7" width="17" customWidth="1"/>
    <col min="8" max="8" width="13.7109375" style="13" bestFit="1" customWidth="1"/>
    <col min="9" max="9" width="15" bestFit="1" customWidth="1"/>
    <col min="10" max="10" width="12.5703125" bestFit="1" customWidth="1"/>
    <col min="11" max="11" width="10.5703125" bestFit="1" customWidth="1"/>
    <col min="12" max="12" width="21.85546875" customWidth="1"/>
    <col min="13" max="13" width="16.85546875" customWidth="1"/>
    <col min="14" max="14" width="10.7109375" bestFit="1" customWidth="1"/>
    <col min="15" max="15" width="15.85546875" style="13" bestFit="1" customWidth="1"/>
    <col min="16" max="16" width="7.85546875" bestFit="1" customWidth="1"/>
    <col min="17" max="17" width="13" bestFit="1" customWidth="1"/>
    <col min="18" max="18" width="16.28515625" customWidth="1"/>
  </cols>
  <sheetData>
    <row r="1" spans="1:18" x14ac:dyDescent="0.25">
      <c r="A1" s="19" t="s">
        <v>7</v>
      </c>
      <c r="B1" s="19" t="s">
        <v>13</v>
      </c>
      <c r="C1" s="19" t="s">
        <v>19</v>
      </c>
      <c r="D1" s="19" t="s">
        <v>467</v>
      </c>
      <c r="E1" s="19" t="s">
        <v>8</v>
      </c>
      <c r="F1" s="19" t="s">
        <v>75</v>
      </c>
      <c r="G1" s="19" t="s">
        <v>76</v>
      </c>
      <c r="H1" s="22" t="s">
        <v>77</v>
      </c>
      <c r="I1" s="19" t="s">
        <v>93</v>
      </c>
      <c r="J1" s="19" t="s">
        <v>100</v>
      </c>
      <c r="K1" s="19" t="s">
        <v>101</v>
      </c>
      <c r="L1" s="19" t="s">
        <v>92</v>
      </c>
      <c r="M1" s="19" t="s">
        <v>85</v>
      </c>
      <c r="N1" s="19" t="s">
        <v>47</v>
      </c>
      <c r="O1" s="22" t="s">
        <v>78</v>
      </c>
      <c r="P1" s="19" t="s">
        <v>82</v>
      </c>
      <c r="Q1" s="19" t="s">
        <v>86</v>
      </c>
      <c r="R1" s="19" t="s">
        <v>91</v>
      </c>
    </row>
    <row r="2" spans="1:18" x14ac:dyDescent="0.25">
      <c r="A2" t="str">
        <f>"SH"&amp;ROW()-1</f>
        <v>SH1</v>
      </c>
      <c r="B2" t="s">
        <v>1</v>
      </c>
      <c r="C2" t="s">
        <v>3</v>
      </c>
      <c r="D2" t="str">
        <f>"PIECE"</f>
        <v>PIECE</v>
      </c>
      <c r="E2">
        <v>1</v>
      </c>
      <c r="F2" t="str">
        <f t="shared" ref="F2:F3" si="0">"HAUFWERK"</f>
        <v>HAUFWERK</v>
      </c>
      <c r="G2" t="s">
        <v>350</v>
      </c>
      <c r="H2" s="13" t="s">
        <v>349</v>
      </c>
      <c r="I2" t="s">
        <v>353</v>
      </c>
      <c r="J2">
        <v>250</v>
      </c>
      <c r="K2" cm="1">
        <f t="array" ref="K2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7</v>
      </c>
      <c r="L2" t="s">
        <v>233</v>
      </c>
      <c r="M2" t="s">
        <v>354</v>
      </c>
      <c r="N2" t="s">
        <v>309</v>
      </c>
      <c r="Q2" t="s">
        <v>235</v>
      </c>
      <c r="R2" t="s">
        <v>355</v>
      </c>
    </row>
    <row r="3" spans="1:18" x14ac:dyDescent="0.25">
      <c r="A3" t="str">
        <f t="shared" ref="A3" si="1">"SH"&amp;ROW()-1</f>
        <v>SH2</v>
      </c>
      <c r="B3" t="s">
        <v>1</v>
      </c>
      <c r="C3" t="s">
        <v>348</v>
      </c>
      <c r="D3" t="str">
        <f>"PIECE"</f>
        <v>PIECE</v>
      </c>
      <c r="E3">
        <v>2</v>
      </c>
      <c r="F3" t="str">
        <f t="shared" si="0"/>
        <v>HAUFWERK</v>
      </c>
      <c r="G3" t="s">
        <v>450</v>
      </c>
      <c r="H3" s="13" t="s">
        <v>453</v>
      </c>
      <c r="I3" t="s">
        <v>450</v>
      </c>
      <c r="J3">
        <v>250</v>
      </c>
      <c r="K3" cm="1">
        <f t="array" ref="K3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7</v>
      </c>
      <c r="L3" t="s">
        <v>215</v>
      </c>
      <c r="M3" t="s">
        <v>449</v>
      </c>
      <c r="N3" t="s">
        <v>454</v>
      </c>
      <c r="O3" s="13" t="s">
        <v>455</v>
      </c>
      <c r="P3" t="s">
        <v>220</v>
      </c>
      <c r="Q3" t="s">
        <v>266</v>
      </c>
    </row>
    <row r="10" spans="1:18" x14ac:dyDescent="0.25">
      <c r="F10" s="1"/>
      <c r="K10" s="1"/>
    </row>
    <row r="11" spans="1:18" x14ac:dyDescent="0.25">
      <c r="F11" s="1"/>
      <c r="K11" s="1"/>
    </row>
    <row r="12" spans="1:18" x14ac:dyDescent="0.25">
      <c r="F12" s="1"/>
      <c r="K12" s="1"/>
    </row>
    <row r="13" spans="1:18" x14ac:dyDescent="0.25">
      <c r="F13" s="1"/>
      <c r="K13" s="1"/>
    </row>
    <row r="14" spans="1:18" x14ac:dyDescent="0.25">
      <c r="F14" s="1"/>
      <c r="K14" s="1"/>
    </row>
  </sheetData>
  <phoneticPr fontId="1" type="noConversion"/>
  <dataValidations count="10">
    <dataValidation allowBlank="1" showInputMessage="1" showErrorMessage="1" errorTitle="Falscher Aufschluss!" error="Bitte wählen Sie einen Aufschluss aus der Liste." promptTitle="Aufschluss" prompt="Bitte wählen sie einen Aufschluss aus der Liste." sqref="F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L1:N1" xr:uid="{3CCB9401-072C-4901-A699-44B9159849DC}"/>
    <dataValidation errorStyle="information" allowBlank="1" showInputMessage="1" showErrorMessage="1" errorTitle="Achtung!" error="Diese Bodenart ist nicht in der Liste vorhanden." promptTitle="Bodenart" prompt="Bitte wählen sie eine Bodenart aus der Liste." sqref="Q1" xr:uid="{AACF19FE-E026-4D3C-A8E2-FCBD2E1EC77B}"/>
    <dataValidation allowBlank="1" showInputMessage="1" showErrorMessage="1" errorTitle="Fehler!" error="Ungültige Eingabe." promptTitle="Pechnachweis" prompt="Wählen Sie aus der Liste aus." sqref="P1" xr:uid="{12FEE02B-43EA-4EA0-A642-F66708093086}"/>
    <dataValidation type="list" errorStyle="warning" allowBlank="1" showInputMessage="1" showErrorMessage="1" errorTitle="Achtung!" error="Möglicherweise fehlerhaftes Behältnis." promptTitle="Behältnis" prompt="Bitte wählen Sie eines der Behältnisse!" sqref="L2:L1048576" xr:uid="{18B2E131-51A6-4ABB-BFEB-AA0298F02E99}">
      <formula1>BEHAELTNIS_AUSWAHL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Q2:Q1048576" xr:uid="{C46046F0-F2F8-4F85-B076-A1D1994B0563}">
      <formula1>BODENART_AUSWAHL</formula1>
    </dataValidation>
    <dataValidation type="list" allowBlank="1" showInputMessage="1" showErrorMessage="1" errorTitle="Fehler!" error="Ungültige Eingabe." promptTitle="Pechnachweis" prompt="Wählen Sie aus der Liste aus." sqref="P2:P1048576" xr:uid="{939378C6-BF5D-420E-B5BA-343FE0302B3D}">
      <formula1>JA_NEIN_AUSWAHL</formula1>
    </dataValidation>
    <dataValidation type="list" allowBlank="1" showInputMessage="1" showErrorMessage="1" sqref="B2:B1048576" xr:uid="{5F95BD5F-72B8-479A-89B0-6D0501631172}">
      <formula1>HAUFWERK_ID</formula1>
    </dataValidation>
    <dataValidation type="list" allowBlank="1" showInputMessage="1" showErrorMessage="1" sqref="C9:C1048576" xr:uid="{2FAB030A-9A7B-40B2-843D-CFB924A9FB4A}">
      <formula1>CHEMIE_ID</formula1>
    </dataValidation>
    <dataValidation type="list" allowBlank="1" showInputMessage="1" showErrorMessage="1" sqref="C2:C3" xr:uid="{AB9B170F-C42C-4CE2-BBBD-F4664521BFB0}">
      <formula1>CHEMIE_ID_GEB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sheetPr>
    <tabColor rgb="FF8D097A"/>
  </sheetPr>
  <dimension ref="A1:L20"/>
  <sheetViews>
    <sheetView workbookViewId="0">
      <selection activeCell="E20" sqref="E20"/>
    </sheetView>
  </sheetViews>
  <sheetFormatPr defaultColWidth="11.42578125" defaultRowHeight="15" x14ac:dyDescent="0.25"/>
  <cols>
    <col min="1" max="1" width="5.140625" bestFit="1" customWidth="1"/>
    <col min="2" max="2" width="10.42578125" customWidth="1"/>
    <col min="3" max="3" width="12" bestFit="1" customWidth="1"/>
    <col min="4" max="4" width="17.28515625" customWidth="1"/>
    <col min="5" max="5" width="18.7109375" customWidth="1"/>
    <col min="6" max="6" width="21.140625" bestFit="1" customWidth="1"/>
    <col min="7" max="7" width="18.140625" customWidth="1"/>
    <col min="8" max="8" width="27.42578125" customWidth="1"/>
    <col min="9" max="9" width="20" customWidth="1"/>
    <col min="10" max="10" width="17.140625" customWidth="1"/>
    <col min="11" max="11" width="19.42578125" customWidth="1"/>
    <col min="12" max="12" width="22.28515625" customWidth="1"/>
  </cols>
  <sheetData>
    <row r="1" spans="1:12" x14ac:dyDescent="0.25">
      <c r="A1" s="14" t="s">
        <v>7</v>
      </c>
      <c r="B1" s="14" t="s">
        <v>467</v>
      </c>
      <c r="C1" s="14" t="s">
        <v>8</v>
      </c>
      <c r="D1" s="15" t="s">
        <v>9</v>
      </c>
      <c r="E1" s="14" t="s">
        <v>12</v>
      </c>
      <c r="F1" s="14" t="s">
        <v>46</v>
      </c>
      <c r="G1" s="14" t="s">
        <v>47</v>
      </c>
      <c r="H1" s="14" t="s">
        <v>48</v>
      </c>
      <c r="I1" s="14" t="s">
        <v>304</v>
      </c>
      <c r="J1" s="14" t="s">
        <v>49</v>
      </c>
      <c r="K1" s="14" t="s">
        <v>50</v>
      </c>
      <c r="L1" s="14" t="s">
        <v>51</v>
      </c>
    </row>
    <row r="2" spans="1:12" x14ac:dyDescent="0.25">
      <c r="A2" t="s">
        <v>452</v>
      </c>
      <c r="B2" t="str">
        <f t="shared" ref="B2:B3" si="0">"BUILDING"</f>
        <v>BUILDING</v>
      </c>
      <c r="C2">
        <v>0</v>
      </c>
      <c r="D2" s="11"/>
    </row>
    <row r="3" spans="1:12" x14ac:dyDescent="0.25">
      <c r="A3" t="s">
        <v>2</v>
      </c>
      <c r="B3" t="str">
        <f t="shared" si="0"/>
        <v>BUILDING</v>
      </c>
      <c r="C3">
        <v>1</v>
      </c>
      <c r="D3" s="11">
        <v>44165</v>
      </c>
      <c r="E3" t="s">
        <v>358</v>
      </c>
      <c r="F3" t="s">
        <v>300</v>
      </c>
      <c r="H3" t="s">
        <v>359</v>
      </c>
      <c r="I3" t="s">
        <v>358</v>
      </c>
      <c r="J3" t="s">
        <v>360</v>
      </c>
      <c r="L3" t="s">
        <v>451</v>
      </c>
    </row>
    <row r="4" spans="1:12" x14ac:dyDescent="0.25">
      <c r="D4" s="11"/>
    </row>
    <row r="5" spans="1:12" x14ac:dyDescent="0.25">
      <c r="D5" s="11"/>
    </row>
    <row r="6" spans="1:12" x14ac:dyDescent="0.25">
      <c r="D6" s="11"/>
    </row>
    <row r="7" spans="1:12" x14ac:dyDescent="0.25">
      <c r="D7" s="11"/>
    </row>
    <row r="8" spans="1:12" x14ac:dyDescent="0.25">
      <c r="D8" s="11"/>
    </row>
    <row r="9" spans="1:12" x14ac:dyDescent="0.25">
      <c r="D9" s="11"/>
    </row>
    <row r="10" spans="1:12" x14ac:dyDescent="0.25">
      <c r="D10" s="11"/>
    </row>
    <row r="11" spans="1:12" x14ac:dyDescent="0.25">
      <c r="D11" s="11"/>
    </row>
    <row r="12" spans="1:12" x14ac:dyDescent="0.25">
      <c r="D12" s="11"/>
    </row>
    <row r="13" spans="1:12" x14ac:dyDescent="0.25">
      <c r="D13" s="11"/>
    </row>
    <row r="14" spans="1:12" x14ac:dyDescent="0.25">
      <c r="D14" s="11"/>
    </row>
    <row r="15" spans="1:12" x14ac:dyDescent="0.25">
      <c r="D15" s="11"/>
    </row>
    <row r="16" spans="1:12" x14ac:dyDescent="0.25">
      <c r="D16" s="11"/>
    </row>
    <row r="17" spans="4:4" x14ac:dyDescent="0.25">
      <c r="D17" s="11"/>
    </row>
    <row r="18" spans="4:4" x14ac:dyDescent="0.25">
      <c r="D18" s="11"/>
    </row>
    <row r="19" spans="4:4" x14ac:dyDescent="0.25">
      <c r="D19" s="11"/>
    </row>
    <row r="20" spans="4:4" x14ac:dyDescent="0.25">
      <c r="D20" s="11"/>
    </row>
  </sheetData>
  <dataValidations count="12">
    <dataValidation allowBlank="1" showInputMessage="1" sqref="L1 G1 J1" xr:uid="{2D725EF5-1D40-4DDD-998A-BAD453A70FE1}"/>
    <dataValidation errorStyle="information" allowBlank="1" showInputMessage="1" sqref="E1:F1" xr:uid="{57E1D220-ACC5-49E2-A1E1-7639A34D542F}"/>
    <dataValidation type="list" allowBlank="1" showInputMessage="1" sqref="L13:L1048576" xr:uid="{8CDCC3CC-8229-4BFD-8817-7A9A8D721E9D}">
      <formula1>ENTNAHME_AUSWAHL</formula1>
    </dataValidation>
    <dataValidation type="list" errorStyle="information" allowBlank="1" showInputMessage="1" sqref="E13:E1048576" xr:uid="{4C14746D-B56B-48AD-917E-4755FBBF5E40}">
      <formula1>GEBAUDE_BAUTEIL_AUSWAHL</formula1>
    </dataValidation>
    <dataValidation type="list" errorStyle="information" allowBlank="1" showInputMessage="1" sqref="F13:F1048576" xr:uid="{2E1B5F08-DC20-4E81-975A-BE01EA3F3CFD}">
      <formula1>GEBAUDE_CHARAKTER_AUSWAHL</formula1>
    </dataValidation>
    <dataValidation type="list" allowBlank="1" showInputMessage="1" sqref="G13:G1048576" xr:uid="{32892F23-B6B8-4D8B-9360-D2764F4A32C0}">
      <formula1>GEBAUDE_GERUCH_AUSWAHL</formula1>
    </dataValidation>
    <dataValidation type="list" allowBlank="1" showInputMessage="1" sqref="J13:J1048576" xr:uid="{915EE2A1-55E0-4768-84A3-03ABEC565053}">
      <formula1>ETAGEN_AUSWAHL</formula1>
    </dataValidation>
    <dataValidation type="list" allowBlank="1" showInputMessage="1" showErrorMessage="1" sqref="L3:L12" xr:uid="{D22D0BD7-C6FC-4E8C-8CED-77F2D9EDEF9D}">
      <formula1>ENTNAHME_AUSWAHL</formula1>
    </dataValidation>
    <dataValidation type="list" allowBlank="1" showInputMessage="1" showErrorMessage="1" sqref="J3:J12" xr:uid="{F2ACDFCA-3B40-46C0-BCC3-2474FBA54753}">
      <formula1>ETAGEN_AUSWAHL</formula1>
    </dataValidation>
    <dataValidation type="list" allowBlank="1" showInputMessage="1" showErrorMessage="1" sqref="G3:G12" xr:uid="{8CE29388-AFC8-42B9-ADB4-8138C8390CE8}">
      <formula1>GEBAUDE_GERUCH_AUSWAHL</formula1>
    </dataValidation>
    <dataValidation type="list" allowBlank="1" showInputMessage="1" showErrorMessage="1" sqref="F3:F12" xr:uid="{A74925F9-6FC3-4F89-A933-0CB5DF70FBB6}">
      <formula1>GEBAUDE_CHARAKTER_AUSWAHL</formula1>
    </dataValidation>
    <dataValidation type="list" allowBlank="1" showInputMessage="1" showErrorMessage="1" sqref="E3:E12" xr:uid="{E7C75973-479E-4DF9-B3AF-FBB4C4B3FFE5}">
      <formula1>GEBAUDE_BAUTEIL_AUSWAHL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A7FB0-A156-4F4D-839B-A7DE33119791}">
  <sheetPr>
    <tabColor rgb="FF8D097A"/>
  </sheetPr>
  <dimension ref="A1:P3"/>
  <sheetViews>
    <sheetView workbookViewId="0">
      <selection activeCell="B10" sqref="B10"/>
    </sheetView>
  </sheetViews>
  <sheetFormatPr defaultRowHeight="15" x14ac:dyDescent="0.25"/>
  <cols>
    <col min="1" max="1" width="8.140625" customWidth="1"/>
    <col min="2" max="2" width="11.42578125" customWidth="1"/>
    <col min="3" max="3" width="15.7109375" customWidth="1"/>
    <col min="4" max="4" width="8.7109375" customWidth="1"/>
    <col min="5" max="5" width="11.85546875" customWidth="1"/>
    <col min="6" max="6" width="14.5703125" customWidth="1"/>
    <col min="7" max="7" width="12.140625" customWidth="1"/>
    <col min="8" max="8" width="8.7109375" customWidth="1"/>
    <col min="9" max="9" width="8.28515625" customWidth="1"/>
    <col min="10" max="10" width="14.140625" customWidth="1"/>
    <col min="11" max="12" width="13.42578125" customWidth="1"/>
    <col min="13" max="13" width="22.85546875" customWidth="1"/>
    <col min="14" max="14" width="24" customWidth="1"/>
    <col min="15" max="15" width="30.140625" customWidth="1"/>
    <col min="16" max="16" width="29.42578125" customWidth="1"/>
  </cols>
  <sheetData>
    <row r="1" spans="1:16" ht="15.75" thickBot="1" x14ac:dyDescent="0.3">
      <c r="A1" s="26" t="s">
        <v>7</v>
      </c>
      <c r="B1" s="24" t="s">
        <v>13</v>
      </c>
      <c r="C1" s="25" t="s">
        <v>19</v>
      </c>
      <c r="D1" s="26" t="s">
        <v>467</v>
      </c>
      <c r="E1" s="26" t="s">
        <v>8</v>
      </c>
      <c r="F1" s="26" t="s">
        <v>75</v>
      </c>
      <c r="G1" s="26" t="s">
        <v>99</v>
      </c>
      <c r="H1" s="26" t="s">
        <v>85</v>
      </c>
      <c r="I1" s="26" t="s">
        <v>79</v>
      </c>
      <c r="J1" s="26" t="s">
        <v>80</v>
      </c>
      <c r="K1" s="26" t="s">
        <v>81</v>
      </c>
      <c r="L1" s="26" t="s">
        <v>51</v>
      </c>
      <c r="M1" s="26" t="s">
        <v>439</v>
      </c>
      <c r="N1" s="26" t="s">
        <v>102</v>
      </c>
      <c r="O1" s="27" t="s">
        <v>103</v>
      </c>
      <c r="P1" s="25" t="s">
        <v>306</v>
      </c>
    </row>
    <row r="2" spans="1:16" x14ac:dyDescent="0.25">
      <c r="A2" t="str">
        <f t="shared" ref="A2:A3" si="0">"SB"&amp;ROW()-1</f>
        <v>SB1</v>
      </c>
      <c r="B2" t="s">
        <v>452</v>
      </c>
      <c r="D2" t="str">
        <f t="shared" ref="D2:D3" si="1">"LAYER"</f>
        <v>LAYER</v>
      </c>
      <c r="E2">
        <v>1</v>
      </c>
      <c r="F2" t="str">
        <f t="shared" ref="F2:F3" si="2">"GEBAEUDE"</f>
        <v>GEBAEUDE</v>
      </c>
      <c r="I2">
        <v>2</v>
      </c>
      <c r="J2" t="e">
        <f ca="1">Gebaeude.Sample.Table[[#This Row],[TIEFE_ENDE]]-Gebaeude.Sample.Table[[#This Row],[DICKE]]</f>
        <v>#VALUE!</v>
      </c>
      <c r="K2" t="e" cm="1">
        <f t="array" aca="1" ref="K2" ca="1">IF(CELL("inhalt",INDIRECT(ADDRESS(ROW()-1,COLUMN(Gebaeude.Sample.Table[[#This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</row>
    <row r="3" spans="1:16" x14ac:dyDescent="0.25">
      <c r="A3" t="str">
        <f t="shared" si="0"/>
        <v>SB2</v>
      </c>
      <c r="B3" t="s">
        <v>2</v>
      </c>
      <c r="C3" t="s">
        <v>348</v>
      </c>
      <c r="D3" t="str">
        <f t="shared" si="1"/>
        <v>LAYER</v>
      </c>
      <c r="E3">
        <v>1</v>
      </c>
      <c r="F3" t="str">
        <f t="shared" si="2"/>
        <v>GEBAEUDE</v>
      </c>
      <c r="I3">
        <v>3</v>
      </c>
      <c r="J3" t="e">
        <f ca="1">Gebaeude.Sample.Table[[#This Row],[TIEFE_ENDE]]-Gebaeude.Sample.Table[[#This Row],[DICKE]]</f>
        <v>#VALUE!</v>
      </c>
      <c r="K3" t="e" cm="1">
        <f t="array" aca="1" ref="K3" ca="1">IF(CELL("inhalt",INDIRECT(ADDRESS(ROW()-1,COLUMN(Gebaeude.Sample.Table[[#This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</row>
  </sheetData>
  <dataValidations count="6">
    <dataValidation allowBlank="1" showInputMessage="1" sqref="O1" xr:uid="{A5A7A187-8CFE-4D44-AF2F-AECA1AEB71AD}"/>
    <dataValidation allowBlank="1" showInputMessage="1" showErrorMessage="1" errorTitle="Falscher Aufschluss!" error="Bitte wählen Sie einen Aufschluss aus der Liste." promptTitle="Aufschluss" prompt="Bitte wählen sie einen Aufschluss aus der Liste." sqref="F1" xr:uid="{F22AB1AB-8AE5-4E8C-BD0F-B2515278111F}"/>
    <dataValidation type="list" allowBlank="1" showInputMessage="1" showErrorMessage="1" sqref="B2:B1048576" xr:uid="{A2E15E7F-AC90-4010-9755-4D460684C4EF}">
      <formula1>GEBAUDE_ID</formula1>
    </dataValidation>
    <dataValidation type="list" allowBlank="1" showInputMessage="1" showErrorMessage="1" sqref="C2:C3" xr:uid="{E74ADC19-5BEB-4601-A39A-2DC1A19D6508}">
      <formula1>CHEMIE_ID_GEB</formula1>
    </dataValidation>
    <dataValidation type="list" allowBlank="1" showInputMessage="1" showErrorMessage="1" sqref="L2:L3" xr:uid="{453497B1-15E4-4637-8676-386528AA683F}">
      <formula1>JA_NEIN_AUSWAHL</formula1>
    </dataValidation>
    <dataValidation type="list" allowBlank="1" showInputMessage="1" showErrorMessage="1" sqref="O2:O3" xr:uid="{93516313-06F8-42E2-89BE-A087E75B0DA5}">
      <formula1>GEBAUDE_AVV_AUSWAHL</formula1>
    </dataValidation>
  </dataValidation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AG25"/>
  <sheetViews>
    <sheetView topLeftCell="S1" workbookViewId="0">
      <selection activeCell="W5" sqref="W5"/>
    </sheetView>
  </sheetViews>
  <sheetFormatPr defaultColWidth="11.42578125" defaultRowHeight="15" x14ac:dyDescent="0.25"/>
  <cols>
    <col min="1" max="1" width="20.7109375" bestFit="1" customWidth="1"/>
    <col min="2" max="2" width="22.28515625" bestFit="1" customWidth="1"/>
    <col min="3" max="3" width="24.85546875" bestFit="1" customWidth="1"/>
    <col min="4" max="4" width="19.28515625" bestFit="1" customWidth="1"/>
    <col min="5" max="5" width="20.5703125" bestFit="1" customWidth="1"/>
    <col min="6" max="6" width="22" bestFit="1" customWidth="1"/>
    <col min="7" max="7" width="33.85546875" bestFit="1" customWidth="1"/>
    <col min="8" max="8" width="14.7109375" bestFit="1" customWidth="1"/>
    <col min="9" max="9" width="17.140625" bestFit="1" customWidth="1"/>
    <col min="10" max="10" width="16.85546875" bestFit="1" customWidth="1"/>
    <col min="11" max="11" width="36.7109375" bestFit="1" customWidth="1"/>
    <col min="12" max="12" width="18" bestFit="1" customWidth="1"/>
    <col min="13" max="13" width="13.42578125" bestFit="1" customWidth="1"/>
    <col min="14" max="14" width="28.5703125" bestFit="1" customWidth="1"/>
    <col min="15" max="15" width="16.7109375" bestFit="1" customWidth="1"/>
    <col min="16" max="16" width="17.140625" bestFit="1" customWidth="1"/>
    <col min="17" max="17" width="20.140625" bestFit="1" customWidth="1"/>
    <col min="18" max="18" width="21.28515625" bestFit="1" customWidth="1"/>
    <col min="19" max="19" width="27.5703125" bestFit="1" customWidth="1"/>
    <col min="20" max="20" width="15.85546875" bestFit="1" customWidth="1"/>
    <col min="21" max="21" width="23.140625" bestFit="1" customWidth="1"/>
    <col min="22" max="22" width="12" bestFit="1" customWidth="1"/>
    <col min="23" max="23" width="141" bestFit="1" customWidth="1"/>
    <col min="24" max="24" width="16.42578125" bestFit="1" customWidth="1"/>
    <col min="25" max="25" width="16.7109375" customWidth="1"/>
    <col min="26" max="26" width="21.7109375" customWidth="1"/>
    <col min="27" max="27" width="17.28515625" customWidth="1"/>
    <col min="28" max="28" width="18.140625" customWidth="1"/>
    <col min="30" max="30" width="24.28515625" style="13" customWidth="1"/>
    <col min="31" max="31" width="16.7109375" customWidth="1"/>
    <col min="32" max="32" width="20.140625" customWidth="1"/>
  </cols>
  <sheetData>
    <row r="1" spans="1:33" s="8" customFormat="1" x14ac:dyDescent="0.25">
      <c r="A1" s="8" t="s">
        <v>192</v>
      </c>
      <c r="B1" s="8" t="s">
        <v>193</v>
      </c>
      <c r="C1" s="8" t="s">
        <v>194</v>
      </c>
      <c r="D1" s="8" t="s">
        <v>195</v>
      </c>
      <c r="E1" s="8" t="s">
        <v>196</v>
      </c>
      <c r="F1" s="8" t="s">
        <v>197</v>
      </c>
      <c r="G1" s="8" t="s">
        <v>198</v>
      </c>
      <c r="H1" s="8" t="s">
        <v>199</v>
      </c>
      <c r="I1" s="8" t="s">
        <v>200</v>
      </c>
      <c r="J1" s="8" t="s">
        <v>201</v>
      </c>
      <c r="K1" s="8" t="s">
        <v>202</v>
      </c>
      <c r="L1" s="8" t="s">
        <v>203</v>
      </c>
      <c r="M1" s="8" t="s">
        <v>204</v>
      </c>
      <c r="N1" s="8" t="s">
        <v>205</v>
      </c>
      <c r="O1" s="8" t="s">
        <v>206</v>
      </c>
      <c r="P1" s="8" t="s">
        <v>207</v>
      </c>
      <c r="Q1" s="8" t="s">
        <v>208</v>
      </c>
      <c r="R1" s="8" t="s">
        <v>209</v>
      </c>
      <c r="S1" s="8" t="s">
        <v>210</v>
      </c>
      <c r="T1" s="8" t="s">
        <v>211</v>
      </c>
      <c r="U1" s="8" t="s">
        <v>212</v>
      </c>
      <c r="V1" s="8" t="s">
        <v>213</v>
      </c>
      <c r="W1" s="8" t="s">
        <v>214</v>
      </c>
      <c r="X1" s="8" t="s">
        <v>317</v>
      </c>
      <c r="Y1" s="8" t="s">
        <v>393</v>
      </c>
      <c r="Z1" s="8" t="s">
        <v>394</v>
      </c>
      <c r="AA1" s="8" t="s">
        <v>390</v>
      </c>
      <c r="AB1" s="8" t="s">
        <v>383</v>
      </c>
      <c r="AC1" s="8" t="s">
        <v>395</v>
      </c>
      <c r="AD1" s="23" t="s">
        <v>396</v>
      </c>
      <c r="AE1" s="8" t="s">
        <v>106</v>
      </c>
      <c r="AF1" s="8" t="s">
        <v>176</v>
      </c>
      <c r="AG1" s="8" t="s">
        <v>408</v>
      </c>
    </row>
    <row r="2" spans="1:33" x14ac:dyDescent="0.25">
      <c r="A2" t="s">
        <v>190</v>
      </c>
      <c r="B2" t="s">
        <v>215</v>
      </c>
      <c r="C2" t="s">
        <v>216</v>
      </c>
      <c r="D2" t="s">
        <v>217</v>
      </c>
      <c r="E2" t="s">
        <v>218</v>
      </c>
      <c r="F2" t="s">
        <v>219</v>
      </c>
      <c r="G2" t="s">
        <v>220</v>
      </c>
      <c r="H2" t="s">
        <v>4</v>
      </c>
      <c r="I2" t="s">
        <v>221</v>
      </c>
      <c r="J2" t="s">
        <v>221</v>
      </c>
      <c r="K2" t="s">
        <v>5</v>
      </c>
      <c r="L2" t="s">
        <v>222</v>
      </c>
      <c r="M2" t="s">
        <v>223</v>
      </c>
      <c r="N2" t="s">
        <v>224</v>
      </c>
      <c r="O2" t="s">
        <v>5</v>
      </c>
      <c r="P2" t="s">
        <v>225</v>
      </c>
      <c r="Q2" t="s">
        <v>226</v>
      </c>
      <c r="R2" t="s">
        <v>227</v>
      </c>
      <c r="S2" t="s">
        <v>228</v>
      </c>
      <c r="T2" t="s">
        <v>229</v>
      </c>
      <c r="U2" t="s">
        <v>230</v>
      </c>
      <c r="V2" t="s">
        <v>231</v>
      </c>
      <c r="W2" t="s">
        <v>303</v>
      </c>
      <c r="X2" t="s">
        <v>6</v>
      </c>
      <c r="Y2" t="s">
        <v>363</v>
      </c>
      <c r="Z2" t="s">
        <v>300</v>
      </c>
      <c r="AA2" t="s">
        <v>379</v>
      </c>
      <c r="AB2" t="s">
        <v>384</v>
      </c>
      <c r="AC2" t="s">
        <v>414</v>
      </c>
      <c r="AD2" s="13" t="s">
        <v>371</v>
      </c>
      <c r="AE2" t="s">
        <v>5</v>
      </c>
      <c r="AF2" t="s">
        <v>225</v>
      </c>
      <c r="AG2" t="s">
        <v>409</v>
      </c>
    </row>
    <row r="3" spans="1:33" x14ac:dyDescent="0.25">
      <c r="A3" t="s">
        <v>232</v>
      </c>
      <c r="B3" t="s">
        <v>233</v>
      </c>
      <c r="C3" t="s">
        <v>234</v>
      </c>
      <c r="D3" t="s">
        <v>235</v>
      </c>
      <c r="E3" t="s">
        <v>236</v>
      </c>
      <c r="F3" t="s">
        <v>237</v>
      </c>
      <c r="G3" t="s">
        <v>191</v>
      </c>
      <c r="H3" t="s">
        <v>238</v>
      </c>
      <c r="I3" t="s">
        <v>239</v>
      </c>
      <c r="J3" t="s">
        <v>239</v>
      </c>
      <c r="K3" t="s">
        <v>240</v>
      </c>
      <c r="L3" t="s">
        <v>241</v>
      </c>
      <c r="M3" t="s">
        <v>242</v>
      </c>
      <c r="N3" t="s">
        <v>242</v>
      </c>
      <c r="O3" t="s">
        <v>240</v>
      </c>
      <c r="P3" t="s">
        <v>243</v>
      </c>
      <c r="Q3" t="s">
        <v>244</v>
      </c>
      <c r="R3" t="s">
        <v>245</v>
      </c>
      <c r="S3" t="s">
        <v>246</v>
      </c>
      <c r="T3" t="s">
        <v>247</v>
      </c>
      <c r="U3">
        <v>0.3</v>
      </c>
      <c r="V3" t="s">
        <v>248</v>
      </c>
      <c r="W3" t="s">
        <v>262</v>
      </c>
      <c r="X3" t="s">
        <v>315</v>
      </c>
      <c r="Y3" t="s">
        <v>366</v>
      </c>
      <c r="Z3" t="s">
        <v>362</v>
      </c>
      <c r="AA3" t="s">
        <v>380</v>
      </c>
      <c r="AB3" t="s">
        <v>385</v>
      </c>
      <c r="AC3" t="s">
        <v>415</v>
      </c>
      <c r="AD3" s="13" t="s">
        <v>405</v>
      </c>
      <c r="AE3" t="s">
        <v>240</v>
      </c>
      <c r="AF3" t="s">
        <v>243</v>
      </c>
      <c r="AG3" t="s">
        <v>410</v>
      </c>
    </row>
    <row r="4" spans="1:33" x14ac:dyDescent="0.25">
      <c r="A4" t="s">
        <v>250</v>
      </c>
      <c r="B4" t="s">
        <v>251</v>
      </c>
      <c r="C4" t="s">
        <v>252</v>
      </c>
      <c r="D4" t="s">
        <v>253</v>
      </c>
      <c r="E4" t="s">
        <v>254</v>
      </c>
      <c r="F4" t="s">
        <v>255</v>
      </c>
      <c r="H4" t="s">
        <v>413</v>
      </c>
      <c r="I4" t="s">
        <v>256</v>
      </c>
      <c r="J4" t="s">
        <v>256</v>
      </c>
      <c r="L4" t="s">
        <v>257</v>
      </c>
      <c r="M4" t="s">
        <v>258</v>
      </c>
      <c r="N4" t="s">
        <v>258</v>
      </c>
      <c r="Q4" t="s">
        <v>259</v>
      </c>
      <c r="R4" t="s">
        <v>228</v>
      </c>
      <c r="S4" t="s">
        <v>227</v>
      </c>
      <c r="T4" t="s">
        <v>260</v>
      </c>
      <c r="U4" s="4">
        <v>1</v>
      </c>
      <c r="V4" t="s">
        <v>261</v>
      </c>
      <c r="W4" t="s">
        <v>274</v>
      </c>
      <c r="Y4" t="s">
        <v>365</v>
      </c>
      <c r="Z4" t="s">
        <v>378</v>
      </c>
      <c r="AA4" t="s">
        <v>381</v>
      </c>
      <c r="AB4" t="s">
        <v>364</v>
      </c>
      <c r="AC4" t="s">
        <v>416</v>
      </c>
      <c r="AD4" s="13" t="s">
        <v>372</v>
      </c>
    </row>
    <row r="5" spans="1:33" x14ac:dyDescent="0.25">
      <c r="A5" t="s">
        <v>263</v>
      </c>
      <c r="B5" t="s">
        <v>264</v>
      </c>
      <c r="C5" t="s">
        <v>265</v>
      </c>
      <c r="D5" t="s">
        <v>266</v>
      </c>
      <c r="E5" t="s">
        <v>267</v>
      </c>
      <c r="F5" t="s">
        <v>268</v>
      </c>
      <c r="H5" t="s">
        <v>438</v>
      </c>
      <c r="I5" t="s">
        <v>269</v>
      </c>
      <c r="J5" t="s">
        <v>269</v>
      </c>
      <c r="L5" t="s">
        <v>270</v>
      </c>
      <c r="M5" t="s">
        <v>271</v>
      </c>
      <c r="Q5" t="s">
        <v>272</v>
      </c>
      <c r="S5" t="s">
        <v>245</v>
      </c>
      <c r="U5">
        <v>1.8</v>
      </c>
      <c r="V5" t="s">
        <v>273</v>
      </c>
      <c r="W5" t="s">
        <v>283</v>
      </c>
      <c r="Y5" t="s">
        <v>373</v>
      </c>
      <c r="Z5" t="s">
        <v>361</v>
      </c>
      <c r="AA5" t="s">
        <v>382</v>
      </c>
      <c r="AB5" t="s">
        <v>386</v>
      </c>
      <c r="AC5" t="s">
        <v>417</v>
      </c>
      <c r="AD5" s="13" t="s">
        <v>406</v>
      </c>
    </row>
    <row r="6" spans="1:33" x14ac:dyDescent="0.25">
      <c r="A6" t="s">
        <v>275</v>
      </c>
      <c r="B6" t="s">
        <v>276</v>
      </c>
      <c r="E6" t="s">
        <v>277</v>
      </c>
      <c r="F6" t="s">
        <v>278</v>
      </c>
      <c r="I6" t="s">
        <v>279</v>
      </c>
      <c r="J6" t="s">
        <v>279</v>
      </c>
      <c r="M6" t="s">
        <v>280</v>
      </c>
      <c r="Q6" t="s">
        <v>281</v>
      </c>
      <c r="U6">
        <v>3.2</v>
      </c>
      <c r="V6" t="s">
        <v>282</v>
      </c>
      <c r="W6" t="s">
        <v>289</v>
      </c>
      <c r="Y6" t="s">
        <v>374</v>
      </c>
      <c r="AB6" t="s">
        <v>360</v>
      </c>
      <c r="AC6" t="s">
        <v>430</v>
      </c>
      <c r="AD6" s="13" t="s">
        <v>407</v>
      </c>
    </row>
    <row r="7" spans="1:33" x14ac:dyDescent="0.25">
      <c r="A7" t="s">
        <v>284</v>
      </c>
      <c r="E7" t="s">
        <v>285</v>
      </c>
      <c r="I7" t="s">
        <v>286</v>
      </c>
      <c r="J7" t="s">
        <v>286</v>
      </c>
      <c r="Q7" t="s">
        <v>287</v>
      </c>
      <c r="U7">
        <v>10</v>
      </c>
      <c r="V7" t="s">
        <v>288</v>
      </c>
      <c r="W7" t="s">
        <v>294</v>
      </c>
      <c r="Y7" t="s">
        <v>358</v>
      </c>
      <c r="AB7" t="s">
        <v>387</v>
      </c>
      <c r="AC7" t="s">
        <v>431</v>
      </c>
      <c r="AD7" s="13" t="s">
        <v>398</v>
      </c>
    </row>
    <row r="8" spans="1:33" x14ac:dyDescent="0.25">
      <c r="A8" t="s">
        <v>290</v>
      </c>
      <c r="E8" t="s">
        <v>291</v>
      </c>
      <c r="Q8" t="s">
        <v>292</v>
      </c>
      <c r="U8">
        <v>32</v>
      </c>
      <c r="V8" t="s">
        <v>293</v>
      </c>
      <c r="W8" t="s">
        <v>298</v>
      </c>
      <c r="Y8" t="s">
        <v>375</v>
      </c>
      <c r="AB8" t="s">
        <v>388</v>
      </c>
      <c r="AC8" t="s">
        <v>432</v>
      </c>
      <c r="AD8" s="13" t="s">
        <v>367</v>
      </c>
    </row>
    <row r="9" spans="1:33" x14ac:dyDescent="0.25">
      <c r="A9" t="s">
        <v>295</v>
      </c>
      <c r="E9" t="s">
        <v>296</v>
      </c>
      <c r="Q9" t="s">
        <v>245</v>
      </c>
      <c r="U9">
        <v>100</v>
      </c>
      <c r="V9" t="s">
        <v>297</v>
      </c>
      <c r="W9" t="s">
        <v>301</v>
      </c>
      <c r="Y9" t="s">
        <v>376</v>
      </c>
      <c r="AB9" t="s">
        <v>389</v>
      </c>
      <c r="AC9" t="s">
        <v>433</v>
      </c>
      <c r="AD9" s="13" t="s">
        <v>399</v>
      </c>
    </row>
    <row r="10" spans="1:33" x14ac:dyDescent="0.25">
      <c r="A10" t="s">
        <v>299</v>
      </c>
      <c r="E10" t="s">
        <v>300</v>
      </c>
      <c r="W10" t="s">
        <v>249</v>
      </c>
      <c r="Y10" t="s">
        <v>377</v>
      </c>
      <c r="AB10" t="s">
        <v>391</v>
      </c>
      <c r="AC10" t="s">
        <v>418</v>
      </c>
      <c r="AD10" s="13" t="s">
        <v>400</v>
      </c>
    </row>
    <row r="11" spans="1:33" x14ac:dyDescent="0.25">
      <c r="A11" s="7" t="s">
        <v>302</v>
      </c>
      <c r="AB11" t="s">
        <v>392</v>
      </c>
      <c r="AC11" t="s">
        <v>419</v>
      </c>
      <c r="AD11" s="13" t="s">
        <v>368</v>
      </c>
    </row>
    <row r="12" spans="1:33" x14ac:dyDescent="0.25">
      <c r="AC12" t="s">
        <v>420</v>
      </c>
      <c r="AD12" s="13" t="s">
        <v>401</v>
      </c>
    </row>
    <row r="13" spans="1:33" x14ac:dyDescent="0.25">
      <c r="AC13" t="s">
        <v>421</v>
      </c>
      <c r="AD13" s="13" t="s">
        <v>402</v>
      </c>
    </row>
    <row r="14" spans="1:33" x14ac:dyDescent="0.25">
      <c r="AC14" t="s">
        <v>422</v>
      </c>
      <c r="AD14" s="13" t="s">
        <v>403</v>
      </c>
    </row>
    <row r="15" spans="1:33" x14ac:dyDescent="0.25">
      <c r="AC15" t="s">
        <v>423</v>
      </c>
      <c r="AD15" s="13" t="s">
        <v>404</v>
      </c>
    </row>
    <row r="16" spans="1:33" x14ac:dyDescent="0.25">
      <c r="AC16" t="s">
        <v>424</v>
      </c>
      <c r="AD16" s="13" t="s">
        <v>369</v>
      </c>
    </row>
    <row r="17" spans="29:30" x14ac:dyDescent="0.25">
      <c r="AC17" t="s">
        <v>425</v>
      </c>
      <c r="AD17" s="13" t="s">
        <v>397</v>
      </c>
    </row>
    <row r="18" spans="29:30" x14ac:dyDescent="0.25">
      <c r="AC18" t="s">
        <v>426</v>
      </c>
      <c r="AD18" s="13" t="s">
        <v>370</v>
      </c>
    </row>
    <row r="19" spans="29:30" x14ac:dyDescent="0.25">
      <c r="AC19" t="s">
        <v>427</v>
      </c>
    </row>
    <row r="20" spans="29:30" x14ac:dyDescent="0.25">
      <c r="AC20" t="s">
        <v>428</v>
      </c>
    </row>
    <row r="21" spans="29:30" x14ac:dyDescent="0.25">
      <c r="AC21" t="s">
        <v>429</v>
      </c>
    </row>
    <row r="22" spans="29:30" x14ac:dyDescent="0.25">
      <c r="AC22" t="s">
        <v>434</v>
      </c>
    </row>
    <row r="23" spans="29:30" x14ac:dyDescent="0.25">
      <c r="AC23" t="s">
        <v>435</v>
      </c>
    </row>
    <row r="24" spans="29:30" x14ac:dyDescent="0.25">
      <c r="AC24" t="s">
        <v>436</v>
      </c>
    </row>
    <row r="25" spans="29:30" x14ac:dyDescent="0.25">
      <c r="AC25" t="s">
        <v>437</v>
      </c>
    </row>
  </sheetData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Daten</vt:lpstr>
      <vt:lpstr>DatenGebaeude</vt:lpstr>
      <vt:lpstr>DatenHaufwerk</vt:lpstr>
      <vt:lpstr>DatenErkundungsstelle</vt:lpstr>
      <vt:lpstr>Chemie</vt:lpstr>
      <vt:lpstr>RuK</vt:lpstr>
      <vt:lpstr>LP</vt:lpstr>
      <vt:lpstr>Untersuchung ERK</vt:lpstr>
      <vt:lpstr>Probe ERK</vt:lpstr>
      <vt:lpstr>Untersuchung HAUF</vt:lpstr>
      <vt:lpstr>Probe HAUF</vt:lpstr>
      <vt:lpstr>Untersuchung GEB</vt:lpstr>
      <vt:lpstr>Probe GEB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Moritz Künzl</cp:lastModifiedBy>
  <dcterms:created xsi:type="dcterms:W3CDTF">2021-07-27T08:53:06Z</dcterms:created>
  <dcterms:modified xsi:type="dcterms:W3CDTF">2021-11-08T10:42:18Z</dcterms:modified>
</cp:coreProperties>
</file>