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341D7235-95FA-46CF-B8E9-1EF28336281C}" xr6:coauthVersionLast="46" xr6:coauthVersionMax="46" xr10:uidLastSave="{00000000-0000-0000-0000-000000000000}"/>
  <bookViews>
    <workbookView xWindow="2325" yWindow="1875" windowWidth="23565" windowHeight="12705" tabRatio="887" activeTab="1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Schichten_Grunddaten!$B$1:$I$2</definedName>
    <definedName name="ERK_ID">OFFSET(Erkundungsstellen_Grunddaten!#REF!,0,0,COUNTA(Erkundungsstellen_Grunddaten!#REF!))</definedName>
    <definedName name="ERK_NAME">OFFSET(Erkundungsstellen_Grunddaten!$A$2,0,0,COUNTA(Erkundungsstellen_Grunddaten!$A$2:$A$99998))</definedName>
    <definedName name="ExterneDaten_1" localSheetId="0" hidden="1">'Daten Abfrage'!$A$1:$BY$2</definedName>
    <definedName name="Name_Arbeitsblaetter">OFFSET(Namensumgebung!$A$2,0,0,COUNTA(Namensumgebung!$A$2:$A$99998))</definedName>
    <definedName name="SCHICHT_ID">OFFSET(Schichten_Grunddaten!$A$2,0,0,COUNTA(Schichten_Grunddaten!$A$2:$A$100037))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3" l="1"/>
  <c r="W2" i="3"/>
  <c r="Z2" i="3"/>
  <c r="K2" i="3" a="1"/>
  <c r="K2" i="3" l="1"/>
  <c r="J2" i="3" s="1"/>
  <c r="Y21" i="2"/>
  <c r="Y22" i="2"/>
  <c r="Y23" i="2"/>
  <c r="Y24" i="2"/>
  <c r="Z21" i="2"/>
  <c r="Z22" i="2"/>
  <c r="Z23" i="2"/>
  <c r="Z24" i="2"/>
  <c r="AA21" i="2"/>
  <c r="AA22" i="2"/>
  <c r="AA23" i="2"/>
  <c r="AA24" i="2"/>
  <c r="AB21" i="2"/>
  <c r="AB22" i="2"/>
  <c r="AB23" i="2"/>
  <c r="AB24" i="2"/>
  <c r="Y10" i="2"/>
  <c r="Y11" i="2"/>
  <c r="Y12" i="2"/>
  <c r="Z12" i="2" s="1"/>
  <c r="AA12" i="2" s="1"/>
  <c r="AB12" i="2" s="1"/>
  <c r="Y13" i="2"/>
  <c r="Z13" i="2" s="1"/>
  <c r="AA13" i="2" s="1"/>
  <c r="AB13" i="2" s="1"/>
  <c r="Y14" i="2"/>
  <c r="Y15" i="2"/>
  <c r="Y16" i="2"/>
  <c r="Y17" i="2"/>
  <c r="Z17" i="2" s="1"/>
  <c r="AA17" i="2" s="1"/>
  <c r="AB17" i="2" s="1"/>
  <c r="Y18" i="2"/>
  <c r="Y19" i="2"/>
  <c r="Z19" i="2" s="1"/>
  <c r="AA19" i="2" s="1"/>
  <c r="AB19" i="2" s="1"/>
  <c r="Y20" i="2"/>
  <c r="Z10" i="2"/>
  <c r="AA10" i="2" s="1"/>
  <c r="AB10" i="2" s="1"/>
  <c r="Z11" i="2"/>
  <c r="Z14" i="2"/>
  <c r="AA14" i="2" s="1"/>
  <c r="AB14" i="2" s="1"/>
  <c r="Z15" i="2"/>
  <c r="Z16" i="2"/>
  <c r="AA16" i="2" s="1"/>
  <c r="AB16" i="2" s="1"/>
  <c r="Z18" i="2"/>
  <c r="AA18" i="2" s="1"/>
  <c r="AB18" i="2" s="1"/>
  <c r="Z20" i="2"/>
  <c r="AA20" i="2" s="1"/>
  <c r="AB20" i="2" s="1"/>
  <c r="AA11" i="2"/>
  <c r="AB11" i="2" s="1"/>
  <c r="AA15" i="2"/>
  <c r="AB15" i="2" s="1"/>
  <c r="A2" i="3"/>
  <c r="Y9" i="2" l="1"/>
  <c r="Z9" i="2" s="1"/>
  <c r="AA9" i="2" s="1"/>
  <c r="AB9" i="2" s="1"/>
  <c r="Y7" i="2" l="1"/>
  <c r="Z7" i="2" s="1"/>
  <c r="AA7" i="2" s="1"/>
  <c r="AB7" i="2" s="1"/>
  <c r="Y8" i="2"/>
  <c r="Z8" i="2" s="1"/>
  <c r="AA8" i="2" s="1"/>
  <c r="AB8" i="2" s="1"/>
  <c r="Y2" i="2"/>
  <c r="Z2" i="2" s="1"/>
  <c r="AA2" i="2" s="1"/>
  <c r="Y3" i="2"/>
  <c r="Z3" i="2" s="1"/>
  <c r="AA3" i="2" s="1"/>
  <c r="Y4" i="2"/>
  <c r="Z4" i="2" s="1"/>
  <c r="AA4" i="2" s="1"/>
  <c r="Y5" i="2"/>
  <c r="Z5" i="2" s="1"/>
  <c r="AA5" i="2" s="1"/>
  <c r="Y6" i="2"/>
  <c r="Z6" i="2" s="1"/>
  <c r="AA6" i="2" s="1"/>
  <c r="AB6" i="2" l="1"/>
  <c r="AB4" i="2"/>
  <c r="AB2" i="2"/>
  <c r="AB5" i="2"/>
  <c r="A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6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<sst xmlns="http://schemas.openxmlformats.org/spreadsheetml/2006/main" count="258" uniqueCount="136">
  <si>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</si>
  <si>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</si>
  <si>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</si>
  <si>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</si>
  <si>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</si>
  <si>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</si>
  <si>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</si>
  <si>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</si>
  <si>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</si>
  <si>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</si>
  <si>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</si>
  <si>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</si>
  <si>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</si>
  <si>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</si>
  <si>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</si>
  <si>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</si>
  <si>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</si>
  <si>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</si>
  <si>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</si>
  <si>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</si>
  <si>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</si>
  <si>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</si>
  <si>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</si>
  <si>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</si>
  <si>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</si>
  <si>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</si>
  <si>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</si>
  <si>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</si>
  <si>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</si>
  <si>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</si>
  <si>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</si>
  <si>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</si>
  <si>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</si>
  <si>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</si>
  <si>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</si>
  <si>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</si>
  <si>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</si>
  <si>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</si>
  <si>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</si>
  <si>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</si>
  <si>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</si>
  <si>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</si>
  <si>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</si>
  <si>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</si>
  <si>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</si>
  <si>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</si>
  <si>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</si>
  <si>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</si>
  <si>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</si>
  <si>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</si>
  <si>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</si>
  <si>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</si>
  <si>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</si>
  <si>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</si>
  <si>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</si>
  <si>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</si>
  <si>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</si>
  <si>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</si>
  <si>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</si>
  <si>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</si>
  <si>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</si>
  <si>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</si>
  <si>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</si>
  <si>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</si>
  <si>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</si>
  <si>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</si>
  <si>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</si>
  <si>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</si>
  <si>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</si>
  <si>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</si>
  <si>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</si>
  <si>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</si>
  <si>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</si>
  <si>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</si>
  <si>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</si>
  <si>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</si>
  <si>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</si>
  <si>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</si>
  <si>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</si>
  <si>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</si>
  <si>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</si>
  <si>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</si>
  <si>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</si>
  <si>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</si>
  <si>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</si>
  <si>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</si>
  <si>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</si>
  <si>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</si>
  <si>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</si>
  <si>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</si>
  <si>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</si>
  <si>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</si>
  <si>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</si>
  <si>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</si>
  <si>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</si>
  <si>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</si>
  <si>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</si>
  <si>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</si>
  <si>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</si>
  <si>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</si>
  <si>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</si>
  <si>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</si>
  <si>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</si>
  <si>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</si>
  <si>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</si>
  <si>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</si>
  <si>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</si>
  <si>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</si>
  <si>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</si>
  <si>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</si>
  <si>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</si>
  <si>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</si>
  <si>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</si>
  <si>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</si>
  <si>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</si>
  <si>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</si>
  <si>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PE-Eimer 10 l  / PE-Eimer  5 l  / Bohrkiste / PE-Beh. 3 l / PE-Dose 1 l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</si>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</sst>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</cellXfs>
  <cellStyles count="1">
    <cellStyle name="Standard" xfId="0" builtinId="0"/>
  </cellStyles>
  <dxfs count="103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37">
    <queryTableFields count="77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95" name="SCHICHT_RUNDUNGSGRAD_GESTUFTHEIT" tableColumnId="26"/>
      <queryTableField id="27" name="SCHICHT_FARBE" tableColumnId="27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BY2" tableType="queryTable" totalsRowShown="0">
  <autoFilter ref="A1:BY2" xr:uid="{0CECFEBE-37A9-4CD8-9990-A9FA0984ED43}"/>
  <sortState xmlns:xlrd2="http://schemas.microsoft.com/office/spreadsheetml/2017/richdata2" ref="A2:BY2">
    <sortCondition ref="A1:A2"/>
  </sortState>
  <tableColumns count="77">
    <tableColumn id="1" xr3:uid="{A59B684D-903E-46D6-893F-094E343F51FE}" uniqueName="1" name="ERK_ID" queryTableFieldId="1" dataDxfId="102"/>
    <tableColumn id="3" xr3:uid="{F231BB8E-4E81-4971-95F1-9BDAA9FAF8AA}" uniqueName="3" name="ERK_DATUM" queryTableFieldId="3" dataDxfId="101"/>
    <tableColumn id="4" xr3:uid="{D6EC04D7-D8EA-41FD-A2A7-BB81F2D4DFB7}" uniqueName="4" name="ERK_PRUEFER" queryTableFieldId="4" dataDxfId="100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99"/>
    <tableColumn id="6" xr3:uid="{90437C4C-95B0-435B-BCB7-0D53C2061CAC}" uniqueName="6" name="ERK_ORT" queryTableFieldId="6" dataDxfId="98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97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96"/>
    <tableColumn id="16" xr3:uid="{7C1D5550-00AA-464A-BCCD-9D56E5FE950D}" uniqueName="16" name="ERK_LP2" queryTableFieldId="16" dataDxfId="95"/>
    <tableColumn id="17" xr3:uid="{D708C9B6-0326-46A8-A150-563BB8519092}" uniqueName="17" name="ERK_LP3" queryTableFieldId="17" dataDxfId="94"/>
    <tableColumn id="2" xr3:uid="{140D5E42-A8B8-4C17-9115-D1D56586B3D9}" uniqueName="2" name="ERK_LP_MEAN" queryTableFieldId="51" dataDxfId="93"/>
    <tableColumn id="19" xr3:uid="{CD6B35A4-9E72-49FC-931E-BD80E61CE29A}" uniqueName="19" name="ERK_LP_EV" queryTableFieldId="52" dataDxfId="92"/>
    <tableColumn id="25" xr3:uid="{015F7FBB-9DA5-4EB8-B2C2-7AED00A8C119}" uniqueName="25" name="ERK_LP_EV15" queryTableFieldId="53" dataDxfId="91"/>
    <tableColumn id="39" xr3:uid="{A64FF9A5-5EB9-4CCE-8350-7B593DF09484}" uniqueName="39" name="ERK_LP_EV2" queryTableFieldId="54" dataDxfId="90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89"/>
    <tableColumn id="20" xr3:uid="{E08619AD-9EF6-4715-9CD8-7D64EA7436D5}" uniqueName="20" name="CHEMIE_ID" queryTableFieldId="20" dataDxfId="88"/>
    <tableColumn id="21" xr3:uid="{A5C297BF-586F-4550-8A8C-0A665D6B7DFB}" uniqueName="21" name="SCHICHT_NR" queryTableFieldId="21" dataDxfId="87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86"/>
    <tableColumn id="23" xr3:uid="{985A8F65-BC0E-4DF3-A763-5E78DF421E96}" uniqueName="23" name="SCHICHT_KOERNUNG" queryTableFieldId="23" dataDxfId="85"/>
    <tableColumn id="24" xr3:uid="{A41155E8-E4D4-4A42-B4A8-A8CC454220DD}" uniqueName="24" name="SCHICHT_DICKE" queryTableFieldId="24" dataDxfId="84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3"/>
    <tableColumn id="28" xr3:uid="{66072BE6-8120-4211-8FE5-866F60621C24}" uniqueName="28" name="SCHICHT_KONSISTENZ" queryTableFieldId="28" dataDxfId="82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32" xr3:uid="{4FCBAB66-AB0D-48BE-BA02-5F60E73ACCDA}" uniqueName="32" name="SCHICHT_BEHAELTNIS" queryTableFieldId="32" dataDxfId="81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0"/>
    <tableColumn id="36" xr3:uid="{28CF890C-FB5D-4EEA-98DB-AF18598F0DA1}" uniqueName="36" name="SCHICHT_DRUCKFESTIGKEIT" queryTableFieldId="96"/>
    <tableColumn id="40" xr3:uid="{C4ECD2B2-69F0-4861-91CA-55995BC6156A}" uniqueName="40" name="CHEMIE_MUFV" queryTableFieldId="40" dataDxfId="79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78"/>
    <tableColumn id="47" xr3:uid="{ECCFB56B-AE83-4012-9F15-A136C9567ECD}" uniqueName="47" name="CHEMIE_DEPV" queryTableFieldId="47" dataDxfId="77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O2" totalsRowShown="0" headerRowDxfId="76" dataDxfId="75">
  <autoFilter ref="A1:AO2" xr:uid="{EABD6AFF-8497-467A-B004-1B882577E6F9}"/>
  <tableColumns count="41">
    <tableColumn id="2" xr3:uid="{93AA098B-2361-43F5-9E76-2D160CDB7805}" name="ERK_ID" dataDxfId="74"/>
    <tableColumn id="3" xr3:uid="{C7D67C36-9E8D-4E91-A068-FD9749EEB31C}" name="ERK_DATUM" dataDxfId="73"/>
    <tableColumn id="4" xr3:uid="{4C4DB56E-0337-458A-9FD9-EEC197038DF7}" name="ERK_PRUEFER" dataDxfId="72"/>
    <tableColumn id="37" xr3:uid="{8DF4EC7B-7EA1-4B4C-8155-36D1F9E00198}" name="ERK_BEREICH" dataDxfId="71"/>
    <tableColumn id="36" xr3:uid="{705BE8EB-3AC0-4F2E-B5FB-92BF22EC87F8}" name="ERK_ANSPRECHPARTNER" dataDxfId="70"/>
    <tableColumn id="5" xr3:uid="{BDBC3F60-973A-4078-97C0-D025104BF716}" name="ERK_KOORDINATEN" dataDxfId="69"/>
    <tableColumn id="6" xr3:uid="{6C459155-A870-4712-91EE-C767729B9194}" name="ERK_ORT" dataDxfId="68"/>
    <tableColumn id="8" xr3:uid="{BD2F345F-DC21-415E-82F4-FEC1593FD0B2}" name="ERK_AUFSCHLUSS_OB" dataDxfId="67"/>
    <tableColumn id="21" xr3:uid="{7D18357C-9E8A-423F-B148-123521A9EBBD}" name="ERK_AUFSCHLUSS_TOB" dataDxfId="66"/>
    <tableColumn id="22" xr3:uid="{9D9604EE-ED81-43EE-B12A-B55BD74D6CDF}" name="ERK_AUFSCHLUSS_UG_OH_BA" dataDxfId="65"/>
    <tableColumn id="9" xr3:uid="{2EB33C76-368D-441A-8F15-EAD519530A32}" name="ERK_OBERKANTE" dataDxfId="64"/>
    <tableColumn id="10" xr3:uid="{9B7A2992-0E4A-4E71-9BB1-020EF67B721F}" name="ERK_BELASTUNGSKLASSE" dataDxfId="63"/>
    <tableColumn id="34" xr3:uid="{E1A84458-A49C-4BAA-9B64-55CAFC0AF952}" name="ERK_BELASTUNGSKLASSE_TAFEL" dataDxfId="62"/>
    <tableColumn id="11" xr3:uid="{9749C4EC-D46C-4E6D-9F3E-9D7D656726DA}" name="ERK_PECH_QUALITATIV" dataDxfId="61"/>
    <tableColumn id="38" xr3:uid="{23BEE711-B7A3-475C-94FC-0A2F1C831404}" name="ERK_PECH_HALBQUANTITATIV" dataDxfId="60"/>
    <tableColumn id="12" xr3:uid="{993B35F6-711A-4D7D-BAD8-DA033DE6F010}" name="ERK_PECH_QUANTITATIV" dataDxfId="59"/>
    <tableColumn id="13" xr3:uid="{00C308EE-84EC-4017-B2AD-9A4E6E8D8F68}" name="ERK_TRAG_PLANUM" dataDxfId="58"/>
    <tableColumn id="14" xr3:uid="{A9F62A87-8180-46AB-A166-30955A661A24}" name="ERK_TRAG_GRABENSOHLE" dataDxfId="57"/>
    <tableColumn id="40" xr3:uid="{2E8D75CB-5CBD-4513-99EE-4E85BD347548}" name="ERK_SOHLE_TIEFE" dataDxfId="56"/>
    <tableColumn id="15" xr3:uid="{8FF01A57-5919-4E8F-9691-7ACCF7DE198D}" name="ERK_VERBUND_UNTERLAGE" dataDxfId="55"/>
    <tableColumn id="23" xr3:uid="{FA4C8E97-D0E2-42FD-A421-83E026C86D6E}" name="ERK_LP" dataDxfId="54"/>
    <tableColumn id="7" xr3:uid="{0DDD1A14-AFBC-4330-B180-397AC76AA79A}" name="ERK_LP1" dataDxfId="53"/>
    <tableColumn id="16" xr3:uid="{60CC28B7-01DF-490C-8070-782320D216C3}" name="ERK_LP2" dataDxfId="52"/>
    <tableColumn id="17" xr3:uid="{3C639476-5D08-4A84-A898-079CB99DC99D}" name="ERK_LP3" dataDxfId="51"/>
    <tableColumn id="1" xr3:uid="{4CEC545C-5229-4C61-BCCC-69D96F1176BE}" name="ERK_LP_MEAN" dataDxfId="50">
      <calculatedColumnFormula>IFERROR(AVERAGE(Erkundungsstellen_Grunddaten[[#This Row],[ERK_LP1]:[ERK_LP3]]),"")</calculatedColumnFormula>
    </tableColumn>
    <tableColumn id="18" xr3:uid="{3DCFA0B9-4D6F-4E47-9B0F-DC7B7189670B}" name="ERK_LP_EV" dataDxfId="49">
      <calculatedColumnFormula>IFERROR(22.5/Erkundungsstellen_Grunddaten[[#This Row],[ERK_LP_MEAN]],"")</calculatedColumnFormula>
    </tableColumn>
    <tableColumn id="19" xr3:uid="{BE1658F9-24F2-4386-A0CC-F570E08AF541}" name="ERK_LP_EV15" dataDxfId="48">
      <calculatedColumnFormula>IFERROR(Erkundungsstellen_Grunddaten[[#This Row],[ERK_LP_EV]]*0.85,"")</calculatedColumnFormula>
    </tableColumn>
    <tableColumn id="20" xr3:uid="{E5E93DAA-1F3D-4B02-B9BA-63F4CD5952D3}" name="ERK_LP_EV2" dataDxfId="47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46"/>
    <tableColumn id="39" xr3:uid="{DD45613F-119E-479F-A618-2C89D1305C8E}" name="ERK_ZIELTIEFE" dataDxfId="45"/>
    <tableColumn id="24" xr3:uid="{4489F690-773E-244E-9238-B316EF03C446}" name="ERK_LEITFADEN_AUSBAUASPHALT" dataDxfId="44"/>
    <tableColumn id="25" xr3:uid="{DE7AD695-01C2-E840-B2D3-E170A7BC6E8C}" name="ERK_TEILWEISE_VERFESTIGT" dataDxfId="43"/>
    <tableColumn id="26" xr3:uid="{7092BC7D-3A9D-A246-9100-52FC5F36DADF}" name="ERK_UEBERSCHREITUNG_ORIENT" dataDxfId="42"/>
    <tableColumn id="27" xr3:uid="{881D34DE-7B7A-9A47-88B1-EFB3A511398F}" name="ERK_RAMMHINDERNIS" dataDxfId="41"/>
    <tableColumn id="28" xr3:uid="{BADCF6D2-A2A2-8047-8CA6-44823DBA1DA8}" name="ERK_KABELTRASSE" dataDxfId="40"/>
    <tableColumn id="29" xr3:uid="{E5B2336E-30F5-AF4C-9EEC-DAA6A1DA45BA}" name="ERK_FREMDBESTANDTEILE" dataDxfId="39"/>
    <tableColumn id="30" xr3:uid="{9FD432D1-46C3-E246-AFA6-6D0F5F904910}" name="ERK_GUENSTIGE_EINSTUFUNG" dataDxfId="38"/>
    <tableColumn id="31" xr3:uid="{B931E861-AC71-654F-8082-824B21406DA0}" name="ERK_VERNACHLAESSIGUNG_LEITFAEHIGKEIT" dataDxfId="37"/>
    <tableColumn id="32" xr3:uid="{67313BA3-48FE-8549-81C6-B2802B6AEB8E}" name="ERK_VARIABLE_FOOTNOTE1" dataDxfId="36"/>
    <tableColumn id="33" xr3:uid="{B83647AA-E2CF-4858-94FA-81164DEEF8BF}" name="ERK_VARIABLE_FOOTNOTE2" dataDxfId="35"/>
    <tableColumn id="35" xr3:uid="{86614FEA-7B8A-4FC8-A949-D8C3B70EDCD1}" name="ERK_VARIABLE_FOOTNOTE3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F2" totalsRowShown="0" headerRowDxfId="33" dataDxfId="32">
  <autoFilter ref="A1:AF2" xr:uid="{386E1526-B0C8-4B1A-B01D-92888785EF7D}"/>
  <sortState xmlns:xlrd2="http://schemas.microsoft.com/office/spreadsheetml/2017/richdata2" ref="A2:AB28">
    <sortCondition ref="B1:B28"/>
  </sortState>
  <tableColumns count="32">
    <tableColumn id="1" xr3:uid="{AFEF224F-E1C6-4197-876E-F6AA12F2C6C3}" name="SCHICHT_ID" dataDxfId="31">
      <calculatedColumnFormula>ROW()-1</calculatedColumnFormula>
    </tableColumn>
    <tableColumn id="2" xr3:uid="{A1B69DAC-6EA7-479E-AAA3-B3CD902F63A9}" name="ERK_ID" dataDxfId="30"/>
    <tableColumn id="3" xr3:uid="{665A88E0-2D16-472A-B772-9B3A3C24F3DE}" name="CHEMIE_ID" dataDxfId="29"/>
    <tableColumn id="4" xr3:uid="{D406956F-0DC2-4756-BD36-20673880529C}" name="SCHICHT_NR" dataDxfId="28"/>
    <tableColumn id="24" xr3:uid="{82D2F31A-1B28-8F4B-9872-F18C8CF7B25F}" name="SCHICHT_AUFSCHLUSS" dataDxfId="27"/>
    <tableColumn id="5" xr3:uid="{E5A73EB2-CA9F-49AC-8CBD-CAF83F63244F}" name="SCHICHT_ART" dataDxfId="26"/>
    <tableColumn id="7" xr3:uid="{E58D1375-6120-400C-B6C3-BBDF1CA1C2C9}" name="SCHICHT_KOERNUNG" dataDxfId="25"/>
    <tableColumn id="19" xr3:uid="{4C0D5DC3-466A-458E-B887-8FA99976FE24}" name="SCHICHT_BODENKLASSE" dataDxfId="24"/>
    <tableColumn id="6" xr3:uid="{D99CFECD-2E40-47B0-B390-AB86DFBE4281}" name="SCHICHT_DICKE" dataDxfId="23"/>
    <tableColumn id="25" xr3:uid="{A277F515-09B0-4893-855E-068E526AF42C}" name="SCHICHT_TIEFE_START" dataDxfId="22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1">
      <calculatedColumnFormula array="1">IF(CELL("inhalt",INDIRECT(ADDRESS(ROW()-1,2,4)))=Schichten_Grunddaten[[#This Row],[ERK_ID]],(INDIRECT(ADDRESS(ROW()-1,10))+Schichten_Grunddaten[[#This Row],[SCHICHT_DICKE]]),Schichten_Grunddaten[[#This Row],[SCHICHT_DICKE]])</calculatedColumnFormula>
    </tableColumn>
    <tableColumn id="8" xr3:uid="{C94D762B-76F7-413B-9AEE-D5C2504E4835}" name="SCHICHT_PECH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3" totalsRowShown="0">
  <autoFilter ref="A1:N3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E27"/>
  <sheetViews>
    <sheetView workbookViewId="0">
      <selection activeCell="C39" sqref="C39"/>
    </sheetView>
  </sheetViews>
  <sheetFormatPr baseColWidth="10" defaultRowHeight="15"/>
  <cols>
    <col min="1" max="1" width="9.42578125" bestFit="1" customWidth="1"/>
    <col min="2" max="2" width="14.42578125" bestFit="1" customWidth="1"/>
    <col min="3" max="3" width="28.5703125" bestFit="1" customWidth="1"/>
    <col min="4" max="4" width="14.85546875" bestFit="1" customWidth="1"/>
    <col min="5" max="5" width="25.42578125" style="3" bestFit="1" customWidth="1"/>
    <col min="6" max="6" width="20.85546875" bestFit="1" customWidth="1"/>
    <col min="7" max="7" width="51.7109375" bestFit="1" customWidth="1"/>
    <col min="8" max="8" width="22.7109375" bestFit="1" customWidth="1"/>
    <col min="9" max="9" width="23.85546875" bestFit="1" customWidth="1"/>
    <col min="10" max="10" width="30.42578125" bestFit="1" customWidth="1"/>
    <col min="11" max="11" width="18.140625" bestFit="1" customWidth="1"/>
    <col min="12" max="12" width="25.7109375" bestFit="1" customWidth="1"/>
    <col min="13" max="13" width="32" bestFit="1" customWidth="1"/>
    <col min="14" max="14" width="24.140625" style="4" bestFit="1" customWidth="1"/>
    <col min="15" max="15" width="30.42578125" style="4" bestFit="1" customWidth="1"/>
    <col min="16" max="16" width="25.7109375" style="4" bestFit="1" customWidth="1"/>
    <col min="17" max="17" width="21.5703125" style="4" bestFit="1" customWidth="1"/>
    <col min="18" max="18" width="26.7109375" style="5" bestFit="1" customWidth="1"/>
    <col min="19" max="19" width="18.85546875" style="6" bestFit="1" customWidth="1"/>
    <col min="20" max="20" width="28.140625" style="6" bestFit="1" customWidth="1"/>
    <col min="21" max="21" width="9.5703125" bestFit="1" customWidth="1"/>
    <col min="22" max="23" width="10.5703125" style="36" bestFit="1" customWidth="1"/>
    <col min="24" max="24" width="10.5703125" bestFit="1" customWidth="1"/>
    <col min="25" max="25" width="16.140625" bestFit="1" customWidth="1"/>
    <col min="26" max="26" width="12.85546875" bestFit="1" customWidth="1"/>
    <col min="27" max="27" width="14.85546875" bestFit="1" customWidth="1"/>
    <col min="28" max="28" width="13.85546875" bestFit="1" customWidth="1"/>
    <col min="29" max="29" width="19.140625" bestFit="1" customWidth="1"/>
    <col min="30" max="30" width="15.5703125" bestFit="1" customWidth="1"/>
    <col min="31" max="31" width="34" bestFit="1" customWidth="1"/>
    <col min="32" max="32" width="28.28515625" bestFit="1" customWidth="1"/>
    <col min="33" max="33" width="32.7109375" bestFit="1" customWidth="1"/>
    <col min="34" max="34" width="23.7109375" bestFit="1" customWidth="1"/>
    <col min="35" max="35" width="19.5703125" bestFit="1" customWidth="1"/>
    <col min="36" max="36" width="26.7109375" bestFit="1" customWidth="1"/>
    <col min="37" max="37" width="31" bestFit="1" customWidth="1"/>
    <col min="38" max="38" width="43" bestFit="1" customWidth="1"/>
    <col min="39" max="41" width="28.140625" bestFit="1" customWidth="1"/>
    <col min="42" max="42" width="13.5703125" bestFit="1" customWidth="1"/>
    <col min="43" max="43" width="13" style="5" bestFit="1" customWidth="1"/>
    <col min="44" max="44" width="14.28515625" bestFit="1" customWidth="1"/>
    <col min="45" max="45" width="23.28515625" bestFit="1" customWidth="1"/>
    <col min="46" max="46" width="15.140625" bestFit="1" customWidth="1"/>
    <col min="47" max="47" width="22.28515625" bestFit="1" customWidth="1"/>
    <col min="48" max="48" width="16.85546875" bestFit="1" customWidth="1"/>
    <col min="49" max="49" width="22.85546875" bestFit="1" customWidth="1"/>
    <col min="50" max="50" width="22.140625" bestFit="1" customWidth="1"/>
    <col min="51" max="51" width="16.28515625" bestFit="1" customWidth="1"/>
    <col min="52" max="52" width="40.85546875" bestFit="1" customWidth="1"/>
    <col min="53" max="53" width="17.28515625" bestFit="1" customWidth="1"/>
    <col min="54" max="54" width="22.85546875" bestFit="1" customWidth="1"/>
    <col min="55" max="55" width="24.5703125" bestFit="1" customWidth="1"/>
    <col min="56" max="56" width="26.28515625" bestFit="1" customWidth="1"/>
    <col min="57" max="57" width="27.85546875" bestFit="1" customWidth="1"/>
    <col min="58" max="58" width="59.7109375" bestFit="1" customWidth="1"/>
    <col min="59" max="59" width="21.7109375" bestFit="1" customWidth="1"/>
    <col min="60" max="60" width="19.28515625" bestFit="1" customWidth="1"/>
    <col min="61" max="61" width="38" bestFit="1" customWidth="1"/>
    <col min="62" max="62" width="19.140625" bestFit="1" customWidth="1"/>
    <col min="63" max="63" width="22.42578125" bestFit="1" customWidth="1"/>
    <col min="64" max="64" width="15.42578125" bestFit="1" customWidth="1"/>
    <col min="65" max="65" width="27.85546875" bestFit="1" customWidth="1"/>
    <col min="66" max="66" width="16.7109375" bestFit="1" customWidth="1"/>
    <col min="67" max="67" width="14" bestFit="1" customWidth="1"/>
    <col min="68" max="68" width="19.7109375" bestFit="1" customWidth="1"/>
    <col min="69" max="69" width="19.42578125" bestFit="1" customWidth="1"/>
    <col min="70" max="70" width="39.7109375" bestFit="1" customWidth="1"/>
    <col min="71" max="71" width="20.5703125" bestFit="1" customWidth="1"/>
    <col min="72" max="72" width="15.85546875" bestFit="1" customWidth="1"/>
    <col min="73" max="73" width="31.28515625" bestFit="1" customWidth="1"/>
    <col min="74" max="74" width="15.85546875" bestFit="1" customWidth="1"/>
    <col min="75" max="75" width="17.5703125" bestFit="1" customWidth="1"/>
    <col min="76" max="76" width="14.5703125" bestFit="1" customWidth="1"/>
    <col min="77" max="77" width="15.42578125" bestFit="1" customWidth="1"/>
    <col min="78" max="78" width="14.42578125" bestFit="1" customWidth="1"/>
    <col min="79" max="79" width="15.42578125" bestFit="1" customWidth="1"/>
    <col min="80" max="80" width="17.42578125" bestFit="1" customWidth="1"/>
    <col min="81" max="81" width="14.42578125" bestFit="1" customWidth="1"/>
    <col min="82" max="83" width="15.42578125" customWidth="1"/>
    <col min="84" max="84" width="15.42578125" bestFit="1" customWidth="1"/>
    <col min="85" max="85" width="34.85546875" bestFit="1" customWidth="1"/>
    <col min="86" max="86" width="18.28515625" bestFit="1" customWidth="1"/>
    <col min="87" max="87" width="14.7109375" bestFit="1" customWidth="1"/>
    <col min="88" max="88" width="13.7109375" bestFit="1" customWidth="1"/>
    <col min="89" max="89" width="16" bestFit="1" customWidth="1"/>
    <col min="90" max="90" width="27.7109375" bestFit="1" customWidth="1"/>
    <col min="91" max="91" width="17.42578125" bestFit="1" customWidth="1"/>
    <col min="92" max="92" width="31.28515625" bestFit="1" customWidth="1"/>
    <col min="93" max="93" width="24.85546875" bestFit="1" customWidth="1"/>
    <col min="94" max="94" width="14.140625" bestFit="1" customWidth="1"/>
    <col min="95" max="95" width="24.85546875" bestFit="1" customWidth="1"/>
    <col min="96" max="96" width="14.42578125" bestFit="1" customWidth="1"/>
    <col min="97" max="97" width="14.85546875" bestFit="1" customWidth="1"/>
    <col min="98" max="98" width="16.85546875" bestFit="1" customWidth="1"/>
    <col min="99" max="99" width="34.85546875" bestFit="1" customWidth="1"/>
    <col min="100" max="100" width="18.28515625" bestFit="1" customWidth="1"/>
    <col min="101" max="101" width="14.7109375" bestFit="1" customWidth="1"/>
    <col min="102" max="102" width="15.28515625" bestFit="1" customWidth="1"/>
    <col min="103" max="103" width="13.7109375" bestFit="1" customWidth="1"/>
    <col min="104" max="104" width="16" bestFit="1" customWidth="1"/>
    <col min="105" max="105" width="27.7109375" bestFit="1" customWidth="1"/>
    <col min="106" max="106" width="31.28515625" bestFit="1" customWidth="1"/>
    <col min="107" max="107" width="31.42578125" bestFit="1" customWidth="1"/>
    <col min="108" max="108" width="34.28515625" bestFit="1" customWidth="1"/>
    <col min="109" max="109" width="34.42578125" bestFit="1" customWidth="1"/>
    <col min="110" max="110" width="36.85546875" bestFit="1" customWidth="1"/>
    <col min="111" max="111" width="58.140625" bestFit="1" customWidth="1"/>
    <col min="112" max="112" width="39.140625" bestFit="1" customWidth="1"/>
    <col min="113" max="113" width="34.42578125" bestFit="1" customWidth="1"/>
    <col min="114" max="114" width="35.28515625" bestFit="1" customWidth="1"/>
    <col min="115" max="115" width="33.140625" bestFit="1" customWidth="1"/>
    <col min="116" max="116" width="36.140625" bestFit="1" customWidth="1"/>
    <col min="117" max="117" width="49.85546875" bestFit="1" customWidth="1"/>
    <col min="118" max="118" width="35" bestFit="1" customWidth="1"/>
    <col min="119" max="119" width="34.42578125" bestFit="1" customWidth="1"/>
    <col min="120" max="120" width="35.7109375" bestFit="1" customWidth="1"/>
    <col min="121" max="121" width="36.42578125" bestFit="1" customWidth="1"/>
    <col min="122" max="122" width="38.28515625" bestFit="1" customWidth="1"/>
    <col min="123" max="123" width="37.7109375" bestFit="1" customWidth="1"/>
    <col min="124" max="124" width="35.7109375" bestFit="1" customWidth="1"/>
    <col min="125" max="125" width="43.7109375" bestFit="1" customWidth="1"/>
    <col min="126" max="126" width="45.140625" bestFit="1" customWidth="1"/>
    <col min="127" max="127" width="43" bestFit="1" customWidth="1"/>
    <col min="128" max="128" width="38.7109375" bestFit="1" customWidth="1"/>
    <col min="129" max="129" width="40.7109375" bestFit="1" customWidth="1"/>
    <col min="130" max="130" width="44.42578125" bestFit="1" customWidth="1"/>
    <col min="131" max="131" width="47.42578125" bestFit="1" customWidth="1"/>
    <col min="132" max="132" width="43.85546875" bestFit="1" customWidth="1"/>
    <col min="133" max="133" width="43.140625" bestFit="1" customWidth="1"/>
    <col min="134" max="134" width="37.28515625" bestFit="1" customWidth="1"/>
    <col min="135" max="135" width="36" bestFit="1" customWidth="1"/>
    <col min="136" max="136" width="54" bestFit="1" customWidth="1"/>
    <col min="137" max="137" width="43.28515625" bestFit="1" customWidth="1"/>
    <col min="138" max="138" width="57" bestFit="1" customWidth="1"/>
    <col min="139" max="139" width="56.7109375" bestFit="1" customWidth="1"/>
    <col min="140" max="140" width="56.140625" bestFit="1" customWidth="1"/>
    <col min="141" max="141" width="46.7109375" bestFit="1" customWidth="1"/>
    <col min="142" max="146" width="40.42578125" bestFit="1" customWidth="1"/>
    <col min="147" max="147" width="43.42578125" bestFit="1" customWidth="1"/>
    <col min="148" max="150" width="31.140625" bestFit="1" customWidth="1"/>
    <col min="151" max="151" width="53.42578125" bestFit="1" customWidth="1"/>
    <col min="152" max="152" width="42.7109375" bestFit="1" customWidth="1"/>
    <col min="153" max="153" width="43.28515625" bestFit="1" customWidth="1"/>
    <col min="154" max="154" width="30.85546875" bestFit="1" customWidth="1"/>
    <col min="155" max="155" width="43.28515625" bestFit="1" customWidth="1"/>
  </cols>
  <sheetData>
    <row r="1" spans="1:83">
      <c r="A1" t="s">
        <v>0</v>
      </c>
      <c r="B1" t="s">
        <v>1</v>
      </c>
      <c r="C1" t="s">
        <v>2</v>
      </c>
      <c r="D1" t="s">
        <v>120</v>
      </c>
      <c r="E1" t="s">
        <v>121</v>
      </c>
      <c r="F1" s="3" t="s">
        <v>3</v>
      </c>
      <c r="G1" t="s">
        <v>4</v>
      </c>
      <c r="H1" t="s">
        <v>79</v>
      </c>
      <c r="I1" t="s">
        <v>80</v>
      </c>
      <c r="J1" t="s">
        <v>131</v>
      </c>
      <c r="K1" t="s">
        <v>5</v>
      </c>
      <c r="L1" t="s">
        <v>6</v>
      </c>
      <c r="M1" t="s">
        <v>113</v>
      </c>
      <c r="N1" t="s">
        <v>7</v>
      </c>
      <c r="O1" t="s">
        <v>132</v>
      </c>
      <c r="P1" t="s">
        <v>8</v>
      </c>
      <c r="Q1" t="s">
        <v>9</v>
      </c>
      <c r="R1" t="s">
        <v>10</v>
      </c>
      <c r="S1" t="s">
        <v>133</v>
      </c>
      <c r="T1" t="s">
        <v>11</v>
      </c>
      <c r="U1" t="s">
        <v>81</v>
      </c>
      <c r="V1" s="4" t="s">
        <v>52</v>
      </c>
      <c r="W1" s="4" t="s">
        <v>53</v>
      </c>
      <c r="X1" s="4" t="s">
        <v>54</v>
      </c>
      <c r="Y1" s="4" t="s">
        <v>73</v>
      </c>
      <c r="Z1" s="5" t="s">
        <v>74</v>
      </c>
      <c r="AA1" s="36" t="s">
        <v>75</v>
      </c>
      <c r="AB1" s="36" t="s">
        <v>76</v>
      </c>
      <c r="AC1" t="s">
        <v>134</v>
      </c>
      <c r="AD1" t="s">
        <v>124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118</v>
      </c>
      <c r="AN1" t="s">
        <v>117</v>
      </c>
      <c r="AO1" t="s">
        <v>119</v>
      </c>
      <c r="AP1" t="s">
        <v>13</v>
      </c>
      <c r="AQ1" t="s">
        <v>14</v>
      </c>
      <c r="AR1" t="s">
        <v>15</v>
      </c>
      <c r="AS1" t="s">
        <v>71</v>
      </c>
      <c r="AT1" t="s">
        <v>16</v>
      </c>
      <c r="AU1" t="s">
        <v>18</v>
      </c>
      <c r="AV1" t="s">
        <v>17</v>
      </c>
      <c r="AW1" t="s">
        <v>78</v>
      </c>
      <c r="AX1" t="s">
        <v>77</v>
      </c>
      <c r="AY1" t="s">
        <v>72</v>
      </c>
      <c r="AZ1" t="s">
        <v>98</v>
      </c>
      <c r="BA1" t="s">
        <v>19</v>
      </c>
      <c r="BB1" t="s">
        <v>21</v>
      </c>
      <c r="BC1" t="s">
        <v>56</v>
      </c>
      <c r="BD1" t="s">
        <v>70</v>
      </c>
      <c r="BE1" t="s">
        <v>25</v>
      </c>
      <c r="BF1" t="s">
        <v>22</v>
      </c>
      <c r="BG1" t="s">
        <v>23</v>
      </c>
      <c r="BH1" t="s">
        <v>20</v>
      </c>
      <c r="BI1" t="s">
        <v>24</v>
      </c>
      <c r="BJ1" t="s">
        <v>82</v>
      </c>
      <c r="BK1" t="s">
        <v>96</v>
      </c>
      <c r="BL1" s="5" t="s">
        <v>26</v>
      </c>
      <c r="BM1" t="s">
        <v>99</v>
      </c>
      <c r="BN1" t="s">
        <v>42</v>
      </c>
      <c r="BO1" t="s">
        <v>67</v>
      </c>
      <c r="BP1" t="s">
        <v>65</v>
      </c>
      <c r="BQ1" t="s">
        <v>66</v>
      </c>
      <c r="BR1" t="s">
        <v>39</v>
      </c>
      <c r="BS1" t="s">
        <v>40</v>
      </c>
      <c r="BT1" t="s">
        <v>41</v>
      </c>
      <c r="BU1" t="s">
        <v>44</v>
      </c>
      <c r="BV1" t="s">
        <v>55</v>
      </c>
      <c r="BW1" t="s">
        <v>43</v>
      </c>
      <c r="BX1" t="s">
        <v>68</v>
      </c>
      <c r="BY1" t="s">
        <v>69</v>
      </c>
    </row>
    <row r="2" spans="1:83">
      <c r="A2" s="1" t="s">
        <v>12</v>
      </c>
      <c r="B2" s="3">
        <v>44008</v>
      </c>
      <c r="C2" s="1" t="s">
        <v>83</v>
      </c>
      <c r="D2" t="s">
        <v>122</v>
      </c>
      <c r="E2" t="s">
        <v>123</v>
      </c>
      <c r="F2" s="1" t="s">
        <v>84</v>
      </c>
      <c r="G2" s="1" t="s">
        <v>85</v>
      </c>
      <c r="H2" t="s">
        <v>93</v>
      </c>
      <c r="I2" t="s">
        <v>94</v>
      </c>
      <c r="J2" t="s">
        <v>95</v>
      </c>
      <c r="K2" s="1" t="s">
        <v>86</v>
      </c>
      <c r="L2">
        <v>1</v>
      </c>
      <c r="M2" t="s">
        <v>114</v>
      </c>
      <c r="N2" t="s">
        <v>87</v>
      </c>
      <c r="O2"/>
      <c r="P2"/>
      <c r="Q2"/>
      <c r="R2"/>
      <c r="S2"/>
      <c r="T2"/>
      <c r="U2">
        <v>1</v>
      </c>
      <c r="V2" s="4">
        <v>0.42</v>
      </c>
      <c r="W2" s="4">
        <v>0.39</v>
      </c>
      <c r="X2" s="4">
        <v>0.39</v>
      </c>
      <c r="Y2" s="4">
        <v>0.40000000000000008</v>
      </c>
      <c r="Z2" s="5">
        <v>56.249999999999986</v>
      </c>
      <c r="AA2" s="36">
        <v>47.812499999999986</v>
      </c>
      <c r="AB2" s="36">
        <v>86.373435546874987</v>
      </c>
      <c r="AC2">
        <v>120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P2" s="1">
        <v>1</v>
      </c>
      <c r="AQ2" s="1"/>
      <c r="AR2" s="1">
        <v>1</v>
      </c>
      <c r="AS2" t="s">
        <v>100</v>
      </c>
      <c r="AT2" s="1" t="s">
        <v>103</v>
      </c>
      <c r="AU2" s="1" t="s">
        <v>88</v>
      </c>
      <c r="AV2" s="1">
        <v>2.5</v>
      </c>
      <c r="AW2">
        <v>0</v>
      </c>
      <c r="AX2">
        <v>2.5</v>
      </c>
      <c r="AY2" t="s">
        <v>87</v>
      </c>
      <c r="BA2" s="1" t="s">
        <v>89</v>
      </c>
      <c r="BB2" s="1"/>
      <c r="BF2" s="1" t="s">
        <v>116</v>
      </c>
      <c r="BG2" t="s">
        <v>135</v>
      </c>
      <c r="BH2" t="s">
        <v>90</v>
      </c>
      <c r="BJ2">
        <v>1</v>
      </c>
      <c r="BK2" t="s">
        <v>97</v>
      </c>
      <c r="BL2" s="5">
        <v>56</v>
      </c>
      <c r="BN2" s="1"/>
      <c r="BS2" s="1"/>
      <c r="BT2" s="1"/>
      <c r="CC2" s="1"/>
    </row>
    <row r="3" spans="1:83">
      <c r="CE3" s="1"/>
    </row>
    <row r="4" spans="1:83">
      <c r="CE4" s="1"/>
    </row>
    <row r="5" spans="1:83">
      <c r="CE5" s="1"/>
    </row>
    <row r="6" spans="1:83">
      <c r="CE6" s="1"/>
    </row>
    <row r="7" spans="1:83">
      <c r="CE7" s="1"/>
    </row>
    <row r="8" spans="1:83">
      <c r="CE8" s="1"/>
    </row>
    <row r="9" spans="1:83">
      <c r="CE9" s="1"/>
    </row>
    <row r="10" spans="1:83">
      <c r="CE10" s="1"/>
    </row>
    <row r="11" spans="1:83">
      <c r="CE11" s="1"/>
    </row>
    <row r="12" spans="1:83">
      <c r="CE12" s="1"/>
    </row>
    <row r="13" spans="1:83">
      <c r="CE13" s="1"/>
    </row>
    <row r="14" spans="1:83">
      <c r="CE14" s="1"/>
    </row>
    <row r="15" spans="1:83">
      <c r="CE15" s="1"/>
    </row>
    <row r="16" spans="1:83">
      <c r="CE16" s="1"/>
    </row>
    <row r="17" spans="83:83">
      <c r="CE17" s="1"/>
    </row>
    <row r="18" spans="83:83">
      <c r="CE18" s="1"/>
    </row>
    <row r="19" spans="83:83">
      <c r="CE19" s="1"/>
    </row>
    <row r="20" spans="83:83">
      <c r="CE20" s="1"/>
    </row>
    <row r="21" spans="83:83">
      <c r="CE21" s="1"/>
    </row>
    <row r="22" spans="83:83">
      <c r="CE22" s="1"/>
    </row>
    <row r="23" spans="83:83">
      <c r="CE23" s="1"/>
    </row>
    <row r="24" spans="83:83">
      <c r="CE24" s="1"/>
    </row>
    <row r="25" spans="83:83">
      <c r="CE25" s="1"/>
    </row>
    <row r="26" spans="83:83">
      <c r="CE26" s="1"/>
    </row>
    <row r="27" spans="83:83">
      <c r="CE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O24"/>
  <sheetViews>
    <sheetView tabSelected="1" zoomScale="85" zoomScaleNormal="85" workbookViewId="0">
      <pane xSplit="1" topLeftCell="B1" activePane="topRight" state="frozen"/>
      <selection pane="topRight" activeCell="G23" sqref="G23"/>
    </sheetView>
  </sheetViews>
  <sheetFormatPr baseColWidth="10" defaultColWidth="20.7109375" defaultRowHeight="15"/>
  <cols>
    <col min="1" max="1" width="20.28515625" style="16" customWidth="1"/>
    <col min="2" max="2" width="22.7109375" style="17" customWidth="1"/>
    <col min="3" max="5" width="32.85546875" style="16" customWidth="1"/>
    <col min="6" max="6" width="28.42578125" style="16" customWidth="1"/>
    <col min="7" max="7" width="63.42578125" style="16" customWidth="1"/>
    <col min="8" max="8" width="24.140625" style="16" customWidth="1"/>
    <col min="9" max="9" width="24.7109375" style="16" customWidth="1"/>
    <col min="10" max="10" width="30.42578125" style="16" customWidth="1"/>
    <col min="11" max="11" width="20.7109375" style="16" customWidth="1"/>
    <col min="12" max="12" width="27.42578125" style="16" customWidth="1"/>
    <col min="13" max="13" width="44.140625" style="16" customWidth="1"/>
    <col min="14" max="15" width="23.140625" style="16" customWidth="1"/>
    <col min="16" max="16" width="25.28515625" style="16" customWidth="1"/>
    <col min="17" max="17" width="22.140625" style="16" customWidth="1"/>
    <col min="18" max="19" width="26.42578125" style="16" customWidth="1"/>
    <col min="20" max="21" width="27.7109375" style="16" customWidth="1"/>
    <col min="22" max="23" width="20.7109375" style="21"/>
    <col min="24" max="24" width="20.7109375" style="21" customWidth="1"/>
    <col min="25" max="25" width="20.7109375" style="18" customWidth="1"/>
    <col min="26" max="26" width="20.7109375" style="25" customWidth="1"/>
    <col min="27" max="28" width="20.7109375" style="26" customWidth="1"/>
    <col min="29" max="30" width="20.7109375" style="27" customWidth="1"/>
    <col min="31" max="31" width="35.28515625" style="16" customWidth="1"/>
    <col min="32" max="32" width="30.28515625" style="16" customWidth="1"/>
    <col min="33" max="33" width="31.140625" style="16" customWidth="1"/>
    <col min="34" max="34" width="32.28515625" style="16" customWidth="1"/>
    <col min="35" max="35" width="19.42578125" style="16" customWidth="1"/>
    <col min="36" max="38" width="20.7109375" style="16"/>
    <col min="39" max="39" width="32.42578125" style="16" customWidth="1"/>
    <col min="40" max="40" width="30.42578125" style="16" customWidth="1"/>
    <col min="41" max="41" width="32.5703125" style="16" customWidth="1"/>
    <col min="42" max="16384" width="20.7109375" style="16"/>
  </cols>
  <sheetData>
    <row r="1" spans="1:41" s="13" customFormat="1">
      <c r="A1" s="13" t="s">
        <v>0</v>
      </c>
      <c r="B1" s="14" t="s">
        <v>1</v>
      </c>
      <c r="C1" s="13" t="s">
        <v>2</v>
      </c>
      <c r="D1" s="13" t="s">
        <v>120</v>
      </c>
      <c r="E1" s="13" t="s">
        <v>121</v>
      </c>
      <c r="F1" s="13" t="s">
        <v>3</v>
      </c>
      <c r="G1" s="13" t="s">
        <v>4</v>
      </c>
      <c r="H1" s="13" t="s">
        <v>79</v>
      </c>
      <c r="I1" s="13" t="s">
        <v>80</v>
      </c>
      <c r="J1" s="38" t="s">
        <v>131</v>
      </c>
      <c r="K1" s="13" t="s">
        <v>5</v>
      </c>
      <c r="L1" s="13" t="s">
        <v>6</v>
      </c>
      <c r="M1" s="13" t="s">
        <v>113</v>
      </c>
      <c r="N1" s="13" t="s">
        <v>7</v>
      </c>
      <c r="O1" s="38" t="s">
        <v>132</v>
      </c>
      <c r="P1" s="38" t="s">
        <v>8</v>
      </c>
      <c r="Q1" s="38" t="s">
        <v>9</v>
      </c>
      <c r="R1" s="38" t="s">
        <v>10</v>
      </c>
      <c r="S1" s="38" t="s">
        <v>133</v>
      </c>
      <c r="T1" s="38" t="s">
        <v>11</v>
      </c>
      <c r="U1" s="13" t="s">
        <v>81</v>
      </c>
      <c r="V1" s="15" t="s">
        <v>52</v>
      </c>
      <c r="W1" s="15" t="s">
        <v>53</v>
      </c>
      <c r="X1" s="15" t="s">
        <v>54</v>
      </c>
      <c r="Y1" s="15" t="s">
        <v>73</v>
      </c>
      <c r="Z1" s="23" t="s">
        <v>74</v>
      </c>
      <c r="AA1" s="24" t="s">
        <v>75</v>
      </c>
      <c r="AB1" s="24" t="s">
        <v>76</v>
      </c>
      <c r="AC1" s="39" t="s">
        <v>134</v>
      </c>
      <c r="AD1" s="39" t="s">
        <v>124</v>
      </c>
      <c r="AE1" s="13" t="s">
        <v>104</v>
      </c>
      <c r="AF1" s="13" t="s">
        <v>105</v>
      </c>
      <c r="AG1" s="13" t="s">
        <v>106</v>
      </c>
      <c r="AH1" s="13" t="s">
        <v>107</v>
      </c>
      <c r="AI1" s="13" t="s">
        <v>108</v>
      </c>
      <c r="AJ1" s="13" t="s">
        <v>109</v>
      </c>
      <c r="AK1" s="13" t="s">
        <v>110</v>
      </c>
      <c r="AL1" s="13" t="s">
        <v>111</v>
      </c>
      <c r="AM1" s="13" t="s">
        <v>118</v>
      </c>
      <c r="AN1" s="13" t="s">
        <v>117</v>
      </c>
      <c r="AO1" s="13" t="s">
        <v>119</v>
      </c>
    </row>
    <row r="2" spans="1:41">
      <c r="A2" s="16" t="s">
        <v>12</v>
      </c>
      <c r="B2" s="17">
        <v>44008</v>
      </c>
      <c r="C2" s="16" t="s">
        <v>83</v>
      </c>
      <c r="D2" s="16" t="s">
        <v>122</v>
      </c>
      <c r="E2" s="16" t="s">
        <v>123</v>
      </c>
      <c r="F2" s="16" t="s">
        <v>84</v>
      </c>
      <c r="G2" s="16" t="s">
        <v>85</v>
      </c>
      <c r="H2" s="16" t="s">
        <v>93</v>
      </c>
      <c r="I2" s="16" t="s">
        <v>94</v>
      </c>
      <c r="J2" s="16" t="s">
        <v>95</v>
      </c>
      <c r="K2" s="16" t="s">
        <v>86</v>
      </c>
      <c r="L2" s="16">
        <v>1</v>
      </c>
      <c r="M2" s="16" t="s">
        <v>114</v>
      </c>
      <c r="N2" s="16" t="s">
        <v>87</v>
      </c>
      <c r="U2" s="16">
        <v>1</v>
      </c>
      <c r="V2" s="18">
        <v>0.42</v>
      </c>
      <c r="W2" s="18">
        <v>0.39</v>
      </c>
      <c r="X2" s="18">
        <v>0.39</v>
      </c>
      <c r="Y2" s="31">
        <f>IFERROR(AVERAGE(Erkundungsstellen_Grunddaten[[#This Row],[ERK_LP1]:[ERK_LP3]]),"")</f>
        <v>0.40000000000000008</v>
      </c>
      <c r="Z2" s="32">
        <f>IFERROR(22.5/Erkundungsstellen_Grunddaten[[#This Row],[ERK_LP_MEAN]],"")</f>
        <v>56.249999999999986</v>
      </c>
      <c r="AA2" s="33">
        <f>IFERROR(Erkundungsstellen_Grunddaten[[#This Row],[ERK_LP_EV]]*0.85,"")</f>
        <v>47.812499999999986</v>
      </c>
      <c r="AB2" s="33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C2" s="34">
        <v>120</v>
      </c>
      <c r="AD2" s="34"/>
      <c r="AE2" s="16" t="s">
        <v>112</v>
      </c>
      <c r="AF2" s="16" t="s">
        <v>112</v>
      </c>
      <c r="AG2" s="16" t="s">
        <v>112</v>
      </c>
      <c r="AH2" s="16" t="s">
        <v>112</v>
      </c>
      <c r="AI2" s="16" t="s">
        <v>112</v>
      </c>
      <c r="AJ2" s="16" t="s">
        <v>112</v>
      </c>
      <c r="AK2" s="16" t="s">
        <v>112</v>
      </c>
      <c r="AL2" s="16" t="s">
        <v>112</v>
      </c>
    </row>
    <row r="3" spans="1:41">
      <c r="B3" s="22"/>
      <c r="V3" s="18"/>
      <c r="W3" s="18"/>
      <c r="X3" s="18"/>
      <c r="Y3" s="18" t="str">
        <f>IFERROR(AVERAGE(Erkundungsstellen_Grunddaten[[#This Row],[ERK_LP1]:[ERK_LP3]]),"")</f>
        <v/>
      </c>
      <c r="Z3" s="25" t="str">
        <f>IFERROR(22.5/Erkundungsstellen_Grunddaten[[#This Row],[ERK_LP_MEAN]],"")</f>
        <v/>
      </c>
      <c r="AA3" s="26" t="str">
        <f>IFERROR(Erkundungsstellen_Grunddaten[[#This Row],[ERK_LP_EV]]*0.85,"")</f>
        <v/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1">
      <c r="B4" s="22"/>
      <c r="V4" s="18"/>
      <c r="W4" s="18"/>
      <c r="X4" s="18"/>
      <c r="Y4" s="18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1">
      <c r="B5" s="22"/>
      <c r="V5" s="18"/>
      <c r="W5" s="18"/>
      <c r="X5" s="18"/>
      <c r="Y5" s="18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1">
      <c r="B6" s="22"/>
      <c r="V6" s="18"/>
      <c r="W6" s="18"/>
      <c r="X6" s="18"/>
      <c r="Y6" s="18" t="str">
        <f>IFERROR(AVERAGE(Erkundungsstellen_Grunddaten[[#This Row],[ERK_LP1]:[ERK_LP3]]),"")</f>
        <v/>
      </c>
      <c r="Z6" s="25" t="str">
        <f>IFERROR(22.5/Erkundungsstellen_Grunddaten[[#This Row],[ERK_LP_MEAN]],"")</f>
        <v/>
      </c>
      <c r="AA6" s="26" t="str">
        <f>IFERROR(Erkundungsstellen_Grunddaten[[#This Row],[ERK_LP_EV]]*0.85,"")</f>
        <v/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1">
      <c r="B7" s="22"/>
      <c r="V7" s="18"/>
      <c r="W7" s="18"/>
      <c r="X7" s="18"/>
      <c r="Y7" s="18" t="str">
        <f>IFERROR(AVERAGE(Erkundungsstellen_Grunddaten[[#This Row],[ERK_LP1]:[ERK_LP3]]),"")</f>
        <v/>
      </c>
      <c r="Z7" s="25" t="str">
        <f>IFERROR(22.5/Erkundungsstellen_Grunddaten[[#This Row],[ERK_LP_MEAN]],"")</f>
        <v/>
      </c>
      <c r="AA7" s="26" t="str">
        <f>IFERROR(Erkundungsstellen_Grunddaten[[#This Row],[ERK_LP_EV]]*0.85,"")</f>
        <v/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1">
      <c r="B8" s="22"/>
      <c r="V8" s="18"/>
      <c r="W8" s="18"/>
      <c r="X8" s="18"/>
      <c r="Y8" s="18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1">
      <c r="B9" s="22"/>
      <c r="N9" s="19"/>
      <c r="O9" s="19"/>
      <c r="P9" s="19"/>
      <c r="Q9" s="19"/>
      <c r="R9" s="19"/>
      <c r="S9" s="19"/>
      <c r="T9" s="19"/>
      <c r="U9" s="19"/>
      <c r="V9" s="20"/>
      <c r="W9" s="20"/>
      <c r="X9" s="20"/>
      <c r="Y9" s="20" t="str">
        <f>IFERROR(AVERAGE(Erkundungsstellen_Grunddaten[[#This Row],[ERK_LP1]:[ERK_LP3]]),"")</f>
        <v/>
      </c>
      <c r="Z9" s="28" t="str">
        <f>IFERROR(22.5/Erkundungsstellen_Grunddaten[[#This Row],[ERK_LP_MEAN]],"")</f>
        <v/>
      </c>
      <c r="AA9" s="29" t="str">
        <f>IFERROR(Erkundungsstellen_Grunddaten[[#This Row],[ERK_LP_EV]]*0.85,"")</f>
        <v/>
      </c>
      <c r="AB9" s="29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30"/>
      <c r="AD9" s="30"/>
    </row>
    <row r="10" spans="1:41">
      <c r="B10" s="22"/>
      <c r="V10" s="18"/>
      <c r="W10" s="18"/>
      <c r="X10" s="18"/>
      <c r="Y10" s="18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1">
      <c r="B11" s="22"/>
      <c r="V11" s="18"/>
      <c r="W11" s="18"/>
      <c r="X11" s="18"/>
      <c r="Y11" s="18" t="str">
        <f>IFERROR(AVERAGE(Erkundungsstellen_Grunddaten[[#This Row],[ERK_LP1]:[ERK_LP3]]),"")</f>
        <v/>
      </c>
      <c r="Z11" s="25" t="str">
        <f>IFERROR(22.5/Erkundungsstellen_Grunddaten[[#This Row],[ERK_LP_MEAN]],"")</f>
        <v/>
      </c>
      <c r="AA11" s="26" t="str">
        <f>IFERROR(Erkundungsstellen_Grunddaten[[#This Row],[ERK_LP_EV]]*0.85,"")</f>
        <v/>
      </c>
      <c r="AB1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1">
      <c r="B12" s="22"/>
      <c r="V12" s="18"/>
      <c r="W12" s="18"/>
      <c r="X12" s="18"/>
      <c r="Y12" s="18" t="str">
        <f>IFERROR(AVERAGE(Erkundungsstellen_Grunddaten[[#This Row],[ERK_LP1]:[ERK_LP3]]),"")</f>
        <v/>
      </c>
      <c r="Z12" s="25" t="str">
        <f>IFERROR(22.5/Erkundungsstellen_Grunddaten[[#This Row],[ERK_LP_MEAN]],"")</f>
        <v/>
      </c>
      <c r="AA12" s="26" t="str">
        <f>IFERROR(Erkundungsstellen_Grunddaten[[#This Row],[ERK_LP_EV]]*0.85,"")</f>
        <v/>
      </c>
      <c r="AB1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1">
      <c r="B13" s="22"/>
      <c r="V13" s="18"/>
      <c r="W13" s="18"/>
      <c r="X13" s="18"/>
      <c r="Y13" s="18" t="str">
        <f>IFERROR(AVERAGE(Erkundungsstellen_Grunddaten[[#This Row],[ERK_LP1]:[ERK_LP3]]),"")</f>
        <v/>
      </c>
      <c r="Z13" s="25" t="str">
        <f>IFERROR(22.5/Erkundungsstellen_Grunddaten[[#This Row],[ERK_LP_MEAN]],"")</f>
        <v/>
      </c>
      <c r="AA13" s="26" t="str">
        <f>IFERROR(Erkundungsstellen_Grunddaten[[#This Row],[ERK_LP_EV]]*0.85,"")</f>
        <v/>
      </c>
      <c r="AB1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1">
      <c r="B14" s="22"/>
      <c r="V14" s="18"/>
      <c r="W14" s="18"/>
      <c r="X14" s="18"/>
      <c r="Y14" s="18" t="str">
        <f>IFERROR(AVERAGE(Erkundungsstellen_Grunddaten[[#This Row],[ERK_LP1]:[ERK_LP3]]),"")</f>
        <v/>
      </c>
      <c r="Z14" s="25" t="str">
        <f>IFERROR(22.5/Erkundungsstellen_Grunddaten[[#This Row],[ERK_LP_MEAN]],"")</f>
        <v/>
      </c>
      <c r="AA14" s="26" t="str">
        <f>IFERROR(Erkundungsstellen_Grunddaten[[#This Row],[ERK_LP_EV]]*0.85,"")</f>
        <v/>
      </c>
      <c r="AB1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1">
      <c r="B15" s="22"/>
      <c r="V15" s="18"/>
      <c r="W15" s="18"/>
      <c r="X15" s="18"/>
      <c r="Y15" s="18" t="str">
        <f>IFERROR(AVERAGE(Erkundungsstellen_Grunddaten[[#This Row],[ERK_LP1]:[ERK_LP3]]),"")</f>
        <v/>
      </c>
      <c r="Z15" s="25" t="str">
        <f>IFERROR(22.5/Erkundungsstellen_Grunddaten[[#This Row],[ERK_LP_MEAN]],"")</f>
        <v/>
      </c>
      <c r="AA15" s="26" t="str">
        <f>IFERROR(Erkundungsstellen_Grunddaten[[#This Row],[ERK_LP_EV]]*0.85,"")</f>
        <v/>
      </c>
      <c r="AB1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1">
      <c r="B16" s="22"/>
      <c r="V16" s="18"/>
      <c r="W16" s="18"/>
      <c r="X16" s="18"/>
      <c r="Y16" s="18" t="str">
        <f>IFERROR(AVERAGE(Erkundungsstellen_Grunddaten[[#This Row],[ERK_LP1]:[ERK_LP3]]),"")</f>
        <v/>
      </c>
      <c r="Z16" s="25" t="str">
        <f>IFERROR(22.5/Erkundungsstellen_Grunddaten[[#This Row],[ERK_LP_MEAN]],"")</f>
        <v/>
      </c>
      <c r="AA16" s="26" t="str">
        <f>IFERROR(Erkundungsstellen_Grunddaten[[#This Row],[ERK_LP_EV]]*0.85,"")</f>
        <v/>
      </c>
      <c r="AB1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2:28">
      <c r="B17" s="22"/>
      <c r="V17" s="18"/>
      <c r="W17" s="18"/>
      <c r="X17" s="18"/>
      <c r="Y17" s="18" t="str">
        <f>IFERROR(AVERAGE(Erkundungsstellen_Grunddaten[[#This Row],[ERK_LP1]:[ERK_LP3]]),"")</f>
        <v/>
      </c>
      <c r="Z17" s="25" t="str">
        <f>IFERROR(22.5/Erkundungsstellen_Grunddaten[[#This Row],[ERK_LP_MEAN]],"")</f>
        <v/>
      </c>
      <c r="AA17" s="26" t="str">
        <f>IFERROR(Erkundungsstellen_Grunddaten[[#This Row],[ERK_LP_EV]]*0.85,"")</f>
        <v/>
      </c>
      <c r="AB1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2:28">
      <c r="B18" s="22"/>
      <c r="V18" s="18"/>
      <c r="W18" s="18"/>
      <c r="X18" s="18"/>
      <c r="Y18" s="18" t="str">
        <f>IFERROR(AVERAGE(Erkundungsstellen_Grunddaten[[#This Row],[ERK_LP1]:[ERK_LP3]]),"")</f>
        <v/>
      </c>
      <c r="Z18" s="25" t="str">
        <f>IFERROR(22.5/Erkundungsstellen_Grunddaten[[#This Row],[ERK_LP_MEAN]],"")</f>
        <v/>
      </c>
      <c r="AA18" s="26" t="str">
        <f>IFERROR(Erkundungsstellen_Grunddaten[[#This Row],[ERK_LP_EV]]*0.85,"")</f>
        <v/>
      </c>
      <c r="AB1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2:28">
      <c r="B19" s="22"/>
      <c r="V19" s="18"/>
      <c r="W19" s="18"/>
      <c r="X19" s="18"/>
      <c r="Y19" s="18" t="str">
        <f>IFERROR(AVERAGE(Erkundungsstellen_Grunddaten[[#This Row],[ERK_LP1]:[ERK_LP3]]),"")</f>
        <v/>
      </c>
      <c r="Z19" s="25" t="str">
        <f>IFERROR(22.5/Erkundungsstellen_Grunddaten[[#This Row],[ERK_LP_MEAN]],"")</f>
        <v/>
      </c>
      <c r="AA19" s="26" t="str">
        <f>IFERROR(Erkundungsstellen_Grunddaten[[#This Row],[ERK_LP_EV]]*0.85,"")</f>
        <v/>
      </c>
      <c r="AB1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2:28">
      <c r="B20" s="22"/>
      <c r="V20" s="18"/>
      <c r="W20" s="18"/>
      <c r="X20" s="18"/>
      <c r="Y20" s="18" t="str">
        <f>IFERROR(AVERAGE(Erkundungsstellen_Grunddaten[[#This Row],[ERK_LP1]:[ERK_LP3]]),"")</f>
        <v/>
      </c>
      <c r="Z20" s="25" t="str">
        <f>IFERROR(22.5/Erkundungsstellen_Grunddaten[[#This Row],[ERK_LP_MEAN]],"")</f>
        <v/>
      </c>
      <c r="AA20" s="26" t="str">
        <f>IFERROR(Erkundungsstellen_Grunddaten[[#This Row],[ERK_LP_EV]]*0.85,"")</f>
        <v/>
      </c>
      <c r="AB2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2:28">
      <c r="B21" s="22"/>
      <c r="V21" s="18"/>
      <c r="W21" s="18"/>
      <c r="X21" s="18"/>
      <c r="Y21" s="18" t="str">
        <f>IFERROR(AVERAGE(Erkundungsstellen_Grunddaten[[#This Row],[ERK_LP1]:[ERK_LP3]]),"")</f>
        <v/>
      </c>
      <c r="Z21" s="25" t="str">
        <f>IFERROR(22.5/Erkundungsstellen_Grunddaten[[#This Row],[ERK_LP_MEAN]],"")</f>
        <v/>
      </c>
      <c r="AA21" s="26" t="str">
        <f>IFERROR(Erkundungsstellen_Grunddaten[[#This Row],[ERK_LP_EV]]*0.85,"")</f>
        <v/>
      </c>
      <c r="AB2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2:28">
      <c r="B22" s="22"/>
      <c r="V22" s="18"/>
      <c r="W22" s="18"/>
      <c r="X22" s="18"/>
      <c r="Y22" s="18" t="str">
        <f>IFERROR(AVERAGE(Erkundungsstellen_Grunddaten[[#This Row],[ERK_LP1]:[ERK_LP3]]),"")</f>
        <v/>
      </c>
      <c r="Z22" s="25" t="str">
        <f>IFERROR(22.5/Erkundungsstellen_Grunddaten[[#This Row],[ERK_LP_MEAN]],"")</f>
        <v/>
      </c>
      <c r="AA22" s="26" t="str">
        <f>IFERROR(Erkundungsstellen_Grunddaten[[#This Row],[ERK_LP_EV]]*0.85,"")</f>
        <v/>
      </c>
      <c r="AB2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2:28">
      <c r="B23" s="22"/>
      <c r="V23" s="18"/>
      <c r="W23" s="18"/>
      <c r="X23" s="18"/>
      <c r="Y23" s="18" t="str">
        <f>IFERROR(AVERAGE(Erkundungsstellen_Grunddaten[[#This Row],[ERK_LP1]:[ERK_LP3]]),"")</f>
        <v/>
      </c>
      <c r="Z23" s="25" t="str">
        <f>IFERROR(22.5/Erkundungsstellen_Grunddaten[[#This Row],[ERK_LP_MEAN]],"")</f>
        <v/>
      </c>
      <c r="AA23" s="26" t="str">
        <f>IFERROR(Erkundungsstellen_Grunddaten[[#This Row],[ERK_LP_EV]]*0.85,"")</f>
        <v/>
      </c>
      <c r="AB2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2:28">
      <c r="B24" s="22"/>
      <c r="V24" s="18"/>
      <c r="W24" s="18"/>
      <c r="X24" s="18"/>
      <c r="Y24" s="18" t="str">
        <f>IFERROR(AVERAGE(Erkundungsstellen_Grunddaten[[#This Row],[ERK_LP1]:[ERK_LP3]]),"")</f>
        <v/>
      </c>
      <c r="Z24" s="25" t="str">
        <f>IFERROR(22.5/Erkundungsstellen_Grunddaten[[#This Row],[ERK_LP_MEAN]],"")</f>
        <v/>
      </c>
      <c r="AA24" s="26" t="str">
        <f>IFERROR(Erkundungsstellen_Grunddaten[[#This Row],[ERK_LP_EV]]*0.85,"")</f>
        <v/>
      </c>
      <c r="AB2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F56"/>
  <sheetViews>
    <sheetView zoomScaleNormal="100" workbookViewId="0">
      <pane xSplit="6" topLeftCell="AC1" activePane="topRight" state="frozen"/>
      <selection pane="topRight" activeCell="AE10" sqref="AE10"/>
    </sheetView>
  </sheetViews>
  <sheetFormatPr baseColWidth="10" defaultColWidth="20.7109375" defaultRowHeight="15"/>
  <cols>
    <col min="1" max="1" width="14.42578125" style="7" customWidth="1"/>
    <col min="2" max="2" width="11.42578125" style="7" customWidth="1"/>
    <col min="3" max="3" width="11.85546875" style="7" customWidth="1"/>
    <col min="4" max="4" width="13.5703125" style="7" customWidth="1"/>
    <col min="5" max="5" width="8.5703125" style="7" customWidth="1"/>
    <col min="6" max="6" width="14.42578125" style="7" customWidth="1"/>
    <col min="7" max="8" width="23.7109375" style="7" customWidth="1"/>
    <col min="9" max="9" width="21.5703125" style="7" customWidth="1"/>
    <col min="10" max="11" width="20.7109375" style="7" customWidth="1"/>
    <col min="12" max="12" width="19.140625" style="7" customWidth="1"/>
    <col min="13" max="13" width="21.140625" style="7" customWidth="1"/>
    <col min="14" max="15" width="20.7109375" style="7" customWidth="1"/>
    <col min="16" max="17" width="22.42578125" style="7" customWidth="1"/>
    <col min="18" max="18" width="33" style="8" customWidth="1"/>
    <col min="19" max="19" width="22.42578125" style="7" customWidth="1"/>
    <col min="20" max="20" width="26.7109375" style="7" customWidth="1"/>
    <col min="21" max="21" width="22.140625" style="7" customWidth="1"/>
    <col min="22" max="22" width="28" style="7" customWidth="1"/>
    <col min="23" max="23" width="20.7109375" style="7" customWidth="1"/>
    <col min="24" max="24" width="37.28515625" style="7" customWidth="1"/>
    <col min="25" max="26" width="18.28515625" style="7" customWidth="1"/>
    <col min="27" max="27" width="20.7109375" style="8"/>
    <col min="28" max="28" width="27.42578125" style="7" customWidth="1"/>
    <col min="29" max="29" width="34.7109375" style="7" customWidth="1"/>
    <col min="30" max="32" width="27.42578125" style="7" customWidth="1"/>
    <col min="33" max="16384" width="20.7109375" style="7"/>
  </cols>
  <sheetData>
    <row r="1" spans="1:32">
      <c r="A1" s="7" t="s">
        <v>13</v>
      </c>
      <c r="B1" s="7" t="s">
        <v>0</v>
      </c>
      <c r="C1" s="7" t="s">
        <v>14</v>
      </c>
      <c r="D1" s="7" t="s">
        <v>15</v>
      </c>
      <c r="E1" s="7" t="s">
        <v>71</v>
      </c>
      <c r="F1" s="7" t="s">
        <v>16</v>
      </c>
      <c r="G1" s="7" t="s">
        <v>18</v>
      </c>
      <c r="H1" s="40" t="s">
        <v>125</v>
      </c>
      <c r="I1" s="7" t="s">
        <v>17</v>
      </c>
      <c r="J1" s="7" t="s">
        <v>78</v>
      </c>
      <c r="K1" s="7" t="s">
        <v>77</v>
      </c>
      <c r="L1" s="7" t="s">
        <v>72</v>
      </c>
      <c r="M1" s="7" t="s">
        <v>98</v>
      </c>
      <c r="N1" s="7" t="s">
        <v>19</v>
      </c>
      <c r="O1" s="40" t="s">
        <v>126</v>
      </c>
      <c r="P1" s="40" t="s">
        <v>21</v>
      </c>
      <c r="Q1" s="7" t="s">
        <v>56</v>
      </c>
      <c r="R1" s="8" t="s">
        <v>70</v>
      </c>
      <c r="S1" s="7" t="s">
        <v>25</v>
      </c>
      <c r="T1" s="7" t="s">
        <v>115</v>
      </c>
      <c r="U1" s="7" t="s">
        <v>22</v>
      </c>
      <c r="V1" s="7" t="s">
        <v>23</v>
      </c>
      <c r="W1" s="7" t="s">
        <v>20</v>
      </c>
      <c r="X1" s="7" t="s">
        <v>24</v>
      </c>
      <c r="Y1" s="7" t="s">
        <v>82</v>
      </c>
      <c r="Z1" s="7" t="s">
        <v>96</v>
      </c>
      <c r="AA1" s="8" t="s">
        <v>26</v>
      </c>
      <c r="AB1" s="7" t="s">
        <v>99</v>
      </c>
      <c r="AC1" s="40" t="s">
        <v>128</v>
      </c>
      <c r="AD1" s="7" t="s">
        <v>129</v>
      </c>
      <c r="AE1" s="40" t="s">
        <v>30</v>
      </c>
      <c r="AF1" s="40" t="s">
        <v>127</v>
      </c>
    </row>
    <row r="2" spans="1:32">
      <c r="A2" s="12">
        <f>ROW()-1</f>
        <v>1</v>
      </c>
      <c r="B2" s="7" t="s">
        <v>12</v>
      </c>
      <c r="D2" s="7">
        <v>1</v>
      </c>
      <c r="E2" s="9" t="s">
        <v>100</v>
      </c>
      <c r="F2" s="7" t="s">
        <v>103</v>
      </c>
      <c r="G2" s="7" t="s">
        <v>88</v>
      </c>
      <c r="I2" s="7">
        <v>2.5</v>
      </c>
      <c r="J2" s="12">
        <f ca="1">Schichten_Grunddaten[[#This Row],[SCHICHT_TIEFE_ENDE]]-Schichten_Grunddaten[[#This Row],[SCHICHT_DICKE]]</f>
        <v>0</v>
      </c>
      <c r="K2" s="12" cm="1">
        <f t="array" aca="1" ref="K2" ca="1">IF(CELL("inhalt",INDIRECT(ADDRESS(ROW()-1,2,4)))=Schichten_Grunddaten[[#This Row],[ERK_ID]],(INDIRECT(ADDRESS(ROW()-1,10))+Schichten_Grunddaten[[#This Row],[SCHICHT_DICKE]]),Schichten_Grunddaten[[#This Row],[SCHICHT_DICKE]])</f>
        <v>2.5</v>
      </c>
      <c r="L2" s="7" t="s">
        <v>87</v>
      </c>
      <c r="N2" s="7" t="s">
        <v>89</v>
      </c>
      <c r="R2" s="7"/>
      <c r="U2" s="7" t="s">
        <v>116</v>
      </c>
      <c r="V2" s="1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" s="7" t="str">
        <f>IF(Schichten_Grunddaten[[#This Row],[SCHICHT_PECH]]="ja","aufällig","neutral")</f>
        <v>neutral</v>
      </c>
      <c r="Y2" s="7">
        <v>1</v>
      </c>
      <c r="Z2" s="12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2" s="7">
        <v>56</v>
      </c>
    </row>
    <row r="3" spans="1:32">
      <c r="J3" s="35"/>
      <c r="Z3" s="35"/>
    </row>
    <row r="4" spans="1:32">
      <c r="J4" s="35"/>
      <c r="Z4" s="35"/>
    </row>
    <row r="5" spans="1:32">
      <c r="J5" s="35"/>
      <c r="Z5" s="35"/>
    </row>
    <row r="6" spans="1:32">
      <c r="J6" s="35"/>
      <c r="Z6" s="35"/>
    </row>
    <row r="7" spans="1:32">
      <c r="J7" s="35"/>
      <c r="Z7" s="35"/>
    </row>
    <row r="8" spans="1:32">
      <c r="J8" s="35"/>
      <c r="Z8" s="35"/>
    </row>
    <row r="9" spans="1:32">
      <c r="J9" s="35"/>
      <c r="Z9" s="35"/>
    </row>
    <row r="10" spans="1:32">
      <c r="J10" s="35"/>
      <c r="Z10" s="35"/>
    </row>
    <row r="11" spans="1:32">
      <c r="J11" s="35"/>
      <c r="Z11" s="35"/>
    </row>
    <row r="12" spans="1:32">
      <c r="J12" s="35"/>
      <c r="Z12" s="35"/>
    </row>
    <row r="13" spans="1:32">
      <c r="J13" s="35"/>
      <c r="Z13" s="35"/>
    </row>
    <row r="14" spans="1:32">
      <c r="J14" s="35"/>
      <c r="Z14" s="35"/>
    </row>
    <row r="15" spans="1:32">
      <c r="J15" s="35"/>
      <c r="Z15" s="35"/>
    </row>
    <row r="16" spans="1:32">
      <c r="J16" s="35"/>
      <c r="Z16" s="35"/>
    </row>
    <row r="17" spans="10:27">
      <c r="J17" s="35"/>
      <c r="Z17" s="35"/>
    </row>
    <row r="18" spans="10:27">
      <c r="J18" s="35"/>
      <c r="Z18" s="35"/>
    </row>
    <row r="19" spans="10:27">
      <c r="J19" s="35"/>
      <c r="Z19" s="35"/>
    </row>
    <row r="20" spans="10:27">
      <c r="J20" s="35"/>
      <c r="Q20" s="10"/>
      <c r="Z20" s="35"/>
    </row>
    <row r="21" spans="10:27">
      <c r="J21" s="35"/>
      <c r="R21" s="7"/>
      <c r="AA21" s="7"/>
    </row>
    <row r="22" spans="10:27">
      <c r="J22" s="35"/>
      <c r="R22" s="7"/>
      <c r="AA22" s="7"/>
    </row>
    <row r="23" spans="10:27">
      <c r="J23" s="35"/>
      <c r="R23" s="7"/>
      <c r="AA23" s="7"/>
    </row>
    <row r="24" spans="10:27">
      <c r="J24" s="35"/>
      <c r="R24" s="7"/>
      <c r="AA24" s="7"/>
    </row>
    <row r="25" spans="10:27">
      <c r="J25" s="35"/>
      <c r="R25" s="7"/>
      <c r="AA25" s="7"/>
    </row>
    <row r="26" spans="10:27">
      <c r="J26" s="35"/>
      <c r="R26" s="7"/>
      <c r="AA26" s="7"/>
    </row>
    <row r="27" spans="10:27">
      <c r="J27" s="35"/>
      <c r="R27" s="7"/>
      <c r="AA27" s="7"/>
    </row>
    <row r="28" spans="10:27">
      <c r="J28" s="35"/>
      <c r="R28" s="7"/>
      <c r="AA28" s="7"/>
    </row>
    <row r="29" spans="10:27">
      <c r="J29" s="35"/>
      <c r="R29" s="7"/>
      <c r="AA29" s="7"/>
    </row>
    <row r="30" spans="10:27">
      <c r="J30" s="35"/>
      <c r="R30" s="7"/>
      <c r="AA30" s="7"/>
    </row>
    <row r="31" spans="10:27">
      <c r="J31" s="35"/>
      <c r="R31" s="7"/>
      <c r="AA31" s="7"/>
    </row>
    <row r="32" spans="10:27">
      <c r="J32" s="35"/>
      <c r="R32" s="7"/>
      <c r="AA32" s="7"/>
    </row>
    <row r="33" spans="10:27">
      <c r="J33" s="35"/>
      <c r="R33" s="7"/>
      <c r="AA33" s="7"/>
    </row>
    <row r="34" spans="10:27">
      <c r="J34" s="35"/>
      <c r="R34" s="7"/>
      <c r="AA34" s="7"/>
    </row>
    <row r="35" spans="10:27">
      <c r="J35" s="35"/>
      <c r="R35" s="7"/>
      <c r="AA35" s="7"/>
    </row>
    <row r="36" spans="10:27">
      <c r="J36" s="35"/>
      <c r="R36" s="7"/>
      <c r="AA36" s="7"/>
    </row>
    <row r="37" spans="10:27">
      <c r="J37" s="35"/>
      <c r="R37" s="7"/>
      <c r="AA37" s="7"/>
    </row>
    <row r="38" spans="10:27">
      <c r="J38" s="35"/>
      <c r="R38" s="7"/>
      <c r="AA38" s="7"/>
    </row>
    <row r="39" spans="10:27">
      <c r="J39" s="35"/>
      <c r="R39" s="7"/>
      <c r="AA39" s="7"/>
    </row>
    <row r="40" spans="10:27">
      <c r="J40" s="35"/>
      <c r="R40" s="7"/>
      <c r="AA40" s="7"/>
    </row>
    <row r="41" spans="10:27">
      <c r="J41" s="35"/>
    </row>
    <row r="42" spans="10:27">
      <c r="J42" s="35"/>
    </row>
    <row r="43" spans="10:27">
      <c r="J43" s="35"/>
    </row>
    <row r="44" spans="10:27">
      <c r="J44" s="35"/>
    </row>
    <row r="45" spans="10:27">
      <c r="J45" s="35"/>
    </row>
    <row r="46" spans="10:27">
      <c r="J46" s="35"/>
    </row>
    <row r="47" spans="10:27">
      <c r="J47" s="35"/>
    </row>
    <row r="48" spans="10:27">
      <c r="J48" s="35"/>
    </row>
    <row r="49" spans="10:19">
      <c r="J49" s="35"/>
    </row>
    <row r="50" spans="10:19">
      <c r="J50" s="35"/>
    </row>
    <row r="51" spans="10:19">
      <c r="J51" s="35"/>
    </row>
    <row r="52" spans="10:19">
      <c r="J52" s="35"/>
      <c r="S52" s="11"/>
    </row>
    <row r="53" spans="10:19">
      <c r="J53" s="35"/>
    </row>
    <row r="54" spans="10:19">
      <c r="J54" s="35"/>
    </row>
    <row r="55" spans="10:19">
      <c r="J55" s="35"/>
    </row>
    <row r="56" spans="10:19">
      <c r="J56" s="35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workbookViewId="0">
      <selection activeCell="F14" sqref="F14"/>
    </sheetView>
  </sheetViews>
  <sheetFormatPr baseColWidth="10" defaultColWidth="20.7109375" defaultRowHeight="15"/>
  <cols>
    <col min="6" max="6" width="38.85546875" customWidth="1"/>
    <col min="9" max="9" width="34.140625" customWidth="1"/>
    <col min="14" max="14" width="30.7109375" customWidth="1"/>
  </cols>
  <sheetData>
    <row r="1" spans="1:14">
      <c r="A1" t="s">
        <v>14</v>
      </c>
      <c r="B1" t="s">
        <v>42</v>
      </c>
      <c r="C1" t="s">
        <v>67</v>
      </c>
      <c r="D1" t="s">
        <v>65</v>
      </c>
      <c r="E1" t="s">
        <v>66</v>
      </c>
      <c r="F1" t="s">
        <v>39</v>
      </c>
      <c r="G1" t="s">
        <v>40</v>
      </c>
      <c r="H1" t="s">
        <v>41</v>
      </c>
      <c r="I1" t="s">
        <v>44</v>
      </c>
      <c r="J1" t="s">
        <v>55</v>
      </c>
      <c r="K1" t="s">
        <v>130</v>
      </c>
      <c r="L1" t="s">
        <v>43</v>
      </c>
      <c r="M1" t="s">
        <v>68</v>
      </c>
      <c r="N1" t="s">
        <v>69</v>
      </c>
    </row>
    <row r="2" spans="1:14">
      <c r="A2" t="s">
        <v>101</v>
      </c>
      <c r="B2" t="s">
        <v>102</v>
      </c>
      <c r="D2" t="s">
        <v>91</v>
      </c>
      <c r="E2" t="s">
        <v>57</v>
      </c>
      <c r="F2" t="s">
        <v>61</v>
      </c>
      <c r="G2" t="s">
        <v>58</v>
      </c>
      <c r="H2" t="s">
        <v>59</v>
      </c>
    </row>
    <row r="3" spans="1:14">
      <c r="A3" t="s">
        <v>50</v>
      </c>
      <c r="B3" t="s">
        <v>60</v>
      </c>
      <c r="D3" t="s">
        <v>91</v>
      </c>
      <c r="E3" t="s">
        <v>57</v>
      </c>
      <c r="F3" t="s">
        <v>61</v>
      </c>
      <c r="G3" t="s">
        <v>58</v>
      </c>
      <c r="H3" t="s">
        <v>59</v>
      </c>
      <c r="J3" t="s">
        <v>92</v>
      </c>
    </row>
    <row r="8" spans="1:14">
      <c r="I8" s="37"/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13</v>
      </c>
      <c r="B1" t="s">
        <v>27</v>
      </c>
      <c r="C1" t="s">
        <v>28</v>
      </c>
      <c r="D1" t="s">
        <v>29</v>
      </c>
      <c r="E1" t="s">
        <v>21</v>
      </c>
      <c r="F1" t="s">
        <v>30</v>
      </c>
      <c r="G1" t="s">
        <v>31</v>
      </c>
      <c r="H1" t="s">
        <v>32</v>
      </c>
      <c r="I1" t="s">
        <v>51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438DD9A-55DA-414C-9669-7F95B74AEB95}">
  <ds:schemaRefs/>
</ds:datastoreItem>
</file>

<file path=customXml/itemProps2.xml><?xml version="1.0" encoding="utf-8"?>
<ds:datastoreItem xmlns:ds="http://schemas.openxmlformats.org/officeDocument/2006/customXml" ds:itemID="{12FFB191-3A68-40ED-AD00-2D8E93A286C1}">
  <ds:schemaRefs/>
</ds:datastoreItem>
</file>

<file path=customXml/itemProps3.xml><?xml version="1.0" encoding="utf-8"?>
<ds:datastoreItem xmlns:ds="http://schemas.openxmlformats.org/officeDocument/2006/customXml" ds:itemID="{353EF7EE-4439-424D-BB79-A2F9E12D96CB}">
  <ds:schemaRefs/>
</ds:datastoreItem>
</file>

<file path=customXml/itemProps4.xml><?xml version="1.0" encoding="utf-8"?>
<ds:datastoreItem xmlns:ds="http://schemas.openxmlformats.org/officeDocument/2006/customXml" ds:itemID="{6B1DDE13-2862-4F5F-8B38-27613EDDACAB}">
  <ds:schemaRefs/>
</ds:datastoreItem>
</file>

<file path=customXml/itemProps5.xml><?xml version="1.0" encoding="utf-8"?>
<ds:datastoreItem xmlns:ds="http://schemas.openxmlformats.org/officeDocument/2006/customXml" ds:itemID="{BF698BCC-ABD7-409B-968F-7D317D53A1EB}">
  <ds:schemaRefs/>
</ds:datastoreItem>
</file>

<file path=customXml/itemProps6.xml><?xml version="1.0" encoding="utf-8"?>
<ds:datastoreItem xmlns:ds="http://schemas.openxmlformats.org/officeDocument/2006/customXml" ds:itemID="{449316B9-C366-4E4E-A7ED-A01CF846205A}">
  <ds:schemaRefs/>
</ds:datastoreItem>
</file>

<file path=customXml/itemProps7.xml><?xml version="1.0" encoding="utf-8"?>
<ds:datastoreItem xmlns:ds="http://schemas.openxmlformats.org/officeDocument/2006/customXml" ds:itemID="{31B98C48-F540-4322-B106-D923F5C36896}">
  <ds:schemaRefs/>
</ds:datastoreItem>
</file>

<file path=customXml/itemProps8.xml><?xml version="1.0" encoding="utf-8"?>
<ds:datastoreItem xmlns:ds="http://schemas.openxmlformats.org/officeDocument/2006/customXml" ds:itemID="{4AF4A950-014C-4DC3-A08C-B6AEC7381B53}">
  <ds:schemaRefs/>
</ds:datastoreItem>
</file>

<file path=customXml/itemProps9.xml><?xml version="1.0" encoding="utf-8"?>
<ds:datastoreItem xmlns:ds="http://schemas.openxmlformats.org/officeDocument/2006/customXml" ds:itemID="{018D74F4-8B18-4433-A4E9-8BC780928C42}">
  <ds:schemaRefs/>
</ds:datastoreItem>
</file>

<file path=customXml/itemProps10.xml><?xml version="1.0" encoding="utf-8"?>
<ds:datastoreItem xmlns:ds="http://schemas.openxmlformats.org/officeDocument/2006/customXml" ds:itemID="{2EC3D266-6156-457E-8DF0-CAD8465B0B64}">
  <ds:schemaRefs/>
</ds:datastoreItem>
</file>

<file path=customXml/itemProps11.xml><?xml version="1.0" encoding="utf-8"?>
<ds:datastoreItem xmlns:ds="http://schemas.openxmlformats.org/officeDocument/2006/customXml" ds:itemID="{F9538AFA-2D9D-4DA4-A344-9A73111E9F41}">
  <ds:schemaRefs/>
</ds:datastoreItem>
</file>

<file path=customXml/itemProps12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47F74920-9C25-4043-A0F3-D2E10C5B1F93}">
  <ds:schemaRefs/>
</ds:datastoreItem>
</file>

<file path=customXml/itemProps14.xml><?xml version="1.0" encoding="utf-8"?>
<ds:datastoreItem xmlns:ds="http://schemas.openxmlformats.org/officeDocument/2006/customXml" ds:itemID="{41226A17-1995-4319-BE82-C87C68FF27B6}">
  <ds:schemaRefs/>
</ds:datastoreItem>
</file>

<file path=customXml/itemProps15.xml><?xml version="1.0" encoding="utf-8"?>
<ds:datastoreItem xmlns:ds="http://schemas.openxmlformats.org/officeDocument/2006/customXml" ds:itemID="{272BD8C7-41B6-49A5-8514-DE0B440877B5}">
  <ds:schemaRefs/>
</ds:datastoreItem>
</file>

<file path=customXml/itemProps16.xml><?xml version="1.0" encoding="utf-8"?>
<ds:datastoreItem xmlns:ds="http://schemas.openxmlformats.org/officeDocument/2006/customXml" ds:itemID="{3AD084C6-5864-4594-910C-F02388526355}">
  <ds:schemaRefs/>
</ds:datastoreItem>
</file>

<file path=customXml/itemProps17.xml><?xml version="1.0" encoding="utf-8"?>
<ds:datastoreItem xmlns:ds="http://schemas.openxmlformats.org/officeDocument/2006/customXml" ds:itemID="{51134B2A-1550-44ED-BB68-5AD400A3B1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2021-03-30T08:46:34Z</dcterms:modified>
</cp:coreProperties>
</file>