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resources/"/>
    </mc:Choice>
  </mc:AlternateContent>
  <xr:revisionPtr revIDLastSave="0" documentId="13_ncr:1_{A4BA842C-D5B5-6F4C-8CFC-EECBBB14967B}" xr6:coauthVersionLast="47" xr6:coauthVersionMax="47" xr10:uidLastSave="{00000000-0000-0000-0000-000000000000}"/>
  <bookViews>
    <workbookView xWindow="0" yWindow="0" windowWidth="28800" windowHeight="18000" tabRatio="914" activeTab="15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DEPV_AUSWAHL">OFFSET('Auswahl Listen'!$M$2,0,0,COUNTA('Auswahl Listen'!$M:$M)-1)</definedName>
    <definedName name="ENTSCHEIDUNGSHILFE_AUSWAHL">OFFSET('Auswahl Listen'!$N$2,0,0,COUNTA('Auswahl Listen'!$N:$N)-1)</definedName>
    <definedName name="ExterneDaten_1" localSheetId="3" hidden="1">PROBE_GESAMT!$A$1:$C$4</definedName>
    <definedName name="ExterneDaten_1" localSheetId="6" hidden="1">Probe_Kombiniert!$A$1:$AK$5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Untersuchung_Kombiniert!$A$1:$AP$4</definedName>
    <definedName name="ExterneDaten_3" localSheetId="1" hidden="1">DATENSATZ!$A$1:$DF$5</definedName>
    <definedName name="FEUCHTIGKEIT_AUSWAHL">OFFSET('Auswahl Listen'!$F$2,0,0,COUNTA('Auswahl Listen'!$F:$F)-1)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" i="9" l="1"/>
  <c r="Y3" i="9"/>
  <c r="Y4" i="9"/>
  <c r="X2" i="9" a="1"/>
  <c r="X2" i="9" s="1"/>
  <c r="X3" i="9" a="1"/>
  <c r="X3" i="9" s="1"/>
  <c r="X4" i="9" a="1"/>
  <c r="X4" i="9" s="1"/>
  <c r="I2" i="10" l="1" a="1"/>
  <c r="I2" i="10" s="1"/>
  <c r="I3" i="10" a="1"/>
  <c r="I3" i="10" s="1"/>
  <c r="A5" i="11" l="1"/>
  <c r="A4" i="11"/>
  <c r="J2" i="11" a="1"/>
  <c r="L4" i="9" a="1"/>
  <c r="L2" i="9" a="1"/>
  <c r="J5" i="11" a="1"/>
  <c r="J4" i="11" a="1"/>
  <c r="J5" i="11" l="1"/>
  <c r="I5" i="11" s="1"/>
  <c r="J4" i="11"/>
  <c r="I4" i="11" s="1"/>
  <c r="J2" i="11"/>
  <c r="L4" i="9"/>
  <c r="K4" i="9" s="1"/>
  <c r="L2" i="9"/>
  <c r="A3" i="11"/>
  <c r="A2" i="11"/>
  <c r="F2" i="18"/>
  <c r="G2" i="18" s="1"/>
  <c r="H2" i="18" s="1"/>
  <c r="I2" i="18" s="1"/>
  <c r="L3" i="9" a="1"/>
  <c r="J3" i="11" a="1"/>
  <c r="J3" i="11" l="1"/>
  <c r="L3" i="9"/>
  <c r="K3" i="9" s="1"/>
  <c r="K2" i="9"/>
  <c r="I3" i="11" l="1"/>
  <c r="I2" i="11"/>
  <c r="B2" i="18" l="1"/>
  <c r="B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<sst xmlns="http://schemas.openxmlformats.org/spreadsheetml/2006/main" count="597" uniqueCount="367">
  <si>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</si>
  <si>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</si>
  <si>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</si>
  <si>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</si>
  <si>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</si>
  <si>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</si>
  <si>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</si>
  <si>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</si>
  <si>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</si>
  <si>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</si>
  <si>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</si>
  <si>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</si>
  <si>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</si>
  <si>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</si>
  <si>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</si>
  <si>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</si>
  <si>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</si>
  <si>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</si>
  <si>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</si>
  <si>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</si>
  <si>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</si>
  <si>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</si>
  <si>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</si>
  <si>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</si>
  <si>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</si>
  <si>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</si>
  <si>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</si>
  <si>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</si>
  <si>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</si>
  <si>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</si>
  <si>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</si>
  <si>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</si>
  <si>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</si>
  <si>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</si>
  <si>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</si>
  <si>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</si>
  <si>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</si>
  <si>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</si>
  <si>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</si>
  <si>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</si>
  <si>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</si>
  <si>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</si>
  <si>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</si>
  <si>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</si>
  <si>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</si>
  <si>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</si>
  <si>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</si>
  <si>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</si>
  <si>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</si>
  <si>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</si>
  <si>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</si>
  <si>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</si>
  <si>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</si>
  <si>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</si>
  <si>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</si>
  <si>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</si>
  <si>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</si>
  <si>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</si>
  <si>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</si>
  <si>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</si>
  <si>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</si>
  <si>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</si>
  <si>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</si>
  <si>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</si>
  <si>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</si>
  <si>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</si>
  <si>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</si>
  <si>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</si>
  <si>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</si>
  <si>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</si>
  <si>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</si>
  <si>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LEITFADEN_AUSBAUASPHALT</t>
  </si>
  <si>
    <t>TEILWEISE_VERFESTIGT</t>
  </si>
  <si>
    <t>UEBERSCHREITUNG_ORIENT</t>
  </si>
  <si>
    <t>RAMMHINDERNIS</t>
  </si>
  <si>
    <t>KABELTRASSE</t>
  </si>
  <si>
    <t>FREMDBESTANDTEILE</t>
  </si>
  <si>
    <t>GUENSTIGE_EINSTUFUNG</t>
  </si>
  <si>
    <t>VERNACHLAESSIGUNG_LEITFAEHIGKEIT</t>
  </si>
  <si>
    <t>VARIABLE_FOOTNOTE_1</t>
  </si>
  <si>
    <t>VARIABLE_FOOTNOTE_2</t>
  </si>
  <si>
    <t>VARIABLE_FOOTNOTE_3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</si>
  <si>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</si>
  <si>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</si>
  <si>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</si>
  <si>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</si>
  <si>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</si>
  <si>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</si>
  <si>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</si>
  <si>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</si>
  <si>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</si>
  <si>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</si>
  <si>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</si>
  <si>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</si>
  <si>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</si>
  <si>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</si>
  <si>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</si>
  <si>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</si>
  <si>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</si>
  <si>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</si>
  <si>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</si>
  <si>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</si>
  <si>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</si>
  <si>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</si>
  <si>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</si>
  <si>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PROBE.LEITFADEN_AUSBAUASPHALT</t>
  </si>
  <si>
    <t>PROBE.TEILWEISE_VERFESTIGT</t>
  </si>
  <si>
    <t>PROBE.UEBERSCHREITUNG_ORIENT</t>
  </si>
  <si>
    <t>PROBE.RAMMHINDERNIS</t>
  </si>
  <si>
    <t>PROBE.KABELTRASSE</t>
  </si>
  <si>
    <t>PROBE.FREMDBESTANDTEILE</t>
  </si>
  <si>
    <t>PROBE.GUENSTIGE_EINSTUFUNG</t>
  </si>
  <si>
    <t>PROBE.VERNACHLAESSIGUNG_LEITFAEHIGKEIT</t>
  </si>
  <si>
    <t>PROBE.VARIABLE_FOOTNOTE_1</t>
  </si>
  <si>
    <t>PROBE.VARIABLE_FOOTNOTE_2</t>
  </si>
  <si>
    <t>PROBE.VARIABLE_FOOTNOTE_3</t>
  </si>
  <si>
    <t>PROBE.PROBENCHARAKTER</t>
  </si>
  <si>
    <t>PROBE.GERUCH</t>
  </si>
  <si>
    <t>PROBE.PROBENNUMMER</t>
  </si>
  <si>
    <t>PROBE.GEBÄUDE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</si>
  <si>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</si>
  <si>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</si>
  <si>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</si>
  <si>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</si>
  <si>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</si>
  <si>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</si>
  <si>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</si>
  <si>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</si>
  <si>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</si>
  <si>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</si>
  <si>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</si>
  <si>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</si>
  <si>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</si>
  <si>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</si>
  <si>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</si>
  <si>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</si>
  <si>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</si>
  <si>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</si>
  <si>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</si>
  <si>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</si>
  <si>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</si>
  <si>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</si>
  <si>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</si>
  <si>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</si>
  <si>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</si>
  <si>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</si>
  <si>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</si>
  <si>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</si>
  <si>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</si>
  <si>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</si>
  <si>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</si>
  <si>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</si>
  <si>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</si>
  <si>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</si>
  <si>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</si>
  <si>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</si>
  <si>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</si>
  <si>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</si>
  <si>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</si>
  <si>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</si>
  <si>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</si>
  <si>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</si>
  <si>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</si>
  <si>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</si>
  <si>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</si>
  <si>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</si>
  <si>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</si>
  <si>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</si>
  <si>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</si>
  <si>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</si>
  <si>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</si>
  <si>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</si>
  <si>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</si>
  <si>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</si>
  <si>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</si>
  <si>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</si>
  <si>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</si>
  <si>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</si>
  <si>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</si>
  <si>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</si>
  <si>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SAMPLE.PAK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</si>
  <si>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</si>
  <si>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</si>
  <si>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</si>
  <si>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</si>
  <si>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</si>
  <si>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</si>
  <si>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</si>
  <si>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</si>
  <si>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</si>
  <si>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</si>
  <si>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</si>
  <si>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</si>
  <si>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</si>
  <si>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</si>
  <si>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</si>
  <si>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</si>
  <si>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</si>
  <si>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</si>
  <si>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</si>
  <si>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</si>
  <si>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</si>
  <si>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</si>
  <si>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SAMPLE.ABFALLSCHLÜSSEL_GEMISCH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</si>
  <si>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</si>
  <si>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</si>
  <si>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</si>
  <si>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</si>
  <si>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</si>
  <si>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</si>
  <si>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</si>
  <si>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</si>
  <si>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</si>
  <si>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</si>
  <si>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</si>
  <si>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</si>
  <si>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</si>
  <si>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</si>
  <si>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</si>
  <si>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</si>
  <si>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</si>
  <si>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</si>
  <si>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</si>
  <si>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</si>
  <si>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</si>
  <si>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</si>
  <si>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</si>
  <si>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</si>
  <si>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</si>
  <si>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</si>
  <si>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</si>
  <si>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PARAMETER.CHEMISTRY.Phenole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</si>
  <si>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</si>
  <si>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</si>
  <si>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</si>
  <si>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</si>
  <si>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</si>
  <si>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</si>
  <si>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</si>
  <si>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</si>
  <si>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</si>
  <si>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</si>
  <si>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</si>
  <si>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</si>
  <si>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</si>
  <si>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</si>
  <si>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</si>
  <si>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</si>
  <si>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</si>
  <si>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</si>
  <si>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</si>
  <si>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</si>
  <si>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</si>
  <si>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</si>
  <si>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</si>
  <si>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</si>
  <si>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</si>
  <si>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</si>
  <si>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</si>
  <si>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</si>
  <si>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</si>
  <si>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</si>
  <si>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</si>
  <si>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</si>
  <si>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</si>
  <si>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</si>
  <si>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</si>
  <si>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</si>
  <si>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</si>
  <si>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</si>
  <si>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</si>
  <si>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</si>
  <si>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FOOTNOTES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</si>
  <si>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</si>
  <si>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</si>
  <si>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</si>
  <si>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</si>
  <si>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</si>
  <si>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</si>
  <si>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</si>
  <si>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</si>
  <si>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</si>
  <si>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</si>
  <si>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</si>
  <si>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</si>
  <si>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</si>
  <si>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</si>
  <si>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</si>
  <si>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</si>
  <si>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</si>
  <si>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</si>
  <si>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</si>
  <si>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</si>
  <si>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</si>
  <si>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</si>
  <si>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</si>
  <si>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</si>
  <si>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</si>
  <si>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</si>
  <si>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</si>
  <si>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</si>
  <si>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</si>
  <si>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</si>
  <si>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</si>
  <si>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</si>
  <si>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</si>
  <si>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</si>
  <si>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</si>
  <si>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</si>
  <si>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#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</si>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</sst>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</cellXfs>
  <cellStyles count="1">
    <cellStyle name="Standard" xfId="0" builtinId="0"/>
  </cellStyles>
  <dxfs count="66"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25">
    <queryTableFields count="110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151" name="PROBE.LEITFADEN_AUSBAUASPHALT" tableColumnId="136"/>
      <queryTableField id="152" name="PROBE.TEILWEISE_VERFESTIGT" tableColumnId="137"/>
      <queryTableField id="153" name="PROBE.UEBERSCHREITUNG_ORIENT" tableColumnId="138"/>
      <queryTableField id="154" name="PROBE.RAMMHINDERNIS" tableColumnId="139"/>
      <queryTableField id="155" name="PROBE.KABELTRASSE" tableColumnId="140"/>
      <queryTableField id="156" name="PROBE.FREMDBESTANDTEILE" tableColumnId="141"/>
      <queryTableField id="157" name="PROBE.GUENSTIGE_EINSTUFUNG" tableColumnId="142"/>
      <queryTableField id="158" name="PROBE.VERNACHLAESSIGUNG_LEITFAEHIGKEIT" tableColumnId="143"/>
      <queryTableField id="159" name="PROBE.VARIABLE_FOOTNOTE_1" tableColumnId="144"/>
      <queryTableField id="160" name="PROBE.VARIABLE_FOOTNOTE_2" tableColumnId="145"/>
      <queryTableField id="161" name="PROBE.VARIABLE_FOOTNOTE_3" tableColumnId="146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165" name="PROBE.GEBÄUDE" tableColumnId="150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3" name="SAMPLE.PAK" tableColumnId="163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236" name="SAMPLE.ABFALLSCHLÜSSEL_GEMISCH" tableColumnId="18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12" name="PARAMETER.CHEMISTRY.Phenole" tableColumnId="210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08">
    <queryTableFields count="42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61" name="PROBE.LEITFADEN_AUSBAUASPHALT" tableColumnId="61"/>
      <queryTableField id="62" name="PROBE.TEILWEISE_VERFESTIGT" tableColumnId="62"/>
      <queryTableField id="63" name="PROBE.UEBERSCHREITUNG_ORIENT" tableColumnId="63"/>
      <queryTableField id="64" name="PROBE.RAMMHINDERNIS" tableColumnId="64"/>
      <queryTableField id="65" name="PROBE.KABELTRASSE" tableColumnId="65"/>
      <queryTableField id="66" name="PROBE.FREMDBESTANDTEILE" tableColumnId="66"/>
      <queryTableField id="67" name="PROBE.GUENSTIGE_EINSTUFUNG" tableColumnId="67"/>
      <queryTableField id="68" name="PROBE.VERNACHLAESSIGUNG_LEITFAEHIGKEIT" tableColumnId="68"/>
      <queryTableField id="69" name="PROBE.VARIABLE_FOOTNOTE_1" tableColumnId="69"/>
      <queryTableField id="70" name="PROBE.VARIABLE_FOOTNOTE_2" tableColumnId="70"/>
      <queryTableField id="71" name="PROBE.VARIABLE_FOOTNOTE_3" tableColumnId="71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75" name="PROBE.GEBÄUDE" tableColumnId="75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0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6" name="SAMPLE.PAK" tableColumnId="52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3" name="SAMPLE.MATERIAL" tableColumnId="69"/>
      <queryTableField id="74" name="SAMPLE.VOLUMEN" tableColumnId="70"/>
      <queryTableField id="75" name="SAMPLE.PROBEN" tableColumnId="71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79" name="SAMPLE.ABFALLSCHLÜSSEL_GEMISCH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F5" tableType="queryTable" totalsRowShown="0">
  <autoFilter ref="A1:DF5" xr:uid="{E80860B2-9C07-4581-9E0E-DC4E29064FC0}"/>
  <tableColumns count="110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136" xr3:uid="{4BDE17D7-8E26-4E5E-A015-C87FE2FC6126}" uniqueName="136" name="PROBE.LEITFADEN_AUSBAUASPHALT" queryTableFieldId="151"/>
    <tableColumn id="137" xr3:uid="{159325CA-D6B1-47E0-A542-130CA5FDA11F}" uniqueName="137" name="PROBE.TEILWEISE_VERFESTIGT" queryTableFieldId="152"/>
    <tableColumn id="138" xr3:uid="{43FE9A4D-6256-4F17-9D47-B1A1DBF88DCD}" uniqueName="138" name="PROBE.UEBERSCHREITUNG_ORIENT" queryTableFieldId="153"/>
    <tableColumn id="139" xr3:uid="{EB3395DB-2DD3-4389-96E5-214E74CA3014}" uniqueName="139" name="PROBE.RAMMHINDERNIS" queryTableFieldId="154"/>
    <tableColumn id="140" xr3:uid="{A957067C-9502-4689-8EEA-ED76A617F14E}" uniqueName="140" name="PROBE.KABELTRASSE" queryTableFieldId="155"/>
    <tableColumn id="141" xr3:uid="{48637F8B-13DF-454F-A885-F52D0C87E3A9}" uniqueName="141" name="PROBE.FREMDBESTANDTEILE" queryTableFieldId="156"/>
    <tableColumn id="142" xr3:uid="{EFDC0168-7088-4568-9CE8-5D12ADFDFC45}" uniqueName="142" name="PROBE.GUENSTIGE_EINSTUFUNG" queryTableFieldId="157"/>
    <tableColumn id="143" xr3:uid="{E79100EF-1CC7-4F2F-8CF7-9B061DA975EF}" uniqueName="143" name="PROBE.VERNACHLAESSIGUNG_LEITFAEHIGKEIT" queryTableFieldId="158"/>
    <tableColumn id="144" xr3:uid="{27F50809-EB7D-46AB-8741-F49D08DFEB0D}" uniqueName="144" name="PROBE.VARIABLE_FOOTNOTE_1" queryTableFieldId="159"/>
    <tableColumn id="145" xr3:uid="{F541D6EE-7F65-4CB8-886E-01BB7DE58EE9}" uniqueName="145" name="PROBE.VARIABLE_FOOTNOTE_2" queryTableFieldId="160"/>
    <tableColumn id="146" xr3:uid="{4349D14A-06D2-41E0-A219-3AA995D35DEA}" uniqueName="146" name="PROBE.VARIABLE_FOOTNOTE_3" queryTableFieldId="161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50" xr3:uid="{DCACE920-2989-466C-82C7-1AF02C760792}" uniqueName="150" name="PROBE.GEBÄUDE" queryTableFieldId="16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3" xr3:uid="{F4D283D0-E1AD-44A6-AE5D-3422F1B57116}" uniqueName="163" name="SAMPLE.PAK" queryTableFieldId="213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86" xr3:uid="{F9E91316-D1E0-4DF1-B08E-EF190C7B5DF3}" uniqueName="186" name="SAMPLE.ABFALLSCHLÜSSEL_GEMISCH" queryTableFieldId="236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210" xr3:uid="{5F11F18E-22EF-4F90-9D34-9D57A78A8689}" uniqueName="210" name="PARAMETER.CHEMISTRY.Phenole" queryTableFieldId="312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65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64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63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P4" tableType="queryTable" totalsRowShown="0">
  <autoFilter ref="A1:AP4" xr:uid="{2704CF6F-4B7C-42B5-932C-F928B27FDCB8}"/>
  <tableColumns count="42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61" xr3:uid="{5261E2FD-6075-44D1-8D09-E5FD756F0F05}" uniqueName="61" name="PROBE.LEITFADEN_AUSBAUASPHALT" queryTableFieldId="61"/>
    <tableColumn id="62" xr3:uid="{A79DFD85-19E8-4BE8-9F55-CA2EBBCCF7E1}" uniqueName="62" name="PROBE.TEILWEISE_VERFESTIGT" queryTableFieldId="62"/>
    <tableColumn id="63" xr3:uid="{D226879A-271E-4E64-B470-FBF28617C958}" uniqueName="63" name="PROBE.UEBERSCHREITUNG_ORIENT" queryTableFieldId="63"/>
    <tableColumn id="64" xr3:uid="{05DEF8DB-73B6-4217-B83B-D8B8F9596CC2}" uniqueName="64" name="PROBE.RAMMHINDERNIS" queryTableFieldId="64"/>
    <tableColumn id="65" xr3:uid="{66F7C90B-AC86-410B-911F-B7DDB5179A2B}" uniqueName="65" name="PROBE.KABELTRASSE" queryTableFieldId="65"/>
    <tableColumn id="66" xr3:uid="{EE6AD674-7569-41B2-A7D5-778D4A55CEBF}" uniqueName="66" name="PROBE.FREMDBESTANDTEILE" queryTableFieldId="66"/>
    <tableColumn id="67" xr3:uid="{659D2AD5-337E-47D9-823E-84DC21FD3EFB}" uniqueName="67" name="PROBE.GUENSTIGE_EINSTUFUNG" queryTableFieldId="67"/>
    <tableColumn id="68" xr3:uid="{4619BC1E-9022-48A3-A282-F5AD5BD5334A}" uniqueName="68" name="PROBE.VERNACHLAESSIGUNG_LEITFAEHIGKEIT" queryTableFieldId="68"/>
    <tableColumn id="69" xr3:uid="{CF7DBFB3-9EA3-46DE-A080-6A1729B88E4A}" uniqueName="69" name="PROBE.VARIABLE_FOOTNOTE_1" queryTableFieldId="69"/>
    <tableColumn id="70" xr3:uid="{57E45233-C1C8-4667-84AA-9517792A032F}" uniqueName="70" name="PROBE.VARIABLE_FOOTNOTE_2" queryTableFieldId="70"/>
    <tableColumn id="71" xr3:uid="{EFB122EC-B494-4AF7-A931-AAEF63192F27}" uniqueName="71" name="PROBE.VARIABLE_FOOTNOTE_3" queryTableFieldId="71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75" xr3:uid="{C0150A5C-42D5-4BB5-AEC2-9ACA163F4F81}" uniqueName="75" name="PROBE.GEBÄUDE" queryTableFieldId="75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5" tableType="queryTable" totalsRowShown="0">
  <autoFilter ref="A1:AK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2" xr3:uid="{1D7B596E-326A-4C13-A7D2-A38B6460F2D8}" uniqueName="52" name="SAMPLE.PAK" queryTableFieldId="56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69" xr3:uid="{314D3E91-AE51-4DA4-B38E-0139C52651C1}" uniqueName="69" name="SAMPLE.MATERIAL" queryTableFieldId="73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75" xr3:uid="{84F50292-C4DF-4A07-A9C6-F41927DCC6C4}" uniqueName="75" name="SAMPLE.ABFALLSCHLÜSSEL_GEMISCH" queryTableFieldId="7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H2" totalsRowShown="0">
  <autoFilter ref="A1:AH2" xr:uid="{AB98E13D-EE76-407A-9E41-2FEB0148ED29}"/>
  <tableColumns count="34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LEITFADEN_AUSBAUASPHALT"/>
    <tableColumn id="37" xr3:uid="{94ED1A0B-97AB-4C40-82B3-6025DD599411}" name="TEILWEISE_VERFESTIGT"/>
    <tableColumn id="38" xr3:uid="{7120010A-7FC5-43A3-A271-3AFA5ED9824B}" name="UEBERSCHREITUNG_ORIENT"/>
    <tableColumn id="39" xr3:uid="{147E127B-98EE-4AD7-BAB7-B686813637F6}" name="RAMMHINDERNIS"/>
    <tableColumn id="40" xr3:uid="{78CF2DD5-6B4F-47D2-8275-EBA1A8DE3F24}" name="KABELTRASSE"/>
    <tableColumn id="41" xr3:uid="{9EDE3CBF-AD53-441D-BF2C-71731A620EB8}" name="FREMDBESTANDTEILE"/>
    <tableColumn id="42" xr3:uid="{E2734AE0-7AC1-45CB-B256-E1C1794C24BB}" name="GUENSTIGE_EINSTUFUNG"/>
    <tableColumn id="43" xr3:uid="{D342E588-7993-4930-A727-822C3942A49F}" name="VERNACHLAESSIGUNG_LEITFAEHIGKEIT"/>
    <tableColumn id="44" xr3:uid="{83DF9C65-535F-44C5-91ED-FE393845A009}" name="VARIABLE_FOOTNOTE_1"/>
    <tableColumn id="45" xr3:uid="{19182B51-443B-460D-AE7B-D283BEFF3E52}" name="VARIABLE_FOOTNOTE_2"/>
    <tableColumn id="46" xr3:uid="{A91AC4B4-6DE2-4FA3-B359-97407DB652A5}" name="VARIABLE_FOOTNOTE_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D4" totalsRowShown="0" headerRowDxfId="62" dataDxfId="60" headerRowBorderDxfId="61" tableBorderDxfId="59" totalsRowBorderDxfId="58">
  <autoFilter ref="A1:AD4" xr:uid="{686754EA-51DA-43DE-88B3-FBD64291D8EA}"/>
  <tableColumns count="30">
    <tableColumn id="1" xr3:uid="{91C060AF-C243-44E1-B59F-75CF712912AD}" name="ID" dataDxfId="57"/>
    <tableColumn id="2" xr3:uid="{C1AB7AD2-4809-47B7-8FC9-45DB5AD896D3}" name="PROBE.ID" dataDxfId="56"/>
    <tableColumn id="3" xr3:uid="{15945C43-2B60-4D8F-ACAB-9ACD21399FCF}" name="CHEMISTRY.ID" dataDxfId="55"/>
    <tableColumn id="6" xr3:uid="{2E2003D6-DC6D-427B-AA28-5FF0F0AAC9CA}" name="RUK.ID" dataDxfId="54"/>
    <tableColumn id="4" xr3:uid="{818129A5-0350-4DD1-8519-3FB375782718}" name="NUMMER" dataDxfId="53"/>
    <tableColumn id="5" xr3:uid="{B8D76753-9945-45ED-8996-E2B7195D17C7}" name="AUFSCHLUSS" dataDxfId="52"/>
    <tableColumn id="7" xr3:uid="{C8B25736-B173-4636-8273-A63E6CE9DE59}" name="ART" dataDxfId="51"/>
    <tableColumn id="8" xr3:uid="{5B928228-798C-4090-AE3C-FC5384C6F7B4}" name="KOERNUNG" dataDxfId="50"/>
    <tableColumn id="9" xr3:uid="{9B7DEAA8-7982-476D-A4B8-64EA894AECE5}" name="BODENKLASSE" dataDxfId="49"/>
    <tableColumn id="10" xr3:uid="{C061F8C2-A081-45C0-93AD-15541AD44FBC}" name="DICKE" dataDxfId="48"/>
    <tableColumn id="11" xr3:uid="{82DF48D2-7631-4282-B880-1113EE32B247}" name="TIEFE_START" dataDxfId="47">
      <calculatedColumnFormula>SAMPLE_ERKUNDUNGSSTELLE[[#This Row],[TIEFE_ENDE]]-SAMPLE_ERKUNDUNGSSTELLE[[#This Row],[DICKE]]</calculatedColumnFormula>
    </tableColumn>
    <tableColumn id="12" xr3:uid="{E8695974-0841-431D-8CEE-D5CE0B176A5A}" name="TIEFE_ENDE" dataDxfId="46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45"/>
    <tableColumn id="14" xr3:uid="{0F050F60-3949-4328-9110-0655E9849EA7}" name="PAK" dataDxfId="44"/>
    <tableColumn id="15" xr3:uid="{99E311E3-5163-46E8-B93E-6F5FC5259D10}" name="RUNDUNGSGRAD_GESTUFTHEIT" dataDxfId="43"/>
    <tableColumn id="16" xr3:uid="{A285488D-B971-4C15-9449-E201188EB5A0}" name="FARBE" dataDxfId="42"/>
    <tableColumn id="17" xr3:uid="{249D57F6-5F41-44F1-9CCB-04120DD90F33}" name="BODENART" dataDxfId="41"/>
    <tableColumn id="18" xr3:uid="{962449DE-E035-48F1-87F4-7DEE52D490BD}" name="KONSISTENZ" dataDxfId="40"/>
    <tableColumn id="19" xr3:uid="{16FB7DBB-591F-4FC6-A65E-2DC7456CCCB0}" name="FEUCHTIGKEIT" dataDxfId="39"/>
    <tableColumn id="20" xr3:uid="{DD3E896D-5346-4DD2-B67B-707A5F8408B2}" name="WASSERGEHALT" dataDxfId="38"/>
    <tableColumn id="21" xr3:uid="{599B39F0-E5BE-474C-80B4-D61D25AB5240}" name="WASSERPROCTOR" dataDxfId="37"/>
    <tableColumn id="22" xr3:uid="{01691A17-D32C-4971-8CA9-4F4C45A5B3E8}" name="NOTIZ" dataDxfId="36"/>
    <tableColumn id="23" xr3:uid="{A82813FC-D25D-48BA-9D51-572FBA76D81D}" name="BEHAELTNIS" dataDxfId="35"/>
    <tableColumn id="24" xr3:uid="{12C181C0-EE5B-45AE-9E49-C30630519D23}" name="ABFALLART" dataDxfId="34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calculatedColumnFormula>
    </tableColumn>
    <tableColumn id="25" xr3:uid="{E62E33D8-9999-49C2-87D1-747515766F48}" name="GERUCH" dataDxfId="33">
      <calculatedColumnFormula>IF(SAMPLE_ERKUNDUNGSSTELLE[[#This Row],[PECH]]="ja","aufällig","neutral")</calculatedColumnFormula>
    </tableColumn>
    <tableColumn id="26" xr3:uid="{16A743AA-F638-4AEE-9BF9-4F1F81CBD1BF}" name="KORNGROESSENVERTEILUNG" dataDxfId="32"/>
    <tableColumn id="30" xr3:uid="{932C683F-5FBC-4118-A19E-789EE0DB27EF}" name="DRUCKFESTIGKEIT" dataDxfId="31"/>
    <tableColumn id="31" xr3:uid="{378F218B-DDAE-42CB-B447-8A70E953F1CF}" name="FROSTEMPFINDLICHKEITSKLASSE" dataDxfId="30"/>
    <tableColumn id="33" xr3:uid="{B3408F05-F99B-459D-B135-5652B7DCF447}" name="VERDICHTUNGSFAEHIGKEIT" dataDxfId="29"/>
    <tableColumn id="34" xr3:uid="{AC3E2064-5120-45EE-BC83-7C422B63A83A}" name="HOMOGENBEREICH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S3" totalsRowShown="0">
  <autoFilter ref="A1:S3" xr:uid="{4B04F822-FCA3-4EC4-9533-8178FB26AFC3}"/>
  <tableColumns count="19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/>
    <tableColumn id="6" xr3:uid="{1586FA36-B4DE-4684-9D6E-C35C26DEC2A1}" name="ART"/>
    <tableColumn id="7" xr3:uid="{A14620EF-6D87-41CD-B8D4-595661C8230F}" name="MATERIAL"/>
    <tableColumn id="8" xr3:uid="{69FF4125-21BA-4CBD-9954-E215037CB7AD}" name="VOLUMEN"/>
    <tableColumn id="9" xr3:uid="{7E912052-6687-4171-AC83-DAECF0043AD8}" name="PROBEN" dataDxfId="27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3" xr3:uid="{A0A83F5B-449D-4A84-AF99-EA61CB7A4B64}" name="KOERNUNG"/>
    <tableColumn id="14" xr3:uid="{B8EE0E66-CA09-4080-B53D-B247FE4C5805}" name="BODENKLASSE"/>
    <tableColumn id="15" xr3:uid="{7E279583-C1A2-4453-94A9-383ED44D3C12}" name="PECH"/>
    <tableColumn id="16" xr3:uid="{DC2F70C6-26CA-4AA1-9C93-2B88AC8E5971}" name="PAK"/>
    <tableColumn id="17" xr3:uid="{E14FFB57-978F-4369-8C99-2731CB8C9A3B}" name="RUNDUNGSGRAD_GESTUFTHEIT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5" totalsRowShown="0" headerRowDxfId="26" dataDxfId="24" headerRowBorderDxfId="25" tableBorderDxfId="23" totalsRowBorderDxfId="22">
  <autoFilter ref="A1:N5" xr:uid="{6A767C01-4406-436F-BD9A-A3FFF55799C0}"/>
  <tableColumns count="14">
    <tableColumn id="1" xr3:uid="{464C12D3-725E-45F8-AD19-AAA56FE8C87E}" name="ID" dataDxfId="21">
      <calculatedColumnFormula>ROW()-1</calculatedColumnFormula>
    </tableColumn>
    <tableColumn id="2" xr3:uid="{09703B2C-E7CE-4CB7-B63F-D395864A3F5D}" name="PROBE.ID" dataDxfId="20"/>
    <tableColumn id="3" xr3:uid="{84CEF5DD-029B-470D-8ED5-96DD8A50DD65}" name="CHEMISTRY.ID" dataDxfId="19"/>
    <tableColumn id="4" xr3:uid="{B7736C9C-0487-4944-BEF4-8F38D92C738C}" name="NUMMER" dataDxfId="18"/>
    <tableColumn id="5" xr3:uid="{10FBA733-C674-40CA-802F-8335395B72BA}" name="AUFSCHLUSS" dataDxfId="17"/>
    <tableColumn id="6" xr3:uid="{C5595458-AF75-4C70-A0B0-A072EBD0DC00}" name="MATERIAL" dataDxfId="16"/>
    <tableColumn id="7" xr3:uid="{75F310A1-D2F7-44E4-8EE6-7B4911C8827D}" name="FARBE" dataDxfId="15"/>
    <tableColumn id="8" xr3:uid="{E56017A3-7C60-41C7-99DA-2863169A05E0}" name="DICKE" dataDxfId="14"/>
    <tableColumn id="9" xr3:uid="{54DFF4F5-42B8-44E4-99F0-3D2FCAF85FB0}" name="TIEFE_START" dataDxfId="13">
      <calculatedColumnFormula>SAMPLE_GEBAEUDE[[#This Row],[TIEFE_ENDE]]-SAMPLE_GEBAEUDE[[#This Row],[DICKE]]</calculatedColumnFormula>
    </tableColumn>
    <tableColumn id="10" xr3:uid="{B961A2BE-1ADA-431B-905A-BB02BE55CB8D}" name="TIEFE_ENDE" dataDxfId="12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1"/>
    <tableColumn id="12" xr3:uid="{04AD4050-39A1-4BBD-B7B4-F9B17763573F}" name="SCHADSTOFFVERDACHT" dataDxfId="10"/>
    <tableColumn id="13" xr3:uid="{85B651DE-D92F-468E-BECC-500BFDF1C539}" name="ABFALLSCHLUESSEL_MATERIAL" dataDxfId="9"/>
    <tableColumn id="14" xr3:uid="{B7E0A481-8497-47AC-B1AD-91DAF0069CDD}" name="ABFALLSCHLUESSEL_GEMISCH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V2" totalsRowShown="0">
  <autoFilter ref="A1:V2" xr:uid="{5055F3DA-5118-49AB-94C1-988D940BAC5E}"/>
  <tableColumns count="22">
    <tableColumn id="1" xr3:uid="{D9C24FA3-7E99-4350-AD3C-35054EA6B038}" name="ID"/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/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/>
    <tableColumn id="2" xr3:uid="{51F153C6-5FF1-44FD-B39F-464F5777D26F}" name="NUMMER">
      <calculatedColumnFormula>ROW()-1</calculatedColumnFormula>
    </tableColumn>
    <tableColumn id="3" xr3:uid="{D635D0C6-EC46-4499-87D8-E68BA2217AC3}" name="WERT_1" dataDxfId="6"/>
    <tableColumn id="4" xr3:uid="{EB4DDFA1-C89E-49B6-A6D9-3E4EE912B328}" name="WERT_2" dataDxfId="5"/>
    <tableColumn id="5" xr3:uid="{675180B4-A186-4E41-9A3F-809597A2D137}" name="WERT_3" dataDxfId="4"/>
    <tableColumn id="6" xr3:uid="{1BCD8931-601C-4036-97BE-6890E0BB8E1A}" name="MITTELWERT" dataDxfId="3">
      <calculatedColumnFormula>IFERROR(AVERAGE(PARAMETER_LP[[#This Row],[WERT_1]:[WERT_3]]),"")</calculatedColumnFormula>
    </tableColumn>
    <tableColumn id="7" xr3:uid="{E52EA34C-9206-4F8E-ADA8-4882EB8536D2}" name="EV" dataDxfId="2">
      <calculatedColumnFormula>IFERROR(22.5/PARAMETER_LP[[#This Row],[MITTELWERT]],"")</calculatedColumnFormula>
    </tableColumn>
    <tableColumn id="8" xr3:uid="{F82604BB-DC28-42BD-A51D-F8A987DCA29B}" name="EV85" dataDxfId="1">
      <calculatedColumnFormula>IFERROR(PARAMETER_LP[[#This Row],[EV]]*0.85,"")</calculatedColumnFormula>
    </tableColumn>
    <tableColumn id="9" xr3:uid="{DAF46846-3846-48E2-BAD5-98185ED0BC6A}" name="EV2" dataDxfId="0">
      <calculatedColumnFormula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calculatedColumnFormula>
    </tableColumn>
    <tableColumn id="10" xr3:uid="{AA071D99-1780-47A0-A0AA-A95524C364E0}" name="EV2_SO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F5"/>
  <sheetViews>
    <sheetView workbookViewId="0">
      <selection activeCell="F18" sqref="F18"/>
    </sheetView>
  </sheetViews>
  <sheetFormatPr baseColWidth="10" defaultRowHeight="15" x14ac:dyDescent="0.2"/>
  <cols>
    <col min="1" max="1" width="11.5" bestFit="1" customWidth="1"/>
    <col min="2" max="2" width="18.5" bestFit="1" customWidth="1"/>
    <col min="3" max="3" width="14.1640625" bestFit="1" customWidth="1"/>
    <col min="4" max="4" width="16.5" bestFit="1" customWidth="1"/>
    <col min="5" max="5" width="17.5" bestFit="1" customWidth="1"/>
    <col min="6" max="6" width="17" bestFit="1" customWidth="1"/>
    <col min="7" max="7" width="27.5" bestFit="1" customWidth="1"/>
    <col min="8" max="8" width="23" bestFit="1" customWidth="1"/>
    <col min="9" max="9" width="13.33203125" bestFit="1" customWidth="1"/>
    <col min="10" max="10" width="25" bestFit="1" customWidth="1"/>
    <col min="11" max="11" width="26" bestFit="1" customWidth="1"/>
    <col min="12" max="12" width="32.5" bestFit="1" customWidth="1"/>
    <col min="13" max="13" width="20.5" bestFit="1" customWidth="1"/>
    <col min="14" max="14" width="27.83203125" bestFit="1" customWidth="1"/>
    <col min="15" max="15" width="34.33203125" bestFit="1" customWidth="1"/>
    <col min="16" max="16" width="26.33203125" bestFit="1" customWidth="1"/>
    <col min="17" max="17" width="32.5" bestFit="1" customWidth="1"/>
    <col min="18" max="18" width="27.83203125" bestFit="1" customWidth="1"/>
    <col min="19" max="19" width="23.83203125" bestFit="1" customWidth="1"/>
    <col min="20" max="20" width="29" bestFit="1" customWidth="1"/>
    <col min="21" max="21" width="21" bestFit="1" customWidth="1"/>
    <col min="22" max="22" width="30.5" bestFit="1" customWidth="1"/>
    <col min="23" max="23" width="17.6640625" bestFit="1" customWidth="1"/>
    <col min="24" max="24" width="36.1640625" bestFit="1" customWidth="1"/>
    <col min="25" max="25" width="30.5" bestFit="1" customWidth="1"/>
    <col min="26" max="26" width="35" bestFit="1" customWidth="1"/>
    <col min="27" max="27" width="25.83203125" bestFit="1" customWidth="1"/>
    <col min="28" max="28" width="21.6640625" bestFit="1" customWidth="1"/>
    <col min="29" max="29" width="29" bestFit="1" customWidth="1"/>
    <col min="30" max="30" width="33.1640625" bestFit="1" customWidth="1"/>
    <col min="31" max="31" width="45.33203125" bestFit="1" customWidth="1"/>
    <col min="32" max="34" width="31.5" bestFit="1" customWidth="1"/>
    <col min="35" max="35" width="17" bestFit="1" customWidth="1"/>
    <col min="36" max="36" width="27.6640625" bestFit="1" customWidth="1"/>
    <col min="37" max="37" width="17.1640625" bestFit="1" customWidth="1"/>
    <col min="38" max="38" width="26" bestFit="1" customWidth="1"/>
    <col min="39" max="39" width="18.5" bestFit="1" customWidth="1"/>
    <col min="40" max="41" width="15.5" bestFit="1" customWidth="1"/>
    <col min="42" max="42" width="20.1640625" bestFit="1" customWidth="1"/>
    <col min="43" max="43" width="12.83203125" bestFit="1" customWidth="1"/>
    <col min="44" max="44" width="19.5" bestFit="1" customWidth="1"/>
    <col min="45" max="45" width="23.83203125" bestFit="1" customWidth="1"/>
    <col min="46" max="46" width="17.1640625" bestFit="1" customWidth="1"/>
    <col min="47" max="47" width="19.83203125" bestFit="1" customWidth="1"/>
    <col min="48" max="48" width="22.5" bestFit="1" customWidth="1"/>
    <col min="49" max="49" width="14.5" bestFit="1" customWidth="1"/>
    <col min="50" max="50" width="21.5" bestFit="1" customWidth="1"/>
    <col min="51" max="51" width="23.83203125" bestFit="1" customWidth="1"/>
    <col min="52" max="52" width="16.1640625" bestFit="1" customWidth="1"/>
    <col min="53" max="53" width="22.1640625" bestFit="1" customWidth="1"/>
    <col min="54" max="54" width="21.5" bestFit="1" customWidth="1"/>
    <col min="55" max="55" width="15.5" bestFit="1" customWidth="1"/>
    <col min="56" max="56" width="14.5" bestFit="1" customWidth="1"/>
    <col min="57" max="57" width="40.1640625" bestFit="1" customWidth="1"/>
    <col min="58" max="58" width="16.5" bestFit="1" customWidth="1"/>
    <col min="59" max="59" width="20.83203125" bestFit="1" customWidth="1"/>
    <col min="60" max="60" width="22.1640625" bestFit="1" customWidth="1"/>
    <col min="61" max="61" width="23.83203125" bestFit="1" customWidth="1"/>
    <col min="62" max="62" width="25.5" bestFit="1" customWidth="1"/>
    <col min="63" max="63" width="27.1640625" bestFit="1" customWidth="1"/>
    <col min="64" max="64" width="16.5" bestFit="1" customWidth="1"/>
    <col min="65" max="65" width="21.6640625" bestFit="1" customWidth="1"/>
    <col min="66" max="66" width="21" customWidth="1"/>
    <col min="67" max="67" width="18.5" bestFit="1" customWidth="1"/>
    <col min="68" max="68" width="37.33203125" bestFit="1" customWidth="1"/>
    <col min="69" max="69" width="27.1640625" bestFit="1" customWidth="1"/>
    <col min="70" max="70" width="40.5" bestFit="1" customWidth="1"/>
    <col min="71" max="71" width="35.83203125" bestFit="1" customWidth="1"/>
    <col min="72" max="72" width="28.5" bestFit="1" customWidth="1"/>
    <col min="73" max="73" width="20.1640625" bestFit="1" customWidth="1"/>
    <col min="74" max="74" width="20.5" bestFit="1" customWidth="1"/>
    <col min="75" max="75" width="18.5" bestFit="1" customWidth="1"/>
    <col min="76" max="76" width="21.5" bestFit="1" customWidth="1"/>
    <col min="77" max="77" width="32.33203125" bestFit="1" customWidth="1"/>
    <col min="78" max="78" width="38.5" bestFit="1" customWidth="1"/>
    <col min="79" max="79" width="36.83203125" bestFit="1" customWidth="1"/>
    <col min="80" max="80" width="27.5" bestFit="1" customWidth="1"/>
    <col min="81" max="81" width="31.5" bestFit="1" customWidth="1"/>
    <col min="82" max="82" width="43.5" bestFit="1" customWidth="1"/>
    <col min="83" max="83" width="28.6640625" bestFit="1" customWidth="1"/>
    <col min="84" max="84" width="34.5" bestFit="1" customWidth="1"/>
    <col min="85" max="85" width="34.1640625" bestFit="1" customWidth="1"/>
    <col min="86" max="86" width="36.33203125" bestFit="1" customWidth="1"/>
    <col min="87" max="87" width="30.5" bestFit="1" customWidth="1"/>
    <col min="88" max="88" width="46" bestFit="1" customWidth="1"/>
    <col min="89" max="89" width="30.5" bestFit="1" customWidth="1"/>
    <col min="90" max="90" width="43.1640625" bestFit="1" customWidth="1"/>
    <col min="91" max="91" width="32.33203125" bestFit="1" customWidth="1"/>
    <col min="92" max="92" width="29.33203125" bestFit="1" customWidth="1"/>
    <col min="93" max="93" width="30.1640625" bestFit="1" customWidth="1"/>
    <col min="94" max="94" width="29.5" bestFit="1" customWidth="1"/>
    <col min="95" max="95" width="33.33203125" bestFit="1" customWidth="1"/>
    <col min="96" max="96" width="40.1640625" bestFit="1" customWidth="1"/>
    <col min="97" max="97" width="32.5" bestFit="1" customWidth="1"/>
    <col min="98" max="98" width="29.83203125" bestFit="1" customWidth="1"/>
    <col min="99" max="99" width="29.5" bestFit="1" customWidth="1"/>
    <col min="100" max="100" width="48" bestFit="1" customWidth="1"/>
    <col min="101" max="101" width="19.33203125" bestFit="1" customWidth="1"/>
    <col min="102" max="102" width="26.33203125" bestFit="1" customWidth="1"/>
    <col min="103" max="105" width="24.6640625" bestFit="1" customWidth="1"/>
    <col min="106" max="106" width="29.1640625" bestFit="1" customWidth="1"/>
    <col min="107" max="107" width="21" bestFit="1" customWidth="1"/>
    <col min="108" max="108" width="28" bestFit="1" customWidth="1"/>
    <col min="109" max="109" width="30.1640625" bestFit="1" customWidth="1"/>
    <col min="110" max="110" width="24.5" bestFit="1" customWidth="1"/>
    <col min="111" max="111" width="24.5" customWidth="1"/>
    <col min="112" max="112" width="30" bestFit="1" customWidth="1"/>
    <col min="113" max="113" width="32.1640625" bestFit="1" customWidth="1"/>
    <col min="114" max="114" width="24.5" bestFit="1" customWidth="1"/>
    <col min="115" max="115" width="30.5" bestFit="1" customWidth="1"/>
    <col min="116" max="116" width="29.83203125" bestFit="1" customWidth="1"/>
    <col min="117" max="117" width="24" bestFit="1" customWidth="1"/>
    <col min="118" max="118" width="22.83203125" bestFit="1" customWidth="1"/>
    <col min="119" max="119" width="48.5" bestFit="1" customWidth="1"/>
    <col min="120" max="120" width="25" bestFit="1" customWidth="1"/>
    <col min="121" max="121" width="29.33203125" bestFit="1" customWidth="1"/>
    <col min="122" max="122" width="30.5" bestFit="1" customWidth="1"/>
    <col min="123" max="123" width="32.1640625" bestFit="1" customWidth="1"/>
    <col min="124" max="124" width="34" bestFit="1" customWidth="1"/>
    <col min="125" max="125" width="35.5" bestFit="1" customWidth="1"/>
    <col min="126" max="126" width="24.83203125" bestFit="1" customWidth="1"/>
    <col min="127" max="127" width="30.1640625" bestFit="1" customWidth="1"/>
    <col min="128" max="128" width="29.5" bestFit="1" customWidth="1"/>
    <col min="129" max="129" width="26.83203125" bestFit="1" customWidth="1"/>
    <col min="130" max="130" width="45.6640625" bestFit="1" customWidth="1"/>
    <col min="131" max="131" width="35.5" bestFit="1" customWidth="1"/>
    <col min="132" max="132" width="48.6640625" bestFit="1" customWidth="1"/>
    <col min="133" max="133" width="44.33203125" bestFit="1" customWidth="1"/>
    <col min="134" max="134" width="36.83203125" bestFit="1" customWidth="1"/>
    <col min="135" max="135" width="28.5" bestFit="1" customWidth="1"/>
    <col min="136" max="136" width="28.83203125" bestFit="1" customWidth="1"/>
    <col min="137" max="137" width="26.6640625" bestFit="1" customWidth="1"/>
    <col min="138" max="138" width="29.83203125" bestFit="1" customWidth="1"/>
    <col min="139" max="139" width="40.6640625" bestFit="1" customWidth="1"/>
    <col min="140" max="140" width="47" bestFit="1" customWidth="1"/>
    <col min="141" max="141" width="45.33203125" bestFit="1" customWidth="1"/>
    <col min="142" max="142" width="27.5" bestFit="1" customWidth="1"/>
    <col min="143" max="143" width="51.6640625" bestFit="1" customWidth="1"/>
    <col min="144" max="144" width="63.83203125" bestFit="1" customWidth="1"/>
    <col min="145" max="145" width="48.83203125" bestFit="1" customWidth="1"/>
    <col min="146" max="146" width="42.5" bestFit="1" customWidth="1"/>
    <col min="147" max="147" width="42.1640625" bestFit="1" customWidth="1"/>
    <col min="148" max="148" width="62.5" bestFit="1" customWidth="1"/>
    <col min="149" max="149" width="44.5" bestFit="1" customWidth="1"/>
    <col min="150" max="150" width="38.5" bestFit="1" customWidth="1"/>
    <col min="151" max="151" width="54" bestFit="1" customWidth="1"/>
    <col min="152" max="152" width="38.5" bestFit="1" customWidth="1"/>
    <col min="153" max="153" width="51.33203125" bestFit="1" customWidth="1"/>
    <col min="154" max="154" width="40.5" bestFit="1" customWidth="1"/>
    <col min="155" max="155" width="37.33203125" bestFit="1" customWidth="1"/>
    <col min="156" max="156" width="38.1640625" bestFit="1" customWidth="1"/>
    <col min="157" max="157" width="19.33203125" bestFit="1" customWidth="1"/>
    <col min="158" max="158" width="41.5" bestFit="1" customWidth="1"/>
    <col min="159" max="161" width="40" bestFit="1" customWidth="1"/>
    <col min="162" max="162" width="44.5" bestFit="1" customWidth="1"/>
    <col min="163" max="163" width="21" bestFit="1" customWidth="1"/>
    <col min="164" max="164" width="45.1640625" bestFit="1" customWidth="1"/>
    <col min="165" max="165" width="47.1640625" bestFit="1" customWidth="1"/>
    <col min="166" max="166" width="41.5" bestFit="1" customWidth="1"/>
    <col min="167" max="167" width="48.6640625" bestFit="1" customWidth="1"/>
    <col min="168" max="168" width="44.33203125" bestFit="1" customWidth="1"/>
    <col min="169" max="169" width="36.83203125" bestFit="1" customWidth="1"/>
    <col min="170" max="170" width="28.5" bestFit="1" customWidth="1"/>
    <col min="171" max="171" width="28.83203125" bestFit="1" customWidth="1"/>
    <col min="172" max="172" width="26.6640625" bestFit="1" customWidth="1"/>
    <col min="173" max="173" width="29.83203125" bestFit="1" customWidth="1"/>
    <col min="174" max="174" width="40.6640625" bestFit="1" customWidth="1"/>
    <col min="175" max="175" width="47" bestFit="1" customWidth="1"/>
    <col min="176" max="176" width="45.33203125" bestFit="1" customWidth="1"/>
    <col min="177" max="177" width="27.5" bestFit="1" customWidth="1"/>
    <col min="178" max="178" width="51.6640625" bestFit="1" customWidth="1"/>
    <col min="179" max="179" width="63.83203125" bestFit="1" customWidth="1"/>
    <col min="180" max="180" width="48.83203125" bestFit="1" customWidth="1"/>
    <col min="181" max="181" width="42.5" bestFit="1" customWidth="1"/>
    <col min="182" max="182" width="42.1640625" bestFit="1" customWidth="1"/>
    <col min="183" max="183" width="62.5" bestFit="1" customWidth="1"/>
    <col min="184" max="184" width="44.5" bestFit="1" customWidth="1"/>
    <col min="185" max="185" width="38.5" bestFit="1" customWidth="1"/>
    <col min="186" max="186" width="54" bestFit="1" customWidth="1"/>
    <col min="187" max="187" width="38.5" bestFit="1" customWidth="1"/>
    <col min="188" max="188" width="51.33203125" bestFit="1" customWidth="1"/>
    <col min="189" max="189" width="40.5" bestFit="1" customWidth="1"/>
    <col min="190" max="190" width="37.33203125" bestFit="1" customWidth="1"/>
    <col min="191" max="191" width="38.1640625" bestFit="1" customWidth="1"/>
    <col min="192" max="192" width="19.33203125" bestFit="1" customWidth="1"/>
    <col min="193" max="193" width="41.5" bestFit="1" customWidth="1"/>
    <col min="194" max="196" width="40" customWidth="1"/>
    <col min="197" max="197" width="44.5" bestFit="1" customWidth="1"/>
    <col min="198" max="198" width="21" bestFit="1" customWidth="1"/>
    <col min="199" max="199" width="45.1640625" bestFit="1" customWidth="1"/>
    <col min="200" max="200" width="47.1640625" bestFit="1" customWidth="1"/>
    <col min="201" max="201" width="41.5" bestFit="1" customWidth="1"/>
    <col min="202" max="203" width="40" customWidth="1"/>
    <col min="204" max="204" width="44.5" bestFit="1" customWidth="1"/>
    <col min="205" max="205" width="33.1640625" bestFit="1" customWidth="1"/>
    <col min="206" max="206" width="45.1640625" bestFit="1" customWidth="1"/>
    <col min="207" max="207" width="47.1640625" bestFit="1" customWidth="1"/>
    <col min="208" max="208" width="41.5" bestFit="1" customWidth="1"/>
    <col min="209" max="210" width="40" bestFit="1" customWidth="1"/>
    <col min="211" max="211" width="44.5" bestFit="1" customWidth="1"/>
    <col min="212" max="212" width="33.1640625" bestFit="1" customWidth="1"/>
    <col min="213" max="213" width="45.1640625" bestFit="1" customWidth="1"/>
    <col min="214" max="214" width="47.1640625" bestFit="1" customWidth="1"/>
    <col min="215" max="215" width="41.5" bestFit="1" customWidth="1"/>
  </cols>
  <sheetData>
    <row r="1" spans="1:110" x14ac:dyDescent="0.2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44</v>
      </c>
      <c r="AR1" t="s">
        <v>45</v>
      </c>
      <c r="AS1" t="s">
        <v>46</v>
      </c>
      <c r="AT1" t="s">
        <v>50</v>
      </c>
      <c r="AU1" t="s">
        <v>171</v>
      </c>
      <c r="AV1" t="s">
        <v>172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200</v>
      </c>
      <c r="BY1" t="s">
        <v>201</v>
      </c>
      <c r="BZ1" t="s">
        <v>202</v>
      </c>
      <c r="CA1" t="s">
        <v>203</v>
      </c>
      <c r="CB1" t="s">
        <v>51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230</v>
      </c>
      <c r="CQ1" t="s">
        <v>231</v>
      </c>
      <c r="CR1" t="s">
        <v>232</v>
      </c>
      <c r="CS1" t="s">
        <v>233</v>
      </c>
      <c r="CT1" t="s">
        <v>234</v>
      </c>
      <c r="CU1" t="s">
        <v>235</v>
      </c>
      <c r="CV1" t="s">
        <v>236</v>
      </c>
      <c r="CW1" t="s">
        <v>52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53</v>
      </c>
      <c r="DD1" t="s">
        <v>222</v>
      </c>
      <c r="DE1" t="s">
        <v>223</v>
      </c>
      <c r="DF1" t="s">
        <v>224</v>
      </c>
    </row>
    <row r="2" spans="1:110" x14ac:dyDescent="0.2">
      <c r="A2" t="s">
        <v>2</v>
      </c>
      <c r="B2">
        <v>1</v>
      </c>
      <c r="C2" t="s">
        <v>24</v>
      </c>
      <c r="AQ2">
        <v>1</v>
      </c>
      <c r="AR2" t="s">
        <v>2</v>
      </c>
      <c r="AT2" t="s">
        <v>25</v>
      </c>
      <c r="CW2" t="s">
        <v>24</v>
      </c>
      <c r="CX2">
        <v>1</v>
      </c>
      <c r="CY2">
        <v>0.42299999999999999</v>
      </c>
      <c r="CZ2">
        <v>0.23499999999999999</v>
      </c>
      <c r="DA2">
        <v>0.21</v>
      </c>
      <c r="DC2" t="s">
        <v>25</v>
      </c>
      <c r="DD2">
        <v>1</v>
      </c>
      <c r="DE2" t="s">
        <v>29</v>
      </c>
      <c r="DF2">
        <v>77</v>
      </c>
    </row>
    <row r="3" spans="1:110" x14ac:dyDescent="0.2">
      <c r="A3" t="s">
        <v>3</v>
      </c>
      <c r="B3">
        <v>1</v>
      </c>
      <c r="AQ3">
        <v>1</v>
      </c>
      <c r="AR3" t="s">
        <v>3</v>
      </c>
      <c r="AS3" t="s">
        <v>5</v>
      </c>
      <c r="AU3">
        <v>1</v>
      </c>
      <c r="CB3" t="s">
        <v>5</v>
      </c>
      <c r="CC3" t="s">
        <v>27</v>
      </c>
      <c r="CE3" t="s">
        <v>28</v>
      </c>
    </row>
    <row r="4" spans="1:110" x14ac:dyDescent="0.2">
      <c r="A4" t="s">
        <v>3</v>
      </c>
      <c r="B4">
        <v>1</v>
      </c>
      <c r="AQ4">
        <v>2</v>
      </c>
      <c r="AR4" t="s">
        <v>3</v>
      </c>
      <c r="AU4">
        <v>2</v>
      </c>
    </row>
    <row r="5" spans="1:110" x14ac:dyDescent="0.2">
      <c r="A5" t="s">
        <v>4</v>
      </c>
      <c r="B5">
        <v>1</v>
      </c>
      <c r="AQ5">
        <v>1</v>
      </c>
      <c r="AR5" t="s">
        <v>4</v>
      </c>
      <c r="AS5" t="s">
        <v>5</v>
      </c>
      <c r="CB5" t="s">
        <v>5</v>
      </c>
      <c r="CC5" t="s">
        <v>27</v>
      </c>
      <c r="CE5" t="s">
        <v>28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"/>
  <cols>
    <col min="1" max="1" width="12" bestFit="1" customWidth="1"/>
    <col min="2" max="2" width="19" bestFit="1" customWidth="1"/>
    <col min="3" max="3" width="20.1640625" bestFit="1" customWidth="1"/>
    <col min="4" max="4" width="13.33203125" bestFit="1" customWidth="1"/>
    <col min="5" max="5" width="25.1640625" bestFit="1" customWidth="1"/>
    <col min="6" max="6" width="21.83203125" bestFit="1" customWidth="1"/>
    <col min="7" max="7" width="20.33203125" bestFit="1" customWidth="1"/>
    <col min="8" max="8" width="23" bestFit="1" customWidth="1"/>
    <col min="9" max="9" width="14.83203125" bestFit="1" customWidth="1"/>
    <col min="10" max="10" width="20.5" bestFit="1" customWidth="1"/>
    <col min="11" max="11" width="20.83203125" bestFit="1" customWidth="1"/>
    <col min="12" max="12" width="18.83203125" bestFit="1" customWidth="1"/>
    <col min="13" max="13" width="22.1640625" bestFit="1" customWidth="1"/>
    <col min="14" max="14" width="17" bestFit="1" customWidth="1"/>
    <col min="15" max="15" width="19" bestFit="1" customWidth="1"/>
    <col min="16" max="16" width="22" bestFit="1" customWidth="1"/>
    <col min="17" max="17" width="24.33203125" bestFit="1" customWidth="1"/>
    <col min="18" max="18" width="16" bestFit="1" customWidth="1"/>
    <col min="19" max="19" width="15" bestFit="1" customWidth="1"/>
    <col min="20" max="20" width="40.5" bestFit="1" customWidth="1"/>
    <col min="21" max="21" width="21.33203125" bestFit="1" customWidth="1"/>
    <col min="22" max="22" width="16.83203125" customWidth="1"/>
  </cols>
  <sheetData>
    <row r="1" spans="1:22" x14ac:dyDescent="0.2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">
      <c r="A3" s="1" t="s">
        <v>3</v>
      </c>
      <c r="B3">
        <v>1</v>
      </c>
      <c r="D3">
        <v>1</v>
      </c>
      <c r="E3" t="s">
        <v>5</v>
      </c>
    </row>
    <row r="4" spans="1:22" x14ac:dyDescent="0.2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"/>
  <cols>
    <col min="1" max="1" width="12" bestFit="1" customWidth="1"/>
    <col min="2" max="2" width="19" bestFit="1" customWidth="1"/>
    <col min="3" max="3" width="20.1640625" bestFit="1" customWidth="1"/>
    <col min="4" max="4" width="17" bestFit="1" customWidth="1"/>
  </cols>
  <sheetData>
    <row r="1" spans="1:3" x14ac:dyDescent="0.2">
      <c r="A1" t="s">
        <v>0</v>
      </c>
      <c r="B1" t="s">
        <v>1</v>
      </c>
      <c r="C1" t="s">
        <v>30</v>
      </c>
    </row>
    <row r="2" spans="1:3" x14ac:dyDescent="0.2">
      <c r="A2" s="1" t="s">
        <v>2</v>
      </c>
      <c r="B2">
        <v>1</v>
      </c>
      <c r="C2" t="s">
        <v>24</v>
      </c>
    </row>
    <row r="3" spans="1:3" x14ac:dyDescent="0.2">
      <c r="A3" s="1" t="s">
        <v>3</v>
      </c>
      <c r="B3">
        <v>1</v>
      </c>
    </row>
    <row r="4" spans="1:3" x14ac:dyDescent="0.2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"/>
  <cols>
    <col min="1" max="1" width="13.33203125" bestFit="1" customWidth="1"/>
    <col min="2" max="2" width="12" bestFit="1" customWidth="1"/>
    <col min="3" max="3" width="25.1640625" bestFit="1" customWidth="1"/>
    <col min="4" max="4" width="21.83203125" bestFit="1" customWidth="1"/>
    <col min="5" max="5" width="20.33203125" bestFit="1" customWidth="1"/>
    <col min="6" max="6" width="23" bestFit="1" customWidth="1"/>
    <col min="7" max="7" width="14.83203125" bestFit="1" customWidth="1"/>
    <col min="8" max="8" width="20.5" bestFit="1" customWidth="1"/>
    <col min="9" max="9" width="20.83203125" bestFit="1" customWidth="1"/>
    <col min="10" max="10" width="18.83203125" bestFit="1" customWidth="1"/>
    <col min="11" max="11" width="22.1640625" bestFit="1" customWidth="1"/>
    <col min="12" max="12" width="17" bestFit="1" customWidth="1"/>
    <col min="13" max="13" width="19" bestFit="1" customWidth="1"/>
    <col min="14" max="14" width="22" bestFit="1" customWidth="1"/>
    <col min="15" max="15" width="24.33203125" bestFit="1" customWidth="1"/>
    <col min="16" max="16" width="16" bestFit="1" customWidth="1"/>
    <col min="17" max="17" width="15" bestFit="1" customWidth="1"/>
    <col min="18" max="18" width="40.5" bestFit="1" customWidth="1"/>
    <col min="19" max="19" width="21.33203125" bestFit="1" customWidth="1"/>
    <col min="20" max="20" width="16.83203125" customWidth="1"/>
  </cols>
  <sheetData>
    <row r="1" spans="1:20" x14ac:dyDescent="0.2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">
      <c r="A2">
        <v>1</v>
      </c>
      <c r="B2" s="1" t="s">
        <v>2</v>
      </c>
      <c r="D2" t="s">
        <v>25</v>
      </c>
    </row>
    <row r="3" spans="1:20" x14ac:dyDescent="0.2">
      <c r="A3">
        <v>1</v>
      </c>
      <c r="B3" s="1" t="s">
        <v>3</v>
      </c>
      <c r="C3" t="s">
        <v>5</v>
      </c>
    </row>
    <row r="4" spans="1:20" x14ac:dyDescent="0.2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P4"/>
  <sheetViews>
    <sheetView workbookViewId="0">
      <selection activeCell="E33" sqref="E33"/>
    </sheetView>
  </sheetViews>
  <sheetFormatPr baseColWidth="10" defaultRowHeight="15" x14ac:dyDescent="0.2"/>
  <cols>
    <col min="1" max="1" width="11.5" bestFit="1" customWidth="1"/>
    <col min="2" max="2" width="18.5" bestFit="1" customWidth="1"/>
    <col min="3" max="3" width="14.1640625" bestFit="1" customWidth="1"/>
    <col min="4" max="4" width="16.5" bestFit="1" customWidth="1"/>
    <col min="5" max="5" width="17.5" bestFit="1" customWidth="1"/>
    <col min="6" max="6" width="17" bestFit="1" customWidth="1"/>
    <col min="7" max="7" width="27.5" bestFit="1" customWidth="1"/>
    <col min="8" max="8" width="23" bestFit="1" customWidth="1"/>
    <col min="9" max="9" width="13.33203125" bestFit="1" customWidth="1"/>
    <col min="10" max="10" width="25" bestFit="1" customWidth="1"/>
    <col min="11" max="11" width="26" bestFit="1" customWidth="1"/>
    <col min="12" max="12" width="32.5" bestFit="1" customWidth="1"/>
    <col min="13" max="13" width="20.5" bestFit="1" customWidth="1"/>
    <col min="14" max="14" width="27.83203125" bestFit="1" customWidth="1"/>
    <col min="15" max="15" width="34.33203125" bestFit="1" customWidth="1"/>
    <col min="16" max="16" width="26.33203125" bestFit="1" customWidth="1"/>
    <col min="17" max="17" width="32.5" bestFit="1" customWidth="1"/>
    <col min="18" max="18" width="27.83203125" bestFit="1" customWidth="1"/>
    <col min="19" max="19" width="23.83203125" bestFit="1" customWidth="1"/>
    <col min="20" max="20" width="29" bestFit="1" customWidth="1"/>
    <col min="21" max="21" width="21" bestFit="1" customWidth="1"/>
    <col min="22" max="22" width="30.5" bestFit="1" customWidth="1"/>
    <col min="23" max="23" width="17.6640625" bestFit="1" customWidth="1"/>
    <col min="24" max="24" width="36.1640625" bestFit="1" customWidth="1"/>
    <col min="25" max="25" width="30.5" bestFit="1" customWidth="1"/>
    <col min="26" max="26" width="35" bestFit="1" customWidth="1"/>
    <col min="27" max="27" width="25.83203125" bestFit="1" customWidth="1"/>
    <col min="28" max="28" width="21.6640625" bestFit="1" customWidth="1"/>
    <col min="29" max="29" width="29" bestFit="1" customWidth="1"/>
    <col min="30" max="30" width="33.1640625" bestFit="1" customWidth="1"/>
    <col min="31" max="31" width="45.33203125" bestFit="1" customWidth="1"/>
    <col min="32" max="34" width="31.5" bestFit="1" customWidth="1"/>
    <col min="35" max="35" width="17" customWidth="1"/>
    <col min="36" max="36" width="27.6640625" bestFit="1" customWidth="1"/>
    <col min="37" max="37" width="17.1640625" bestFit="1" customWidth="1"/>
    <col min="38" max="38" width="26" bestFit="1" customWidth="1"/>
    <col min="39" max="39" width="18.5" bestFit="1" customWidth="1"/>
    <col min="40" max="41" width="15.5" bestFit="1" customWidth="1"/>
    <col min="42" max="42" width="20.1640625" bestFit="1" customWidth="1"/>
    <col min="43" max="43" width="34.6640625" bestFit="1" customWidth="1"/>
    <col min="44" max="44" width="30.1640625" bestFit="1" customWidth="1"/>
    <col min="45" max="45" width="20.33203125" bestFit="1" customWidth="1"/>
    <col min="46" max="46" width="32" bestFit="1" customWidth="1"/>
    <col min="47" max="47" width="33" bestFit="1" customWidth="1"/>
    <col min="48" max="48" width="39.6640625" bestFit="1" customWidth="1"/>
    <col min="49" max="49" width="27.5" bestFit="1" customWidth="1"/>
    <col min="50" max="50" width="35" bestFit="1" customWidth="1"/>
    <col min="51" max="51" width="41.33203125" bestFit="1" customWidth="1"/>
    <col min="52" max="52" width="33.33203125" bestFit="1" customWidth="1"/>
    <col min="53" max="53" width="39.6640625" bestFit="1" customWidth="1"/>
    <col min="54" max="54" width="35" bestFit="1" customWidth="1"/>
    <col min="55" max="55" width="30.83203125" bestFit="1" customWidth="1"/>
    <col min="56" max="56" width="36" bestFit="1" customWidth="1"/>
    <col min="57" max="57" width="28" bestFit="1" customWidth="1"/>
    <col min="58" max="58" width="37.5" bestFit="1" customWidth="1"/>
    <col min="59" max="59" width="24.83203125" bestFit="1" customWidth="1"/>
    <col min="60" max="60" width="43.1640625" bestFit="1" customWidth="1"/>
    <col min="61" max="61" width="37.5" bestFit="1" customWidth="1"/>
    <col min="62" max="62" width="42" bestFit="1" customWidth="1"/>
    <col min="63" max="63" width="32.83203125" bestFit="1" customWidth="1"/>
    <col min="64" max="64" width="28.83203125" bestFit="1" customWidth="1"/>
    <col min="65" max="65" width="36" bestFit="1" customWidth="1"/>
    <col min="66" max="66" width="40.33203125" bestFit="1" customWidth="1"/>
    <col min="67" max="67" width="52.33203125" bestFit="1" customWidth="1"/>
    <col min="68" max="70" width="38.5" bestFit="1" customWidth="1"/>
    <col min="71" max="71" width="17" bestFit="1" customWidth="1"/>
    <col min="72" max="72" width="34.83203125" bestFit="1" customWidth="1"/>
    <col min="73" max="73" width="24.33203125" bestFit="1" customWidth="1"/>
    <col min="74" max="74" width="33" bestFit="1" customWidth="1"/>
    <col min="75" max="75" width="25.5" bestFit="1" customWidth="1"/>
    <col min="76" max="77" width="22.5" bestFit="1" customWidth="1"/>
    <col min="78" max="78" width="27.1640625" bestFit="1" customWidth="1"/>
  </cols>
  <sheetData>
    <row r="1" spans="1:42" x14ac:dyDescent="0.2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42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</row>
    <row r="2" spans="1:42" x14ac:dyDescent="0.2">
      <c r="A2" t="s">
        <v>2</v>
      </c>
      <c r="B2">
        <v>1</v>
      </c>
      <c r="C2" t="s">
        <v>24</v>
      </c>
    </row>
    <row r="3" spans="1:42" x14ac:dyDescent="0.2">
      <c r="A3" t="s">
        <v>3</v>
      </c>
      <c r="B3">
        <v>1</v>
      </c>
    </row>
    <row r="4" spans="1:42" x14ac:dyDescent="0.2">
      <c r="A4" t="s">
        <v>4</v>
      </c>
      <c r="B4">
        <v>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5"/>
  <sheetViews>
    <sheetView workbookViewId="0">
      <selection activeCell="B1" sqref="B1"/>
    </sheetView>
  </sheetViews>
  <sheetFormatPr baseColWidth="10" defaultRowHeight="15" x14ac:dyDescent="0.2"/>
  <cols>
    <col min="1" max="1" width="12.83203125" bestFit="1" customWidth="1"/>
    <col min="2" max="2" width="19.5" bestFit="1" customWidth="1"/>
    <col min="3" max="3" width="23.83203125" bestFit="1" customWidth="1"/>
    <col min="4" max="4" width="17.1640625" bestFit="1" customWidth="1"/>
    <col min="5" max="5" width="19.83203125" bestFit="1" customWidth="1"/>
    <col min="6" max="6" width="22.5" bestFit="1" customWidth="1"/>
    <col min="7" max="7" width="14.5" bestFit="1" customWidth="1"/>
    <col min="8" max="8" width="21.5" bestFit="1" customWidth="1"/>
    <col min="9" max="9" width="23.83203125" customWidth="1"/>
    <col min="10" max="10" width="16.1640625" bestFit="1" customWidth="1"/>
    <col min="11" max="11" width="22.1640625" bestFit="1" customWidth="1"/>
    <col min="12" max="12" width="21.5" bestFit="1" customWidth="1"/>
    <col min="13" max="13" width="15.5" bestFit="1" customWidth="1"/>
    <col min="14" max="14" width="14.5" bestFit="1" customWidth="1"/>
    <col min="15" max="15" width="40.1640625" bestFit="1" customWidth="1"/>
    <col min="16" max="16" width="16.5" bestFit="1" customWidth="1"/>
    <col min="17" max="17" width="20.83203125" bestFit="1" customWidth="1"/>
    <col min="18" max="18" width="22.1640625" bestFit="1" customWidth="1"/>
    <col min="19" max="19" width="23.83203125" customWidth="1"/>
    <col min="20" max="20" width="25.5" bestFit="1" customWidth="1"/>
    <col min="21" max="21" width="27.1640625" bestFit="1" customWidth="1"/>
    <col min="22" max="22" width="16.5" bestFit="1" customWidth="1"/>
    <col min="23" max="23" width="21.6640625" bestFit="1" customWidth="1"/>
    <col min="24" max="24" width="21" bestFit="1" customWidth="1"/>
    <col min="25" max="25" width="18.5" bestFit="1" customWidth="1"/>
    <col min="26" max="26" width="37.33203125" bestFit="1" customWidth="1"/>
    <col min="27" max="27" width="27.1640625" bestFit="1" customWidth="1"/>
    <col min="28" max="28" width="40.5" bestFit="1" customWidth="1"/>
    <col min="29" max="29" width="35.83203125" bestFit="1" customWidth="1"/>
    <col min="30" max="30" width="28.5" bestFit="1" customWidth="1"/>
    <col min="31" max="31" width="20.1640625" bestFit="1" customWidth="1"/>
    <col min="32" max="32" width="20.5" bestFit="1" customWidth="1"/>
    <col min="33" max="33" width="18.5" bestFit="1" customWidth="1"/>
    <col min="34" max="34" width="21.5" bestFit="1" customWidth="1"/>
    <col min="35" max="35" width="32.33203125" bestFit="1" customWidth="1"/>
    <col min="36" max="36" width="38.5" bestFit="1" customWidth="1"/>
    <col min="37" max="37" width="36.83203125" bestFit="1" customWidth="1"/>
    <col min="38" max="38" width="17.5" bestFit="1" customWidth="1"/>
    <col min="39" max="39" width="28.1640625" bestFit="1" customWidth="1"/>
    <col min="40" max="40" width="31" bestFit="1" customWidth="1"/>
    <col min="41" max="41" width="22.6640625" bestFit="1" customWidth="1"/>
    <col min="42" max="42" width="30" bestFit="1" customWidth="1"/>
    <col min="43" max="43" width="32.1640625" bestFit="1" customWidth="1"/>
    <col min="44" max="44" width="24.5" bestFit="1" customWidth="1"/>
    <col min="45" max="45" width="30.5" bestFit="1" customWidth="1"/>
    <col min="46" max="46" width="29.83203125" bestFit="1" customWidth="1"/>
    <col min="47" max="47" width="24" bestFit="1" customWidth="1"/>
    <col min="48" max="48" width="22.83203125" bestFit="1" customWidth="1"/>
    <col min="49" max="49" width="48.5" bestFit="1" customWidth="1"/>
    <col min="50" max="50" width="25" bestFit="1" customWidth="1"/>
    <col min="51" max="51" width="29.33203125" bestFit="1" customWidth="1"/>
    <col min="52" max="52" width="30.5" bestFit="1" customWidth="1"/>
    <col min="53" max="53" width="32.1640625" bestFit="1" customWidth="1"/>
    <col min="54" max="54" width="34" bestFit="1" customWidth="1"/>
    <col min="55" max="55" width="35.5" bestFit="1" customWidth="1"/>
    <col min="56" max="56" width="24.83203125" bestFit="1" customWidth="1"/>
    <col min="57" max="57" width="30.1640625" bestFit="1" customWidth="1"/>
    <col min="58" max="58" width="29.5" bestFit="1" customWidth="1"/>
    <col min="59" max="59" width="26.83203125" bestFit="1" customWidth="1"/>
    <col min="60" max="60" width="45.6640625" bestFit="1" customWidth="1"/>
    <col min="61" max="61" width="35.5" bestFit="1" customWidth="1"/>
    <col min="62" max="62" width="48.6640625" bestFit="1" customWidth="1"/>
    <col min="63" max="63" width="44.33203125" bestFit="1" customWidth="1"/>
    <col min="64" max="64" width="36.83203125" bestFit="1" customWidth="1"/>
    <col min="65" max="65" width="28.5" bestFit="1" customWidth="1"/>
    <col min="66" max="66" width="28.83203125" bestFit="1" customWidth="1"/>
    <col min="67" max="67" width="26.6640625" bestFit="1" customWidth="1"/>
    <col min="68" max="68" width="29.83203125" bestFit="1" customWidth="1"/>
    <col min="69" max="69" width="40.6640625" bestFit="1" customWidth="1"/>
    <col min="70" max="70" width="47" bestFit="1" customWidth="1"/>
    <col min="71" max="71" width="45.33203125" bestFit="1" customWidth="1"/>
    <col min="72" max="72" width="29.83203125" bestFit="1" customWidth="1"/>
    <col min="73" max="73" width="40.6640625" bestFit="1" customWidth="1"/>
    <col min="74" max="74" width="47" bestFit="1" customWidth="1"/>
    <col min="75" max="75" width="45.33203125" bestFit="1" customWidth="1"/>
  </cols>
  <sheetData>
    <row r="1" spans="1:37" x14ac:dyDescent="0.2">
      <c r="A1" t="s">
        <v>44</v>
      </c>
      <c r="B1" t="s">
        <v>45</v>
      </c>
      <c r="C1" t="s">
        <v>46</v>
      </c>
      <c r="D1" t="s">
        <v>50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  <c r="Z1" t="s">
        <v>192</v>
      </c>
      <c r="AA1" t="s">
        <v>193</v>
      </c>
      <c r="AB1" t="s">
        <v>194</v>
      </c>
      <c r="AC1" t="s">
        <v>195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t="s">
        <v>201</v>
      </c>
      <c r="AJ1" t="s">
        <v>202</v>
      </c>
      <c r="AK1" t="s">
        <v>203</v>
      </c>
    </row>
    <row r="2" spans="1:37" x14ac:dyDescent="0.2">
      <c r="A2">
        <v>1</v>
      </c>
      <c r="B2" t="s">
        <v>2</v>
      </c>
      <c r="D2" t="s">
        <v>25</v>
      </c>
    </row>
    <row r="3" spans="1:37" x14ac:dyDescent="0.2">
      <c r="A3">
        <v>1</v>
      </c>
      <c r="B3" t="s">
        <v>3</v>
      </c>
      <c r="C3" t="s">
        <v>5</v>
      </c>
      <c r="E3">
        <v>1</v>
      </c>
    </row>
    <row r="4" spans="1:37" x14ac:dyDescent="0.2">
      <c r="A4">
        <v>2</v>
      </c>
      <c r="B4" t="s">
        <v>3</v>
      </c>
      <c r="E4">
        <v>2</v>
      </c>
    </row>
    <row r="5" spans="1:37" x14ac:dyDescent="0.2">
      <c r="A5">
        <v>1</v>
      </c>
      <c r="B5" t="s">
        <v>4</v>
      </c>
      <c r="C5" t="s">
        <v>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H2"/>
  <sheetViews>
    <sheetView topLeftCell="T1" workbookViewId="0">
      <selection activeCell="C22" sqref="C22"/>
    </sheetView>
  </sheetViews>
  <sheetFormatPr baseColWidth="10" defaultRowHeight="15" x14ac:dyDescent="0.2"/>
  <cols>
    <col min="1" max="1" width="11.83203125" customWidth="1"/>
    <col min="2" max="2" width="18.6640625" customWidth="1"/>
    <col min="3" max="3" width="20.33203125" customWidth="1"/>
    <col min="4" max="4" width="16.83203125" customWidth="1"/>
    <col min="5" max="5" width="17.6640625" customWidth="1"/>
    <col min="6" max="6" width="17.83203125" customWidth="1"/>
    <col min="7" max="7" width="27.83203125" customWidth="1"/>
    <col min="8" max="8" width="23.5" customWidth="1"/>
    <col min="9" max="9" width="13.6640625" customWidth="1"/>
    <col min="10" max="10" width="25.33203125" customWidth="1"/>
    <col min="11" max="11" width="26.5" customWidth="1"/>
    <col min="12" max="12" width="34.5" customWidth="1"/>
    <col min="13" max="13" width="21.5" customWidth="1"/>
    <col min="14" max="14" width="28.5" customWidth="1"/>
    <col min="15" max="15" width="34.33203125" customWidth="1"/>
    <col min="16" max="16" width="26.5" customWidth="1"/>
    <col min="17" max="17" width="33.1640625" customWidth="1"/>
    <col min="18" max="18" width="28.5" customWidth="1"/>
    <col min="19" max="19" width="25.6640625" customWidth="1"/>
    <col min="20" max="20" width="30.33203125" customWidth="1"/>
    <col min="21" max="21" width="24.6640625" customWidth="1"/>
    <col min="22" max="22" width="31" customWidth="1"/>
    <col min="23" max="23" width="18.1640625" customWidth="1"/>
  </cols>
  <sheetData>
    <row r="1" spans="1:34" x14ac:dyDescent="0.2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  <c r="AF1" s="5" t="s">
        <v>79</v>
      </c>
      <c r="AG1" s="5" t="s">
        <v>80</v>
      </c>
      <c r="AH1" s="5" t="s">
        <v>81</v>
      </c>
    </row>
    <row r="2" spans="1:34" x14ac:dyDescent="0.2">
      <c r="A2" t="s">
        <v>2</v>
      </c>
      <c r="B2">
        <v>1</v>
      </c>
      <c r="C2" t="s">
        <v>24</v>
      </c>
    </row>
  </sheetData>
  <dataValidations count="6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D4"/>
  <sheetViews>
    <sheetView workbookViewId="0">
      <selection activeCell="F9" sqref="F9"/>
    </sheetView>
  </sheetViews>
  <sheetFormatPr baseColWidth="10" defaultRowHeight="15" x14ac:dyDescent="0.2"/>
  <cols>
    <col min="1" max="1" width="13.1640625" customWidth="1"/>
    <col min="2" max="2" width="11.83203125" customWidth="1"/>
    <col min="3" max="4" width="24.6640625" customWidth="1"/>
    <col min="5" max="5" width="20" customWidth="1"/>
    <col min="6" max="6" width="22.6640625" customWidth="1"/>
    <col min="7" max="7" width="16.5" customWidth="1"/>
    <col min="8" max="8" width="21.6640625" customWidth="1"/>
    <col min="9" max="9" width="24.83203125" customWidth="1"/>
    <col min="10" max="10" width="18.83203125" customWidth="1"/>
    <col min="11" max="11" width="22.5" customWidth="1"/>
    <col min="12" max="12" width="22.1640625" customWidth="1"/>
    <col min="13" max="13" width="18" customWidth="1"/>
    <col min="14" max="14" width="17.33203125" customWidth="1"/>
    <col min="15" max="15" width="41.5" customWidth="1"/>
    <col min="16" max="16" width="17.1640625" customWidth="1"/>
    <col min="17" max="17" width="21.6640625" customWidth="1"/>
    <col min="18" max="18" width="24.1640625" customWidth="1"/>
    <col min="19" max="19" width="24.5" customWidth="1"/>
    <col min="20" max="20" width="26.1640625" customWidth="1"/>
    <col min="21" max="21" width="27.5" customWidth="1"/>
    <col min="22" max="22" width="17.5" customWidth="1"/>
    <col min="23" max="23" width="22.6640625" customWidth="1"/>
    <col min="24" max="24" width="21.1640625" customWidth="1"/>
    <col min="25" max="25" width="18.5" customWidth="1"/>
    <col min="26" max="26" width="38.33203125" customWidth="1"/>
    <col min="27" max="27" width="27.33203125" customWidth="1"/>
    <col min="28" max="28" width="40.83203125" customWidth="1"/>
    <col min="29" max="29" width="37.33203125" customWidth="1"/>
    <col min="30" max="30" width="29.5" customWidth="1"/>
  </cols>
  <sheetData>
    <row r="1" spans="1:30" x14ac:dyDescent="0.2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123</v>
      </c>
      <c r="G1" s="7" t="s">
        <v>124</v>
      </c>
      <c r="H1" s="7" t="s">
        <v>125</v>
      </c>
      <c r="I1" s="8" t="s">
        <v>126</v>
      </c>
      <c r="J1" s="7" t="s">
        <v>127</v>
      </c>
      <c r="K1" s="7" t="s">
        <v>128</v>
      </c>
      <c r="L1" s="7" t="s">
        <v>129</v>
      </c>
      <c r="M1" s="7" t="s">
        <v>130</v>
      </c>
      <c r="N1" s="7" t="s">
        <v>131</v>
      </c>
      <c r="O1" s="7" t="s">
        <v>132</v>
      </c>
      <c r="P1" s="7" t="s">
        <v>133</v>
      </c>
      <c r="Q1" s="7" t="s">
        <v>134</v>
      </c>
      <c r="R1" s="7" t="s">
        <v>135</v>
      </c>
      <c r="S1" s="7" t="s">
        <v>136</v>
      </c>
      <c r="T1" s="9" t="s">
        <v>137</v>
      </c>
      <c r="U1" s="7" t="s">
        <v>138</v>
      </c>
      <c r="V1" s="7" t="s">
        <v>139</v>
      </c>
      <c r="W1" s="7" t="s">
        <v>140</v>
      </c>
      <c r="X1" s="7" t="s">
        <v>141</v>
      </c>
      <c r="Y1" s="7" t="s">
        <v>83</v>
      </c>
      <c r="Z1" s="7" t="s">
        <v>142</v>
      </c>
      <c r="AA1" s="7" t="s">
        <v>143</v>
      </c>
      <c r="AB1" s="7" t="s">
        <v>144</v>
      </c>
      <c r="AC1" s="7" t="s">
        <v>145</v>
      </c>
      <c r="AD1" s="7" t="s">
        <v>146</v>
      </c>
    </row>
    <row r="2" spans="1:30" x14ac:dyDescent="0.2">
      <c r="A2" s="3">
        <v>1</v>
      </c>
      <c r="B2" s="3" t="s">
        <v>2</v>
      </c>
      <c r="C2" s="3"/>
      <c r="D2" s="3" t="s">
        <v>25</v>
      </c>
      <c r="E2" s="3">
        <v>1</v>
      </c>
      <c r="F2" s="3" t="s">
        <v>247</v>
      </c>
      <c r="G2" s="6" t="s">
        <v>245</v>
      </c>
      <c r="H2" s="6"/>
      <c r="I2" s="6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 t="str" cm="1">
        <f t="array" ref="X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2" s="6" t="str">
        <f>IF(SAMPLE_ERKUNDUNGSSTELLE[[#This Row],[PECH]]="ja","aufällig","neutral")</f>
        <v>neutral</v>
      </c>
      <c r="Z2" s="6"/>
      <c r="AA2" s="6"/>
      <c r="AB2" s="6"/>
      <c r="AC2" s="6"/>
      <c r="AD2" s="6"/>
    </row>
    <row r="3" spans="1:30" x14ac:dyDescent="0.2">
      <c r="A3" s="3">
        <v>2</v>
      </c>
      <c r="B3" s="3" t="s">
        <v>2</v>
      </c>
      <c r="C3" s="3"/>
      <c r="D3" s="3"/>
      <c r="E3" s="3">
        <v>2</v>
      </c>
      <c r="F3" s="3" t="s">
        <v>247</v>
      </c>
      <c r="G3" s="3" t="s">
        <v>245</v>
      </c>
      <c r="H3" s="3"/>
      <c r="I3" s="3"/>
      <c r="J3" s="3">
        <v>3</v>
      </c>
      <c r="K3" s="3">
        <f ca="1">SAMPLE_ERKUNDUNGSSTELLE[[#This Row],[TIEFE_ENDE]]-SAMPLE_ERKUNDUNGSSTELLE[[#This Row],[DICKE]]</f>
        <v>5</v>
      </c>
      <c r="L3" s="3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248</v>
      </c>
      <c r="N3" s="3"/>
      <c r="O3" s="3"/>
      <c r="P3" s="3"/>
      <c r="Q3" s="3"/>
      <c r="R3" s="3"/>
      <c r="S3" s="3"/>
      <c r="T3" s="3"/>
      <c r="U3" s="3"/>
      <c r="V3" s="3"/>
      <c r="W3" s="3"/>
      <c r="X3" s="3" t="str" cm="1">
        <f t="array" ref="X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Asphalt</v>
      </c>
      <c r="Y3" s="3" t="str">
        <f>IF(SAMPLE_ERKUNDUNGSSTELLE[[#This Row],[PECH]]="ja","aufällig","neutral")</f>
        <v>neutral</v>
      </c>
      <c r="Z3" s="3"/>
      <c r="AA3" s="3"/>
      <c r="AB3" s="3"/>
      <c r="AC3" s="3"/>
      <c r="AD3" s="3"/>
    </row>
    <row r="4" spans="1:30" x14ac:dyDescent="0.2">
      <c r="A4" s="3">
        <v>3</v>
      </c>
      <c r="B4" s="3" t="s">
        <v>242</v>
      </c>
      <c r="C4" s="3"/>
      <c r="D4" s="3"/>
      <c r="E4" s="3">
        <v>1</v>
      </c>
      <c r="F4" s="3" t="s">
        <v>247</v>
      </c>
      <c r="G4" s="3" t="s">
        <v>246</v>
      </c>
      <c r="H4" s="3"/>
      <c r="I4" s="3"/>
      <c r="J4" s="3">
        <v>3</v>
      </c>
      <c r="K4" s="3">
        <f ca="1">SAMPLE_ERKUNDUNGSSTELLE[[#This Row],[TIEFE_ENDE]]-SAMPLE_ERKUNDUNGSSTELLE[[#This Row],[DICKE]]</f>
        <v>0</v>
      </c>
      <c r="L4" s="17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tr" cm="1">
        <f t="array" ref="X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Befestigung"),SAMPLE_ERKUNDUNGSSTELLE[[#This Row],[ART]]),IF(SAMPLE_ERKUNDUNGSSTELLE[[#This Row],[AUFSCHLUSS]]="UG",IF(ISNUMBER(SEARCH("[",SAMPLE_ERKUNDUNGSSTELLE[[#This Row],[ART]])),"Boden (Auffüllung)",IF(OR(INDEX(COUNTIF(SAMPLE_ERKUNDUNGSSTELLE[[#This Row],[ART]],{"OB";"OH";"OT"}),)),"Oberboden","Boden")),IF(ISNUMBER(SEARCH("OH*",SAMPLE_ERKUNDUNGSSTELLE[[#This Row],[ART]])),"Oberboden",SAMPLE_ERKUNDUNGSSTELLE[[#This Row],[ART]])))</f>
        <v>bit. Befestigung</v>
      </c>
      <c r="Y4" s="3" t="str">
        <f>IF(SAMPLE_ERKUNDUNGSSTELLE[[#This Row],[PECH]]="ja","aufällig","neutral")</f>
        <v>neutral</v>
      </c>
      <c r="Z4" s="3"/>
      <c r="AA4" s="3"/>
      <c r="AB4" s="3"/>
      <c r="AC4" s="3"/>
      <c r="AD4" s="3"/>
    </row>
  </sheetData>
  <dataConsolidate/>
  <dataValidations count="8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2"/>
  <sheetViews>
    <sheetView workbookViewId="0">
      <selection activeCell="F8" sqref="F8"/>
    </sheetView>
  </sheetViews>
  <sheetFormatPr baseColWidth="10" defaultRowHeight="15" x14ac:dyDescent="0.2"/>
  <cols>
    <col min="1" max="1" width="13.5" customWidth="1"/>
    <col min="2" max="2" width="21.33203125" customWidth="1"/>
    <col min="3" max="3" width="18.1640625" customWidth="1"/>
    <col min="4" max="4" width="18.83203125" customWidth="1"/>
    <col min="5" max="5" width="17.83203125" customWidth="1"/>
    <col min="6" max="6" width="29.5" customWidth="1"/>
    <col min="7" max="7" width="25.1640625" customWidth="1"/>
    <col min="8" max="8" width="15.6640625" customWidth="1"/>
  </cols>
  <sheetData>
    <row r="1" spans="1:8" x14ac:dyDescent="0.2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">
      <c r="A2" t="s">
        <v>3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S3"/>
  <sheetViews>
    <sheetView workbookViewId="0">
      <selection activeCell="F14" sqref="F14"/>
    </sheetView>
  </sheetViews>
  <sheetFormatPr baseColWidth="10" defaultRowHeight="15" x14ac:dyDescent="0.2"/>
  <cols>
    <col min="1" max="1" width="13.1640625" customWidth="1"/>
    <col min="2" max="2" width="11.83203125" customWidth="1"/>
    <col min="3" max="3" width="24.6640625" customWidth="1"/>
    <col min="4" max="4" width="20" customWidth="1"/>
    <col min="5" max="5" width="22.6640625" customWidth="1"/>
    <col min="6" max="6" width="14.6640625" customWidth="1"/>
    <col min="7" max="7" width="20.33203125" customWidth="1"/>
    <col min="8" max="8" width="20.5" customWidth="1"/>
    <col min="9" max="9" width="18.5" customWidth="1"/>
    <col min="10" max="10" width="21.83203125" customWidth="1"/>
    <col min="11" max="11" width="16.83203125" customWidth="1"/>
    <col min="12" max="12" width="18.6640625" customWidth="1"/>
    <col min="13" max="13" width="21.6640625" customWidth="1"/>
    <col min="14" max="14" width="23.83203125" customWidth="1"/>
    <col min="15" max="15" width="15.83203125" customWidth="1"/>
    <col min="16" max="16" width="14.83203125" customWidth="1"/>
    <col min="17" max="17" width="39.6640625" customWidth="1"/>
    <col min="18" max="18" width="21" customWidth="1"/>
    <col min="19" max="19" width="16.6640625" customWidth="1"/>
  </cols>
  <sheetData>
    <row r="1" spans="1:19" x14ac:dyDescent="0.2">
      <c r="A1" t="s">
        <v>31</v>
      </c>
      <c r="B1" t="s">
        <v>37</v>
      </c>
      <c r="C1" t="s">
        <v>43</v>
      </c>
      <c r="D1" t="s">
        <v>32</v>
      </c>
      <c r="E1" t="s">
        <v>123</v>
      </c>
      <c r="F1" t="s">
        <v>124</v>
      </c>
      <c r="G1" t="s">
        <v>147</v>
      </c>
      <c r="H1" t="s">
        <v>148</v>
      </c>
      <c r="I1" t="s">
        <v>149</v>
      </c>
      <c r="J1" t="s">
        <v>140</v>
      </c>
      <c r="K1" t="s">
        <v>133</v>
      </c>
      <c r="L1" t="s">
        <v>83</v>
      </c>
      <c r="M1" t="s">
        <v>125</v>
      </c>
      <c r="N1" t="s">
        <v>126</v>
      </c>
      <c r="O1" t="s">
        <v>130</v>
      </c>
      <c r="P1" t="s">
        <v>131</v>
      </c>
      <c r="Q1" t="s">
        <v>132</v>
      </c>
      <c r="R1" t="s">
        <v>134</v>
      </c>
      <c r="S1" t="s">
        <v>139</v>
      </c>
    </row>
    <row r="2" spans="1:19" x14ac:dyDescent="0.2">
      <c r="A2">
        <v>1</v>
      </c>
      <c r="B2" t="s">
        <v>3</v>
      </c>
      <c r="C2" t="s">
        <v>5</v>
      </c>
      <c r="D2">
        <v>1</v>
      </c>
      <c r="H2">
        <v>150</v>
      </c>
      <c r="I2" cm="1">
        <f t="array" ref="I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5</v>
      </c>
    </row>
    <row r="3" spans="1:19" x14ac:dyDescent="0.2">
      <c r="A3">
        <v>2</v>
      </c>
      <c r="B3" t="s">
        <v>3</v>
      </c>
      <c r="D3">
        <v>2</v>
      </c>
      <c r="I3" t="str" cm="1">
        <f t="array" ref="I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/>
      </c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J1:L1" xr:uid="{3CCB9401-072C-4901-A699-44B9159849DC}"/>
    <dataValidation errorStyle="information" allowBlank="1" showInputMessage="1" showErrorMessage="1" errorTitle="Achtung" promptTitle="Rundungsgrad" prompt="Bitte wählen Sie eine Eigenschaft aus der Liste oder tragen selbst einen Wert ein." sqref="Q1" xr:uid="{B69E2BF1-B2DF-4C6D-B019-0E560D3720A2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2"/>
  <sheetViews>
    <sheetView workbookViewId="0">
      <selection activeCell="G26" sqref="G26"/>
    </sheetView>
  </sheetViews>
  <sheetFormatPr baseColWidth="10" defaultRowHeight="15" x14ac:dyDescent="0.2"/>
  <cols>
    <col min="1" max="1" width="13.33203125" customWidth="1"/>
    <col min="2" max="2" width="19.5" customWidth="1"/>
    <col min="3" max="3" width="17.33203125" customWidth="1"/>
    <col min="4" max="4" width="18.6640625" customWidth="1"/>
    <col min="5" max="5" width="29.6640625" customWidth="1"/>
    <col min="6" max="6" width="18.1640625" customWidth="1"/>
    <col min="7" max="7" width="27.5" customWidth="1"/>
    <col min="8" max="8" width="20" customWidth="1"/>
    <col min="9" max="9" width="17.1640625" customWidth="1"/>
    <col min="10" max="10" width="19.5" customWidth="1"/>
    <col min="11" max="11" width="22.33203125" customWidth="1"/>
  </cols>
  <sheetData>
    <row r="1" spans="1:11" x14ac:dyDescent="0.2">
      <c r="A1" t="s">
        <v>31</v>
      </c>
      <c r="B1" t="s">
        <v>32</v>
      </c>
      <c r="C1" s="4" t="s">
        <v>33</v>
      </c>
      <c r="D1" t="s">
        <v>36</v>
      </c>
      <c r="E1" t="s">
        <v>82</v>
      </c>
      <c r="F1" t="s">
        <v>83</v>
      </c>
      <c r="G1" t="s">
        <v>84</v>
      </c>
      <c r="H1" t="s">
        <v>364</v>
      </c>
      <c r="I1" t="s">
        <v>85</v>
      </c>
      <c r="J1" t="s">
        <v>86</v>
      </c>
      <c r="K1" t="s">
        <v>87</v>
      </c>
    </row>
    <row r="2" spans="1:11" x14ac:dyDescent="0.2">
      <c r="A2" t="s">
        <v>4</v>
      </c>
      <c r="B2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5"/>
  <sheetViews>
    <sheetView topLeftCell="F1" workbookViewId="0">
      <selection activeCell="L15" sqref="L15"/>
    </sheetView>
  </sheetViews>
  <sheetFormatPr baseColWidth="10" defaultRowHeight="15" x14ac:dyDescent="0.2"/>
  <cols>
    <col min="1" max="1" width="13.1640625" customWidth="1"/>
    <col min="2" max="2" width="11.83203125" customWidth="1"/>
    <col min="3" max="3" width="25" customWidth="1"/>
    <col min="4" max="4" width="20" customWidth="1"/>
    <col min="5" max="5" width="22.6640625" customWidth="1"/>
    <col min="6" max="6" width="21.1640625" customWidth="1"/>
    <col min="7" max="7" width="18.5" customWidth="1"/>
    <col min="8" max="8" width="17" customWidth="1"/>
    <col min="9" max="9" width="16.33203125" customWidth="1"/>
    <col min="10" max="10" width="22.1640625" customWidth="1"/>
    <col min="11" max="11" width="23.33203125" customWidth="1"/>
    <col min="12" max="12" width="34.5" customWidth="1"/>
    <col min="13" max="13" width="39.5" customWidth="1"/>
    <col min="14" max="14" width="37.1640625" customWidth="1"/>
  </cols>
  <sheetData>
    <row r="1" spans="1:14" x14ac:dyDescent="0.2">
      <c r="A1" s="2" t="s">
        <v>31</v>
      </c>
      <c r="B1" s="2" t="s">
        <v>37</v>
      </c>
      <c r="C1" s="2" t="s">
        <v>43</v>
      </c>
      <c r="D1" s="2" t="s">
        <v>32</v>
      </c>
      <c r="E1" s="2" t="s">
        <v>123</v>
      </c>
      <c r="F1" s="2" t="s">
        <v>147</v>
      </c>
      <c r="G1" s="2" t="s">
        <v>133</v>
      </c>
      <c r="H1" s="2" t="s">
        <v>127</v>
      </c>
      <c r="I1" s="2" t="s">
        <v>128</v>
      </c>
      <c r="J1" s="2" t="s">
        <v>129</v>
      </c>
      <c r="K1" s="2" t="s">
        <v>87</v>
      </c>
      <c r="L1" s="2" t="s">
        <v>150</v>
      </c>
      <c r="M1" s="2" t="s">
        <v>151</v>
      </c>
      <c r="N1" s="2" t="s">
        <v>366</v>
      </c>
    </row>
    <row r="2" spans="1:14" x14ac:dyDescent="0.2">
      <c r="A2" s="3">
        <f>ROW()-1</f>
        <v>1</v>
      </c>
      <c r="B2" s="3" t="s">
        <v>4</v>
      </c>
      <c r="C2" s="3" t="s">
        <v>5</v>
      </c>
      <c r="D2" s="3">
        <v>1</v>
      </c>
      <c r="E2" s="3"/>
      <c r="F2" s="6"/>
      <c r="G2" s="6"/>
      <c r="H2" s="6">
        <v>5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2" s="6"/>
      <c r="L2" s="6"/>
      <c r="M2" s="6"/>
      <c r="N2" s="6"/>
    </row>
    <row r="3" spans="1:14" x14ac:dyDescent="0.2">
      <c r="A3" s="3">
        <f>ROW()-1</f>
        <v>2</v>
      </c>
      <c r="B3" s="3" t="s">
        <v>4</v>
      </c>
      <c r="C3" s="3"/>
      <c r="D3" s="3">
        <v>2</v>
      </c>
      <c r="E3" s="3"/>
      <c r="F3" s="3"/>
      <c r="G3" s="3"/>
      <c r="H3" s="3">
        <v>7</v>
      </c>
      <c r="I3" s="3">
        <f ca="1">SAMPLE_GEBAEUDE[[#This Row],[TIEFE_ENDE]]-SAMPLE_GEBAEUDE[[#This Row],[DICKE]]</f>
        <v>5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12</v>
      </c>
      <c r="K3" s="3"/>
      <c r="L3" s="3"/>
      <c r="M3" s="3"/>
      <c r="N3" s="3"/>
    </row>
    <row r="4" spans="1:14" x14ac:dyDescent="0.2">
      <c r="A4" s="3">
        <f>ROW()-1</f>
        <v>3</v>
      </c>
      <c r="B4" s="3" t="s">
        <v>243</v>
      </c>
      <c r="C4" s="3"/>
      <c r="D4" s="3"/>
      <c r="E4" s="3"/>
      <c r="F4" s="3"/>
      <c r="G4" s="3"/>
      <c r="H4" s="3">
        <v>1</v>
      </c>
      <c r="I4" s="3">
        <f ca="1">SAMPLE_GEBAEUDE[[#This Row],[TIEFE_ENDE]]-SAMPLE_GEBAEUDE[[#This Row],[DICKE]]</f>
        <v>0</v>
      </c>
      <c r="J4" s="17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4" s="3"/>
      <c r="L4" s="3"/>
      <c r="M4" s="3"/>
      <c r="N4" s="3"/>
    </row>
    <row r="5" spans="1:14" x14ac:dyDescent="0.2">
      <c r="A5" s="3">
        <f>ROW()-1</f>
        <v>4</v>
      </c>
      <c r="B5" s="3" t="s">
        <v>244</v>
      </c>
      <c r="C5" s="3"/>
      <c r="D5" s="3"/>
      <c r="E5" s="3"/>
      <c r="F5" s="3"/>
      <c r="G5" s="3"/>
      <c r="H5" s="3">
        <v>1</v>
      </c>
      <c r="I5" s="3">
        <f ca="1">SAMPLE_GEBAEUDE[[#This Row],[TIEFE_ENDE]]-SAMPLE_GEBAEUDE[[#This Row],[DICKE]]</f>
        <v>0</v>
      </c>
      <c r="J5" s="17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/>
      <c r="L5" s="3"/>
      <c r="M5" s="3"/>
      <c r="N5" s="3"/>
    </row>
  </sheetData>
  <dataValidations count="1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</dataValidation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V2"/>
  <sheetViews>
    <sheetView workbookViewId="0">
      <selection activeCell="E2" sqref="E2"/>
    </sheetView>
  </sheetViews>
  <sheetFormatPr baseColWidth="10" defaultRowHeight="15" x14ac:dyDescent="0.2"/>
  <cols>
    <col min="1" max="1" width="16.83203125" customWidth="1"/>
    <col min="2" max="2" width="13.1640625" customWidth="1"/>
    <col min="3" max="3" width="20.83203125" customWidth="1"/>
    <col min="4" max="4" width="16.83203125" customWidth="1"/>
    <col min="5" max="5" width="14.5" customWidth="1"/>
    <col min="6" max="6" width="12.83203125" customWidth="1"/>
    <col min="7" max="7" width="32.33203125" customWidth="1"/>
    <col min="8" max="8" width="13.83203125" customWidth="1"/>
    <col min="9" max="9" width="8.33203125" customWidth="1"/>
    <col min="10" max="10" width="24" customWidth="1"/>
    <col min="11" max="11" width="9.33203125" customWidth="1"/>
    <col min="12" max="12" width="21.6640625" customWidth="1"/>
    <col min="13" max="13" width="10.5" customWidth="1"/>
    <col min="14" max="14" width="8.5" customWidth="1"/>
    <col min="15" max="15" width="10.5" customWidth="1"/>
    <col min="18" max="18" width="18.33203125" customWidth="1"/>
    <col min="22" max="22" width="26.83203125" customWidth="1"/>
  </cols>
  <sheetData>
    <row r="1" spans="1:22" x14ac:dyDescent="0.2">
      <c r="A1" t="s">
        <v>31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237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225</v>
      </c>
      <c r="Q1" t="s">
        <v>365</v>
      </c>
      <c r="R1" t="s">
        <v>226</v>
      </c>
      <c r="S1" t="s">
        <v>227</v>
      </c>
      <c r="T1" t="s">
        <v>228</v>
      </c>
      <c r="U1" t="s">
        <v>131</v>
      </c>
      <c r="V1" t="s">
        <v>229</v>
      </c>
    </row>
    <row r="2" spans="1:22" x14ac:dyDescent="0.2">
      <c r="A2" t="s">
        <v>5</v>
      </c>
      <c r="B2" t="s">
        <v>27</v>
      </c>
      <c r="D2" t="s">
        <v>28</v>
      </c>
    </row>
  </sheetData>
  <dataValidations count="8">
    <dataValidation allowBlank="1" showInputMessage="1" showErrorMessage="1" errorTitle="Fehler!" error="Eingabe ungültig." promptTitle="Asbest" prompt="Bitte wählen Sie aus der Liste." sqref="M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2"/>
  <sheetViews>
    <sheetView workbookViewId="0">
      <selection activeCell="D6" sqref="D6"/>
    </sheetView>
  </sheetViews>
  <sheetFormatPr baseColWidth="10" defaultRowHeight="15" x14ac:dyDescent="0.2"/>
  <cols>
    <col min="1" max="1" width="19" customWidth="1"/>
    <col min="2" max="2" width="29.33203125" customWidth="1"/>
    <col min="3" max="3" width="31.33203125" customWidth="1"/>
    <col min="4" max="4" width="26" style="13" customWidth="1"/>
  </cols>
  <sheetData>
    <row r="1" spans="1:4" x14ac:dyDescent="0.2">
      <c r="A1" t="s">
        <v>31</v>
      </c>
      <c r="B1" t="s">
        <v>32</v>
      </c>
      <c r="C1" t="s">
        <v>165</v>
      </c>
      <c r="D1" s="13" t="s">
        <v>166</v>
      </c>
    </row>
    <row r="2" spans="1:4" x14ac:dyDescent="0.2">
      <c r="A2" t="s">
        <v>25</v>
      </c>
      <c r="B2">
        <f>ROW()-1</f>
        <v>1</v>
      </c>
      <c r="C2" t="s">
        <v>29</v>
      </c>
      <c r="D2" s="13">
        <v>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2"/>
  <sheetViews>
    <sheetView tabSelected="1" topLeftCell="B1" zoomScaleNormal="100" workbookViewId="0">
      <selection activeCell="G1" sqref="G1"/>
    </sheetView>
  </sheetViews>
  <sheetFormatPr baseColWidth="10" defaultRowHeight="15" x14ac:dyDescent="0.2"/>
  <cols>
    <col min="1" max="1" width="18" customWidth="1"/>
    <col min="2" max="2" width="27.33203125" customWidth="1"/>
    <col min="3" max="3" width="25.83203125" customWidth="1"/>
    <col min="4" max="4" width="24.33203125" customWidth="1"/>
    <col min="5" max="5" width="23" customWidth="1"/>
    <col min="6" max="6" width="15.33203125" style="14" customWidth="1"/>
    <col min="7" max="7" width="11.5" style="13"/>
    <col min="8" max="9" width="11.5" style="15"/>
    <col min="10" max="10" width="12.83203125" customWidth="1"/>
  </cols>
  <sheetData>
    <row r="1" spans="1:10" x14ac:dyDescent="0.2">
      <c r="A1" t="s">
        <v>31</v>
      </c>
      <c r="B1" t="s">
        <v>32</v>
      </c>
      <c r="C1" t="s">
        <v>167</v>
      </c>
      <c r="D1" t="s">
        <v>168</v>
      </c>
      <c r="E1" t="s">
        <v>169</v>
      </c>
      <c r="F1" s="14" t="s">
        <v>170</v>
      </c>
      <c r="G1" s="10" t="s">
        <v>238</v>
      </c>
      <c r="H1" s="11" t="s">
        <v>239</v>
      </c>
      <c r="I1" s="11" t="s">
        <v>240</v>
      </c>
      <c r="J1" t="s">
        <v>241</v>
      </c>
    </row>
    <row r="2" spans="1:10" x14ac:dyDescent="0.2">
      <c r="A2" t="s">
        <v>24</v>
      </c>
      <c r="B2">
        <f>ROW()-1</f>
        <v>1</v>
      </c>
      <c r="C2" s="12">
        <v>0.42</v>
      </c>
      <c r="D2" s="12">
        <v>0.39</v>
      </c>
      <c r="E2" s="12">
        <v>0.39</v>
      </c>
      <c r="F2" s="14">
        <f>IFERROR(AVERAGE(PARAMETER_LP[[#This Row],[WERT_1]:[WERT_3]]),"")</f>
        <v>0.40000000000000008</v>
      </c>
      <c r="G2" s="13">
        <f>IFERROR(22.5/PARAMETER_LP[[#This Row],[MITTELWERT]],"")</f>
        <v>56.249999999999986</v>
      </c>
      <c r="H2" s="15">
        <f>IFERROR(PARAMETER_LP[[#This Row],[EV]]*0.85,"")</f>
        <v>47.812499999999986</v>
      </c>
      <c r="I2" s="15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86.373435546874987</v>
      </c>
      <c r="J2">
        <v>120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A11"/>
  <sheetViews>
    <sheetView workbookViewId="0">
      <selection activeCell="E20" sqref="E20"/>
    </sheetView>
  </sheetViews>
  <sheetFormatPr baseColWidth="10" defaultRowHeight="15" x14ac:dyDescent="0.2"/>
  <cols>
    <col min="1" max="1" width="21.33203125" customWidth="1"/>
    <col min="2" max="2" width="23.83203125" customWidth="1"/>
    <col min="3" max="3" width="34.5" customWidth="1"/>
    <col min="4" max="4" width="20.5" customWidth="1"/>
    <col min="5" max="5" width="27.1640625" customWidth="1"/>
    <col min="6" max="6" width="22.83203125" customWidth="1"/>
    <col min="7" max="7" width="34.33203125" customWidth="1"/>
    <col min="8" max="8" width="16.33203125" customWidth="1"/>
    <col min="9" max="9" width="21.83203125" customWidth="1"/>
    <col min="10" max="10" width="18.83203125" customWidth="1"/>
    <col min="11" max="11" width="29.5" customWidth="1"/>
    <col min="12" max="12" width="21.6640625" customWidth="1"/>
    <col min="13" max="13" width="16.83203125" customWidth="1"/>
    <col min="14" max="14" width="29.5" customWidth="1"/>
    <col min="15" max="15" width="17.33203125" customWidth="1"/>
    <col min="16" max="16" width="19.5" customWidth="1"/>
    <col min="17" max="17" width="21.83203125" customWidth="1"/>
    <col min="18" max="18" width="22.33203125" customWidth="1"/>
    <col min="19" max="19" width="27.6640625" customWidth="1"/>
    <col min="20" max="20" width="19" customWidth="1"/>
    <col min="21" max="21" width="29.1640625" customWidth="1"/>
    <col min="22" max="22" width="29.5" customWidth="1"/>
    <col min="23" max="23" width="51.1640625" customWidth="1"/>
    <col min="24" max="24" width="23.6640625" customWidth="1"/>
    <col min="25" max="25" width="25.1640625" customWidth="1"/>
    <col min="26" max="26" width="26" customWidth="1"/>
    <col min="27" max="27" width="15.5" customWidth="1"/>
  </cols>
  <sheetData>
    <row r="1" spans="1:27" s="18" customFormat="1" x14ac:dyDescent="0.2">
      <c r="A1" s="18" t="s">
        <v>249</v>
      </c>
      <c r="B1" s="18" t="s">
        <v>250</v>
      </c>
      <c r="C1" s="18" t="s">
        <v>251</v>
      </c>
      <c r="D1" s="18" t="s">
        <v>252</v>
      </c>
      <c r="E1" s="18" t="s">
        <v>253</v>
      </c>
      <c r="F1" s="18" t="s">
        <v>254</v>
      </c>
      <c r="G1" s="18" t="s">
        <v>255</v>
      </c>
      <c r="H1" s="18" t="s">
        <v>256</v>
      </c>
      <c r="I1" s="18" t="s">
        <v>257</v>
      </c>
      <c r="J1" s="18" t="s">
        <v>258</v>
      </c>
      <c r="K1" s="18" t="s">
        <v>259</v>
      </c>
      <c r="L1" s="18" t="s">
        <v>260</v>
      </c>
      <c r="M1" s="18" t="s">
        <v>261</v>
      </c>
      <c r="N1" s="18" t="s">
        <v>262</v>
      </c>
      <c r="O1" s="18" t="s">
        <v>263</v>
      </c>
      <c r="P1" s="18" t="s">
        <v>264</v>
      </c>
      <c r="Q1" s="18" t="s">
        <v>265</v>
      </c>
      <c r="R1" s="18" t="s">
        <v>266</v>
      </c>
      <c r="S1" s="18" t="s">
        <v>267</v>
      </c>
      <c r="T1" s="18" t="s">
        <v>268</v>
      </c>
      <c r="U1" s="18" t="s">
        <v>269</v>
      </c>
      <c r="V1" s="18" t="s">
        <v>270</v>
      </c>
      <c r="W1" s="18" t="s">
        <v>271</v>
      </c>
      <c r="AA1" s="18" t="s">
        <v>272</v>
      </c>
    </row>
    <row r="2" spans="1:27" x14ac:dyDescent="0.2">
      <c r="A2" t="s">
        <v>247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</v>
      </c>
      <c r="I2" t="s">
        <v>279</v>
      </c>
      <c r="J2" t="s">
        <v>279</v>
      </c>
      <c r="K2" t="s">
        <v>28</v>
      </c>
      <c r="L2" t="s">
        <v>280</v>
      </c>
      <c r="M2" t="s">
        <v>281</v>
      </c>
      <c r="N2" t="s">
        <v>282</v>
      </c>
      <c r="O2" t="s">
        <v>28</v>
      </c>
      <c r="P2" t="s">
        <v>283</v>
      </c>
      <c r="Q2" t="s">
        <v>284</v>
      </c>
      <c r="R2" t="s">
        <v>285</v>
      </c>
      <c r="S2" t="s">
        <v>286</v>
      </c>
      <c r="T2" t="s">
        <v>287</v>
      </c>
      <c r="U2" t="s">
        <v>288</v>
      </c>
      <c r="V2" t="s">
        <v>289</v>
      </c>
      <c r="W2" t="s">
        <v>290</v>
      </c>
    </row>
    <row r="3" spans="1:27" x14ac:dyDescent="0.2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 t="s">
        <v>296</v>
      </c>
      <c r="G3" t="s">
        <v>248</v>
      </c>
      <c r="H3" t="s">
        <v>297</v>
      </c>
      <c r="I3" t="s">
        <v>298</v>
      </c>
      <c r="J3" t="s">
        <v>298</v>
      </c>
      <c r="K3" t="s">
        <v>299</v>
      </c>
      <c r="L3" t="s">
        <v>300</v>
      </c>
      <c r="M3" t="s">
        <v>301</v>
      </c>
      <c r="N3" t="s">
        <v>301</v>
      </c>
      <c r="O3" t="s">
        <v>299</v>
      </c>
      <c r="P3" t="s">
        <v>302</v>
      </c>
      <c r="Q3" t="s">
        <v>303</v>
      </c>
      <c r="R3" t="s">
        <v>304</v>
      </c>
      <c r="S3" t="s">
        <v>305</v>
      </c>
      <c r="T3" t="s">
        <v>306</v>
      </c>
      <c r="U3">
        <v>0.3</v>
      </c>
      <c r="V3" t="s">
        <v>307</v>
      </c>
      <c r="W3" t="s">
        <v>308</v>
      </c>
      <c r="AA3" t="s">
        <v>309</v>
      </c>
    </row>
    <row r="4" spans="1:27" x14ac:dyDescent="0.2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I4" t="s">
        <v>316</v>
      </c>
      <c r="J4" t="s">
        <v>316</v>
      </c>
      <c r="L4" t="s">
        <v>317</v>
      </c>
      <c r="M4" t="s">
        <v>318</v>
      </c>
      <c r="N4" t="s">
        <v>318</v>
      </c>
      <c r="Q4" t="s">
        <v>319</v>
      </c>
      <c r="R4" t="s">
        <v>286</v>
      </c>
      <c r="S4" t="s">
        <v>285</v>
      </c>
      <c r="T4" t="s">
        <v>320</v>
      </c>
      <c r="U4" s="13">
        <v>1</v>
      </c>
      <c r="V4" t="s">
        <v>321</v>
      </c>
      <c r="W4" t="s">
        <v>322</v>
      </c>
    </row>
    <row r="5" spans="1:27" x14ac:dyDescent="0.2">
      <c r="A5" t="s">
        <v>323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I5" t="s">
        <v>329</v>
      </c>
      <c r="J5" t="s">
        <v>329</v>
      </c>
      <c r="L5" t="s">
        <v>330</v>
      </c>
      <c r="M5" t="s">
        <v>331</v>
      </c>
      <c r="Q5" t="s">
        <v>332</v>
      </c>
      <c r="S5" t="s">
        <v>304</v>
      </c>
      <c r="U5">
        <v>1.8</v>
      </c>
      <c r="V5" t="s">
        <v>333</v>
      </c>
      <c r="W5" t="s">
        <v>334</v>
      </c>
    </row>
    <row r="6" spans="1:27" x14ac:dyDescent="0.2">
      <c r="A6" t="s">
        <v>335</v>
      </c>
      <c r="B6" t="s">
        <v>336</v>
      </c>
      <c r="E6" t="s">
        <v>337</v>
      </c>
      <c r="F6" t="s">
        <v>338</v>
      </c>
      <c r="I6" t="s">
        <v>339</v>
      </c>
      <c r="J6" t="s">
        <v>339</v>
      </c>
      <c r="M6" t="s">
        <v>340</v>
      </c>
      <c r="Q6" t="s">
        <v>341</v>
      </c>
      <c r="U6">
        <v>3.2</v>
      </c>
      <c r="V6" t="s">
        <v>342</v>
      </c>
      <c r="W6" t="s">
        <v>343</v>
      </c>
    </row>
    <row r="7" spans="1:27" x14ac:dyDescent="0.2">
      <c r="A7" t="s">
        <v>344</v>
      </c>
      <c r="E7" t="s">
        <v>345</v>
      </c>
      <c r="I7" t="s">
        <v>346</v>
      </c>
      <c r="J7" t="s">
        <v>346</v>
      </c>
      <c r="Q7" t="s">
        <v>347</v>
      </c>
      <c r="U7">
        <v>10</v>
      </c>
      <c r="V7" t="s">
        <v>348</v>
      </c>
      <c r="W7" t="s">
        <v>349</v>
      </c>
    </row>
    <row r="8" spans="1:27" x14ac:dyDescent="0.2">
      <c r="A8" t="s">
        <v>350</v>
      </c>
      <c r="E8" t="s">
        <v>351</v>
      </c>
      <c r="Q8" t="s">
        <v>352</v>
      </c>
      <c r="U8">
        <v>32</v>
      </c>
      <c r="V8" t="s">
        <v>353</v>
      </c>
      <c r="W8" t="s">
        <v>354</v>
      </c>
    </row>
    <row r="9" spans="1:27" x14ac:dyDescent="0.2">
      <c r="A9" t="s">
        <v>355</v>
      </c>
      <c r="E9" t="s">
        <v>356</v>
      </c>
      <c r="Q9" t="s">
        <v>304</v>
      </c>
      <c r="U9">
        <v>100</v>
      </c>
      <c r="V9" t="s">
        <v>357</v>
      </c>
      <c r="W9" t="s">
        <v>358</v>
      </c>
    </row>
    <row r="10" spans="1:27" x14ac:dyDescent="0.2">
      <c r="A10" t="s">
        <v>359</v>
      </c>
      <c r="E10" t="s">
        <v>360</v>
      </c>
      <c r="W10" t="s">
        <v>361</v>
      </c>
    </row>
    <row r="11" spans="1:27" x14ac:dyDescent="0.2">
      <c r="A11" s="16" t="s">
        <v>362</v>
      </c>
      <c r="W11" t="s">
        <v>363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Microsoft Office User</cp:lastModifiedBy>
  <dcterms:created xsi:type="dcterms:W3CDTF">2021-07-27T08:53:06Z</dcterms:created>
  <dcterms:modified xsi:type="dcterms:W3CDTF">2021-08-12T07:26:11Z</dcterms:modified>
</cp:coreProperties>
</file>