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8528188A-2131-468C-B29B-281B65C030A3}" xr6:coauthVersionLast="47" xr6:coauthVersionMax="47" xr10:uidLastSave="{00000000-0000-0000-0000-000000000000}"/>
  <bookViews>
    <workbookView xWindow="-120" yWindow="-120" windowWidth="29040" windowHeight="15840" tabRatio="914" firstSheet="1" activeTab="1" xr2:uid="{1E01BCA3-435A-488D-9BFC-9A2205937763}"/>
  </bookViews>
  <sheets>
    <sheet name="Daten" sheetId="4" state="hidden" r:id="rId1"/>
    <sheet name="DATENSATZ" sheetId="26" r:id="rId2"/>
    <sheet name="PROBE_SAMPLE_KOMBINIERT" sheetId="22" state="hidden" r:id="rId3"/>
    <sheet name="PROBE_GESAMT" sheetId="8" state="hidden" r:id="rId4"/>
    <sheet name="SAMPLE_GESAMT" sheetId="15" state="hidden" r:id="rId5"/>
    <sheet name="Untersuchung_Kombiniert" sheetId="27" state="hidden" r:id="rId6"/>
    <sheet name="Probe_Kombiniert" sheetId="28" state="hidden" r:id="rId7"/>
    <sheet name="U Erkundungsstelle" sheetId="1" r:id="rId8"/>
    <sheet name="P Erkundungsstelle" sheetId="9" r:id="rId9"/>
    <sheet name="U Haufwerk" sheetId="2" r:id="rId10"/>
    <sheet name="P Haufwerk" sheetId="10" r:id="rId11"/>
    <sheet name="U Gebäude" sheetId="3" r:id="rId12"/>
    <sheet name="P Gebäude" sheetId="11" r:id="rId13"/>
    <sheet name="Chemie" sheetId="16" r:id="rId14"/>
    <sheet name="RuK" sheetId="17" r:id="rId15"/>
    <sheet name="LP" sheetId="18" r:id="rId16"/>
    <sheet name="Auswahl Listen" sheetId="29" state="hidden" r:id="rId17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ID">OFFSET(Chemie!$A$2,0,0,COUNTA(Chemie!$A:$A)-1)</definedName>
    <definedName name="DEPV_AUSWAHL">OFFSET('Auswahl Listen'!$M$2,0,0,COUNTA('Auswahl Listen'!$M:$M)-1)</definedName>
    <definedName name="ENTSCHEIDUNGSHILFE_AUSWAHL">OFFSET('Auswahl Listen'!$N$2,0,0,COUNTA('Auswahl Listen'!$N:$N)-1)</definedName>
    <definedName name="ERK_ID">OFFSET('U Erkundungsstelle'!$A$2,0,0,COUNTA('U Erkundungsstelle'!$A:$A)-1)</definedName>
    <definedName name="ExterneDaten_1" localSheetId="3" hidden="1">PROBE_GESAMT!$A$1:$C$4</definedName>
    <definedName name="ExterneDaten_1" localSheetId="6" hidden="1">Probe_Kombiniert!$A$1:$AK$49</definedName>
    <definedName name="ExterneDaten_1" localSheetId="2" hidden="1">PROBE_SAMPLE_KOMBINIERT!$A$1:$V$4</definedName>
    <definedName name="ExterneDaten_1" localSheetId="4" hidden="1">SAMPLE_GESAMT!$A$1:$T$4</definedName>
    <definedName name="ExterneDaten_1" localSheetId="5" hidden="1">Untersuchung_Kombiniert!$A$1:$AO$15</definedName>
    <definedName name="ExterneDaten_3" localSheetId="1" hidden="1">DATENSATZ!$A$1:$DJ$47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EUDE_ID">OFFSET('U Gebäude'!$A$2,0,0,COUNTA('U Gebäude'!$A:$A)-1)</definedName>
    <definedName name="HAUFWERK_ID">OFFSET('U Haufwerk'!$A$2,0,0,COUNTA('U Haufwerk'!$A:$A)-1)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0" l="1"/>
  <c r="J8" i="10" a="1"/>
  <c r="J8" i="10" s="1"/>
  <c r="E7" i="10"/>
  <c r="J7" i="10" a="1"/>
  <c r="J7" i="10" s="1"/>
  <c r="E6" i="10"/>
  <c r="J6" i="10" a="1"/>
  <c r="J6" i="10" s="1"/>
  <c r="E5" i="10"/>
  <c r="J5" i="10" a="1"/>
  <c r="J5" i="10" s="1"/>
  <c r="E4" i="10"/>
  <c r="J4" i="10" a="1"/>
  <c r="J4" i="10" s="1"/>
  <c r="X38" i="9" a="1"/>
  <c r="X38" i="9" s="1"/>
  <c r="Y38" i="9"/>
  <c r="X37" i="9" a="1"/>
  <c r="X37" i="9" s="1"/>
  <c r="Y37" i="9"/>
  <c r="X36" i="9" a="1"/>
  <c r="X36" i="9" s="1"/>
  <c r="Y36" i="9"/>
  <c r="X35" i="9" a="1"/>
  <c r="X35" i="9" s="1"/>
  <c r="Y35" i="9"/>
  <c r="X34" i="9" a="1"/>
  <c r="X34" i="9" s="1"/>
  <c r="Y34" i="9"/>
  <c r="X33" i="9" a="1"/>
  <c r="X33" i="9" s="1"/>
  <c r="Y33" i="9"/>
  <c r="X32" i="9" a="1"/>
  <c r="X32" i="9" s="1"/>
  <c r="Y32" i="9"/>
  <c r="X31" i="9" a="1"/>
  <c r="X31" i="9" s="1"/>
  <c r="Y31" i="9"/>
  <c r="X30" i="9" a="1"/>
  <c r="X30" i="9" s="1"/>
  <c r="Y30" i="9"/>
  <c r="Y2" i="9"/>
  <c r="Y3" i="9"/>
  <c r="Y4" i="9"/>
  <c r="Y5" i="9"/>
  <c r="Y6" i="9"/>
  <c r="Y7" i="9"/>
  <c r="Y8" i="9"/>
  <c r="Y9" i="9"/>
  <c r="Y10" i="9"/>
  <c r="Y11" i="9"/>
  <c r="Y12" i="9"/>
  <c r="Y13" i="9"/>
  <c r="Y14" i="9"/>
  <c r="Y15" i="9"/>
  <c r="Y16" i="9"/>
  <c r="Y17" i="9"/>
  <c r="Y18" i="9"/>
  <c r="Y19" i="9"/>
  <c r="Y20" i="9"/>
  <c r="Y21" i="9"/>
  <c r="Y22" i="9"/>
  <c r="Y23" i="9"/>
  <c r="Y24" i="9"/>
  <c r="Y25" i="9"/>
  <c r="Y26" i="9"/>
  <c r="Y27" i="9"/>
  <c r="Y28" i="9"/>
  <c r="Y29" i="9"/>
  <c r="X2" i="9" a="1"/>
  <c r="X2" i="9" s="1"/>
  <c r="X3" i="9" a="1"/>
  <c r="X3" i="9" s="1"/>
  <c r="X4" i="9" a="1"/>
  <c r="X4" i="9" s="1"/>
  <c r="X5" i="9" a="1"/>
  <c r="X5" i="9" s="1"/>
  <c r="X6" i="9" a="1"/>
  <c r="X6" i="9" s="1"/>
  <c r="X7" i="9" a="1"/>
  <c r="X7" i="9" s="1"/>
  <c r="X8" i="9" a="1"/>
  <c r="X8" i="9" s="1"/>
  <c r="X9" i="9" a="1"/>
  <c r="X9" i="9" s="1"/>
  <c r="X10" i="9" a="1"/>
  <c r="X10" i="9" s="1"/>
  <c r="X11" i="9" a="1"/>
  <c r="X11" i="9" s="1"/>
  <c r="X12" i="9" a="1"/>
  <c r="X12" i="9" s="1"/>
  <c r="X13" i="9" a="1"/>
  <c r="X13" i="9" s="1"/>
  <c r="X14" i="9" a="1"/>
  <c r="X14" i="9" s="1"/>
  <c r="X15" i="9" a="1"/>
  <c r="X15" i="9" s="1"/>
  <c r="X16" i="9" a="1"/>
  <c r="X16" i="9" s="1"/>
  <c r="X17" i="9" a="1"/>
  <c r="X17" i="9" s="1"/>
  <c r="X18" i="9" a="1"/>
  <c r="X18" i="9" s="1"/>
  <c r="X19" i="9" a="1"/>
  <c r="X19" i="9" s="1"/>
  <c r="X20" i="9" a="1"/>
  <c r="X20" i="9" s="1"/>
  <c r="X21" i="9" a="1"/>
  <c r="X21" i="9" s="1"/>
  <c r="X22" i="9" a="1"/>
  <c r="X22" i="9" s="1"/>
  <c r="X23" i="9" a="1"/>
  <c r="X23" i="9" s="1"/>
  <c r="X24" i="9" a="1"/>
  <c r="X24" i="9" s="1"/>
  <c r="X25" i="9" a="1"/>
  <c r="X25" i="9" s="1"/>
  <c r="X26" i="9" a="1"/>
  <c r="X26" i="9" s="1"/>
  <c r="X27" i="9" a="1"/>
  <c r="X27" i="9" s="1"/>
  <c r="X28" i="9" a="1"/>
  <c r="X28" i="9" s="1"/>
  <c r="X29" i="9" a="1"/>
  <c r="X29" i="9" s="1"/>
  <c r="B4" i="17"/>
  <c r="A9" i="16"/>
  <c r="A8" i="16"/>
  <c r="A7" i="16"/>
  <c r="A6" i="16"/>
  <c r="A3" i="16"/>
  <c r="A4" i="16"/>
  <c r="A5" i="16"/>
  <c r="L35" i="9" a="1"/>
  <c r="L30" i="9" a="1"/>
  <c r="L20" i="9" a="1"/>
  <c r="L35" i="9" l="1"/>
  <c r="L30" i="9"/>
  <c r="L20" i="9"/>
  <c r="L36" i="9" a="1"/>
  <c r="L31" i="9" a="1"/>
  <c r="L21" i="9" a="1"/>
  <c r="L36" i="9" l="1"/>
  <c r="K35" i="9"/>
  <c r="L31" i="9"/>
  <c r="K30" i="9"/>
  <c r="L21" i="9"/>
  <c r="K21" i="9" s="1"/>
  <c r="K20" i="9"/>
  <c r="L37" i="9" a="1"/>
  <c r="L32" i="9" a="1"/>
  <c r="L22" i="9" a="1"/>
  <c r="L37" i="9" l="1"/>
  <c r="K36" i="9"/>
  <c r="L32" i="9"/>
  <c r="K31" i="9"/>
  <c r="L22" i="9"/>
  <c r="L23" i="9" a="1"/>
  <c r="L38" i="9" a="1"/>
  <c r="L33" i="9" a="1"/>
  <c r="L38" i="9" l="1"/>
  <c r="K38" i="9" s="1"/>
  <c r="K37" i="9"/>
  <c r="L33" i="9"/>
  <c r="K32" i="9"/>
  <c r="L23" i="9"/>
  <c r="K22" i="9"/>
  <c r="A4" i="17"/>
  <c r="E2" i="11"/>
  <c r="E3" i="11"/>
  <c r="E4" i="11"/>
  <c r="E5" i="11"/>
  <c r="E2" i="10"/>
  <c r="E3" i="10"/>
  <c r="A9" i="18"/>
  <c r="B9" i="18"/>
  <c r="F9" i="18"/>
  <c r="G9" i="18" s="1"/>
  <c r="H9" i="18" s="1"/>
  <c r="I9" i="18" s="1"/>
  <c r="J9" i="18" s="1"/>
  <c r="A5" i="18"/>
  <c r="A6" i="18"/>
  <c r="A7" i="18"/>
  <c r="A8" i="18"/>
  <c r="B5" i="18"/>
  <c r="B6" i="18"/>
  <c r="B7" i="18"/>
  <c r="B8" i="18"/>
  <c r="F5" i="18"/>
  <c r="G5" i="18" s="1"/>
  <c r="H5" i="18" s="1"/>
  <c r="I5" i="18" s="1"/>
  <c r="J5" i="18" s="1"/>
  <c r="F6" i="18"/>
  <c r="G6" i="18" s="1"/>
  <c r="H6" i="18" s="1"/>
  <c r="I6" i="18" s="1"/>
  <c r="J6" i="18" s="1"/>
  <c r="F7" i="18"/>
  <c r="G7" i="18" s="1"/>
  <c r="H7" i="18" s="1"/>
  <c r="I7" i="18" s="1"/>
  <c r="J7" i="18" s="1"/>
  <c r="F8" i="18"/>
  <c r="G8" i="18" s="1"/>
  <c r="H8" i="18" s="1"/>
  <c r="I8" i="18" s="1"/>
  <c r="J8" i="18" s="1"/>
  <c r="A4" i="18"/>
  <c r="B4" i="18"/>
  <c r="A2" i="18"/>
  <c r="B2" i="18"/>
  <c r="F2" i="18"/>
  <c r="G2" i="18" s="1"/>
  <c r="H2" i="18" s="1"/>
  <c r="I2" i="18" s="1"/>
  <c r="J2" i="18" s="1"/>
  <c r="A3" i="18"/>
  <c r="B3" i="18"/>
  <c r="F3" i="18"/>
  <c r="G3" i="18" s="1"/>
  <c r="H3" i="18" s="1"/>
  <c r="I3" i="18" s="1"/>
  <c r="J3" i="18" s="1"/>
  <c r="F4" i="18"/>
  <c r="A2" i="16"/>
  <c r="A3" i="17"/>
  <c r="A2" i="17"/>
  <c r="B3" i="17"/>
  <c r="L17" i="9" a="1"/>
  <c r="L34" i="9" a="1"/>
  <c r="L13" i="9" a="1"/>
  <c r="L16" i="9" a="1"/>
  <c r="L24" i="9" a="1"/>
  <c r="L14" i="9" a="1"/>
  <c r="L34" i="9" l="1"/>
  <c r="K34" i="9" s="1"/>
  <c r="K33" i="9"/>
  <c r="L24" i="9"/>
  <c r="K24" i="9" s="1"/>
  <c r="K23" i="9"/>
  <c r="L17" i="9"/>
  <c r="L16" i="9"/>
  <c r="K16" i="9" s="1"/>
  <c r="L14" i="9"/>
  <c r="L13" i="9"/>
  <c r="K13" i="9" s="1"/>
  <c r="G4" i="18"/>
  <c r="J2" i="10" a="1"/>
  <c r="J2" i="10" s="1"/>
  <c r="J3" i="10" a="1"/>
  <c r="J3" i="10" s="1"/>
  <c r="L18" i="9" a="1"/>
  <c r="L15" i="9" a="1"/>
  <c r="L25" i="9" a="1"/>
  <c r="L25" i="9" l="1"/>
  <c r="K25" i="9" s="1"/>
  <c r="L18" i="9"/>
  <c r="K17" i="9"/>
  <c r="L15" i="9"/>
  <c r="K15" i="9" s="1"/>
  <c r="K14" i="9"/>
  <c r="H4" i="18"/>
  <c r="I4" i="18" s="1"/>
  <c r="J4" i="18" s="1"/>
  <c r="A5" i="11"/>
  <c r="A4" i="11"/>
  <c r="L26" i="9" a="1"/>
  <c r="J4" i="11" a="1"/>
  <c r="L11" i="9" a="1"/>
  <c r="L2" i="9" a="1"/>
  <c r="J5" i="11" a="1"/>
  <c r="L19" i="9" a="1"/>
  <c r="J2" i="11" a="1"/>
  <c r="L26" i="9" l="1"/>
  <c r="K26" i="9" s="1"/>
  <c r="L19" i="9"/>
  <c r="K19" i="9" s="1"/>
  <c r="K18" i="9"/>
  <c r="J5" i="11"/>
  <c r="I5" i="11" s="1"/>
  <c r="J4" i="11"/>
  <c r="I4" i="11" s="1"/>
  <c r="J2" i="11"/>
  <c r="L11" i="9"/>
  <c r="L2" i="9"/>
  <c r="A3" i="11"/>
  <c r="A2" i="11"/>
  <c r="L27" i="9" a="1"/>
  <c r="L12" i="9" a="1"/>
  <c r="J3" i="11" a="1"/>
  <c r="L3" i="9" a="1"/>
  <c r="L27" i="9" l="1"/>
  <c r="L3" i="9"/>
  <c r="L12" i="9"/>
  <c r="K12" i="9" s="1"/>
  <c r="K11" i="9"/>
  <c r="J3" i="11"/>
  <c r="K2" i="9"/>
  <c r="L28" i="9" a="1"/>
  <c r="L4" i="9" a="1"/>
  <c r="L28" i="9" l="1"/>
  <c r="K28" i="9" s="1"/>
  <c r="K27" i="9"/>
  <c r="L4" i="9"/>
  <c r="K3" i="9"/>
  <c r="I3" i="11"/>
  <c r="I2" i="11"/>
  <c r="L5" i="9" a="1"/>
  <c r="L29" i="9" a="1"/>
  <c r="L29" i="9" l="1"/>
  <c r="K29" i="9" s="1"/>
  <c r="L5" i="9"/>
  <c r="K4" i="9"/>
  <c r="B2" i="17"/>
  <c r="L6" i="9" a="1"/>
  <c r="L6" i="9" l="1"/>
  <c r="K6" i="9" s="1"/>
  <c r="K5" i="9"/>
  <c r="L7" i="9" a="1"/>
  <c r="L7" i="9" l="1"/>
  <c r="L8" i="9" a="1"/>
  <c r="L8" i="9" l="1"/>
  <c r="K8" i="9" s="1"/>
  <c r="K7" i="9"/>
  <c r="L9" i="9" a="1"/>
  <c r="L9" i="9" l="1"/>
  <c r="L10" i="9" a="1"/>
  <c r="L10" i="9" l="1"/>
  <c r="K10" i="9" s="1"/>
  <c r="K9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91E9F-B083-4E52-8D08-DA5DE7037982}" keepAlive="1" name="Abfrage - DATENSATZ" description="Verbindung mit der Abfrage 'DATENSATZ' in der Arbeitsmappe." type="5" refreshedVersion="7" background="1" saveData="1">
    <dbPr connection="Provider=Microsoft.Mashup.OleDb.1;Data Source=$Workbook$;Location=DATENSATZ;Extended Properties=&quot;&quot;" command="SELECT * FROM [DATENSATZ]"/>
  </connection>
  <connection id="2" xr16:uid="{49FE7067-ABDB-4E60-B0CA-CD89741CD807}" keepAlive="1" name="Abfrage - PARAMETER_CHEMIE" description="Verbindung mit der Abfrage 'PARAMETER_CHEMIE' in der Arbeitsmappe." type="5" refreshedVersion="0" background="1">
    <dbPr connection="Provider=Microsoft.Mashup.OleDb.1;Data Source=$Workbook$;Location=PARAMETER_CHEMIE;Extended Properties=&quot;&quot;" command="SELECT * FROM [PARAMETER_CHEMIE]"/>
  </connection>
  <connection id="3" xr16:uid="{98D72CCB-682E-43BB-9EB7-5DCBD4648B9D}" keepAlive="1" name="Abfrage - PARAMETER_LP" description="Verbindung mit der Abfrage 'PARAMETER_LP' in der Arbeitsmappe." type="5" refreshedVersion="0" background="1">
    <dbPr connection="Provider=Microsoft.Mashup.OleDb.1;Data Source=$Workbook$;Location=PARAMETER_LP;Extended Properties=&quot;&quot;" command="SELECT * FROM [PARAMETER_LP]"/>
  </connection>
  <connection id="4" xr16:uid="{29046F2C-7C24-4FC8-B4CA-C6DD878A204E}" keepAlive="1" name="Abfrage - PARAMETER_RUK" description="Verbindung mit der Abfrage 'PARAMETER_RUK' in der Arbeitsmappe." type="5" refreshedVersion="0" background="1">
    <dbPr connection="Provider=Microsoft.Mashup.OleDb.1;Data Source=$Workbook$;Location=PARAMETER_RUK;Extended Properties=&quot;&quot;" command="SELECT * FROM [PARAMETER_RUK]"/>
  </connection>
  <connection id="5" xr16:uid="{1E8EED15-24F8-421F-8367-7A03439CC157}" keepAlive="1" name="Abfrage - PROBE_ERKUNDUNGSSTELLE" description="Verbindung mit der Abfrage 'PROBE_ERKUNDUNGSSTELLE' in der Arbeitsmappe." type="5" refreshedVersion="0" background="1">
    <dbPr connection="Provider=Microsoft.Mashup.OleDb.1;Data Source=$Workbook$;Location=PROBE_ERKUNDUNGSSTELLE;Extended Properties=&quot;&quot;" command="SELECT * FROM [PROBE_ERKUNDUNGSSTELLE]"/>
  </connection>
  <connection id="6" xr16:uid="{4A9DDA62-8E66-46D1-B125-BA9B704C8B05}" keepAlive="1" name="Abfrage - PROBE_GEBAEUDE" description="Verbindung mit der Abfrage 'PROBE_GEBAEUDE' in der Arbeitsmappe." type="5" refreshedVersion="0" background="1">
    <dbPr connection="Provider=Microsoft.Mashup.OleDb.1;Data Source=$Workbook$;Location=PROBE_GEBAEUDE;Extended Properties=&quot;&quot;" command="SELECT * FROM [PROBE_GEBAEUDE]"/>
  </connection>
  <connection id="7" xr16:uid="{FB87A7B4-9D49-4869-9651-D7B85ED36337}" keepAlive="1" name="Abfrage - PROBE_HAUFWERK" description="Verbindung mit der Abfrage 'PROBE_HAUFWERK' in der Arbeitsmappe." type="5" refreshedVersion="0" background="1">
    <dbPr connection="Provider=Microsoft.Mashup.OleDb.1;Data Source=$Workbook$;Location=PROBE_HAUFWERK;Extended Properties=&quot;&quot;" command="SELECT * FROM [PROBE_HAUFWERK]"/>
  </connection>
  <connection id="8" xr16:uid="{A8E02699-3DE1-4801-B001-F5BBE3522ED3}" keepAlive="1" name="Abfrage - PROBE_KOMBINIERT" description="Verbindung mit der Abfrage 'PROBE_KOMBINIERT' in der Arbeitsmappe." type="5" refreshedVersion="7" background="1" saveData="1">
    <dbPr connection="Provider=Microsoft.Mashup.OleDb.1;Data Source=$Workbook$;Location=PROBE_KOMBINIERT;Extended Properties=&quot;&quot;" command="SELECT * FROM [PROBE_KOMBINIERT]"/>
  </connection>
  <connection id="9" xr16:uid="{51AB12AB-77DC-4AAE-8353-4537DFEF54A5}" keepAlive="1" name="Abfrage - SAMPLE_ERKUNDUNGSSTELLE" description="Verbindung mit der Abfrage 'SAMPLE_ERKUNDUNGSSTELLE' in der Arbeitsmappe." type="5" refreshedVersion="0" background="1">
    <dbPr connection="Provider=Microsoft.Mashup.OleDb.1;Data Source=$Workbook$;Location=SAMPLE_ERKUNDUNGSSTELLE;Extended Properties=&quot;&quot;" command="SELECT * FROM [SAMPLE_ERKUNDUNGSSTELLE]"/>
  </connection>
  <connection id="10" xr16:uid="{648FA309-3E1D-404E-A4A1-41B90B6F58AD}" keepAlive="1" name="Abfrage - SAMPLE_GEBAEUDE" description="Verbindung mit der Abfrage 'SAMPLE_GEBAEUDE' in der Arbeitsmappe." type="5" refreshedVersion="0" background="1">
    <dbPr connection="Provider=Microsoft.Mashup.OleDb.1;Data Source=$Workbook$;Location=SAMPLE_GEBAEUDE;Extended Properties=&quot;&quot;" command="SELECT * FROM [SAMPLE_GEBAEUDE]"/>
  </connection>
  <connection id="11" xr16:uid="{CB7B4A0E-038A-42CA-B9B3-A12EA022840B}" keepAlive="1" name="Abfrage - SAMPLE_HAUFWERK" description="Verbindung mit der Abfrage 'SAMPLE_HAUFWERK' in der Arbeitsmappe." type="5" refreshedVersion="0" background="1">
    <dbPr connection="Provider=Microsoft.Mashup.OleDb.1;Data Source=$Workbook$;Location=SAMPLE_HAUFWERK;Extended Properties=&quot;&quot;" command="SELECT * FROM [SAMPLE_HAUFWERK]"/>
  </connection>
  <connection id="12" xr16:uid="{37433D48-4CA5-4597-BBE9-27DB3D63A71B}" keepAlive="1" name="Abfrage - SAMPLE_KOMBINIERT" description="Verbindung mit der Abfrage 'SAMPLE_KOMBINIERT' in der Arbeitsmappe." type="5" refreshedVersion="7" background="1" saveData="1">
    <dbPr connection="Provider=Microsoft.Mashup.OleDb.1;Data Source=$Workbook$;Location=SAMPLE_KOMBINIERT;Extended Properties=&quot;&quot;" command="SELECT * FROM [SAMPLE_KOMBINIE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<sst xmlns="http://schemas.openxmlformats.org/spreadsheetml/2006/main" count="2692" uniqueCount="483">
  <si>
    <t>PROBE_ID</t>
  </si>
  <si>
    <t>PROBE_NUMMER</t>
  </si>
  <si>
    <t>FB1</t>
  </si>
  <si>
    <t>HW1</t>
  </si>
  <si>
    <t>GB1</t>
  </si>
  <si>
    <t>C1</t>
  </si>
  <si>
    <t>SAMPLE_ID</t>
  </si>
  <si>
    <t>PARAMETER_CHEMIE_ID</t>
  </si>
  <si>
    <t>SAMPLE_NUMMER</t>
  </si>
  <si>
    <t>SAMPLE_AUFSCHLUSS</t>
  </si>
  <si>
    <t>SAMPLE_ART</t>
  </si>
  <si>
    <t>SAMPLE_MATERIAL</t>
  </si>
  <si>
    <t>SAMPLE_VOLUMEN</t>
  </si>
  <si>
    <t>SAMPLE_PROBEN</t>
  </si>
  <si>
    <t>SAMPLE_BEHAELTNIS</t>
  </si>
  <si>
    <t>SAMPLE_FARBE</t>
  </si>
  <si>
    <t>SAMPLE_GERUCH</t>
  </si>
  <si>
    <t>SAMPLE_KOERNUNG</t>
  </si>
  <si>
    <t>SAMPLE_BODENKLASSE</t>
  </si>
  <si>
    <t>SAMPLE_PECH</t>
  </si>
  <si>
    <t>SAMPLE_PAK</t>
  </si>
  <si>
    <t>SAMPLE_RUNDUNGSGRAD_GESTUFTHEIT</t>
  </si>
  <si>
    <t>SAMPLE_BODENART</t>
  </si>
  <si>
    <t>SAMPLE_NOTIZ</t>
  </si>
  <si>
    <t>LP1</t>
  </si>
  <si>
    <t>A1</t>
  </si>
  <si>
    <t>PARAMETER_RUK_ID</t>
  </si>
  <si>
    <t>gefährlich</t>
  </si>
  <si>
    <t>eingehalten</t>
  </si>
  <si>
    <t>Einzelprobe</t>
  </si>
  <si>
    <t>PARAMETER_LP_ID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</si>
  <si>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</si>
  <si>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</si>
  <si>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</si>
  <si>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</si>
  <si>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</si>
  <si>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</si>
  <si>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</si>
  <si>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</si>
  <si>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</si>
  <si>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</si>
  <si>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</si>
  <si>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</si>
  <si>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</si>
  <si>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</si>
  <si>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</si>
  <si>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</si>
  <si>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PROBE.LP.ID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</si>
  <si>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</si>
  <si>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</si>
  <si>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</si>
  <si>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</si>
  <si>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</si>
  <si>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</si>
  <si>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</si>
  <si>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</si>
  <si>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</si>
  <si>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</si>
  <si>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</si>
  <si>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</si>
  <si>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</si>
  <si>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</si>
  <si>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</si>
  <si>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</si>
  <si>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</si>
  <si>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</si>
  <si>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</si>
  <si>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</si>
  <si>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</si>
  <si>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</si>
  <si>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</si>
  <si>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</si>
  <si>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</si>
  <si>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</si>
  <si>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</si>
  <si>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</si>
  <si>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</si>
  <si>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</si>
  <si>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</si>
  <si>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</si>
  <si>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</si>
  <si>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</si>
  <si>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</si>
  <si>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</si>
  <si>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</si>
  <si>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</si>
  <si>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</si>
  <si>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</si>
  <si>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</si>
  <si>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</si>
  <si>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</si>
  <si>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</si>
  <si>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</si>
  <si>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</si>
  <si>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</si>
  <si>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</si>
  <si>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</si>
  <si>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</si>
  <si>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</si>
  <si>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</si>
  <si>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</si>
  <si>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</si>
  <si>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</si>
  <si>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</si>
  <si>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</si>
  <si>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</si>
  <si>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</si>
  <si>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</si>
  <si>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</si>
  <si>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</si>
  <si>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</si>
  <si>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</si>
  <si>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</si>
  <si>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</si>
  <si>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</si>
  <si>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</si>
  <si>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</si>
  <si>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</si>
  <si>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</si>
  <si>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</si>
  <si>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</si>
  <si>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</si>
  <si>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</si>
  <si>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</si>
  <si>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</si>
  <si>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</si>
  <si>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</si>
  <si>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</si>
  <si>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</si>
  <si>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</si>
  <si>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</si>
  <si>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</si>
  <si>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</si>
  <si>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</si>
  <si>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</si>
  <si>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</si>
  <si>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</si>
  <si>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</si>
  <si>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ABFALLSCHLUESSEL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</si>
  <si>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</si>
  <si>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</si>
  <si>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</si>
  <si>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</si>
  <si>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</si>
  <si>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</si>
  <si>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</si>
  <si>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</si>
  <si>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</si>
  <si>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</si>
  <si>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</si>
  <si>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</si>
  <si>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</si>
  <si>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</si>
  <si>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</si>
  <si>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</si>
  <si>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</si>
  <si>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</si>
  <si>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SAMPLE.PAK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</si>
  <si>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</si>
  <si>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</si>
  <si>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</si>
  <si>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</si>
  <si>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</si>
  <si>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</si>
  <si>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</si>
  <si>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</si>
  <si>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</si>
  <si>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</si>
  <si>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</si>
  <si>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</si>
  <si>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</si>
  <si>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</si>
  <si>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</si>
  <si>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</si>
  <si>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</si>
  <si>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</si>
  <si>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</si>
  <si>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</si>
  <si>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</si>
  <si>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</si>
  <si>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</si>
  <si>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</si>
  <si>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</si>
  <si>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</si>
  <si>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</si>
  <si>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</si>
  <si>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</si>
  <si>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</si>
  <si>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</si>
  <si>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PARAMETER.CHEMISTRY.ABFALLSCHLUESSEL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</si>
  <si>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</si>
  <si>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</si>
  <si>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</si>
  <si>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</si>
  <si>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</si>
  <si>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</si>
  <si>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</si>
  <si>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</si>
  <si>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</si>
  <si>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</si>
  <si>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</si>
  <si>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</si>
  <si>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</si>
  <si>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</si>
  <si>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</si>
  <si>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</si>
  <si>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</si>
  <si>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</si>
  <si>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</si>
  <si>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</si>
  <si>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</si>
  <si>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</si>
  <si>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</si>
  <si>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</si>
  <si>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</si>
  <si>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</si>
  <si>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</si>
  <si>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FB2</t>
  </si>
  <si>
    <t>GB2</t>
  </si>
  <si>
    <t>GB3</t>
  </si>
  <si>
    <t>Deckschicht</t>
  </si>
  <si>
    <t>Tragschicht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</si>
  <si>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</si>
  <si>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</si>
  <si>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</si>
  <si>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</si>
  <si>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</si>
  <si>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</si>
  <si>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</si>
  <si>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</si>
  <si>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</si>
  <si>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</si>
  <si>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</si>
  <si>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</si>
  <si>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</si>
  <si>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</si>
  <si>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</si>
  <si>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</si>
  <si>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</si>
  <si>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</si>
  <si>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</si>
  <si>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</si>
  <si>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</si>
  <si>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</si>
  <si>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</si>
  <si>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</si>
  <si>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</si>
  <si>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</si>
  <si>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</si>
  <si>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</si>
  <si>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</si>
  <si>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</si>
  <si>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</si>
  <si>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</si>
  <si>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</si>
  <si>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</si>
  <si>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</si>
  <si>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</si>
  <si>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</si>
  <si>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</si>
  <si>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</si>
  <si>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</si>
  <si>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</si>
  <si>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</si>
  <si>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Messeinheit: Garmin eTrex 10, herstellerseitig angegebene Lagegenauigkeit ~ 3 m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</si>
  <si>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</si>
  <si>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</si>
  <si>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</si>
  <si>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</si>
  <si>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</si>
  <si>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</si>
  <si>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</si>
  <si>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</si>
  <si>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</si>
  <si>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</si>
  <si>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</si>
  <si>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</si>
  <si>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</si>
  <si>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</si>
  <si>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</si>
  <si>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</si>
  <si>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</si>
  <si>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</si>
  <si>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</si>
  <si>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</si>
  <si>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</si>
  <si>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</si>
  <si>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</si>
  <si>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</si>
  <si>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</si>
  <si>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</si>
  <si>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</si>
  <si>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</si>
  <si>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</si>
  <si>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</si>
  <si>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</si>
  <si>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</si>
  <si>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</si>
  <si>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</si>
  <si>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</si>
  <si>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</si>
  <si>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</si>
  <si>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</si>
  <si>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</si>
  <si>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</si>
  <si>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</si>
  <si>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</si>
  <si>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</si>
  <si>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</si>
  <si>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</si>
  <si>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</si>
  <si>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</si>
  <si>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</si>
  <si>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</si>
  <si>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</si>
  <si>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</si>
  <si>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</si>
  <si>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</si>
  <si>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</si>
  <si>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</si>
  <si>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</si>
  <si>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</si>
  <si>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</si>
  <si>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</si>
  <si>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</si>
  <si>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</si>
  <si>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</si>
  <si>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</si>
  <si>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</si>
  <si>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</si>
  <si>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</si>
  <si>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</si>
  <si>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</si>
  <si>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</si>
  <si>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</si>
  <si>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</si>
  <si>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</si>
  <si>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</si>
  <si>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</si>
  <si>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</si>
  <si>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</si>
  <si>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</si>
  <si>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</si>
  <si>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>Asphalt</t>
  </si>
  <si>
    <t/>
  </si>
  <si>
    <t>PROBE.GEBAEUDE</t>
  </si>
  <si>
    <t>PARAMETER.LP.EV</t>
  </si>
  <si>
    <t>PARAMETER.LP.EV85</t>
  </si>
  <si>
    <t>PARAMETER.LP.EV2</t>
  </si>
  <si>
    <t>PARAMETER.LP.EV2_SOLL</t>
  </si>
  <si>
    <t>LP2</t>
  </si>
  <si>
    <t>FB3</t>
  </si>
  <si>
    <t>LP3</t>
  </si>
  <si>
    <t>&gt; 120</t>
  </si>
  <si>
    <t>&lt; 80</t>
  </si>
  <si>
    <t>FB4</t>
  </si>
  <si>
    <t>FB5</t>
  </si>
  <si>
    <t>FB6</t>
  </si>
  <si>
    <t>FB7</t>
  </si>
  <si>
    <t>LP4</t>
  </si>
  <si>
    <t>LP5</t>
  </si>
  <si>
    <t>LP6</t>
  </si>
  <si>
    <t>LP7</t>
  </si>
  <si>
    <t>FB8</t>
  </si>
  <si>
    <t>Sammelprobe</t>
  </si>
  <si>
    <t>A2</t>
  </si>
  <si>
    <t>ST*</t>
  </si>
  <si>
    <t>Boden</t>
  </si>
  <si>
    <t>Gem. a. G. (LS)</t>
  </si>
  <si>
    <t>0/8</t>
  </si>
  <si>
    <t>C2</t>
  </si>
  <si>
    <t>Gem. a. G. (NS)</t>
  </si>
  <si>
    <t>Gem. a. G. (CD)</t>
  </si>
  <si>
    <t>Gem. a. G. (XD)</t>
  </si>
  <si>
    <t>RUK_PROBENART</t>
  </si>
  <si>
    <t>LP8</t>
  </si>
  <si>
    <t>aufällig</t>
  </si>
  <si>
    <t>Oberboden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</si>
  <si>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</si>
  <si>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</si>
  <si>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</si>
  <si>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</si>
  <si>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</si>
  <si>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</si>
  <si>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</si>
  <si>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</si>
  <si>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</si>
  <si>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</si>
  <si>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</si>
  <si>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</si>
  <si>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</si>
  <si>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</si>
  <si>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</si>
  <si>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</si>
  <si>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</si>
  <si>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</si>
  <si>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</si>
  <si>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</si>
  <si>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</si>
  <si>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</si>
  <si>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</si>
  <si>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</si>
  <si>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</si>
  <si>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Partner 2</t>
  </si>
  <si>
    <t>Partner 3</t>
  </si>
  <si>
    <t>Partner 4</t>
  </si>
  <si>
    <t>Partner 5</t>
  </si>
  <si>
    <t>Partner 6</t>
  </si>
  <si>
    <t>Partner 7</t>
  </si>
  <si>
    <t>Partner 8</t>
  </si>
  <si>
    <t>Prüfer 1</t>
  </si>
  <si>
    <t>Prüfer 2</t>
  </si>
  <si>
    <t>Prüfer 3</t>
  </si>
  <si>
    <t>Prüfer 4</t>
  </si>
  <si>
    <t>Prüfer 5</t>
  </si>
  <si>
    <t>Prüfer 6</t>
  </si>
  <si>
    <t>Prüfer 7</t>
  </si>
  <si>
    <t>Prüfer 8</t>
  </si>
  <si>
    <t>32U 123456 654321</t>
  </si>
  <si>
    <t>32U 123456 654322</t>
  </si>
  <si>
    <t>32U 123456 654323</t>
  </si>
  <si>
    <t>32U 123456 654324</t>
  </si>
  <si>
    <t>32U 123456 654325</t>
  </si>
  <si>
    <t>32U 123456 654326</t>
  </si>
  <si>
    <t>32U 123456 654327</t>
  </si>
  <si>
    <t>32U 123456 654328</t>
  </si>
  <si>
    <t>K 35, NK 5809 018 – NK 5809 016, Stat. 0+100, FS FR Bruttig</t>
  </si>
  <si>
    <t>Tafel 1, Zeile 1</t>
  </si>
  <si>
    <t>Tafel 1, Zeile 2</t>
  </si>
  <si>
    <t>Tafel 1, Zeile 3</t>
  </si>
  <si>
    <t>Tafel 1, Zeile 4</t>
  </si>
  <si>
    <t>Tafel 1, Zeile 5</t>
  </si>
  <si>
    <t>Tafel 1, Zeile 6</t>
  </si>
  <si>
    <t>Tafel 1, Zeile 7</t>
  </si>
  <si>
    <t>Tafel 1, Zeile 8</t>
  </si>
  <si>
    <t>Sohle 1</t>
  </si>
  <si>
    <t>Sohle 2</t>
  </si>
  <si>
    <t>Sohle 3</t>
  </si>
  <si>
    <t>Sohle 4</t>
  </si>
  <si>
    <t>Sohle 5</t>
  </si>
  <si>
    <t>Sohle 6</t>
  </si>
  <si>
    <t>Sohle 7</t>
  </si>
  <si>
    <t>Sohle 8</t>
  </si>
  <si>
    <t>Hier steht der Text einer Fußnote.</t>
  </si>
  <si>
    <t>11-32-13</t>
  </si>
  <si>
    <t>11-32-14</t>
  </si>
  <si>
    <t>11-32-15</t>
  </si>
  <si>
    <t>11-32-16</t>
  </si>
  <si>
    <t>11-32-17</t>
  </si>
  <si>
    <t>11-32-18</t>
  </si>
  <si>
    <t>GE</t>
  </si>
  <si>
    <t>SW</t>
  </si>
  <si>
    <t>C0</t>
  </si>
  <si>
    <t>C3</t>
  </si>
  <si>
    <t>C4</t>
  </si>
  <si>
    <t>C5</t>
  </si>
  <si>
    <t>C6</t>
  </si>
  <si>
    <t>C7</t>
  </si>
  <si>
    <t>A3</t>
  </si>
  <si>
    <t>0/11</t>
  </si>
  <si>
    <t>FB0</t>
  </si>
  <si>
    <t>ST</t>
  </si>
  <si>
    <t>HW2</t>
  </si>
  <si>
    <t>HW3</t>
  </si>
  <si>
    <t>Antonelli</t>
  </si>
  <si>
    <t>Herr Hugo</t>
  </si>
  <si>
    <t>Erdaushub</t>
  </si>
  <si>
    <t>Beton</t>
  </si>
  <si>
    <t>HW4</t>
  </si>
  <si>
    <t>grün</t>
  </si>
  <si>
    <t>gelb</t>
  </si>
  <si>
    <t>grau</t>
  </si>
  <si>
    <t>braun</t>
  </si>
  <si>
    <t>rot</t>
  </si>
  <si>
    <t>weiß</t>
  </si>
  <si>
    <t>schwarz</t>
  </si>
  <si>
    <t>2 /11</t>
  </si>
  <si>
    <t>3 /11</t>
  </si>
  <si>
    <t>4 /11</t>
  </si>
  <si>
    <t>5 /11</t>
  </si>
  <si>
    <t>6 /11</t>
  </si>
  <si>
    <t>1/11</t>
  </si>
  <si>
    <t>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</si>
</sst>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3" borderId="2" xfId="0" applyFont="1" applyFill="1" applyBorder="1"/>
    <xf numFmtId="14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3" borderId="0" xfId="0" applyFont="1" applyFill="1" applyBorder="1"/>
    <xf numFmtId="0" fontId="1" fillId="2" borderId="1" xfId="0" applyFont="1" applyFill="1" applyBorder="1" applyProtection="1">
      <protection locked="0"/>
    </xf>
    <xf numFmtId="49" fontId="1" fillId="2" borderId="1" xfId="0" applyNumberFormat="1" applyFont="1" applyFill="1" applyBorder="1" applyProtection="1">
      <protection locked="0"/>
    </xf>
    <xf numFmtId="164" fontId="1" fillId="2" borderId="1" xfId="0" applyNumberFormat="1" applyFont="1" applyFill="1" applyBorder="1" applyProtection="1">
      <protection locked="0"/>
    </xf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3" xfId="0" applyBorder="1"/>
    <xf numFmtId="0" fontId="0" fillId="3" borderId="2" xfId="0" applyNumberFormat="1" applyFont="1" applyFill="1" applyBorder="1"/>
    <xf numFmtId="0" fontId="3" fillId="4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5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49" fontId="0" fillId="3" borderId="0" xfId="0" applyNumberFormat="1" applyFont="1" applyFill="1" applyBorder="1"/>
    <xf numFmtId="49" fontId="0" fillId="3" borderId="2" xfId="0" applyNumberFormat="1" applyFont="1" applyFill="1" applyBorder="1"/>
  </cellXfs>
  <cellStyles count="1">
    <cellStyle name="Standard" xfId="0" builtinId="0"/>
  </cellStyles>
  <dxfs count="78">
    <dxf>
      <numFmt numFmtId="164" formatCode="0.0"/>
    </dxf>
    <dxf>
      <numFmt numFmtId="165" formatCode="\~\ 0"/>
    </dxf>
    <dxf>
      <numFmt numFmtId="165" formatCode="\~\ 0"/>
    </dxf>
    <dxf>
      <numFmt numFmtId="0" formatCode="General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919575D8-9B54-4398-A36C-CE7C8BF49B56}" autoFormatId="16" applyNumberFormats="0" applyBorderFormats="0" applyFontFormats="0" applyPatternFormats="0" applyAlignmentFormats="0" applyWidthHeightFormats="0">
  <queryTableRefresh nextId="361">
    <queryTableFields count="114">
      <queryTableField id="104" name="PROBE.ID" tableColumnId="104"/>
      <queryTableField id="105" name="PROBE.NUMMER" tableColumnId="105"/>
      <queryTableField id="118" name="PROBE.LP.ID" tableColumnId="111"/>
      <queryTableField id="107" name="PROBE.DATUM" tableColumnId="107"/>
      <queryTableField id="108" name="PROBE.PRUEFER" tableColumnId="108"/>
      <queryTableField id="109" name="PROBE.BEREICH" tableColumnId="109"/>
      <queryTableField id="134" name="PROBE.ANSPRECHPARTNER" tableColumnId="119"/>
      <queryTableField id="135" name="PROBE.KOORDINATEN" tableColumnId="120"/>
      <queryTableField id="136" name="PROBE.ORT" tableColumnId="121"/>
      <queryTableField id="137" name="PROBE.AUFSCHLUSS_OB" tableColumnId="122"/>
      <queryTableField id="138" name="PROBE.AUFSCHLUSS_TOB" tableColumnId="123"/>
      <queryTableField id="139" name="PROBE.AUFSCHLUSS_UG_OH_BA" tableColumnId="124"/>
      <queryTableField id="140" name="PROBE.OBERKANTE" tableColumnId="125"/>
      <queryTableField id="141" name="PROBE.BELASTUNGSKLASSE" tableColumnId="126"/>
      <queryTableField id="142" name="PROBE.BELASTUNGSKLASSE_TAFEL" tableColumnId="127"/>
      <queryTableField id="143" name="PROBE.PECH_QUALITATIV" tableColumnId="128"/>
      <queryTableField id="144" name="PROBE.PECH_HALBQUANTITATIV" tableColumnId="129"/>
      <queryTableField id="145" name="PROBE.PECH_QUANTITATIV" tableColumnId="130"/>
      <queryTableField id="146" name="PROBE.TRAG_PLANUM" tableColumnId="131"/>
      <queryTableField id="147" name="PROBE.TRAG_GRABENSOHLE" tableColumnId="132"/>
      <queryTableField id="148" name="PROBE.SOHLE_TIEFE" tableColumnId="133"/>
      <queryTableField id="149" name="PROBE.VERBUND_UNTERLAGE" tableColumnId="134"/>
      <queryTableField id="150" name="PROBE.ZIELTIEFE" tableColumnId="135"/>
      <queryTableField id="335" name="PROBE.FOOTNOTE_1" tableColumnId="6"/>
      <queryTableField id="336" name="PROBE.FOOTNOTE_2" tableColumnId="7"/>
      <queryTableField id="337" name="PROBE.FOOTNOTE_3" tableColumnId="8"/>
      <queryTableField id="338" name="PROBE.FOOTNOTE_4" tableColumnId="9"/>
      <queryTableField id="339" name="PROBE.FOOTNOTE_5" tableColumnId="10"/>
      <queryTableField id="340" name="PROBE.FOOTNOTE_6" tableColumnId="11"/>
      <queryTableField id="341" name="PROBE.FOOTNOTE_7" tableColumnId="12"/>
      <queryTableField id="342" name="PROBE.FOOTNOTE_8" tableColumnId="13"/>
      <queryTableField id="343" name="PROBE.FOOTNOTE_9" tableColumnId="14"/>
      <queryTableField id="344" name="PROBE.FOOTNOTE_10" tableColumnId="15"/>
      <queryTableField id="110" name="PROBE.BAUTEIL" tableColumnId="110"/>
      <queryTableField id="162" name="PROBE.PROBENCHARAKTER" tableColumnId="147"/>
      <queryTableField id="163" name="PROBE.GERUCH" tableColumnId="148"/>
      <queryTableField id="164" name="PROBE.PROBENNUMMER" tableColumnId="149"/>
      <queryTableField id="325" name="PROBE.GEBAEUDE" tableColumnId="1"/>
      <queryTableField id="166" name="PROBE.ETAGE" tableColumnId="151"/>
      <queryTableField id="167" name="PROBE.RAUM" tableColumnId="152"/>
      <queryTableField id="168" name="PROBE.ENTNAHME" tableColumnId="153"/>
      <queryTableField id="119" name="SAMPLE.ID" tableColumnId="112"/>
      <queryTableField id="120" name="SAMPLE.PROBE.ID" tableColumnId="113"/>
      <queryTableField id="121" name="SAMPLE.CHEMISTRY.ID" tableColumnId="114"/>
      <queryTableField id="122" name="SAMPLE.RUK.ID" tableColumnId="115"/>
      <queryTableField id="204" name="SAMPLE.NUMMER" tableColumnId="154"/>
      <queryTableField id="205" name="SAMPLE.AUFSCHLUSS" tableColumnId="155"/>
      <queryTableField id="206" name="SAMPLE.ART" tableColumnId="156"/>
      <queryTableField id="207" name="SAMPLE.KOERNUNG" tableColumnId="157"/>
      <queryTableField id="208" name="SAMPLE.BODENKLASSE" tableColumnId="158"/>
      <queryTableField id="209" name="SAMPLE.DICKE" tableColumnId="159"/>
      <queryTableField id="210" name="SAMPLE.TIEFE_START" tableColumnId="160"/>
      <queryTableField id="211" name="SAMPLE.TIEFE_ENDE" tableColumnId="161"/>
      <queryTableField id="212" name="SAMPLE.PECH" tableColumnId="162"/>
      <queryTableField id="213" name="SAMPLE.PAK" tableColumnId="163"/>
      <queryTableField id="214" name="SAMPLE.RUNDUNGSGRAD_GESTUFTHEIT" tableColumnId="164"/>
      <queryTableField id="215" name="SAMPLE.FARBE" tableColumnId="165"/>
      <queryTableField id="216" name="SAMPLE.BODENART" tableColumnId="166"/>
      <queryTableField id="217" name="SAMPLE.KONSISTENZ" tableColumnId="167"/>
      <queryTableField id="218" name="SAMPLE.FEUCHTIGKEIT" tableColumnId="168"/>
      <queryTableField id="219" name="SAMPLE.WASSERGEHALT" tableColumnId="169"/>
      <queryTableField id="220" name="SAMPLE.WASSERPROCTOR" tableColumnId="170"/>
      <queryTableField id="221" name="SAMPLE.NOTIZ" tableColumnId="171"/>
      <queryTableField id="222" name="SAMPLE.BEHAELTNIS" tableColumnId="172"/>
      <queryTableField id="223" name="SAMPLE.ABFALLART" tableColumnId="173"/>
      <queryTableField id="224" name="SAMPLE.GERUCH" tableColumnId="174"/>
      <queryTableField id="225" name="SAMPLE.KORNGROESSENVERTEILUNG" tableColumnId="175"/>
      <queryTableField id="226" name="SAMPLE.DRUCKFESTIGKEIT" tableColumnId="176"/>
      <queryTableField id="227" name="SAMPLE.FROSTEMPFINDLICHKEITSKLASSE" tableColumnId="177"/>
      <queryTableField id="228" name="SAMPLE.VERDICHTUNGSFAEHIGKEIT" tableColumnId="178"/>
      <queryTableField id="229" name="SAMPLE.HOMOGENBEREICH" tableColumnId="179"/>
      <queryTableField id="230" name="SAMPLE.MATERIAL" tableColumnId="180"/>
      <queryTableField id="231" name="SAMPLE.VOLUMEN" tableColumnId="181"/>
      <queryTableField id="232" name="SAMPLE.PROBEN" tableColumnId="182"/>
      <queryTableField id="233" name="SAMPLE.ENTNAHME" tableColumnId="183"/>
      <queryTableField id="234" name="SAMPLE.SCHADSTOFFVERDACHT" tableColumnId="184"/>
      <queryTableField id="235" name="SAMPLE.ABFALLSCHLUESSEL_MATERIAL" tableColumnId="185"/>
      <queryTableField id="355" name="SAMPLE.ABFALLSCHLUESSEL_GEMISCH" tableColumnId="16"/>
      <queryTableField id="123" name="PARAMETER.CHEMISTRY.ID" tableColumnId="116"/>
      <queryTableField id="237" name="PARAMETER.CHEMISTRY.MUFV" tableColumnId="187"/>
      <queryTableField id="238" name="PARAMETER.CHEMISTRY.MUFV_PARAMETER" tableColumnId="188"/>
      <queryTableField id="239" name="PARAMETER.CHEMISTRY.LFS" tableColumnId="189"/>
      <queryTableField id="240" name="PARAMETER.CHEMISTRY.LAGA_BO" tableColumnId="190"/>
      <queryTableField id="241" name="PARAMETER.CHEMISTRY.LAGA_RC" tableColumnId="191"/>
      <queryTableField id="356" name="PARAMETER.CHEMISTRY.LAGA_RC_ORIENTIERUNGSWERT" tableColumnId="17"/>
      <queryTableField id="243" name="PARAMETER.CHEMISTRY.TL_GESTEIN" tableColumnId="193"/>
      <queryTableField id="244" name="PARAMETER.CHEMISTRY.DEPV" tableColumnId="194"/>
      <queryTableField id="245" name="PARAMETER.CHEMISTRY.ENTSCHEIDUNGSHILFE" tableColumnId="195"/>
      <queryTableField id="246" name="PARAMETER.CHEMISTRY.REKU" tableColumnId="196"/>
      <queryTableField id="247" name="PARAMETER.CHEMISTRY.ABFALLSCHLUESSEL" tableColumnId="197"/>
      <queryTableField id="248" name="PARAMETER.CHEMISTRY.ASBEST" tableColumnId="198"/>
      <queryTableField id="249" name="PARAMETER.CHEMISTRY.PCB" tableColumnId="199"/>
      <queryTableField id="250" name="PARAMETER.CHEMISTRY.BTEX" tableColumnId="200"/>
      <queryTableField id="311" name="PARAMETER.CHEMISTRY.EOX" tableColumnId="209"/>
      <queryTableField id="357" name="PARAMETER.CHEMISTRY.PHENOLE" tableColumnId="18"/>
      <queryTableField id="313" name="PARAMETER.CHEMISTRY.ICP_SCREENING" tableColumnId="211"/>
      <queryTableField id="314" name="PARAMETER.CHEMISTRY.SULFAT" tableColumnId="212"/>
      <queryTableField id="315" name="PARAMETER.CHEMISTRY.KMF" tableColumnId="213"/>
      <queryTableField id="316" name="PARAMETER.CHEMISTRY.PAK" tableColumnId="214"/>
      <queryTableField id="317" name="PARAMETER.CHEMISTRY.ALTHOLZ_VERORDNUNG" tableColumnId="215"/>
      <queryTableField id="124" name="PARAMETER.LP.ID" tableColumnId="117"/>
      <queryTableField id="251" name="PARAMETER.LP.NUMMER" tableColumnId="201"/>
      <queryTableField id="252" name="PARAMETER.LP.WERT_1" tableColumnId="202"/>
      <queryTableField id="253" name="PARAMETER.LP.WERT_2" tableColumnId="203"/>
      <queryTableField id="254" name="PARAMETER.LP.WERT_3" tableColumnId="204"/>
      <queryTableField id="255" name="PARAMETER.LP.MITTELWERT" tableColumnId="205"/>
      <queryTableField id="327" name="PARAMETER.LP.EV" tableColumnId="2"/>
      <queryTableField id="328" name="PARAMETER.LP.EV85" tableColumnId="3"/>
      <queryTableField id="329" name="PARAMETER.LP.EV2" tableColumnId="4"/>
      <queryTableField id="330" name="PARAMETER.LP.EV2_SOLL" tableColumnId="5"/>
      <queryTableField id="125" name="PARAMETER.RUK.ID" tableColumnId="118"/>
      <queryTableField id="256" name="PARAMETER.RUK.NUMMER" tableColumnId="206"/>
      <queryTableField id="257" name="PARAMETER.RUK.PROBENART" tableColumnId="207"/>
      <queryTableField id="258" name="PARAMETER.RUK.WERT" tableColumnId="2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2327D536-AA02-43AD-AE36-EC1E83D7C33E}" autoFormatId="16" applyNumberFormats="0" applyBorderFormats="0" applyFontFormats="0" applyPatternFormats="0" applyAlignmentFormats="0" applyWidthHeightFormats="0">
  <queryTableRefresh nextId="130">
    <queryTableFields count="41">
      <queryTableField id="1" name="PROBE.ID" tableColumnId="1"/>
      <queryTableField id="2" name="PROBE.NUMMER" tableColumnId="2"/>
      <queryTableField id="43" name="PROBE.LP.ID" tableColumnId="43"/>
      <queryTableField id="4" name="PROBE.DATUM" tableColumnId="4"/>
      <queryTableField id="5" name="PROBE.PRUEFER" tableColumnId="5"/>
      <queryTableField id="6" name="PROBE.BEREICH" tableColumnId="6"/>
      <queryTableField id="44" name="PROBE.ANSPRECHPARTNER" tableColumnId="44"/>
      <queryTableField id="45" name="PROBE.KOORDINATEN" tableColumnId="45"/>
      <queryTableField id="46" name="PROBE.ORT" tableColumnId="46"/>
      <queryTableField id="47" name="PROBE.AUFSCHLUSS_OB" tableColumnId="47"/>
      <queryTableField id="48" name="PROBE.AUFSCHLUSS_TOB" tableColumnId="48"/>
      <queryTableField id="49" name="PROBE.AUFSCHLUSS_UG_OH_BA" tableColumnId="49"/>
      <queryTableField id="50" name="PROBE.OBERKANTE" tableColumnId="50"/>
      <queryTableField id="51" name="PROBE.BELASTUNGSKLASSE" tableColumnId="51"/>
      <queryTableField id="52" name="PROBE.BELASTUNGSKLASSE_TAFEL" tableColumnId="52"/>
      <queryTableField id="53" name="PROBE.PECH_QUALITATIV" tableColumnId="53"/>
      <queryTableField id="54" name="PROBE.PECH_HALBQUANTITATIV" tableColumnId="54"/>
      <queryTableField id="55" name="PROBE.PECH_QUANTITATIV" tableColumnId="55"/>
      <queryTableField id="56" name="PROBE.TRAG_PLANUM" tableColumnId="56"/>
      <queryTableField id="57" name="PROBE.TRAG_GRABENSOHLE" tableColumnId="57"/>
      <queryTableField id="58" name="PROBE.SOHLE_TIEFE" tableColumnId="58"/>
      <queryTableField id="59" name="PROBE.VERBUND_UNTERLAGE" tableColumnId="59"/>
      <queryTableField id="60" name="PROBE.ZIELTIEFE" tableColumnId="60"/>
      <queryTableField id="110" name="PROBE.FOOTNOTE_1" tableColumnId="7"/>
      <queryTableField id="111" name="PROBE.FOOTNOTE_2" tableColumnId="8"/>
      <queryTableField id="112" name="PROBE.FOOTNOTE_3" tableColumnId="9"/>
      <queryTableField id="113" name="PROBE.FOOTNOTE_4" tableColumnId="10"/>
      <queryTableField id="114" name="PROBE.FOOTNOTE_5" tableColumnId="11"/>
      <queryTableField id="115" name="PROBE.FOOTNOTE_6" tableColumnId="12"/>
      <queryTableField id="116" name="PROBE.FOOTNOTE_7" tableColumnId="13"/>
      <queryTableField id="117" name="PROBE.FOOTNOTE_8" tableColumnId="14"/>
      <queryTableField id="118" name="PROBE.FOOTNOTE_9" tableColumnId="15"/>
      <queryTableField id="119" name="PROBE.FOOTNOTE_10" tableColumnId="16"/>
      <queryTableField id="35" name="PROBE.BAUTEIL" tableColumnId="35"/>
      <queryTableField id="72" name="PROBE.PROBENCHARAKTER" tableColumnId="72"/>
      <queryTableField id="73" name="PROBE.GERUCH" tableColumnId="73"/>
      <queryTableField id="74" name="PROBE.PROBENNUMMER" tableColumnId="74"/>
      <queryTableField id="108" name="PROBE.GEBAEUDE" tableColumnId="3"/>
      <queryTableField id="76" name="PROBE.ETAGE" tableColumnId="76"/>
      <queryTableField id="77" name="PROBE.RAUM" tableColumnId="77"/>
      <queryTableField id="78" name="PROBE.ENTNAHME" tableColumnId="7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2" xr16:uid="{F8C1123A-A590-4E64-B7F7-1AA1F3534749}" autoFormatId="16" applyNumberFormats="0" applyBorderFormats="0" applyFontFormats="0" applyPatternFormats="0" applyAlignmentFormats="0" applyWidthHeightFormats="0">
  <queryTableRefresh nextId="83">
    <queryTableFields count="37">
      <queryTableField id="38" name="SAMPLE.ID" tableColumnId="38"/>
      <queryTableField id="39" name="SAMPLE.PROBE.ID" tableColumnId="39"/>
      <queryTableField id="40" name="SAMPLE.CHEMISTRY.ID" tableColumnId="40"/>
      <queryTableField id="46" name="SAMPLE.RUK.ID" tableColumnId="42"/>
      <queryTableField id="47" name="SAMPLE.NUMMER" tableColumnId="43"/>
      <queryTableField id="48" name="SAMPLE.AUFSCHLUSS" tableColumnId="44"/>
      <queryTableField id="49" name="SAMPLE.ART" tableColumnId="45"/>
      <queryTableField id="50" name="SAMPLE.KOERNUNG" tableColumnId="46"/>
      <queryTableField id="51" name="SAMPLE.BODENKLASSE" tableColumnId="47"/>
      <queryTableField id="52" name="SAMPLE.DICKE" tableColumnId="48"/>
      <queryTableField id="53" name="SAMPLE.TIEFE_START" tableColumnId="49"/>
      <queryTableField id="54" name="SAMPLE.TIEFE_ENDE" tableColumnId="50"/>
      <queryTableField id="55" name="SAMPLE.PECH" tableColumnId="51"/>
      <queryTableField id="56" name="SAMPLE.PAK" tableColumnId="52"/>
      <queryTableField id="57" name="SAMPLE.RUNDUNGSGRAD_GESTUFTHEIT" tableColumnId="53"/>
      <queryTableField id="58" name="SAMPLE.FARBE" tableColumnId="54"/>
      <queryTableField id="59" name="SAMPLE.BODENART" tableColumnId="55"/>
      <queryTableField id="60" name="SAMPLE.KONSISTENZ" tableColumnId="56"/>
      <queryTableField id="61" name="SAMPLE.FEUCHTIGKEIT" tableColumnId="57"/>
      <queryTableField id="62" name="SAMPLE.WASSERGEHALT" tableColumnId="58"/>
      <queryTableField id="63" name="SAMPLE.WASSERPROCTOR" tableColumnId="59"/>
      <queryTableField id="64" name="SAMPLE.NOTIZ" tableColumnId="60"/>
      <queryTableField id="65" name="SAMPLE.BEHAELTNIS" tableColumnId="61"/>
      <queryTableField id="66" name="SAMPLE.ABFALLART" tableColumnId="62"/>
      <queryTableField id="67" name="SAMPLE.GERUCH" tableColumnId="63"/>
      <queryTableField id="68" name="SAMPLE.KORNGROESSENVERTEILUNG" tableColumnId="64"/>
      <queryTableField id="69" name="SAMPLE.DRUCKFESTIGKEIT" tableColumnId="65"/>
      <queryTableField id="70" name="SAMPLE.FROSTEMPFINDLICHKEITSKLASSE" tableColumnId="66"/>
      <queryTableField id="71" name="SAMPLE.VERDICHTUNGSFAEHIGKEIT" tableColumnId="67"/>
      <queryTableField id="72" name="SAMPLE.HOMOGENBEREICH" tableColumnId="68"/>
      <queryTableField id="74" name="SAMPLE.VOLUMEN" tableColumnId="70"/>
      <queryTableField id="75" name="SAMPLE.PROBEN" tableColumnId="71"/>
      <queryTableField id="73" name="SAMPLE.MATERIAL" tableColumnId="69"/>
      <queryTableField id="76" name="SAMPLE.ENTNAHME" tableColumnId="72"/>
      <queryTableField id="77" name="SAMPLE.SCHADSTOFFVERDACHT" tableColumnId="73"/>
      <queryTableField id="78" name="SAMPLE.ABFALLSCHLUESSEL_MATERIAL" tableColumnId="74"/>
      <queryTableField id="80" name="SAMPLE.ABFALLSCHLUESSEL_GEMISCH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0860B2-9C07-4581-9E0E-DC4E29064FC0}" name="DATENSATZ" displayName="DATENSATZ" ref="A1:DJ47" tableType="queryTable" totalsRowShown="0">
  <autoFilter ref="A1:DJ47" xr:uid="{E80860B2-9C07-4581-9E0E-DC4E29064FC0}"/>
  <tableColumns count="114">
    <tableColumn id="104" xr3:uid="{1F240B8B-8105-4BC9-88F6-FC0354DA609F}" uniqueName="104" name="PROBE.ID" queryTableFieldId="104"/>
    <tableColumn id="105" xr3:uid="{04659A8A-E3E9-4848-B18F-ABE0E13E229C}" uniqueName="105" name="PROBE.NUMMER" queryTableFieldId="105"/>
    <tableColumn id="111" xr3:uid="{E04A5055-B91B-459B-B5AD-30425366E731}" uniqueName="111" name="PROBE.LP.ID" queryTableFieldId="118"/>
    <tableColumn id="107" xr3:uid="{8736A32C-C811-4513-B152-47C2F222690F}" uniqueName="107" name="PROBE.DATUM" queryTableFieldId="107"/>
    <tableColumn id="108" xr3:uid="{7F3A4BD9-93B1-4DAB-A838-8F07EA750547}" uniqueName="108" name="PROBE.PRUEFER" queryTableFieldId="108"/>
    <tableColumn id="109" xr3:uid="{7C21774B-C6F9-462C-AD92-2BC3011B8CAF}" uniqueName="109" name="PROBE.BEREICH" queryTableFieldId="109"/>
    <tableColumn id="119" xr3:uid="{F7641E2E-5379-4749-A39A-2099C0173F2B}" uniqueName="119" name="PROBE.ANSPRECHPARTNER" queryTableFieldId="134"/>
    <tableColumn id="120" xr3:uid="{C7A5F27E-942F-434F-A921-FD05DB52E7B4}" uniqueName="120" name="PROBE.KOORDINATEN" queryTableFieldId="135"/>
    <tableColumn id="121" xr3:uid="{DBB0A97F-821E-4F30-BD00-814F26B00A84}" uniqueName="121" name="PROBE.ORT" queryTableFieldId="136"/>
    <tableColumn id="122" xr3:uid="{569C54FF-44F6-4D7C-8127-C06F3ACC4CAC}" uniqueName="122" name="PROBE.AUFSCHLUSS_OB" queryTableFieldId="137"/>
    <tableColumn id="123" xr3:uid="{EFDD48AF-5C74-41D3-857A-B1573BF5B6DD}" uniqueName="123" name="PROBE.AUFSCHLUSS_TOB" queryTableFieldId="138"/>
    <tableColumn id="124" xr3:uid="{5211412B-972E-46EA-A5C3-FE4AC4A6F2AD}" uniqueName="124" name="PROBE.AUFSCHLUSS_UG_OH_BA" queryTableFieldId="139"/>
    <tableColumn id="125" xr3:uid="{655EE610-0B31-4446-BADA-941295BE7673}" uniqueName="125" name="PROBE.OBERKANTE" queryTableFieldId="140"/>
    <tableColumn id="126" xr3:uid="{61C7ABAA-7F72-40AC-9800-F184E48C6A74}" uniqueName="126" name="PROBE.BELASTUNGSKLASSE" queryTableFieldId="141"/>
    <tableColumn id="127" xr3:uid="{D1CC60E1-2965-4940-8062-E24583F2DD72}" uniqueName="127" name="PROBE.BELASTUNGSKLASSE_TAFEL" queryTableFieldId="142"/>
    <tableColumn id="128" xr3:uid="{1CAB739E-1E4C-4C78-BBBC-D32125DECCF0}" uniqueName="128" name="PROBE.PECH_QUALITATIV" queryTableFieldId="143"/>
    <tableColumn id="129" xr3:uid="{BCB6AEFC-6CAE-4ABD-B01C-FCDA517D7E37}" uniqueName="129" name="PROBE.PECH_HALBQUANTITATIV" queryTableFieldId="144"/>
    <tableColumn id="130" xr3:uid="{5BFE2EC9-3B78-49B9-BC97-B427FD835E71}" uniqueName="130" name="PROBE.PECH_QUANTITATIV" queryTableFieldId="145"/>
    <tableColumn id="131" xr3:uid="{64DD190E-F4E9-4CCD-B266-6062FD027BF5}" uniqueName="131" name="PROBE.TRAG_PLANUM" queryTableFieldId="146"/>
    <tableColumn id="132" xr3:uid="{F9DB570A-67D0-45A2-87CC-E092C5DD2051}" uniqueName="132" name="PROBE.TRAG_GRABENSOHLE" queryTableFieldId="147"/>
    <tableColumn id="133" xr3:uid="{1F47DC2C-7B52-40D8-9271-021D04F72CF9}" uniqueName="133" name="PROBE.SOHLE_TIEFE" queryTableFieldId="148"/>
    <tableColumn id="134" xr3:uid="{7E7939A5-468E-449C-AD45-904ACB43FEEE}" uniqueName="134" name="PROBE.VERBUND_UNTERLAGE" queryTableFieldId="149"/>
    <tableColumn id="135" xr3:uid="{644444E1-E331-4EDE-881A-975C9356AB2B}" uniqueName="135" name="PROBE.ZIELTIEFE" queryTableFieldId="150"/>
    <tableColumn id="6" xr3:uid="{69E065DC-ED00-45AB-9CDF-8F2D95434B84}" uniqueName="6" name="PROBE.FOOTNOTE_1" queryTableFieldId="335"/>
    <tableColumn id="7" xr3:uid="{71480504-9EA5-411A-BD21-8DFA1820F3B4}" uniqueName="7" name="PROBE.FOOTNOTE_2" queryTableFieldId="336"/>
    <tableColumn id="8" xr3:uid="{D9C13E3A-2049-4067-ACC7-5933707EE9CC}" uniqueName="8" name="PROBE.FOOTNOTE_3" queryTableFieldId="337"/>
    <tableColumn id="9" xr3:uid="{0908591D-B25E-4FF7-BEBB-8C502CB2C229}" uniqueName="9" name="PROBE.FOOTNOTE_4" queryTableFieldId="338"/>
    <tableColumn id="10" xr3:uid="{21CEDEFE-6E5A-4F86-A75A-F956B56E7EA9}" uniqueName="10" name="PROBE.FOOTNOTE_5" queryTableFieldId="339"/>
    <tableColumn id="11" xr3:uid="{6858D476-7693-412D-B7BD-DD4269C88C69}" uniqueName="11" name="PROBE.FOOTNOTE_6" queryTableFieldId="340"/>
    <tableColumn id="12" xr3:uid="{9E1C0C3B-CE97-4846-B153-2C413B7DFF0F}" uniqueName="12" name="PROBE.FOOTNOTE_7" queryTableFieldId="341"/>
    <tableColumn id="13" xr3:uid="{A3F614D2-2002-442C-B4AA-5C709294790D}" uniqueName="13" name="PROBE.FOOTNOTE_8" queryTableFieldId="342"/>
    <tableColumn id="14" xr3:uid="{31D864C9-4FB8-46BB-9858-D6DEEE793A20}" uniqueName="14" name="PROBE.FOOTNOTE_9" queryTableFieldId="343"/>
    <tableColumn id="15" xr3:uid="{831BCD17-B3D3-4487-A49E-A23DBD3BE0F3}" uniqueName="15" name="PROBE.FOOTNOTE_10" queryTableFieldId="344"/>
    <tableColumn id="110" xr3:uid="{6C77FFD3-3FF6-4CA6-8037-5CD140A2E4E9}" uniqueName="110" name="PROBE.BAUTEIL" queryTableFieldId="110"/>
    <tableColumn id="147" xr3:uid="{0D9DBD9E-5BF0-4B05-9029-B76ECAC3D42F}" uniqueName="147" name="PROBE.PROBENCHARAKTER" queryTableFieldId="162"/>
    <tableColumn id="148" xr3:uid="{5C4036E7-A058-4F43-9D08-A825129EE0D6}" uniqueName="148" name="PROBE.GERUCH" queryTableFieldId="163"/>
    <tableColumn id="149" xr3:uid="{9BCC51F9-FCCB-474E-995A-1769EB910B06}" uniqueName="149" name="PROBE.PROBENNUMMER" queryTableFieldId="164"/>
    <tableColumn id="1" xr3:uid="{C57DF60F-BFAE-451E-BDF0-F6521179FD69}" uniqueName="1" name="PROBE.GEBAEUDE" queryTableFieldId="325"/>
    <tableColumn id="151" xr3:uid="{76BEA1A1-A088-40DB-AE99-226BAC48BD94}" uniqueName="151" name="PROBE.ETAGE" queryTableFieldId="166"/>
    <tableColumn id="152" xr3:uid="{B182016C-C19B-4D3C-9488-55998B1704FA}" uniqueName="152" name="PROBE.RAUM" queryTableFieldId="167"/>
    <tableColumn id="153" xr3:uid="{36CE632A-91C9-4AD1-AF50-39D898F94A3B}" uniqueName="153" name="PROBE.ENTNAHME" queryTableFieldId="168"/>
    <tableColumn id="112" xr3:uid="{17556F43-86A6-4AFB-A407-CA2FCE88D859}" uniqueName="112" name="SAMPLE.ID" queryTableFieldId="119"/>
    <tableColumn id="113" xr3:uid="{BC1DC451-B781-432D-AA6E-9C275481DE17}" uniqueName="113" name="SAMPLE.PROBE.ID" queryTableFieldId="120"/>
    <tableColumn id="114" xr3:uid="{5BF21B37-C214-4391-A37E-46F98FE9B9A6}" uniqueName="114" name="SAMPLE.CHEMISTRY.ID" queryTableFieldId="121"/>
    <tableColumn id="115" xr3:uid="{BC3F41A1-1471-4EBB-87B8-DD0BB333FDCE}" uniqueName="115" name="SAMPLE.RUK.ID" queryTableFieldId="122"/>
    <tableColumn id="154" xr3:uid="{2CCC28A4-8919-4F01-8308-FBEAFB91354D}" uniqueName="154" name="SAMPLE.NUMMER" queryTableFieldId="204"/>
    <tableColumn id="155" xr3:uid="{80605546-7176-4780-B865-1C66AA432025}" uniqueName="155" name="SAMPLE.AUFSCHLUSS" queryTableFieldId="205"/>
    <tableColumn id="156" xr3:uid="{CC0CFE57-8312-47EF-920A-2D6D3740B23B}" uniqueName="156" name="SAMPLE.ART" queryTableFieldId="206"/>
    <tableColumn id="157" xr3:uid="{86E4E31F-86B6-438C-BE65-EC8C23B2C703}" uniqueName="157" name="SAMPLE.KOERNUNG" queryTableFieldId="207" dataDxfId="3"/>
    <tableColumn id="158" xr3:uid="{ABDFE324-7BD3-459A-9F28-E0606FA001EA}" uniqueName="158" name="SAMPLE.BODENKLASSE" queryTableFieldId="208"/>
    <tableColumn id="159" xr3:uid="{643727B5-6F15-4564-981E-B9D670C45798}" uniqueName="159" name="SAMPLE.DICKE" queryTableFieldId="209"/>
    <tableColumn id="160" xr3:uid="{C67AB5FE-0E5A-40C5-8944-D0A069948831}" uniqueName="160" name="SAMPLE.TIEFE_START" queryTableFieldId="210"/>
    <tableColumn id="161" xr3:uid="{FDB320A0-51AD-498E-96FA-0DE7A9BDE329}" uniqueName="161" name="SAMPLE.TIEFE_ENDE" queryTableFieldId="211"/>
    <tableColumn id="162" xr3:uid="{EECE798E-42F9-4005-BE8F-6C64E4597CC1}" uniqueName="162" name="SAMPLE.PECH" queryTableFieldId="212"/>
    <tableColumn id="163" xr3:uid="{F4D283D0-E1AD-44A6-AE5D-3422F1B57116}" uniqueName="163" name="SAMPLE.PAK" queryTableFieldId="213"/>
    <tableColumn id="164" xr3:uid="{48F3F88C-CAE2-47F2-A8FD-903FC05D5E3F}" uniqueName="164" name="SAMPLE.RUNDUNGSGRAD_GESTUFTHEIT" queryTableFieldId="214"/>
    <tableColumn id="165" xr3:uid="{26D90AB3-479C-4D90-9658-4507A9768767}" uniqueName="165" name="SAMPLE.FARBE" queryTableFieldId="215"/>
    <tableColumn id="166" xr3:uid="{AC2DD65F-09E6-49F8-B735-4A17D2089FB2}" uniqueName="166" name="SAMPLE.BODENART" queryTableFieldId="216"/>
    <tableColumn id="167" xr3:uid="{ABD8DE43-0A36-4FCC-8295-27B80268410F}" uniqueName="167" name="SAMPLE.KONSISTENZ" queryTableFieldId="217"/>
    <tableColumn id="168" xr3:uid="{C9D643C5-47C7-4199-919F-0552C1F47EF5}" uniqueName="168" name="SAMPLE.FEUCHTIGKEIT" queryTableFieldId="218"/>
    <tableColumn id="169" xr3:uid="{13A97994-7BD5-4710-8C80-E46D096509E2}" uniqueName="169" name="SAMPLE.WASSERGEHALT" queryTableFieldId="219"/>
    <tableColumn id="170" xr3:uid="{58658A06-6A79-476F-B2C2-96C877AC2762}" uniqueName="170" name="SAMPLE.WASSERPROCTOR" queryTableFieldId="220"/>
    <tableColumn id="171" xr3:uid="{FD4CD116-57E5-4B08-917D-282CF11FEC4E}" uniqueName="171" name="SAMPLE.NOTIZ" queryTableFieldId="221"/>
    <tableColumn id="172" xr3:uid="{C94D6569-C954-45E3-93E1-CCD370161CD5}" uniqueName="172" name="SAMPLE.BEHAELTNIS" queryTableFieldId="222"/>
    <tableColumn id="173" xr3:uid="{AD162C20-EFD3-4C57-9C5B-A1B303BDEC16}" uniqueName="173" name="SAMPLE.ABFALLART" queryTableFieldId="223"/>
    <tableColumn id="174" xr3:uid="{EDBEED35-7B17-41D9-8EDA-08509CA1ADEB}" uniqueName="174" name="SAMPLE.GERUCH" queryTableFieldId="224"/>
    <tableColumn id="175" xr3:uid="{07D9942F-0795-46F9-AB87-C557CF910C1A}" uniqueName="175" name="SAMPLE.KORNGROESSENVERTEILUNG" queryTableFieldId="225"/>
    <tableColumn id="176" xr3:uid="{36318DBB-84A7-47DA-848E-0CABA3069658}" uniqueName="176" name="SAMPLE.DRUCKFESTIGKEIT" queryTableFieldId="226"/>
    <tableColumn id="177" xr3:uid="{DE7B2FE4-2C34-4B99-8E1B-2472C20221E9}" uniqueName="177" name="SAMPLE.FROSTEMPFINDLICHKEITSKLASSE" queryTableFieldId="227"/>
    <tableColumn id="178" xr3:uid="{AA0DECCC-55F7-4F5B-B0DC-A4051889E767}" uniqueName="178" name="SAMPLE.VERDICHTUNGSFAEHIGKEIT" queryTableFieldId="228"/>
    <tableColumn id="179" xr3:uid="{37DCEA82-55BA-4C49-94A8-D1E67DEB92E0}" uniqueName="179" name="SAMPLE.HOMOGENBEREICH" queryTableFieldId="229"/>
    <tableColumn id="180" xr3:uid="{E0E5DA25-5DD7-4F84-B3F5-8B4A7FE760E9}" uniqueName="180" name="SAMPLE.MATERIAL" queryTableFieldId="230"/>
    <tableColumn id="181" xr3:uid="{7AC9C377-A270-4FB0-B4C4-843FF8D56CB9}" uniqueName="181" name="SAMPLE.VOLUMEN" queryTableFieldId="231"/>
    <tableColumn id="182" xr3:uid="{F508E174-034F-4520-B08C-82EAD5E807DE}" uniqueName="182" name="SAMPLE.PROBEN" queryTableFieldId="232"/>
    <tableColumn id="183" xr3:uid="{F7D10DBF-7481-4945-80EE-8EAEC6089397}" uniqueName="183" name="SAMPLE.ENTNAHME" queryTableFieldId="233"/>
    <tableColumn id="184" xr3:uid="{4FB3B468-9F67-46C7-A3AB-DA48E27FE7E1}" uniqueName="184" name="SAMPLE.SCHADSTOFFVERDACHT" queryTableFieldId="234"/>
    <tableColumn id="185" xr3:uid="{B9362267-E745-454F-8D0B-54D90619895E}" uniqueName="185" name="SAMPLE.ABFALLSCHLUESSEL_MATERIAL" queryTableFieldId="235"/>
    <tableColumn id="16" xr3:uid="{5D438704-1F90-4C9E-A6A0-5325024F2E54}" uniqueName="16" name="SAMPLE.ABFALLSCHLUESSEL_GEMISCH" queryTableFieldId="355"/>
    <tableColumn id="116" xr3:uid="{1C3BEBD1-838F-4E63-9E07-A61129A4DC2B}" uniqueName="116" name="PARAMETER.CHEMISTRY.ID" queryTableFieldId="123"/>
    <tableColumn id="187" xr3:uid="{C3523C70-AB00-45F0-86AF-2726BF80E4C4}" uniqueName="187" name="PARAMETER.CHEMISTRY.MUFV" queryTableFieldId="237"/>
    <tableColumn id="188" xr3:uid="{ADF0A525-4795-412E-9C9F-9A7F8281D6B0}" uniqueName="188" name="PARAMETER.CHEMISTRY.MUFV_PARAMETER" queryTableFieldId="238"/>
    <tableColumn id="189" xr3:uid="{040379D1-88CC-4002-A335-9E1212908DC8}" uniqueName="189" name="PARAMETER.CHEMISTRY.LFS" queryTableFieldId="239"/>
    <tableColumn id="190" xr3:uid="{000ECB6D-8141-4EB7-B56E-313FDB8D315D}" uniqueName="190" name="PARAMETER.CHEMISTRY.LAGA_BO" queryTableFieldId="240"/>
    <tableColumn id="191" xr3:uid="{036F6A34-B760-4C74-BFE8-D1497F2A8208}" uniqueName="191" name="PARAMETER.CHEMISTRY.LAGA_RC" queryTableFieldId="241"/>
    <tableColumn id="17" xr3:uid="{CD1DFED4-EFC0-456E-B1AD-7062AEADE046}" uniqueName="17" name="PARAMETER.CHEMISTRY.LAGA_RC_ORIENTIERUNGSWERT" queryTableFieldId="356"/>
    <tableColumn id="193" xr3:uid="{5513A05F-32BC-4257-A7A2-58EE4CB38332}" uniqueName="193" name="PARAMETER.CHEMISTRY.TL_GESTEIN" queryTableFieldId="243"/>
    <tableColumn id="194" xr3:uid="{2AAE1AEC-098F-4905-9B02-18CCDA38AA5D}" uniqueName="194" name="PARAMETER.CHEMISTRY.DEPV" queryTableFieldId="244"/>
    <tableColumn id="195" xr3:uid="{2DF5C69A-D479-4650-93D9-4B3D2295F982}" uniqueName="195" name="PARAMETER.CHEMISTRY.ENTSCHEIDUNGSHILFE" queryTableFieldId="245"/>
    <tableColumn id="196" xr3:uid="{D5AE69E1-8331-45B3-994D-F33F57F65AAA}" uniqueName="196" name="PARAMETER.CHEMISTRY.REKU" queryTableFieldId="246"/>
    <tableColumn id="197" xr3:uid="{636D6414-5722-41F5-9BA6-72103620A87B}" uniqueName="197" name="PARAMETER.CHEMISTRY.ABFALLSCHLUESSEL" queryTableFieldId="247"/>
    <tableColumn id="198" xr3:uid="{54E09388-0575-4596-BEB0-8CEBBF42D348}" uniqueName="198" name="PARAMETER.CHEMISTRY.ASBEST" queryTableFieldId="248"/>
    <tableColumn id="199" xr3:uid="{486D59F5-6DAC-42F1-AC10-5E39D624FB10}" uniqueName="199" name="PARAMETER.CHEMISTRY.PCB" queryTableFieldId="249"/>
    <tableColumn id="200" xr3:uid="{53E421F2-E06A-4428-B7AA-5E61EAB34754}" uniqueName="200" name="PARAMETER.CHEMISTRY.BTEX" queryTableFieldId="250"/>
    <tableColumn id="209" xr3:uid="{E43AA668-0145-4075-BA64-20DEC6EA6E32}" uniqueName="209" name="PARAMETER.CHEMISTRY.EOX" queryTableFieldId="311"/>
    <tableColumn id="18" xr3:uid="{985680A7-05FA-492C-8EED-FFFE01D48399}" uniqueName="18" name="PARAMETER.CHEMISTRY.PHENOLE" queryTableFieldId="357"/>
    <tableColumn id="211" xr3:uid="{6AB74A10-32BA-422B-9A48-68B64B6D0EA8}" uniqueName="211" name="PARAMETER.CHEMISTRY.ICP_SCREENING" queryTableFieldId="313"/>
    <tableColumn id="212" xr3:uid="{7F9F0B48-2CE0-4350-9121-ECFC5C3D2262}" uniqueName="212" name="PARAMETER.CHEMISTRY.SULFAT" queryTableFieldId="314"/>
    <tableColumn id="213" xr3:uid="{E30AAFF9-2352-45D1-A0E8-A4832E632875}" uniqueName="213" name="PARAMETER.CHEMISTRY.KMF" queryTableFieldId="315"/>
    <tableColumn id="214" xr3:uid="{AE7EC459-BFDE-4620-BAFA-E466F279471E}" uniqueName="214" name="PARAMETER.CHEMISTRY.PAK" queryTableFieldId="316"/>
    <tableColumn id="215" xr3:uid="{EA340C37-42C1-4780-B439-247947E5E4CA}" uniqueName="215" name="PARAMETER.CHEMISTRY.ALTHOLZ_VERORDNUNG" queryTableFieldId="317"/>
    <tableColumn id="117" xr3:uid="{B231F1DB-81A2-4CD5-94E1-9150CA1012EE}" uniqueName="117" name="PARAMETER.LP.ID" queryTableFieldId="124"/>
    <tableColumn id="201" xr3:uid="{2F7ED52A-FF43-49DD-99A6-9E3D0C11AE75}" uniqueName="201" name="PARAMETER.LP.NUMMER" queryTableFieldId="251"/>
    <tableColumn id="202" xr3:uid="{44BBC7B1-D5EE-46B0-AADB-B96D8756261C}" uniqueName="202" name="PARAMETER.LP.WERT_1" queryTableFieldId="252"/>
    <tableColumn id="203" xr3:uid="{77584044-22A3-4FC1-91B1-B85E6DFD359D}" uniqueName="203" name="PARAMETER.LP.WERT_2" queryTableFieldId="253"/>
    <tableColumn id="204" xr3:uid="{D1970CA6-53F4-4527-A657-9A3F8D6F2586}" uniqueName="204" name="PARAMETER.LP.WERT_3" queryTableFieldId="254"/>
    <tableColumn id="205" xr3:uid="{9EEBEC39-67AD-4652-9B72-98166D22418B}" uniqueName="205" name="PARAMETER.LP.MITTELWERT" queryTableFieldId="255"/>
    <tableColumn id="2" xr3:uid="{F908E67E-0DC0-4ED8-8A41-6B29148015FB}" uniqueName="2" name="PARAMETER.LP.EV" queryTableFieldId="327"/>
    <tableColumn id="3" xr3:uid="{28EABF8A-45F8-4031-A845-7DE43D4C262B}" uniqueName="3" name="PARAMETER.LP.EV85" queryTableFieldId="328" dataDxfId="2"/>
    <tableColumn id="4" xr3:uid="{7C00413E-35F9-4A0B-ADD4-2717AEFBFD2F}" uniqueName="4" name="PARAMETER.LP.EV2" queryTableFieldId="329" dataDxfId="1"/>
    <tableColumn id="5" xr3:uid="{CBE71296-6E7A-41C5-A83A-4FBF75CBD565}" uniqueName="5" name="PARAMETER.LP.EV2_SOLL" queryTableFieldId="330"/>
    <tableColumn id="118" xr3:uid="{004E4D98-A4A2-4A34-A16B-423104B1DE1C}" uniqueName="118" name="PARAMETER.RUK.ID" queryTableFieldId="125"/>
    <tableColumn id="206" xr3:uid="{722F86FA-5A6D-4B36-B37E-7905B9F7702F}" uniqueName="206" name="PARAMETER.RUK.NUMMER" queryTableFieldId="256"/>
    <tableColumn id="207" xr3:uid="{D518FFCE-A515-4B56-8E80-7C8C8C790655}" uniqueName="207" name="PARAMETER.RUK.PROBENART" queryTableFieldId="257"/>
    <tableColumn id="208" xr3:uid="{09E5AED4-C70F-41DC-890D-DFB7C52A14E2}" uniqueName="208" name="PARAMETER.RUK.WERT" queryTableFieldId="25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42070B-3AB3-44EA-9DA2-93573DF98DBF}" name="PROBE_SAMPLE_KOMBINIERT" displayName="PROBE_SAMPLE_KOMBINIERT" ref="A1:V4" totalsRowShown="0">
  <autoFilter ref="A1:V4" xr:uid="{7642070B-3AB3-44EA-9DA2-93573DF98DBF}"/>
  <tableColumns count="22">
    <tableColumn id="1" xr3:uid="{EB623029-854E-4FF3-88E5-B2F6B1A411BF}" name="PROBE_ID" dataDxfId="77"/>
    <tableColumn id="2" xr3:uid="{A884964A-A112-4314-A9CC-C2018EA8EC0B}" name="PROBE_NUMMER"/>
    <tableColumn id="21" xr3:uid="{88697A8C-23BE-421F-BF98-4C74CBB6CAFC}" name="PARAMETER_LP_ID"/>
    <tableColumn id="3" xr3:uid="{28523EB9-1FBB-4BAF-A516-946FC4050359}" name="SAMPLE_ID"/>
    <tableColumn id="4" xr3:uid="{C2F9AFF6-5630-42DD-95BC-7916E6A0EBA5}" name="PARAMETER_CHEMIE_ID"/>
    <tableColumn id="22" xr3:uid="{F0823804-B27B-4EE5-9978-8C924DCF9B5D}" name="PARAMETER_RUK_ID"/>
    <tableColumn id="5" xr3:uid="{C27087F1-F25F-4098-B11E-8DC66A8912F1}" name="SAMPLE_NUMMER"/>
    <tableColumn id="6" xr3:uid="{5C418FE7-D3A3-4776-8951-78B0D33E6A86}" name="SAMPLE_AUFSCHLUSS"/>
    <tableColumn id="7" xr3:uid="{C05648E2-C006-46FC-A537-830777EB1FF0}" name="SAMPLE_ART"/>
    <tableColumn id="8" xr3:uid="{CFFA825C-213D-4FC7-B1E2-C0F7EDAC56F6}" name="SAMPLE_MATERIAL"/>
    <tableColumn id="9" xr3:uid="{469E1279-8064-487C-8923-1080848AF039}" name="SAMPLE_VOLUMEN"/>
    <tableColumn id="10" xr3:uid="{6F451C9C-73A8-4A8A-B8D7-9529D135C0D6}" name="SAMPLE_PROBEN"/>
    <tableColumn id="11" xr3:uid="{FF7DFE79-676D-406C-81A3-E5C6D112B996}" name="SAMPLE_BEHAELTNIS"/>
    <tableColumn id="12" xr3:uid="{1D52A335-8FB4-4FE8-AC1F-987FBD64649F}" name="SAMPLE_FARBE"/>
    <tableColumn id="13" xr3:uid="{2BF7FC1D-C418-4627-A833-A46004C80BDF}" name="SAMPLE_GERUCH"/>
    <tableColumn id="14" xr3:uid="{42292606-2073-43AA-919C-F123D3F989DC}" name="SAMPLE_KOERNUNG"/>
    <tableColumn id="15" xr3:uid="{C4C2722E-0F53-404C-96B8-013303401737}" name="SAMPLE_BODENKLASSE"/>
    <tableColumn id="16" xr3:uid="{F113A13D-31A0-4A11-9177-4AE033C4715B}" name="SAMPLE_PECH"/>
    <tableColumn id="17" xr3:uid="{16E6AC5A-91D2-4FC9-A755-03D18B191A1E}" name="SAMPLE_PAK"/>
    <tableColumn id="18" xr3:uid="{C3B8CEAB-6B49-4FFA-B2C8-CAA68ADBC87B}" name="SAMPLE_RUNDUNGSGRAD_GESTUFTHEIT"/>
    <tableColumn id="19" xr3:uid="{7A1355FB-4DFD-4620-8877-ED037C3F48F2}" name="SAMPLE_BODENART"/>
    <tableColumn id="20" xr3:uid="{8E455E04-CCE9-40BC-A475-07850878A157}" name="SAMPLE_NOTIZ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85275B-9C5F-4E4B-904D-2113C5E57A4F}" name="PROBE_GESAMT" displayName="PROBE_GESAMT" ref="A1:C4" totalsRowShown="0">
  <autoFilter ref="A1:C4" xr:uid="{E685275B-9C5F-4E4B-904D-2113C5E57A4F}"/>
  <tableColumns count="3">
    <tableColumn id="1" xr3:uid="{B14F42E4-CE27-4537-9E90-AA2DED5C76F9}" name="PROBE_ID" dataDxfId="76"/>
    <tableColumn id="2" xr3:uid="{5F8E457E-E46B-406B-AFCA-BECB87A42A7D}" name="PROBE_NUMMER"/>
    <tableColumn id="3" xr3:uid="{A6ABAE00-6C26-47AD-A69E-176C29CBA9F5}" name="PARAMETER_LP_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39C971-1C95-41D2-9196-B58B866DB03A}" name="SAMPLE_GESAMT" displayName="SAMPLE_GESAMT" ref="A1:T4" totalsRowShown="0">
  <autoFilter ref="A1:T4" xr:uid="{7139C971-1C95-41D2-9196-B58B866DB03A}"/>
  <tableColumns count="20">
    <tableColumn id="1" xr3:uid="{2A5A945E-4C0B-462A-A984-1F094B4E4DDC}" name="SAMPLE_ID"/>
    <tableColumn id="2" xr3:uid="{6FD4C89C-C163-4540-8E13-7535372BD637}" name="PROBE_ID" dataDxfId="75"/>
    <tableColumn id="3" xr3:uid="{BC23FCFB-FF28-4185-A353-A44165868752}" name="PARAMETER_CHEMIE_ID"/>
    <tableColumn id="20" xr3:uid="{7EDBE8A0-262B-4D90-9BFB-7319A21C1AFE}" name="PARAMETER_RUK_ID"/>
    <tableColumn id="4" xr3:uid="{286C5119-A8A0-4AE7-A62D-372A95417B7F}" name="SAMPLE_NUMMER"/>
    <tableColumn id="5" xr3:uid="{2409020E-3EFD-45A0-9943-F38710F94838}" name="SAMPLE_AUFSCHLUSS"/>
    <tableColumn id="6" xr3:uid="{F69E8C71-E329-4156-9A30-452225E8A9DD}" name="SAMPLE_ART"/>
    <tableColumn id="7" xr3:uid="{0649C7DE-12F4-4D73-BD45-636B3C433D09}" name="SAMPLE_MATERIAL"/>
    <tableColumn id="8" xr3:uid="{D932EF26-A20B-436E-8C24-D5B6E05C3533}" name="SAMPLE_VOLUMEN"/>
    <tableColumn id="9" xr3:uid="{BA2F8E2E-CE97-414E-83E1-88E9F6C2A315}" name="SAMPLE_PROBEN"/>
    <tableColumn id="10" xr3:uid="{36958C30-9C42-4997-A3C4-EEDEA07C3AE2}" name="SAMPLE_BEHAELTNIS"/>
    <tableColumn id="11" xr3:uid="{3E80CC1E-6BBB-4212-9048-526DC52C67E2}" name="SAMPLE_FARBE"/>
    <tableColumn id="12" xr3:uid="{5F74F27D-C634-4476-911F-AFE184C90827}" name="SAMPLE_GERUCH"/>
    <tableColumn id="13" xr3:uid="{58F1CF5C-5AE1-4759-ABCC-4D3DE1EB5451}" name="SAMPLE_KOERNUNG"/>
    <tableColumn id="14" xr3:uid="{168C323D-1EFE-4E0D-86BF-C4A2CE59C48D}" name="SAMPLE_BODENKLASSE"/>
    <tableColumn id="15" xr3:uid="{A22DC39D-CAC0-4109-8523-7996114140FA}" name="SAMPLE_PECH"/>
    <tableColumn id="16" xr3:uid="{8B5918B2-1DFE-4471-AE99-001FCAD9E4DB}" name="SAMPLE_PAK"/>
    <tableColumn id="17" xr3:uid="{5D44DBF6-252D-4B11-9BC3-72AA79FBF69C}" name="SAMPLE_RUNDUNGSGRAD_GESTUFTHEIT"/>
    <tableColumn id="18" xr3:uid="{336DE6F9-CDFF-4413-B6C6-4E5E63D586AA}" name="SAMPLE_BODENART"/>
    <tableColumn id="19" xr3:uid="{26DCE18B-A31B-4D98-B814-7B3D9745E546}" name="SAMPLE_NOTIZ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04CF6F-4B7C-42B5-932C-F928B27FDCB8}" name="PROBE_KOMBINIERT" displayName="PROBE_KOMBINIERT" ref="A1:AO15" tableType="queryTable" totalsRowShown="0">
  <autoFilter ref="A1:AO15" xr:uid="{2704CF6F-4B7C-42B5-932C-F928B27FDCB8}"/>
  <tableColumns count="41">
    <tableColumn id="1" xr3:uid="{1D673679-7E0C-492F-8273-ACF67536814F}" uniqueName="1" name="PROBE.ID" queryTableFieldId="1"/>
    <tableColumn id="2" xr3:uid="{99707473-6460-4534-A329-BA0D384DEC44}" uniqueName="2" name="PROBE.NUMMER" queryTableFieldId="2"/>
    <tableColumn id="43" xr3:uid="{2BED8B0B-F9D5-40E8-9FA2-5011DDC4F5C4}" uniqueName="43" name="PROBE.LP.ID" queryTableFieldId="43"/>
    <tableColumn id="4" xr3:uid="{D84DF2F0-1428-4F73-BA9E-61E31B0FA230}" uniqueName="4" name="PROBE.DATUM" queryTableFieldId="4"/>
    <tableColumn id="5" xr3:uid="{8B37836F-938F-4D6F-8FF4-7FB4F7640232}" uniqueName="5" name="PROBE.PRUEFER" queryTableFieldId="5"/>
    <tableColumn id="6" xr3:uid="{A273DC1C-2E1D-4C0F-87E6-519AF8E01FF7}" uniqueName="6" name="PROBE.BEREICH" queryTableFieldId="6"/>
    <tableColumn id="44" xr3:uid="{079C6519-BE9A-44DD-AD31-7684B4E7E27F}" uniqueName="44" name="PROBE.ANSPRECHPARTNER" queryTableFieldId="44"/>
    <tableColumn id="45" xr3:uid="{25F0E54C-C935-4B14-A7AD-C3C15436B6FD}" uniqueName="45" name="PROBE.KOORDINATEN" queryTableFieldId="45"/>
    <tableColumn id="46" xr3:uid="{64E4B50F-D5C4-4CAC-A6ED-D78B6C795515}" uniqueName="46" name="PROBE.ORT" queryTableFieldId="46"/>
    <tableColumn id="47" xr3:uid="{965AAF3F-9C92-473F-A622-9A58D79BD886}" uniqueName="47" name="PROBE.AUFSCHLUSS_OB" queryTableFieldId="47"/>
    <tableColumn id="48" xr3:uid="{15377568-8C4C-4724-9FAE-01D9E4DFF6FD}" uniqueName="48" name="PROBE.AUFSCHLUSS_TOB" queryTableFieldId="48"/>
    <tableColumn id="49" xr3:uid="{4CDF20F3-0012-4453-BFEC-765605B3BD3A}" uniqueName="49" name="PROBE.AUFSCHLUSS_UG_OH_BA" queryTableFieldId="49"/>
    <tableColumn id="50" xr3:uid="{43C7AF11-7BD7-4584-AA49-9785793CFB27}" uniqueName="50" name="PROBE.OBERKANTE" queryTableFieldId="50"/>
    <tableColumn id="51" xr3:uid="{56F1F43C-7C2E-4A98-8912-927B9D50D745}" uniqueName="51" name="PROBE.BELASTUNGSKLASSE" queryTableFieldId="51"/>
    <tableColumn id="52" xr3:uid="{8ED2CFBE-B72B-468B-82FE-39B6EFCCBAF1}" uniqueName="52" name="PROBE.BELASTUNGSKLASSE_TAFEL" queryTableFieldId="52"/>
    <tableColumn id="53" xr3:uid="{4A673B94-29A9-4D47-8188-EDE913D19058}" uniqueName="53" name="PROBE.PECH_QUALITATIV" queryTableFieldId="53"/>
    <tableColumn id="54" xr3:uid="{5C9C02C5-0CFD-4C76-965E-DC267F57BB1F}" uniqueName="54" name="PROBE.PECH_HALBQUANTITATIV" queryTableFieldId="54"/>
    <tableColumn id="55" xr3:uid="{747342F6-C3DA-4EE3-B942-AEBC53C60634}" uniqueName="55" name="PROBE.PECH_QUANTITATIV" queryTableFieldId="55"/>
    <tableColumn id="56" xr3:uid="{FCB77C6C-304B-495B-A130-D653F09380CB}" uniqueName="56" name="PROBE.TRAG_PLANUM" queryTableFieldId="56"/>
    <tableColumn id="57" xr3:uid="{CE029EB5-AB21-4655-828D-C6E9C2ECF2AC}" uniqueName="57" name="PROBE.TRAG_GRABENSOHLE" queryTableFieldId="57"/>
    <tableColumn id="58" xr3:uid="{26471E20-54AB-4336-A2A2-5119F31EA566}" uniqueName="58" name="PROBE.SOHLE_TIEFE" queryTableFieldId="58"/>
    <tableColumn id="59" xr3:uid="{AFB179F3-FCEA-4044-AFF7-505F4B15D335}" uniqueName="59" name="PROBE.VERBUND_UNTERLAGE" queryTableFieldId="59"/>
    <tableColumn id="60" xr3:uid="{F179741B-FF4A-451F-ADC9-15439CA1326F}" uniqueName="60" name="PROBE.ZIELTIEFE" queryTableFieldId="60"/>
    <tableColumn id="7" xr3:uid="{E665BCE0-3CAD-4651-B763-C62949E0F10A}" uniqueName="7" name="PROBE.FOOTNOTE_1" queryTableFieldId="110"/>
    <tableColumn id="8" xr3:uid="{B3661567-7C45-4E7F-9C02-2D0E53AA8623}" uniqueName="8" name="PROBE.FOOTNOTE_2" queryTableFieldId="111"/>
    <tableColumn id="9" xr3:uid="{D7A54AA0-81D2-4FCC-86D6-4FD405C113D4}" uniqueName="9" name="PROBE.FOOTNOTE_3" queryTableFieldId="112"/>
    <tableColumn id="10" xr3:uid="{0BCC57A6-7540-4BEC-B615-DAEA08ACA69C}" uniqueName="10" name="PROBE.FOOTNOTE_4" queryTableFieldId="113"/>
    <tableColumn id="11" xr3:uid="{6ED5E2F7-F9E6-457C-B1DD-C1681405373F}" uniqueName="11" name="PROBE.FOOTNOTE_5" queryTableFieldId="114"/>
    <tableColumn id="12" xr3:uid="{A0A51254-1003-4F80-8DD7-1C744F4D78E0}" uniqueName="12" name="PROBE.FOOTNOTE_6" queryTableFieldId="115"/>
    <tableColumn id="13" xr3:uid="{DFD52912-D09D-41F8-A9A9-0E03CC91281E}" uniqueName="13" name="PROBE.FOOTNOTE_7" queryTableFieldId="116"/>
    <tableColumn id="14" xr3:uid="{22A48FCD-F331-4121-B72F-ADCFB547D210}" uniqueName="14" name="PROBE.FOOTNOTE_8" queryTableFieldId="117"/>
    <tableColumn id="15" xr3:uid="{9B1555FB-ED8F-44E7-89CF-4687198A9F9A}" uniqueName="15" name="PROBE.FOOTNOTE_9" queryTableFieldId="118"/>
    <tableColumn id="16" xr3:uid="{218DB85D-D631-4A3C-9231-619BA469EA55}" uniqueName="16" name="PROBE.FOOTNOTE_10" queryTableFieldId="119"/>
    <tableColumn id="35" xr3:uid="{ADCFD4CE-3240-4D6C-9993-616C6C165016}" uniqueName="35" name="PROBE.BAUTEIL" queryTableFieldId="35"/>
    <tableColumn id="72" xr3:uid="{4AF91531-3638-4613-AF06-11CE5AFDA76E}" uniqueName="72" name="PROBE.PROBENCHARAKTER" queryTableFieldId="72"/>
    <tableColumn id="73" xr3:uid="{F629F782-D241-43B2-9C72-0E61210E548D}" uniqueName="73" name="PROBE.GERUCH" queryTableFieldId="73"/>
    <tableColumn id="74" xr3:uid="{07C84B6A-95D0-4517-8717-6907FCDAB816}" uniqueName="74" name="PROBE.PROBENNUMMER" queryTableFieldId="74"/>
    <tableColumn id="3" xr3:uid="{9103B0B7-9356-45E6-88FA-57F689001A21}" uniqueName="3" name="PROBE.GEBAEUDE" queryTableFieldId="108"/>
    <tableColumn id="76" xr3:uid="{9D4BB0E6-E3A1-4BDD-8335-C82D9F740D84}" uniqueName="76" name="PROBE.ETAGE" queryTableFieldId="76"/>
    <tableColumn id="77" xr3:uid="{5FD876CF-1BAD-4772-9950-F6F315D09A21}" uniqueName="77" name="PROBE.RAUM" queryTableFieldId="77"/>
    <tableColumn id="78" xr3:uid="{1183AE04-300D-4543-8A9D-5D7021EAB9EE}" uniqueName="78" name="PROBE.ENTNAHME" queryTableFieldId="7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62F0C59-1BF9-4521-9F53-A316341998D5}" name="SAMPLE_KOMBINIERT" displayName="SAMPLE_KOMBINIERT" ref="A1:AK49" tableType="queryTable" totalsRowShown="0">
  <autoFilter ref="A1:AK49" xr:uid="{E62F0C59-1BF9-4521-9F53-A316341998D5}"/>
  <tableColumns count="37">
    <tableColumn id="38" xr3:uid="{D834430C-7D90-4193-B059-E5C04CE4305B}" uniqueName="38" name="SAMPLE.ID" queryTableFieldId="38"/>
    <tableColumn id="39" xr3:uid="{311F047D-8F7B-4B59-8912-2B7443B7B49D}" uniqueName="39" name="SAMPLE.PROBE.ID" queryTableFieldId="39"/>
    <tableColumn id="40" xr3:uid="{1B41A5A6-AD1F-4F42-A399-35298B227E4A}" uniqueName="40" name="SAMPLE.CHEMISTRY.ID" queryTableFieldId="40"/>
    <tableColumn id="42" xr3:uid="{49867366-2039-4CB9-88C6-914C040C3889}" uniqueName="42" name="SAMPLE.RUK.ID" queryTableFieldId="46"/>
    <tableColumn id="43" xr3:uid="{5745AA24-3141-4AEE-961A-D3E87CA8B887}" uniqueName="43" name="SAMPLE.NUMMER" queryTableFieldId="47"/>
    <tableColumn id="44" xr3:uid="{14899F16-AC53-4BD4-9A12-AF512B58CEB5}" uniqueName="44" name="SAMPLE.AUFSCHLUSS" queryTableFieldId="48"/>
    <tableColumn id="45" xr3:uid="{41CC6149-A564-47A0-8860-98E4E02CD68E}" uniqueName="45" name="SAMPLE.ART" queryTableFieldId="49"/>
    <tableColumn id="46" xr3:uid="{95C13B69-0680-4EDD-B21B-974F0AFE6075}" uniqueName="46" name="SAMPLE.KOERNUNG" queryTableFieldId="50" dataDxfId="4"/>
    <tableColumn id="47" xr3:uid="{31D2D657-BFFD-49DA-AFDC-30D7BD63FCEA}" uniqueName="47" name="SAMPLE.BODENKLASSE" queryTableFieldId="51"/>
    <tableColumn id="48" xr3:uid="{D68D840A-770C-4135-AE68-E2A870904B2C}" uniqueName="48" name="SAMPLE.DICKE" queryTableFieldId="52"/>
    <tableColumn id="49" xr3:uid="{C5C72DCD-B8D8-4D4A-869C-67D8569A46AA}" uniqueName="49" name="SAMPLE.TIEFE_START" queryTableFieldId="53"/>
    <tableColumn id="50" xr3:uid="{41D41271-D955-42DF-B1EC-368454DCC26E}" uniqueName="50" name="SAMPLE.TIEFE_ENDE" queryTableFieldId="54"/>
    <tableColumn id="51" xr3:uid="{959A6B3E-588C-4FE5-8790-F5A0ACDAC140}" uniqueName="51" name="SAMPLE.PECH" queryTableFieldId="55"/>
    <tableColumn id="52" xr3:uid="{1D7B596E-326A-4C13-A7D2-A38B6460F2D8}" uniqueName="52" name="SAMPLE.PAK" queryTableFieldId="56"/>
    <tableColumn id="53" xr3:uid="{EFA17749-D4AE-4993-8883-6733F6BEF712}" uniqueName="53" name="SAMPLE.RUNDUNGSGRAD_GESTUFTHEIT" queryTableFieldId="57"/>
    <tableColumn id="54" xr3:uid="{CD9B3D87-458D-4B55-A3FC-AF618B35F080}" uniqueName="54" name="SAMPLE.FARBE" queryTableFieldId="58"/>
    <tableColumn id="55" xr3:uid="{A2834185-87FA-4219-A3EC-518418D7730B}" uniqueName="55" name="SAMPLE.BODENART" queryTableFieldId="59"/>
    <tableColumn id="56" xr3:uid="{429D4444-CC4B-4CB1-BE58-1B4FC505FA24}" uniqueName="56" name="SAMPLE.KONSISTENZ" queryTableFieldId="60"/>
    <tableColumn id="57" xr3:uid="{7C0D33E8-4B1C-4938-8889-0D4913032156}" uniqueName="57" name="SAMPLE.FEUCHTIGKEIT" queryTableFieldId="61"/>
    <tableColumn id="58" xr3:uid="{BBA82BBD-5872-4430-B6D9-B9A6C10D96C7}" uniqueName="58" name="SAMPLE.WASSERGEHALT" queryTableFieldId="62"/>
    <tableColumn id="59" xr3:uid="{8B6754AC-80E7-40E4-AC92-03DCA4DF16AC}" uniqueName="59" name="SAMPLE.WASSERPROCTOR" queryTableFieldId="63"/>
    <tableColumn id="60" xr3:uid="{2F9B3260-BB8C-4273-A365-B35BD38DECD5}" uniqueName="60" name="SAMPLE.NOTIZ" queryTableFieldId="64"/>
    <tableColumn id="61" xr3:uid="{EF08221A-32B5-42AE-AE45-B58DE4CF6BCF}" uniqueName="61" name="SAMPLE.BEHAELTNIS" queryTableFieldId="65"/>
    <tableColumn id="62" xr3:uid="{881C7BA8-6B71-4EB7-8739-EF4F9782739A}" uniqueName="62" name="SAMPLE.ABFALLART" queryTableFieldId="66"/>
    <tableColumn id="63" xr3:uid="{2F9C9258-2DCF-459C-9BEF-09ED86C2C3E9}" uniqueName="63" name="SAMPLE.GERUCH" queryTableFieldId="67"/>
    <tableColumn id="64" xr3:uid="{ACB99E76-E139-4D27-B66F-CA467ABEAA87}" uniqueName="64" name="SAMPLE.KORNGROESSENVERTEILUNG" queryTableFieldId="68"/>
    <tableColumn id="65" xr3:uid="{31AF1AFE-D38E-4B6A-A28D-2F0464C441F2}" uniqueName="65" name="SAMPLE.DRUCKFESTIGKEIT" queryTableFieldId="69"/>
    <tableColumn id="66" xr3:uid="{0C0B4F2B-53FB-4D3D-A1EE-2F36EEDE05E5}" uniqueName="66" name="SAMPLE.FROSTEMPFINDLICHKEITSKLASSE" queryTableFieldId="70"/>
    <tableColumn id="67" xr3:uid="{09EADDF8-8F0E-471A-9C49-59E974E3917B}" uniqueName="67" name="SAMPLE.VERDICHTUNGSFAEHIGKEIT" queryTableFieldId="71"/>
    <tableColumn id="68" xr3:uid="{D9EF183D-EC95-4C2A-8A70-43E1E69BA657}" uniqueName="68" name="SAMPLE.HOMOGENBEREICH" queryTableFieldId="72"/>
    <tableColumn id="70" xr3:uid="{0E89E018-E411-47CA-89E0-699AAD9EC278}" uniqueName="70" name="SAMPLE.VOLUMEN" queryTableFieldId="74"/>
    <tableColumn id="71" xr3:uid="{8A7A48EB-36DA-49B1-BB44-876D1354A767}" uniqueName="71" name="SAMPLE.PROBEN" queryTableFieldId="75"/>
    <tableColumn id="69" xr3:uid="{314D3E91-AE51-4DA4-B38E-0139C52651C1}" uniqueName="69" name="SAMPLE.MATERIAL" queryTableFieldId="73"/>
    <tableColumn id="72" xr3:uid="{85549819-FC25-47D7-B6A3-EC928528A777}" uniqueName="72" name="SAMPLE.ENTNAHME" queryTableFieldId="76"/>
    <tableColumn id="73" xr3:uid="{B4234B25-2769-4F87-B0FB-FF22F78FA1DA}" uniqueName="73" name="SAMPLE.SCHADSTOFFVERDACHT" queryTableFieldId="77"/>
    <tableColumn id="74" xr3:uid="{D3913146-7F67-4783-B632-16A44FAA2DCB}" uniqueName="74" name="SAMPLE.ABFALLSCHLUESSEL_MATERIAL" queryTableFieldId="78"/>
    <tableColumn id="1" xr3:uid="{319D7993-FE6E-4E3E-9E15-AA29D79BA1CB}" uniqueName="1" name="SAMPLE.ABFALLSCHLUESSEL_GEMISCH" queryTableFieldId="8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PROBE_ERKUNDUNGSSTELLE" displayName="PROBE_ERKUNDUNGSSTELLE" ref="A1:AG10" totalsRowShown="0">
  <autoFilter ref="A1:AG10" xr:uid="{AB98E13D-EE76-407A-9E41-2FEB0148ED29}"/>
  <tableColumns count="33">
    <tableColumn id="1" xr3:uid="{694A277F-BFC2-43E2-BA7B-9942E6414962}" name="ID"/>
    <tableColumn id="2" xr3:uid="{5E32C2F2-99B1-4F86-B125-5BC77663FE3F}" name="NUMMER"/>
    <tableColumn id="3" xr3:uid="{B4EFB0C9-C3FC-4065-9BF2-50AF47067F29}" name="LP.ID"/>
    <tableColumn id="4" xr3:uid="{4963561D-ADA7-4207-B968-F5A9A09EF179}" name="DATUM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SAMPLE_ERKUNDUNGSSTELLE" displayName="SAMPLE_ERKUNDUNGSSTELLE" ref="A1:AD38" totalsRowShown="0" headerRowDxfId="74" dataDxfId="72" headerRowBorderDxfId="73" totalsRowBorderDxfId="71">
  <autoFilter ref="A1:AD38" xr:uid="{686754EA-51DA-43DE-88B3-FBD64291D8EA}"/>
  <tableColumns count="30">
    <tableColumn id="1" xr3:uid="{91C060AF-C243-44E1-B59F-75CF712912AD}" name="ID" dataDxfId="70"/>
    <tableColumn id="2" xr3:uid="{C1AB7AD2-4809-47B7-8FC9-45DB5AD896D3}" name="PROBE.ID" dataDxfId="69"/>
    <tableColumn id="3" xr3:uid="{15945C43-2B60-4D8F-ACAB-9ACD21399FCF}" name="CHEMISTRY.ID" dataDxfId="68"/>
    <tableColumn id="6" xr3:uid="{2E2003D6-DC6D-427B-AA28-5FF0F0AAC9CA}" name="RUK.ID" dataDxfId="67"/>
    <tableColumn id="4" xr3:uid="{818129A5-0350-4DD1-8519-3FB375782718}" name="NUMMER" dataDxfId="66"/>
    <tableColumn id="5" xr3:uid="{B8D76753-9945-45ED-8996-E2B7195D17C7}" name="AUFSCHLUSS" dataDxfId="65"/>
    <tableColumn id="7" xr3:uid="{C8B25736-B173-4636-8273-A63E6CE9DE59}" name="ART" dataDxfId="64"/>
    <tableColumn id="8" xr3:uid="{5B928228-798C-4090-AE3C-FC5384C6F7B4}" name="KOERNUNG" dataDxfId="63"/>
    <tableColumn id="9" xr3:uid="{9B7DEAA8-7982-476D-A4B8-64EA894AECE5}" name="BODENKLASSE" dataDxfId="62"/>
    <tableColumn id="10" xr3:uid="{C061F8C2-A081-45C0-93AD-15541AD44FBC}" name="DICKE" dataDxfId="61"/>
    <tableColumn id="11" xr3:uid="{82DF48D2-7631-4282-B880-1113EE32B247}" name="TIEFE_START" dataDxfId="60">
      <calculatedColumnFormula>SAMPLE_ERKUNDUNGSSTELLE[[#This Row],[TIEFE_ENDE]]-SAMPLE_ERKUNDUNGSSTELLE[[#This Row],[DICKE]]</calculatedColumnFormula>
    </tableColumn>
    <tableColumn id="12" xr3:uid="{E8695974-0841-431D-8CEE-D5CE0B176A5A}" name="TIEFE_ENDE" dataDxfId="59">
      <calculatedColumnFormula array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calculatedColumnFormula>
    </tableColumn>
    <tableColumn id="13" xr3:uid="{B157073B-7518-471D-9947-0F09040FB444}" name="PECH" dataDxfId="58"/>
    <tableColumn id="14" xr3:uid="{0F050F60-3949-4328-9110-0655E9849EA7}" name="PAK" dataDxfId="57"/>
    <tableColumn id="15" xr3:uid="{99E311E3-5163-46E8-B93E-6F5FC5259D10}" name="RUNDUNGSGRAD_GESTUFTHEIT" dataDxfId="56"/>
    <tableColumn id="16" xr3:uid="{A285488D-B971-4C15-9449-E201188EB5A0}" name="FARBE" dataDxfId="55"/>
    <tableColumn id="17" xr3:uid="{249D57F6-5F41-44F1-9CCB-04120DD90F33}" name="BODENART" dataDxfId="54"/>
    <tableColumn id="18" xr3:uid="{962449DE-E035-48F1-87F4-7DEE52D490BD}" name="KONSISTENZ" dataDxfId="53"/>
    <tableColumn id="19" xr3:uid="{16FB7DBB-591F-4FC6-A65E-2DC7456CCCB0}" name="FEUCHTIGKEIT" dataDxfId="52"/>
    <tableColumn id="20" xr3:uid="{DD3E896D-5346-4DD2-B67B-707A5F8408B2}" name="WASSERGEHALT" dataDxfId="51"/>
    <tableColumn id="21" xr3:uid="{599B39F0-E5BE-474C-80B4-D61D25AB5240}" name="WASSERPROCTOR" dataDxfId="50"/>
    <tableColumn id="22" xr3:uid="{01691A17-D32C-4971-8CA9-4F4C45A5B3E8}" name="NOTIZ" dataDxfId="49"/>
    <tableColumn id="23" xr3:uid="{A82813FC-D25D-48BA-9D51-572FBA76D81D}" name="BEHAELTNIS" dataDxfId="48"/>
    <tableColumn id="24" xr3:uid="{12C181C0-EE5B-45AE-9E49-C30630519D23}" name="ABFALLART" dataDxfId="47">
      <calculatedColumnFormula array="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calculatedColumnFormula>
    </tableColumn>
    <tableColumn id="25" xr3:uid="{E62E33D8-9999-49C2-87D1-747515766F48}" name="GERUCH" dataDxfId="46">
      <calculatedColumnFormula>IF(SAMPLE_ERKUNDUNGSSTELLE[[#This Row],[PECH]]="JA","aufällig",IF(SAMPLE_ERKUNDUNGSSTELLE[[#This Row],[ART]]&lt;&gt;"","neutral",""))</calculatedColumnFormula>
    </tableColumn>
    <tableColumn id="26" xr3:uid="{16A743AA-F638-4AEE-9BF9-4F1F81CBD1BF}" name="KORNGROESSENVERTEILUNG" dataDxfId="45"/>
    <tableColumn id="30" xr3:uid="{932C683F-5FBC-4118-A19E-789EE0DB27EF}" name="DRUCKFESTIGKEIT" dataDxfId="44"/>
    <tableColumn id="31" xr3:uid="{378F218B-DDAE-42CB-B447-8A70E953F1CF}" name="FROSTEMPFINDLICHKEITSKLASSE" dataDxfId="43"/>
    <tableColumn id="33" xr3:uid="{B3408F05-F99B-459D-B135-5652B7DCF447}" name="VERDICHTUNGSFAEHIGKEIT" dataDxfId="42"/>
    <tableColumn id="34" xr3:uid="{AC3E2064-5120-45EE-BC83-7C422B63A83A}" name="HOMOGENBEREICH" dataDxfId="4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PROBE_HAUFWERK" displayName="PROBE_HAUFWERK" ref="A1:H5" totalsRowShown="0">
  <autoFilter ref="A1:H5" xr:uid="{82681AB7-4CB7-4C37-909F-81BC9A75631F}"/>
  <tableColumns count="8">
    <tableColumn id="1" xr3:uid="{723E0C7C-29CB-4333-B738-AE7109312EC6}" name="ID"/>
    <tableColumn id="2" xr3:uid="{C9EE29C7-8255-4EF9-83D8-E08FAAD17350}" name="NUMMER"/>
    <tableColumn id="3" xr3:uid="{D14B54F3-6095-4809-ACDD-B6CC2E4EF256}" name="DATUM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4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SAMPLE_HAUFWERK" displayName="SAMPLE_HAUFWERK" ref="A1:Q8" totalsRowShown="0">
  <autoFilter ref="A1:Q8" xr:uid="{4B04F822-FCA3-4EC4-9533-8178FB26AFC3}"/>
  <tableColumns count="17">
    <tableColumn id="1" xr3:uid="{1C03AB31-B2D9-46CB-9DD4-8ABB4FBBF85D}" name="ID"/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 dataDxfId="39">
      <calculatedColumnFormula>"HAUFWERK"</calculatedColumnFormula>
    </tableColumn>
    <tableColumn id="6" xr3:uid="{1586FA36-B4DE-4684-9D6E-C35C26DEC2A1}" name="ART"/>
    <tableColumn id="20" xr3:uid="{E39EAB2A-0B3D-4A23-B43E-208E3AAE3017}" name="KOERNUNG" dataDxfId="38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37">
      <calculatedColumnFormula array="1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36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PROBE_GEBAEUDE" displayName="PROBE_GEBAEUDE" ref="A1:K2" totalsRowShown="0">
  <autoFilter ref="A1:K2" xr:uid="{783D31A9-0098-428A-BD52-FB14AEB31A8E}"/>
  <tableColumns count="11">
    <tableColumn id="1" xr3:uid="{DFC95AB4-C2C4-4331-914E-D0BA5DE00A0A}" name="ID"/>
    <tableColumn id="2" xr3:uid="{3EEAA087-E8CD-44B3-8DF7-FA0EE5A08610}" name="NUMMER"/>
    <tableColumn id="3" xr3:uid="{A368117F-57A6-414D-A93E-3A6BD44DE902}" name="DATUM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SAMPLE_GEBAEUDE" displayName="SAMPLE_GEBAEUDE" ref="A1:N5" totalsRowShown="0" headerRowDxfId="35" dataDxfId="33" headerRowBorderDxfId="34" tableBorderDxfId="32" totalsRowBorderDxfId="31">
  <autoFilter ref="A1:N5" xr:uid="{6A767C01-4406-436F-BD9A-A3FFF55799C0}"/>
  <tableColumns count="14">
    <tableColumn id="1" xr3:uid="{464C12D3-725E-45F8-AD19-AAA56FE8C87E}" name="ID" dataDxfId="30">
      <calculatedColumnFormula>ROW()-1</calculatedColumnFormula>
    </tableColumn>
    <tableColumn id="2" xr3:uid="{09703B2C-E7CE-4CB7-B63F-D395864A3F5D}" name="PROBE.ID" dataDxfId="29"/>
    <tableColumn id="3" xr3:uid="{84CEF5DD-029B-470D-8ED5-96DD8A50DD65}" name="CHEMISTRY.ID" dataDxfId="28"/>
    <tableColumn id="4" xr3:uid="{B7736C9C-0487-4944-BEF4-8F38D92C738C}" name="NUMMER" dataDxfId="27"/>
    <tableColumn id="5" xr3:uid="{10FBA733-C674-40CA-802F-8335395B72BA}" name="AUFSCHLUSS" dataDxfId="26">
      <calculatedColumnFormula>"GEBAEUDE"</calculatedColumnFormula>
    </tableColumn>
    <tableColumn id="6" xr3:uid="{C5595458-AF75-4C70-A0B0-A072EBD0DC00}" name="MATERIAL" dataDxfId="25"/>
    <tableColumn id="7" xr3:uid="{75F310A1-D2F7-44E4-8EE6-7B4911C8827D}" name="FARBE" dataDxfId="24"/>
    <tableColumn id="8" xr3:uid="{E56017A3-7C60-41C7-99DA-2863169A05E0}" name="DICKE" dataDxfId="23"/>
    <tableColumn id="9" xr3:uid="{54DFF4F5-42B8-44E4-99F0-3D2FCAF85FB0}" name="TIEFE_START" dataDxfId="22">
      <calculatedColumnFormula>SAMPLE_GEBAEUDE[[#This Row],[TIEFE_ENDE]]-SAMPLE_GEBAEUDE[[#This Row],[DICKE]]</calculatedColumnFormula>
    </tableColumn>
    <tableColumn id="10" xr3:uid="{B961A2BE-1ADA-431B-905A-BB02BE55CB8D}" name="TIEFE_ENDE" dataDxfId="21">
      <calculatedColumnFormula array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calculatedColumnFormula>
    </tableColumn>
    <tableColumn id="11" xr3:uid="{62C7E9A6-9838-4B4D-A4CD-114B00565A4F}" name="ENTNAHME" dataDxfId="20"/>
    <tableColumn id="12" xr3:uid="{04AD4050-39A1-4BBD-B7B4-F9B17763573F}" name="SCHADSTOFFVERDACHT" dataDxfId="19"/>
    <tableColumn id="13" xr3:uid="{85B651DE-D92F-468E-BECC-500BFDF1C539}" name="ABFALLSCHLUESSEL_MATERIAL" dataDxfId="18"/>
    <tableColumn id="14" xr3:uid="{B7E0A481-8497-47AC-B1AD-91DAF0069CDD}" name="ABFALLSCHLUESSEL_GEMISCH" dataDxfId="1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55F3DA-5118-49AB-94C1-988D940BAC5E}" name="PARAMETER_CHEMIE" displayName="PARAMETER_CHEMIE" ref="A1:V9" totalsRowShown="0">
  <autoFilter ref="A1:V9" xr:uid="{5055F3DA-5118-49AB-94C1-988D940BAC5E}"/>
  <tableColumns count="22">
    <tableColumn id="1" xr3:uid="{D9C24FA3-7E99-4350-AD3C-35054EA6B038}" name="ID">
      <calculatedColumnFormula>"C"&amp;ROW()-2</calculatedColumnFormula>
    </tableColumn>
    <tableColumn id="2" xr3:uid="{1EC6AAF1-E2FC-4ED6-A4D5-C010C2413F13}" name="MUFV"/>
    <tableColumn id="16" xr3:uid="{4FBEE99E-6726-407D-BA2C-84A62439D2FB}" name="MUFV_PARAMETER"/>
    <tableColumn id="3" xr3:uid="{152A4813-76C5-48CE-B1A9-EB552F436079}" name="LFS"/>
    <tableColumn id="4" xr3:uid="{634D4DAD-A8B2-4446-9856-0ADD2BAC4409}" name="LAGA_BO"/>
    <tableColumn id="5" xr3:uid="{D7FDFA58-17A2-4A40-8C28-DE608E1C5A70}" name="LAGA_RC"/>
    <tableColumn id="6" xr3:uid="{4B821845-DCCD-4ABF-A244-F7B9FF21FE6A}" name="LAGA_RC_ORIENTIERUNGSWERT"/>
    <tableColumn id="7" xr3:uid="{909ED58B-3450-444D-B24A-209AD4F437C3}" name="TL_GESTEIN"/>
    <tableColumn id="8" xr3:uid="{15A04BB6-5795-4551-9194-8A459DD8141A}" name="DEPV"/>
    <tableColumn id="9" xr3:uid="{307CD9FC-692D-43E6-BC35-79FA4C75336D}" name="ENTSCHEIDUNGSHILFE"/>
    <tableColumn id="11" xr3:uid="{2CAFFF1A-4BB0-45EB-8955-6B652126F903}" name="REKU"/>
    <tableColumn id="12" xr3:uid="{547EAA06-0EED-46B1-A755-78937370B21B}" name="ABFALLSCHLUESSEL"/>
    <tableColumn id="13" xr3:uid="{87190918-68B4-4EBA-AEA5-093BC9345F08}" name="ASBEST"/>
    <tableColumn id="14" xr3:uid="{B75BDBF3-2826-47FF-8907-561A06327742}" name="PCB"/>
    <tableColumn id="15" xr3:uid="{209298F0-FB59-4A3D-BBDD-1E84450AE2C2}" name="BTEX"/>
    <tableColumn id="17" xr3:uid="{5F61BEFD-4532-4A54-AA86-C2ED6F1A7EDD}" name="EOX"/>
    <tableColumn id="18" xr3:uid="{03626B8F-16AD-4D07-8E67-D25677BDDF5F}" name="PHENOLE"/>
    <tableColumn id="19" xr3:uid="{F485A8BF-928B-4F26-920D-CF51FA4F3983}" name="ICP_SCREENING"/>
    <tableColumn id="20" xr3:uid="{DC31763D-7175-4EF9-8FDE-AB64D3C364B3}" name="SULFAT"/>
    <tableColumn id="21" xr3:uid="{0A1E73BE-A400-4295-8F88-BF6AE0683BFD}" name="KMF"/>
    <tableColumn id="22" xr3:uid="{EA0C6EA5-9FE8-46AD-8E5D-6E2EC83FFC01}" name="PAK"/>
    <tableColumn id="23" xr3:uid="{CCB49F5D-8FE3-4728-8DAB-B3FA8B48E768}" name="ALTHOLZ_VERORDNUNG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PARAMETER_RUK" displayName="PARAMETER_RUK" ref="A1:D4" totalsRowShown="0">
  <autoFilter ref="A1:D4" xr:uid="{10D35800-9D67-48C4-AD9A-6C0A5709A897}"/>
  <tableColumns count="4">
    <tableColumn id="1" xr3:uid="{8939B6B1-95AF-4C73-877C-EF82136B8050}" name="ID" dataDxfId="16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1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PARAMETER_LP" displayName="PARAMETER_LP" ref="A1:J9" totalsRowShown="0">
  <autoFilter ref="A1:J9" xr:uid="{C5B5D589-DA93-4F14-A4A4-7B60407AADCF}"/>
  <tableColumns count="10">
    <tableColumn id="1" xr3:uid="{4F88403B-0C27-4180-BCBE-62627665E7D8}" name="ID" dataDxfId="14">
      <calculatedColumnFormula>"LP"&amp;ROW()-1</calculatedColumnFormula>
    </tableColumn>
    <tableColumn id="2" xr3:uid="{51F153C6-5FF1-44FD-B39F-464F5777D26F}" name="NUMMER" dataDxfId="13">
      <calculatedColumnFormula>ROW()-1</calculatedColumnFormula>
    </tableColumn>
    <tableColumn id="3" xr3:uid="{D635D0C6-EC46-4499-87D8-E68BA2217AC3}" name="WERT_1" dataDxfId="12"/>
    <tableColumn id="4" xr3:uid="{EB4DDFA1-C89E-49B6-A6D9-3E4EE912B328}" name="WERT_2" dataDxfId="11"/>
    <tableColumn id="5" xr3:uid="{675180B4-A186-4E41-9A3F-809597A2D137}" name="WERT_3" dataDxfId="10"/>
    <tableColumn id="6" xr3:uid="{1BCD8931-601C-4036-97BE-6890E0BB8E1A}" name="MITTELWERT" dataDxfId="9">
      <calculatedColumnFormula>IFERROR(AVERAGE(PARAMETER_LP[[#This Row],[WERT_1]:[WERT_3]]),"")</calculatedColumnFormula>
    </tableColumn>
    <tableColumn id="7" xr3:uid="{E52EA34C-9206-4F8E-ADA8-4882EB8536D2}" name="EV" dataDxfId="8">
      <calculatedColumnFormula>IFERROR(ROUND(22.5/PARAMETER_LP[[#This Row],[MITTELWERT]],1),"")</calculatedColumnFormula>
    </tableColumn>
    <tableColumn id="8" xr3:uid="{F82604BB-DC28-42BD-A51D-F8A987DCA29B}" name="EV85" dataDxfId="7">
      <calculatedColumnFormula>IFERROR(ROUND(PARAMETER_LP[[#This Row],[EV]]*0.85,0),"")</calculatedColumnFormula>
    </tableColumn>
    <tableColumn id="9" xr3:uid="{DAF46846-3846-48E2-BAD5-98185ED0BC6A}" name="EV2" dataDxfId="6">
      <calculatedColumnFormula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calculatedColumnFormula>
    </tableColumn>
    <tableColumn id="10" xr3:uid="{AA071D99-1780-47A0-A0AA-A95524C364E0}" name="EV2_SOLL" dataDxfId="5">
      <calculatedColumnFormula>IF(PARAMETER_LP[[#This Row],[EV2]] &lt;&gt; "",120,"")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4CF-9BEB-451E-9371-26A7AA5C947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64EE-3444-48E0-B34C-3C81734B8577}">
  <dimension ref="A1:DU47"/>
  <sheetViews>
    <sheetView tabSelected="1" topLeftCell="A19" workbookViewId="0">
      <selection activeCell="C37" sqref="C37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17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2" width="12.85546875" bestFit="1" customWidth="1"/>
    <col min="43" max="43" width="19.42578125" bestFit="1" customWidth="1"/>
    <col min="44" max="44" width="23.85546875" bestFit="1" customWidth="1"/>
    <col min="45" max="45" width="17.140625" bestFit="1" customWidth="1"/>
    <col min="46" max="46" width="19.85546875" bestFit="1" customWidth="1"/>
    <col min="47" max="47" width="22.5703125" bestFit="1" customWidth="1"/>
    <col min="48" max="48" width="15" bestFit="1" customWidth="1"/>
    <col min="49" max="49" width="21.5703125" bestFit="1" customWidth="1"/>
    <col min="50" max="50" width="23.85546875" bestFit="1" customWidth="1"/>
    <col min="51" max="51" width="16.140625" bestFit="1" customWidth="1"/>
    <col min="52" max="52" width="22.140625" bestFit="1" customWidth="1"/>
    <col min="53" max="53" width="21.42578125" bestFit="1" customWidth="1"/>
    <col min="54" max="54" width="15.5703125" bestFit="1" customWidth="1"/>
    <col min="55" max="55" width="14.5703125" bestFit="1" customWidth="1"/>
    <col min="56" max="56" width="40.140625" bestFit="1" customWidth="1"/>
    <col min="57" max="57" width="16.5703125" bestFit="1" customWidth="1"/>
    <col min="58" max="58" width="20.85546875" bestFit="1" customWidth="1"/>
    <col min="59" max="59" width="22.140625" bestFit="1" customWidth="1"/>
    <col min="60" max="60" width="23.85546875" bestFit="1" customWidth="1"/>
    <col min="61" max="61" width="25.5703125" bestFit="1" customWidth="1"/>
    <col min="62" max="62" width="27.140625" bestFit="1" customWidth="1"/>
    <col min="63" max="63" width="16.42578125" bestFit="1" customWidth="1"/>
    <col min="64" max="64" width="21.7109375" bestFit="1" customWidth="1"/>
    <col min="65" max="65" width="21" bestFit="1" customWidth="1"/>
    <col min="66" max="66" width="18.5703125" bestFit="1" customWidth="1"/>
    <col min="67" max="67" width="37.28515625" bestFit="1" customWidth="1"/>
    <col min="68" max="68" width="27.140625" bestFit="1" customWidth="1"/>
    <col min="69" max="69" width="40.42578125" bestFit="1" customWidth="1"/>
    <col min="70" max="70" width="35.85546875" bestFit="1" customWidth="1"/>
    <col min="71" max="71" width="28.42578125" bestFit="1" customWidth="1"/>
    <col min="72" max="72" width="20.140625" bestFit="1" customWidth="1"/>
    <col min="73" max="73" width="20.42578125" bestFit="1" customWidth="1"/>
    <col min="74" max="74" width="18.42578125" bestFit="1" customWidth="1"/>
    <col min="75" max="75" width="21.42578125" bestFit="1" customWidth="1"/>
    <col min="76" max="76" width="32.28515625" bestFit="1" customWidth="1"/>
    <col min="77" max="77" width="38.5703125" bestFit="1" customWidth="1"/>
    <col min="78" max="78" width="37.85546875" bestFit="1" customWidth="1"/>
    <col min="79" max="79" width="27.5703125" bestFit="1" customWidth="1"/>
    <col min="80" max="80" width="31.42578125" bestFit="1" customWidth="1"/>
    <col min="81" max="81" width="43.5703125" bestFit="1" customWidth="1"/>
    <col min="82" max="82" width="28.7109375" bestFit="1" customWidth="1"/>
    <col min="83" max="83" width="34.42578125" bestFit="1" customWidth="1"/>
    <col min="84" max="84" width="34.140625" bestFit="1" customWidth="1"/>
    <col min="85" max="85" width="55.42578125" bestFit="1" customWidth="1"/>
    <col min="86" max="86" width="36.28515625" bestFit="1" customWidth="1"/>
    <col min="87" max="87" width="30.5703125" bestFit="1" customWidth="1"/>
    <col min="88" max="88" width="46" bestFit="1" customWidth="1"/>
    <col min="89" max="89" width="30.5703125" bestFit="1" customWidth="1"/>
    <col min="90" max="90" width="43.140625" bestFit="1" customWidth="1"/>
    <col min="91" max="91" width="32.28515625" bestFit="1" customWidth="1"/>
    <col min="92" max="92" width="29.28515625" bestFit="1" customWidth="1"/>
    <col min="93" max="93" width="30.140625" bestFit="1" customWidth="1"/>
    <col min="94" max="94" width="29.42578125" bestFit="1" customWidth="1"/>
    <col min="95" max="95" width="34.140625" bestFit="1" customWidth="1"/>
    <col min="96" max="96" width="40.140625" bestFit="1" customWidth="1"/>
    <col min="97" max="97" width="32.42578125" bestFit="1" customWidth="1"/>
    <col min="98" max="98" width="29.85546875" bestFit="1" customWidth="1"/>
    <col min="99" max="99" width="29.42578125" bestFit="1" customWidth="1"/>
    <col min="100" max="100" width="48" bestFit="1" customWidth="1"/>
    <col min="101" max="101" width="19.28515625" bestFit="1" customWidth="1"/>
    <col min="102" max="102" width="26.28515625" bestFit="1" customWidth="1"/>
    <col min="103" max="105" width="24.7109375" bestFit="1" customWidth="1"/>
    <col min="106" max="106" width="29.140625" bestFit="1" customWidth="1"/>
    <col min="107" max="107" width="19.7109375" bestFit="1" customWidth="1"/>
    <col min="108" max="108" width="21.7109375" bestFit="1" customWidth="1"/>
    <col min="109" max="109" width="20.7109375" bestFit="1" customWidth="1"/>
    <col min="110" max="110" width="26" bestFit="1" customWidth="1"/>
    <col min="111" max="111" width="21" bestFit="1" customWidth="1"/>
    <col min="112" max="112" width="28" bestFit="1" customWidth="1"/>
    <col min="113" max="113" width="30.140625" bestFit="1" customWidth="1"/>
    <col min="114" max="114" width="24.42578125" customWidth="1"/>
    <col min="115" max="116" width="24.7109375" bestFit="1" customWidth="1"/>
    <col min="117" max="117" width="29.140625" bestFit="1" customWidth="1"/>
    <col min="118" max="118" width="19.7109375" bestFit="1" customWidth="1"/>
    <col min="119" max="119" width="21.7109375" style="14" bestFit="1" customWidth="1"/>
    <col min="120" max="120" width="20.7109375" style="14" bestFit="1" customWidth="1"/>
    <col min="121" max="121" width="26" bestFit="1" customWidth="1"/>
    <col min="122" max="122" width="21" bestFit="1" customWidth="1"/>
    <col min="123" max="123" width="28" bestFit="1" customWidth="1"/>
    <col min="124" max="124" width="30.140625" bestFit="1" customWidth="1"/>
    <col min="125" max="125" width="24.42578125" style="12" customWidth="1"/>
    <col min="126" max="126" width="28" bestFit="1" customWidth="1"/>
    <col min="127" max="127" width="30.140625" bestFit="1" customWidth="1"/>
    <col min="128" max="128" width="24.42578125" bestFit="1" customWidth="1"/>
    <col min="129" max="129" width="24.42578125" customWidth="1"/>
    <col min="130" max="130" width="30" bestFit="1" customWidth="1"/>
    <col min="131" max="131" width="32.140625" bestFit="1" customWidth="1"/>
    <col min="132" max="132" width="24.42578125" bestFit="1" customWidth="1"/>
    <col min="133" max="133" width="30.42578125" bestFit="1" customWidth="1"/>
    <col min="134" max="134" width="29.85546875" bestFit="1" customWidth="1"/>
    <col min="135" max="135" width="24" bestFit="1" customWidth="1"/>
    <col min="136" max="136" width="22.85546875" bestFit="1" customWidth="1"/>
    <col min="137" max="137" width="48.42578125" bestFit="1" customWidth="1"/>
    <col min="138" max="138" width="25" bestFit="1" customWidth="1"/>
    <col min="139" max="139" width="29.28515625" bestFit="1" customWidth="1"/>
    <col min="140" max="140" width="30.42578125" bestFit="1" customWidth="1"/>
    <col min="141" max="141" width="32.140625" bestFit="1" customWidth="1"/>
    <col min="142" max="142" width="34" bestFit="1" customWidth="1"/>
    <col min="143" max="143" width="35.42578125" bestFit="1" customWidth="1"/>
    <col min="144" max="144" width="24.85546875" bestFit="1" customWidth="1"/>
    <col min="145" max="145" width="30.140625" bestFit="1" customWidth="1"/>
    <col min="146" max="146" width="29.42578125" bestFit="1" customWidth="1"/>
    <col min="147" max="147" width="26.85546875" bestFit="1" customWidth="1"/>
    <col min="148" max="148" width="45.7109375" bestFit="1" customWidth="1"/>
    <col min="149" max="149" width="35.42578125" bestFit="1" customWidth="1"/>
    <col min="150" max="150" width="48.7109375" bestFit="1" customWidth="1"/>
    <col min="151" max="151" width="44.28515625" bestFit="1" customWidth="1"/>
    <col min="152" max="152" width="36.85546875" bestFit="1" customWidth="1"/>
    <col min="153" max="153" width="28.42578125" bestFit="1" customWidth="1"/>
    <col min="154" max="154" width="28.85546875" bestFit="1" customWidth="1"/>
    <col min="155" max="155" width="26.7109375" bestFit="1" customWidth="1"/>
    <col min="156" max="156" width="29.85546875" bestFit="1" customWidth="1"/>
    <col min="157" max="157" width="40.7109375" bestFit="1" customWidth="1"/>
    <col min="158" max="158" width="47" bestFit="1" customWidth="1"/>
    <col min="159" max="159" width="45.28515625" bestFit="1" customWidth="1"/>
    <col min="160" max="160" width="27.42578125" bestFit="1" customWidth="1"/>
    <col min="161" max="161" width="51.7109375" bestFit="1" customWidth="1"/>
    <col min="162" max="162" width="63.85546875" bestFit="1" customWidth="1"/>
    <col min="163" max="163" width="48.85546875" bestFit="1" customWidth="1"/>
    <col min="164" max="164" width="42.42578125" bestFit="1" customWidth="1"/>
    <col min="165" max="165" width="42.140625" bestFit="1" customWidth="1"/>
    <col min="166" max="166" width="62.42578125" bestFit="1" customWidth="1"/>
    <col min="167" max="167" width="44.42578125" bestFit="1" customWidth="1"/>
    <col min="168" max="168" width="38.42578125" bestFit="1" customWidth="1"/>
    <col min="169" max="169" width="54" bestFit="1" customWidth="1"/>
    <col min="170" max="170" width="38.42578125" bestFit="1" customWidth="1"/>
    <col min="171" max="171" width="51.28515625" bestFit="1" customWidth="1"/>
    <col min="172" max="172" width="40.42578125" bestFit="1" customWidth="1"/>
    <col min="173" max="173" width="37.28515625" bestFit="1" customWidth="1"/>
    <col min="174" max="174" width="38.140625" bestFit="1" customWidth="1"/>
    <col min="175" max="175" width="19.28515625" bestFit="1" customWidth="1"/>
    <col min="176" max="176" width="41.42578125" bestFit="1" customWidth="1"/>
    <col min="177" max="179" width="40" bestFit="1" customWidth="1"/>
    <col min="180" max="180" width="44.42578125" bestFit="1" customWidth="1"/>
    <col min="181" max="181" width="21" bestFit="1" customWidth="1"/>
    <col min="182" max="182" width="45.140625" bestFit="1" customWidth="1"/>
    <col min="183" max="183" width="47.140625" bestFit="1" customWidth="1"/>
    <col min="184" max="184" width="41.42578125" bestFit="1" customWidth="1"/>
    <col min="185" max="185" width="48.7109375" bestFit="1" customWidth="1"/>
    <col min="186" max="186" width="44.28515625" bestFit="1" customWidth="1"/>
    <col min="187" max="187" width="36.85546875" bestFit="1" customWidth="1"/>
    <col min="188" max="188" width="28.42578125" bestFit="1" customWidth="1"/>
    <col min="189" max="189" width="28.85546875" bestFit="1" customWidth="1"/>
    <col min="190" max="190" width="26.7109375" bestFit="1" customWidth="1"/>
    <col min="191" max="191" width="29.85546875" bestFit="1" customWidth="1"/>
    <col min="192" max="192" width="40.7109375" bestFit="1" customWidth="1"/>
    <col min="193" max="193" width="47" bestFit="1" customWidth="1"/>
    <col min="194" max="194" width="45.28515625" bestFit="1" customWidth="1"/>
    <col min="195" max="195" width="27.42578125" bestFit="1" customWidth="1"/>
    <col min="196" max="196" width="51.7109375" bestFit="1" customWidth="1"/>
    <col min="197" max="197" width="63.85546875" bestFit="1" customWidth="1"/>
    <col min="198" max="198" width="48.85546875" bestFit="1" customWidth="1"/>
    <col min="199" max="199" width="42.42578125" bestFit="1" customWidth="1"/>
    <col min="200" max="200" width="42.140625" bestFit="1" customWidth="1"/>
    <col min="201" max="201" width="62.42578125" bestFit="1" customWidth="1"/>
    <col min="202" max="202" width="44.42578125" bestFit="1" customWidth="1"/>
    <col min="203" max="203" width="38.42578125" bestFit="1" customWidth="1"/>
    <col min="204" max="204" width="54" bestFit="1" customWidth="1"/>
    <col min="205" max="205" width="38.42578125" bestFit="1" customWidth="1"/>
    <col min="206" max="206" width="51.28515625" bestFit="1" customWidth="1"/>
    <col min="207" max="207" width="40.42578125" bestFit="1" customWidth="1"/>
    <col min="208" max="208" width="37.28515625" bestFit="1" customWidth="1"/>
    <col min="209" max="209" width="38.140625" bestFit="1" customWidth="1"/>
    <col min="210" max="210" width="19.28515625" bestFit="1" customWidth="1"/>
    <col min="211" max="211" width="41.42578125" bestFit="1" customWidth="1"/>
    <col min="212" max="214" width="40" customWidth="1"/>
    <col min="215" max="215" width="44.42578125" bestFit="1" customWidth="1"/>
    <col min="216" max="216" width="21" bestFit="1" customWidth="1"/>
    <col min="217" max="217" width="45.140625" bestFit="1" customWidth="1"/>
    <col min="218" max="218" width="47.140625" bestFit="1" customWidth="1"/>
    <col min="219" max="219" width="41.42578125" bestFit="1" customWidth="1"/>
    <col min="220" max="221" width="40" customWidth="1"/>
    <col min="222" max="222" width="44.42578125" bestFit="1" customWidth="1"/>
    <col min="223" max="223" width="33.140625" bestFit="1" customWidth="1"/>
    <col min="224" max="224" width="45.140625" bestFit="1" customWidth="1"/>
    <col min="225" max="225" width="47.140625" bestFit="1" customWidth="1"/>
    <col min="226" max="226" width="41.42578125" bestFit="1" customWidth="1"/>
    <col min="227" max="228" width="40" bestFit="1" customWidth="1"/>
    <col min="229" max="229" width="44.42578125" bestFit="1" customWidth="1"/>
    <col min="230" max="230" width="33.140625" bestFit="1" customWidth="1"/>
    <col min="231" max="231" width="45.140625" bestFit="1" customWidth="1"/>
    <col min="232" max="232" width="47.140625" bestFit="1" customWidth="1"/>
    <col min="233" max="233" width="41.42578125" bestFit="1" customWidth="1"/>
  </cols>
  <sheetData>
    <row r="1" spans="1:125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42</v>
      </c>
      <c r="AI1" t="s">
        <v>94</v>
      </c>
      <c r="AJ1" t="s">
        <v>95</v>
      </c>
      <c r="AK1" t="s">
        <v>96</v>
      </c>
      <c r="AL1" t="s">
        <v>345</v>
      </c>
      <c r="AM1" t="s">
        <v>97</v>
      </c>
      <c r="AN1" t="s">
        <v>98</v>
      </c>
      <c r="AO1" t="s">
        <v>99</v>
      </c>
      <c r="AP1" t="s">
        <v>44</v>
      </c>
      <c r="AQ1" t="s">
        <v>45</v>
      </c>
      <c r="AR1" t="s">
        <v>46</v>
      </c>
      <c r="AS1" t="s">
        <v>50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340</v>
      </c>
      <c r="CA1" t="s">
        <v>51</v>
      </c>
      <c r="CB1" t="s">
        <v>180</v>
      </c>
      <c r="CC1" t="s">
        <v>181</v>
      </c>
      <c r="CD1" t="s">
        <v>182</v>
      </c>
      <c r="CE1" t="s">
        <v>183</v>
      </c>
      <c r="CF1" t="s">
        <v>184</v>
      </c>
      <c r="CG1" t="s">
        <v>399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206</v>
      </c>
      <c r="CQ1" t="s">
        <v>400</v>
      </c>
      <c r="CR1" t="s">
        <v>207</v>
      </c>
      <c r="CS1" t="s">
        <v>208</v>
      </c>
      <c r="CT1" t="s">
        <v>209</v>
      </c>
      <c r="CU1" t="s">
        <v>210</v>
      </c>
      <c r="CV1" t="s">
        <v>211</v>
      </c>
      <c r="CW1" t="s">
        <v>52</v>
      </c>
      <c r="CX1" t="s">
        <v>193</v>
      </c>
      <c r="CY1" t="s">
        <v>194</v>
      </c>
      <c r="CZ1" t="s">
        <v>195</v>
      </c>
      <c r="DA1" t="s">
        <v>196</v>
      </c>
      <c r="DB1" t="s">
        <v>197</v>
      </c>
      <c r="DC1" t="s">
        <v>346</v>
      </c>
      <c r="DD1" s="14" t="s">
        <v>347</v>
      </c>
      <c r="DE1" s="14" t="s">
        <v>348</v>
      </c>
      <c r="DF1" t="s">
        <v>349</v>
      </c>
      <c r="DG1" t="s">
        <v>53</v>
      </c>
      <c r="DH1" t="s">
        <v>198</v>
      </c>
      <c r="DI1" t="s">
        <v>199</v>
      </c>
      <c r="DJ1" s="12" t="s">
        <v>200</v>
      </c>
      <c r="DO1"/>
      <c r="DP1"/>
      <c r="DU1"/>
    </row>
    <row r="2" spans="1:125" x14ac:dyDescent="0.25">
      <c r="A2" t="s">
        <v>2</v>
      </c>
      <c r="B2">
        <v>1</v>
      </c>
      <c r="C2" t="s">
        <v>24</v>
      </c>
      <c r="D2">
        <v>44427</v>
      </c>
      <c r="E2" t="s">
        <v>410</v>
      </c>
      <c r="F2" t="s">
        <v>401</v>
      </c>
      <c r="G2" t="s">
        <v>402</v>
      </c>
      <c r="H2" t="s">
        <v>418</v>
      </c>
      <c r="I2" t="s">
        <v>426</v>
      </c>
      <c r="J2" t="s">
        <v>278</v>
      </c>
      <c r="K2" t="s">
        <v>259</v>
      </c>
      <c r="L2" t="s">
        <v>260</v>
      </c>
      <c r="M2" t="s">
        <v>261</v>
      </c>
      <c r="N2" t="s">
        <v>262</v>
      </c>
      <c r="O2" t="s">
        <v>427</v>
      </c>
      <c r="P2" t="s">
        <v>263</v>
      </c>
      <c r="Q2" t="s">
        <v>263</v>
      </c>
      <c r="R2" t="s">
        <v>263</v>
      </c>
      <c r="S2">
        <v>10</v>
      </c>
      <c r="T2" t="s">
        <v>435</v>
      </c>
      <c r="U2">
        <v>45</v>
      </c>
      <c r="V2" t="s">
        <v>333</v>
      </c>
      <c r="W2">
        <v>300</v>
      </c>
      <c r="X2" t="s">
        <v>264</v>
      </c>
      <c r="Y2" t="s">
        <v>282</v>
      </c>
      <c r="Z2" t="s">
        <v>295</v>
      </c>
      <c r="AA2" t="s">
        <v>307</v>
      </c>
      <c r="AB2" t="s">
        <v>316</v>
      </c>
      <c r="AC2" t="s">
        <v>322</v>
      </c>
      <c r="AD2" t="s">
        <v>327</v>
      </c>
      <c r="AE2" t="s">
        <v>331</v>
      </c>
      <c r="AF2" t="s">
        <v>334</v>
      </c>
      <c r="AG2" t="s">
        <v>336</v>
      </c>
      <c r="AP2">
        <v>1</v>
      </c>
      <c r="AQ2" t="s">
        <v>2</v>
      </c>
      <c r="AR2" t="s">
        <v>452</v>
      </c>
      <c r="AS2" t="s">
        <v>25</v>
      </c>
      <c r="AT2">
        <v>1</v>
      </c>
      <c r="AU2" t="s">
        <v>222</v>
      </c>
      <c r="AV2" t="s">
        <v>220</v>
      </c>
      <c r="AW2" s="1" t="s">
        <v>369</v>
      </c>
      <c r="AY2">
        <v>5</v>
      </c>
      <c r="AZ2">
        <v>0</v>
      </c>
      <c r="BA2">
        <v>5</v>
      </c>
      <c r="BB2" t="s">
        <v>252</v>
      </c>
      <c r="BM2" t="s">
        <v>341</v>
      </c>
      <c r="BN2" t="s">
        <v>376</v>
      </c>
      <c r="CA2" t="s">
        <v>452</v>
      </c>
      <c r="CB2" t="s">
        <v>27</v>
      </c>
      <c r="CD2" t="s">
        <v>28</v>
      </c>
      <c r="CW2" t="s">
        <v>24</v>
      </c>
      <c r="CX2">
        <v>1</v>
      </c>
      <c r="CY2">
        <v>0.42</v>
      </c>
      <c r="CZ2">
        <v>0.39</v>
      </c>
      <c r="DA2">
        <v>0.39</v>
      </c>
      <c r="DB2">
        <v>0.40000000000000008</v>
      </c>
      <c r="DC2">
        <v>56.3</v>
      </c>
      <c r="DD2" s="14">
        <v>48</v>
      </c>
      <c r="DE2" s="14">
        <v>87</v>
      </c>
      <c r="DF2">
        <v>120</v>
      </c>
      <c r="DG2" t="s">
        <v>25</v>
      </c>
      <c r="DH2">
        <v>1</v>
      </c>
      <c r="DI2" t="s">
        <v>29</v>
      </c>
      <c r="DJ2" s="12">
        <v>77</v>
      </c>
      <c r="DO2"/>
      <c r="DP2"/>
      <c r="DU2"/>
    </row>
    <row r="3" spans="1:125" x14ac:dyDescent="0.25">
      <c r="A3" t="s">
        <v>2</v>
      </c>
      <c r="B3">
        <v>1</v>
      </c>
      <c r="C3" t="s">
        <v>24</v>
      </c>
      <c r="D3">
        <v>44427</v>
      </c>
      <c r="E3" t="s">
        <v>410</v>
      </c>
      <c r="F3" t="s">
        <v>401</v>
      </c>
      <c r="G3" t="s">
        <v>402</v>
      </c>
      <c r="H3" t="s">
        <v>418</v>
      </c>
      <c r="I3" t="s">
        <v>426</v>
      </c>
      <c r="J3" t="s">
        <v>278</v>
      </c>
      <c r="K3" t="s">
        <v>259</v>
      </c>
      <c r="L3" t="s">
        <v>260</v>
      </c>
      <c r="M3" t="s">
        <v>261</v>
      </c>
      <c r="N3" t="s">
        <v>262</v>
      </c>
      <c r="O3" t="s">
        <v>427</v>
      </c>
      <c r="P3" t="s">
        <v>263</v>
      </c>
      <c r="Q3" t="s">
        <v>263</v>
      </c>
      <c r="R3" t="s">
        <v>263</v>
      </c>
      <c r="S3">
        <v>10</v>
      </c>
      <c r="T3" t="s">
        <v>435</v>
      </c>
      <c r="U3">
        <v>45</v>
      </c>
      <c r="V3" t="s">
        <v>333</v>
      </c>
      <c r="W3">
        <v>300</v>
      </c>
      <c r="X3" t="s">
        <v>264</v>
      </c>
      <c r="Y3" t="s">
        <v>282</v>
      </c>
      <c r="Z3" t="s">
        <v>295</v>
      </c>
      <c r="AA3" t="s">
        <v>307</v>
      </c>
      <c r="AB3" t="s">
        <v>316</v>
      </c>
      <c r="AC3" t="s">
        <v>322</v>
      </c>
      <c r="AD3" t="s">
        <v>327</v>
      </c>
      <c r="AE3" t="s">
        <v>331</v>
      </c>
      <c r="AF3" t="s">
        <v>334</v>
      </c>
      <c r="AG3" t="s">
        <v>336</v>
      </c>
      <c r="AP3">
        <v>3</v>
      </c>
      <c r="AQ3" t="s">
        <v>2</v>
      </c>
      <c r="AR3" t="s">
        <v>452</v>
      </c>
      <c r="AS3" t="s">
        <v>458</v>
      </c>
      <c r="AT3">
        <v>3</v>
      </c>
      <c r="AU3" t="s">
        <v>222</v>
      </c>
      <c r="AV3" t="s">
        <v>221</v>
      </c>
      <c r="AW3" s="1" t="s">
        <v>459</v>
      </c>
      <c r="AY3">
        <v>4</v>
      </c>
      <c r="AZ3">
        <v>8</v>
      </c>
      <c r="BA3">
        <v>12</v>
      </c>
      <c r="BM3" t="s">
        <v>341</v>
      </c>
      <c r="BN3" t="s">
        <v>342</v>
      </c>
      <c r="CA3" t="s">
        <v>452</v>
      </c>
      <c r="CB3" t="s">
        <v>27</v>
      </c>
      <c r="CD3" t="s">
        <v>28</v>
      </c>
      <c r="CW3" t="s">
        <v>24</v>
      </c>
      <c r="CX3">
        <v>1</v>
      </c>
      <c r="CY3">
        <v>0.42</v>
      </c>
      <c r="CZ3">
        <v>0.39</v>
      </c>
      <c r="DA3">
        <v>0.39</v>
      </c>
      <c r="DB3">
        <v>0.40000000000000008</v>
      </c>
      <c r="DC3">
        <v>56.3</v>
      </c>
      <c r="DD3" s="14">
        <v>48</v>
      </c>
      <c r="DE3" s="14">
        <v>87</v>
      </c>
      <c r="DF3">
        <v>120</v>
      </c>
      <c r="DG3" t="s">
        <v>458</v>
      </c>
      <c r="DH3">
        <v>3</v>
      </c>
      <c r="DJ3" s="12"/>
      <c r="DO3"/>
      <c r="DP3"/>
      <c r="DU3"/>
    </row>
    <row r="4" spans="1:125" x14ac:dyDescent="0.25">
      <c r="A4" t="s">
        <v>2</v>
      </c>
      <c r="B4">
        <v>1</v>
      </c>
      <c r="C4" t="s">
        <v>24</v>
      </c>
      <c r="D4">
        <v>44427</v>
      </c>
      <c r="E4" t="s">
        <v>410</v>
      </c>
      <c r="F4" t="s">
        <v>401</v>
      </c>
      <c r="G4" t="s">
        <v>402</v>
      </c>
      <c r="H4" t="s">
        <v>418</v>
      </c>
      <c r="I4" t="s">
        <v>426</v>
      </c>
      <c r="J4" t="s">
        <v>278</v>
      </c>
      <c r="K4" t="s">
        <v>259</v>
      </c>
      <c r="L4" t="s">
        <v>260</v>
      </c>
      <c r="M4" t="s">
        <v>261</v>
      </c>
      <c r="N4" t="s">
        <v>262</v>
      </c>
      <c r="O4" t="s">
        <v>427</v>
      </c>
      <c r="P4" t="s">
        <v>263</v>
      </c>
      <c r="Q4" t="s">
        <v>263</v>
      </c>
      <c r="R4" t="s">
        <v>263</v>
      </c>
      <c r="S4">
        <v>10</v>
      </c>
      <c r="T4" t="s">
        <v>435</v>
      </c>
      <c r="U4">
        <v>45</v>
      </c>
      <c r="V4" t="s">
        <v>333</v>
      </c>
      <c r="W4">
        <v>300</v>
      </c>
      <c r="X4" t="s">
        <v>264</v>
      </c>
      <c r="Y4" t="s">
        <v>282</v>
      </c>
      <c r="Z4" t="s">
        <v>295</v>
      </c>
      <c r="AA4" t="s">
        <v>307</v>
      </c>
      <c r="AB4" t="s">
        <v>316</v>
      </c>
      <c r="AC4" t="s">
        <v>322</v>
      </c>
      <c r="AD4" t="s">
        <v>327</v>
      </c>
      <c r="AE4" t="s">
        <v>331</v>
      </c>
      <c r="AF4" t="s">
        <v>334</v>
      </c>
      <c r="AG4" t="s">
        <v>336</v>
      </c>
      <c r="AP4">
        <v>2</v>
      </c>
      <c r="AQ4" t="s">
        <v>2</v>
      </c>
      <c r="AR4" t="s">
        <v>5</v>
      </c>
      <c r="AS4" t="s">
        <v>365</v>
      </c>
      <c r="AT4">
        <v>2</v>
      </c>
      <c r="AU4" t="s">
        <v>222</v>
      </c>
      <c r="AV4" t="s">
        <v>220</v>
      </c>
      <c r="AW4" s="1" t="s">
        <v>369</v>
      </c>
      <c r="AY4">
        <v>3</v>
      </c>
      <c r="AZ4">
        <v>5</v>
      </c>
      <c r="BA4">
        <v>8</v>
      </c>
      <c r="BB4" t="s">
        <v>223</v>
      </c>
      <c r="BM4" t="s">
        <v>343</v>
      </c>
      <c r="BN4" t="s">
        <v>342</v>
      </c>
      <c r="CA4" t="s">
        <v>5</v>
      </c>
      <c r="CB4" t="s">
        <v>27</v>
      </c>
      <c r="CD4" t="s">
        <v>28</v>
      </c>
      <c r="CE4" t="s">
        <v>253</v>
      </c>
      <c r="CF4" t="s">
        <v>319</v>
      </c>
      <c r="CG4" t="s">
        <v>273</v>
      </c>
      <c r="CI4" t="s">
        <v>255</v>
      </c>
      <c r="CK4" t="s">
        <v>28</v>
      </c>
      <c r="CL4" t="s">
        <v>444</v>
      </c>
      <c r="CW4" t="s">
        <v>24</v>
      </c>
      <c r="CX4">
        <v>1</v>
      </c>
      <c r="CY4">
        <v>0.42</v>
      </c>
      <c r="CZ4">
        <v>0.39</v>
      </c>
      <c r="DA4">
        <v>0.39</v>
      </c>
      <c r="DB4">
        <v>0.40000000000000008</v>
      </c>
      <c r="DC4">
        <v>56.3</v>
      </c>
      <c r="DD4" s="14">
        <v>48</v>
      </c>
      <c r="DE4" s="14">
        <v>87</v>
      </c>
      <c r="DF4">
        <v>120</v>
      </c>
      <c r="DG4" t="s">
        <v>365</v>
      </c>
      <c r="DH4">
        <v>2</v>
      </c>
      <c r="DI4" t="s">
        <v>364</v>
      </c>
      <c r="DJ4" s="12">
        <v>3</v>
      </c>
      <c r="DO4"/>
      <c r="DP4"/>
      <c r="DU4"/>
    </row>
    <row r="5" spans="1:125" x14ac:dyDescent="0.25">
      <c r="A5" t="s">
        <v>2</v>
      </c>
      <c r="B5">
        <v>1</v>
      </c>
      <c r="C5" t="s">
        <v>24</v>
      </c>
      <c r="D5">
        <v>44427</v>
      </c>
      <c r="E5" t="s">
        <v>410</v>
      </c>
      <c r="F5" t="s">
        <v>401</v>
      </c>
      <c r="G5" t="s">
        <v>402</v>
      </c>
      <c r="H5" t="s">
        <v>418</v>
      </c>
      <c r="I5" t="s">
        <v>426</v>
      </c>
      <c r="J5" t="s">
        <v>278</v>
      </c>
      <c r="K5" t="s">
        <v>259</v>
      </c>
      <c r="L5" t="s">
        <v>260</v>
      </c>
      <c r="M5" t="s">
        <v>261</v>
      </c>
      <c r="N5" t="s">
        <v>262</v>
      </c>
      <c r="O5" t="s">
        <v>427</v>
      </c>
      <c r="P5" t="s">
        <v>263</v>
      </c>
      <c r="Q5" t="s">
        <v>263</v>
      </c>
      <c r="R5" t="s">
        <v>263</v>
      </c>
      <c r="S5">
        <v>10</v>
      </c>
      <c r="T5" t="s">
        <v>435</v>
      </c>
      <c r="U5">
        <v>45</v>
      </c>
      <c r="V5" t="s">
        <v>333</v>
      </c>
      <c r="W5">
        <v>300</v>
      </c>
      <c r="X5" t="s">
        <v>264</v>
      </c>
      <c r="Y5" t="s">
        <v>282</v>
      </c>
      <c r="Z5" t="s">
        <v>295</v>
      </c>
      <c r="AA5" t="s">
        <v>307</v>
      </c>
      <c r="AB5" t="s">
        <v>316</v>
      </c>
      <c r="AC5" t="s">
        <v>322</v>
      </c>
      <c r="AD5" t="s">
        <v>327</v>
      </c>
      <c r="AE5" t="s">
        <v>331</v>
      </c>
      <c r="AF5" t="s">
        <v>334</v>
      </c>
      <c r="AG5" t="s">
        <v>336</v>
      </c>
      <c r="AP5">
        <v>4</v>
      </c>
      <c r="AQ5" t="s">
        <v>2</v>
      </c>
      <c r="AR5" t="s">
        <v>370</v>
      </c>
      <c r="AT5">
        <v>4</v>
      </c>
      <c r="AU5" t="s">
        <v>265</v>
      </c>
      <c r="AV5" t="s">
        <v>368</v>
      </c>
      <c r="AW5" s="1" t="s">
        <v>369</v>
      </c>
      <c r="AY5">
        <v>3</v>
      </c>
      <c r="AZ5">
        <v>12</v>
      </c>
      <c r="BA5">
        <v>15</v>
      </c>
      <c r="BM5" t="s">
        <v>368</v>
      </c>
      <c r="BN5" t="s">
        <v>342</v>
      </c>
      <c r="CA5" t="s">
        <v>370</v>
      </c>
      <c r="CB5" t="s">
        <v>271</v>
      </c>
      <c r="CE5" t="s">
        <v>272</v>
      </c>
      <c r="CF5" t="s">
        <v>312</v>
      </c>
      <c r="CG5" t="s">
        <v>28</v>
      </c>
      <c r="CH5" t="s">
        <v>254</v>
      </c>
      <c r="CI5" t="s">
        <v>275</v>
      </c>
      <c r="CJ5" t="s">
        <v>256</v>
      </c>
      <c r="CK5" t="s">
        <v>273</v>
      </c>
      <c r="CL5" t="s">
        <v>445</v>
      </c>
      <c r="CM5" t="s">
        <v>257</v>
      </c>
      <c r="CU5">
        <v>16.5</v>
      </c>
      <c r="CW5" t="s">
        <v>24</v>
      </c>
      <c r="CX5">
        <v>1</v>
      </c>
      <c r="CY5">
        <v>0.42</v>
      </c>
      <c r="CZ5">
        <v>0.39</v>
      </c>
      <c r="DA5">
        <v>0.39</v>
      </c>
      <c r="DB5">
        <v>0.40000000000000008</v>
      </c>
      <c r="DC5">
        <v>56.3</v>
      </c>
      <c r="DD5" s="14">
        <v>48</v>
      </c>
      <c r="DE5" s="14">
        <v>87</v>
      </c>
      <c r="DF5">
        <v>120</v>
      </c>
      <c r="DJ5" s="12"/>
      <c r="DO5"/>
      <c r="DP5"/>
      <c r="DU5"/>
    </row>
    <row r="6" spans="1:125" x14ac:dyDescent="0.25">
      <c r="A6" t="s">
        <v>2</v>
      </c>
      <c r="B6">
        <v>1</v>
      </c>
      <c r="C6" t="s">
        <v>24</v>
      </c>
      <c r="D6">
        <v>44427</v>
      </c>
      <c r="E6" t="s">
        <v>410</v>
      </c>
      <c r="F6" t="s">
        <v>401</v>
      </c>
      <c r="G6" t="s">
        <v>402</v>
      </c>
      <c r="H6" t="s">
        <v>418</v>
      </c>
      <c r="I6" t="s">
        <v>426</v>
      </c>
      <c r="J6" t="s">
        <v>278</v>
      </c>
      <c r="K6" t="s">
        <v>259</v>
      </c>
      <c r="L6" t="s">
        <v>260</v>
      </c>
      <c r="M6" t="s">
        <v>261</v>
      </c>
      <c r="N6" t="s">
        <v>262</v>
      </c>
      <c r="O6" t="s">
        <v>427</v>
      </c>
      <c r="P6" t="s">
        <v>263</v>
      </c>
      <c r="Q6" t="s">
        <v>263</v>
      </c>
      <c r="R6" t="s">
        <v>263</v>
      </c>
      <c r="S6">
        <v>10</v>
      </c>
      <c r="T6" t="s">
        <v>435</v>
      </c>
      <c r="U6">
        <v>45</v>
      </c>
      <c r="V6" t="s">
        <v>333</v>
      </c>
      <c r="W6">
        <v>300</v>
      </c>
      <c r="X6" t="s">
        <v>264</v>
      </c>
      <c r="Y6" t="s">
        <v>282</v>
      </c>
      <c r="Z6" t="s">
        <v>295</v>
      </c>
      <c r="AA6" t="s">
        <v>307</v>
      </c>
      <c r="AB6" t="s">
        <v>316</v>
      </c>
      <c r="AC6" t="s">
        <v>322</v>
      </c>
      <c r="AD6" t="s">
        <v>327</v>
      </c>
      <c r="AE6" t="s">
        <v>331</v>
      </c>
      <c r="AF6" t="s">
        <v>334</v>
      </c>
      <c r="AG6" t="s">
        <v>336</v>
      </c>
      <c r="AP6">
        <v>5</v>
      </c>
      <c r="AQ6" t="s">
        <v>2</v>
      </c>
      <c r="AR6" t="s">
        <v>453</v>
      </c>
      <c r="AT6">
        <v>5</v>
      </c>
      <c r="AU6" t="s">
        <v>265</v>
      </c>
      <c r="AV6" t="s">
        <v>371</v>
      </c>
      <c r="AW6" s="1"/>
      <c r="AY6">
        <v>6</v>
      </c>
      <c r="AZ6">
        <v>15</v>
      </c>
      <c r="BA6">
        <v>21</v>
      </c>
      <c r="BM6" t="s">
        <v>371</v>
      </c>
      <c r="BN6" t="s">
        <v>342</v>
      </c>
      <c r="CA6" t="s">
        <v>453</v>
      </c>
      <c r="CB6" t="s">
        <v>27</v>
      </c>
      <c r="CE6" t="s">
        <v>289</v>
      </c>
      <c r="CF6" t="s">
        <v>302</v>
      </c>
      <c r="CG6" t="s">
        <v>273</v>
      </c>
      <c r="CH6" t="s">
        <v>274</v>
      </c>
      <c r="CI6" t="s">
        <v>291</v>
      </c>
      <c r="CJ6" t="s">
        <v>275</v>
      </c>
      <c r="CL6" t="s">
        <v>446</v>
      </c>
      <c r="CM6" t="s">
        <v>257</v>
      </c>
      <c r="CW6" t="s">
        <v>24</v>
      </c>
      <c r="CX6">
        <v>1</v>
      </c>
      <c r="CY6">
        <v>0.42</v>
      </c>
      <c r="CZ6">
        <v>0.39</v>
      </c>
      <c r="DA6">
        <v>0.39</v>
      </c>
      <c r="DB6">
        <v>0.40000000000000008</v>
      </c>
      <c r="DC6">
        <v>56.3</v>
      </c>
      <c r="DD6" s="14">
        <v>48</v>
      </c>
      <c r="DE6" s="14">
        <v>87</v>
      </c>
      <c r="DF6">
        <v>120</v>
      </c>
      <c r="DJ6" s="12"/>
      <c r="DO6"/>
      <c r="DP6"/>
      <c r="DU6"/>
    </row>
    <row r="7" spans="1:125" x14ac:dyDescent="0.25">
      <c r="A7" t="s">
        <v>2</v>
      </c>
      <c r="B7">
        <v>1</v>
      </c>
      <c r="C7" t="s">
        <v>24</v>
      </c>
      <c r="D7">
        <v>44427</v>
      </c>
      <c r="E7" t="s">
        <v>410</v>
      </c>
      <c r="F7" t="s">
        <v>401</v>
      </c>
      <c r="G7" t="s">
        <v>402</v>
      </c>
      <c r="H7" t="s">
        <v>418</v>
      </c>
      <c r="I7" t="s">
        <v>426</v>
      </c>
      <c r="J7" t="s">
        <v>278</v>
      </c>
      <c r="K7" t="s">
        <v>259</v>
      </c>
      <c r="L7" t="s">
        <v>260</v>
      </c>
      <c r="M7" t="s">
        <v>261</v>
      </c>
      <c r="N7" t="s">
        <v>262</v>
      </c>
      <c r="O7" t="s">
        <v>427</v>
      </c>
      <c r="P7" t="s">
        <v>263</v>
      </c>
      <c r="Q7" t="s">
        <v>263</v>
      </c>
      <c r="R7" t="s">
        <v>263</v>
      </c>
      <c r="S7">
        <v>10</v>
      </c>
      <c r="T7" t="s">
        <v>435</v>
      </c>
      <c r="U7">
        <v>45</v>
      </c>
      <c r="V7" t="s">
        <v>333</v>
      </c>
      <c r="W7">
        <v>300</v>
      </c>
      <c r="X7" t="s">
        <v>264</v>
      </c>
      <c r="Y7" t="s">
        <v>282</v>
      </c>
      <c r="Z7" t="s">
        <v>295</v>
      </c>
      <c r="AA7" t="s">
        <v>307</v>
      </c>
      <c r="AB7" t="s">
        <v>316</v>
      </c>
      <c r="AC7" t="s">
        <v>322</v>
      </c>
      <c r="AD7" t="s">
        <v>327</v>
      </c>
      <c r="AE7" t="s">
        <v>331</v>
      </c>
      <c r="AF7" t="s">
        <v>334</v>
      </c>
      <c r="AG7" t="s">
        <v>336</v>
      </c>
      <c r="AP7">
        <v>6</v>
      </c>
      <c r="AQ7" t="s">
        <v>2</v>
      </c>
      <c r="AR7" t="s">
        <v>454</v>
      </c>
      <c r="AT7">
        <v>6</v>
      </c>
      <c r="AU7" t="s">
        <v>283</v>
      </c>
      <c r="AV7" t="s">
        <v>366</v>
      </c>
      <c r="AW7" s="1"/>
      <c r="AY7">
        <v>78</v>
      </c>
      <c r="AZ7">
        <v>21</v>
      </c>
      <c r="BA7">
        <v>99</v>
      </c>
      <c r="BM7" t="s">
        <v>367</v>
      </c>
      <c r="BN7" t="s">
        <v>342</v>
      </c>
      <c r="CA7" t="s">
        <v>454</v>
      </c>
      <c r="CB7" t="s">
        <v>271</v>
      </c>
      <c r="CE7" t="s">
        <v>302</v>
      </c>
      <c r="CF7" t="s">
        <v>289</v>
      </c>
      <c r="CG7" t="s">
        <v>28</v>
      </c>
      <c r="CH7" t="s">
        <v>290</v>
      </c>
      <c r="CI7" t="s">
        <v>304</v>
      </c>
      <c r="CJ7" t="s">
        <v>291</v>
      </c>
      <c r="CK7" t="s">
        <v>28</v>
      </c>
      <c r="CL7" t="s">
        <v>447</v>
      </c>
      <c r="CM7" t="s">
        <v>276</v>
      </c>
      <c r="CU7">
        <v>21</v>
      </c>
      <c r="CW7" t="s">
        <v>24</v>
      </c>
      <c r="CX7">
        <v>1</v>
      </c>
      <c r="CY7">
        <v>0.42</v>
      </c>
      <c r="CZ7">
        <v>0.39</v>
      </c>
      <c r="DA7">
        <v>0.39</v>
      </c>
      <c r="DB7">
        <v>0.40000000000000008</v>
      </c>
      <c r="DC7">
        <v>56.3</v>
      </c>
      <c r="DD7" s="14">
        <v>48</v>
      </c>
      <c r="DE7" s="14">
        <v>87</v>
      </c>
      <c r="DF7">
        <v>120</v>
      </c>
      <c r="DJ7" s="12"/>
      <c r="DO7"/>
      <c r="DP7"/>
      <c r="DU7"/>
    </row>
    <row r="8" spans="1:125" x14ac:dyDescent="0.25">
      <c r="A8" t="s">
        <v>2</v>
      </c>
      <c r="B8">
        <v>1</v>
      </c>
      <c r="C8" t="s">
        <v>24</v>
      </c>
      <c r="D8">
        <v>44427</v>
      </c>
      <c r="E8" t="s">
        <v>410</v>
      </c>
      <c r="F8" t="s">
        <v>401</v>
      </c>
      <c r="G8" t="s">
        <v>402</v>
      </c>
      <c r="H8" t="s">
        <v>418</v>
      </c>
      <c r="I8" t="s">
        <v>426</v>
      </c>
      <c r="J8" t="s">
        <v>278</v>
      </c>
      <c r="K8" t="s">
        <v>259</v>
      </c>
      <c r="L8" t="s">
        <v>260</v>
      </c>
      <c r="M8" t="s">
        <v>261</v>
      </c>
      <c r="N8" t="s">
        <v>262</v>
      </c>
      <c r="O8" t="s">
        <v>427</v>
      </c>
      <c r="P8" t="s">
        <v>263</v>
      </c>
      <c r="Q8" t="s">
        <v>263</v>
      </c>
      <c r="R8" t="s">
        <v>263</v>
      </c>
      <c r="S8">
        <v>10</v>
      </c>
      <c r="T8" t="s">
        <v>435</v>
      </c>
      <c r="U8">
        <v>45</v>
      </c>
      <c r="V8" t="s">
        <v>333</v>
      </c>
      <c r="W8">
        <v>300</v>
      </c>
      <c r="X8" t="s">
        <v>264</v>
      </c>
      <c r="Y8" t="s">
        <v>282</v>
      </c>
      <c r="Z8" t="s">
        <v>295</v>
      </c>
      <c r="AA8" t="s">
        <v>307</v>
      </c>
      <c r="AB8" t="s">
        <v>316</v>
      </c>
      <c r="AC8" t="s">
        <v>322</v>
      </c>
      <c r="AD8" t="s">
        <v>327</v>
      </c>
      <c r="AE8" t="s">
        <v>331</v>
      </c>
      <c r="AF8" t="s">
        <v>334</v>
      </c>
      <c r="AG8" t="s">
        <v>336</v>
      </c>
      <c r="AP8">
        <v>7</v>
      </c>
      <c r="AQ8" t="s">
        <v>2</v>
      </c>
      <c r="AR8" t="s">
        <v>455</v>
      </c>
      <c r="AT8">
        <v>7</v>
      </c>
      <c r="AU8" t="s">
        <v>283</v>
      </c>
      <c r="AV8" t="s">
        <v>366</v>
      </c>
      <c r="AW8" s="1"/>
      <c r="AY8">
        <v>9</v>
      </c>
      <c r="AZ8">
        <v>99</v>
      </c>
      <c r="BA8">
        <v>108</v>
      </c>
      <c r="BM8" t="s">
        <v>367</v>
      </c>
      <c r="BN8" t="s">
        <v>342</v>
      </c>
      <c r="CA8" t="s">
        <v>455</v>
      </c>
      <c r="CB8" t="s">
        <v>27</v>
      </c>
      <c r="CE8" t="s">
        <v>312</v>
      </c>
      <c r="CF8" t="s">
        <v>272</v>
      </c>
      <c r="CG8" t="s">
        <v>273</v>
      </c>
      <c r="CH8" t="s">
        <v>303</v>
      </c>
      <c r="CI8" t="s">
        <v>313</v>
      </c>
      <c r="CK8" t="s">
        <v>273</v>
      </c>
      <c r="CL8" t="s">
        <v>448</v>
      </c>
      <c r="CM8" t="s">
        <v>276</v>
      </c>
      <c r="CU8">
        <v>23.9</v>
      </c>
      <c r="CW8" t="s">
        <v>24</v>
      </c>
      <c r="CX8">
        <v>1</v>
      </c>
      <c r="CY8">
        <v>0.42</v>
      </c>
      <c r="CZ8">
        <v>0.39</v>
      </c>
      <c r="DA8">
        <v>0.39</v>
      </c>
      <c r="DB8">
        <v>0.40000000000000008</v>
      </c>
      <c r="DC8">
        <v>56.3</v>
      </c>
      <c r="DD8" s="14">
        <v>48</v>
      </c>
      <c r="DE8" s="14">
        <v>87</v>
      </c>
      <c r="DF8">
        <v>120</v>
      </c>
      <c r="DJ8" s="12"/>
      <c r="DO8"/>
      <c r="DP8"/>
      <c r="DU8"/>
    </row>
    <row r="9" spans="1:125" x14ac:dyDescent="0.25">
      <c r="A9" t="s">
        <v>2</v>
      </c>
      <c r="B9">
        <v>1</v>
      </c>
      <c r="C9" t="s">
        <v>24</v>
      </c>
      <c r="D9">
        <v>44427</v>
      </c>
      <c r="E9" t="s">
        <v>410</v>
      </c>
      <c r="F9" t="s">
        <v>401</v>
      </c>
      <c r="G9" t="s">
        <v>402</v>
      </c>
      <c r="H9" t="s">
        <v>418</v>
      </c>
      <c r="I9" t="s">
        <v>426</v>
      </c>
      <c r="J9" t="s">
        <v>278</v>
      </c>
      <c r="K9" t="s">
        <v>259</v>
      </c>
      <c r="L9" t="s">
        <v>260</v>
      </c>
      <c r="M9" t="s">
        <v>261</v>
      </c>
      <c r="N9" t="s">
        <v>262</v>
      </c>
      <c r="O9" t="s">
        <v>427</v>
      </c>
      <c r="P9" t="s">
        <v>263</v>
      </c>
      <c r="Q9" t="s">
        <v>263</v>
      </c>
      <c r="R9" t="s">
        <v>263</v>
      </c>
      <c r="S9">
        <v>10</v>
      </c>
      <c r="T9" t="s">
        <v>435</v>
      </c>
      <c r="U9">
        <v>45</v>
      </c>
      <c r="V9" t="s">
        <v>333</v>
      </c>
      <c r="W9">
        <v>300</v>
      </c>
      <c r="X9" t="s">
        <v>264</v>
      </c>
      <c r="Y9" t="s">
        <v>282</v>
      </c>
      <c r="Z9" t="s">
        <v>295</v>
      </c>
      <c r="AA9" t="s">
        <v>307</v>
      </c>
      <c r="AB9" t="s">
        <v>316</v>
      </c>
      <c r="AC9" t="s">
        <v>322</v>
      </c>
      <c r="AD9" t="s">
        <v>327</v>
      </c>
      <c r="AE9" t="s">
        <v>331</v>
      </c>
      <c r="AF9" t="s">
        <v>334</v>
      </c>
      <c r="AG9" t="s">
        <v>336</v>
      </c>
      <c r="AP9">
        <v>8</v>
      </c>
      <c r="AQ9" t="s">
        <v>2</v>
      </c>
      <c r="AR9" t="s">
        <v>456</v>
      </c>
      <c r="AT9">
        <v>8</v>
      </c>
      <c r="AU9" t="s">
        <v>283</v>
      </c>
      <c r="AV9" t="s">
        <v>450</v>
      </c>
      <c r="AW9" s="1"/>
      <c r="AY9">
        <v>12</v>
      </c>
      <c r="AZ9">
        <v>108</v>
      </c>
      <c r="BA9">
        <v>120</v>
      </c>
      <c r="BM9" t="s">
        <v>367</v>
      </c>
      <c r="BN9" t="s">
        <v>342</v>
      </c>
      <c r="CA9" t="s">
        <v>456</v>
      </c>
      <c r="CB9" t="s">
        <v>271</v>
      </c>
      <c r="CE9" t="s">
        <v>319</v>
      </c>
      <c r="CF9" t="s">
        <v>253</v>
      </c>
      <c r="CL9" t="s">
        <v>449</v>
      </c>
      <c r="CM9" t="s">
        <v>257</v>
      </c>
      <c r="CW9" t="s">
        <v>24</v>
      </c>
      <c r="CX9">
        <v>1</v>
      </c>
      <c r="CY9">
        <v>0.42</v>
      </c>
      <c r="CZ9">
        <v>0.39</v>
      </c>
      <c r="DA9">
        <v>0.39</v>
      </c>
      <c r="DB9">
        <v>0.40000000000000008</v>
      </c>
      <c r="DC9">
        <v>56.3</v>
      </c>
      <c r="DD9" s="14">
        <v>48</v>
      </c>
      <c r="DE9" s="14">
        <v>87</v>
      </c>
      <c r="DF9">
        <v>120</v>
      </c>
      <c r="DJ9" s="12"/>
      <c r="DO9"/>
      <c r="DP9"/>
      <c r="DU9"/>
    </row>
    <row r="10" spans="1:125" x14ac:dyDescent="0.25">
      <c r="A10" t="s">
        <v>2</v>
      </c>
      <c r="B10">
        <v>1</v>
      </c>
      <c r="C10" t="s">
        <v>24</v>
      </c>
      <c r="D10">
        <v>44427</v>
      </c>
      <c r="E10" t="s">
        <v>410</v>
      </c>
      <c r="F10" t="s">
        <v>401</v>
      </c>
      <c r="G10" t="s">
        <v>402</v>
      </c>
      <c r="H10" t="s">
        <v>418</v>
      </c>
      <c r="I10" t="s">
        <v>426</v>
      </c>
      <c r="J10" t="s">
        <v>278</v>
      </c>
      <c r="K10" t="s">
        <v>259</v>
      </c>
      <c r="L10" t="s">
        <v>260</v>
      </c>
      <c r="M10" t="s">
        <v>261</v>
      </c>
      <c r="N10" t="s">
        <v>262</v>
      </c>
      <c r="O10" t="s">
        <v>427</v>
      </c>
      <c r="P10" t="s">
        <v>263</v>
      </c>
      <c r="Q10" t="s">
        <v>263</v>
      </c>
      <c r="R10" t="s">
        <v>263</v>
      </c>
      <c r="S10">
        <v>10</v>
      </c>
      <c r="T10" t="s">
        <v>435</v>
      </c>
      <c r="U10">
        <v>45</v>
      </c>
      <c r="V10" t="s">
        <v>333</v>
      </c>
      <c r="W10">
        <v>300</v>
      </c>
      <c r="X10" t="s">
        <v>264</v>
      </c>
      <c r="Y10" t="s">
        <v>282</v>
      </c>
      <c r="Z10" t="s">
        <v>295</v>
      </c>
      <c r="AA10" t="s">
        <v>307</v>
      </c>
      <c r="AB10" t="s">
        <v>316</v>
      </c>
      <c r="AC10" t="s">
        <v>322</v>
      </c>
      <c r="AD10" t="s">
        <v>327</v>
      </c>
      <c r="AE10" t="s">
        <v>331</v>
      </c>
      <c r="AF10" t="s">
        <v>334</v>
      </c>
      <c r="AG10" t="s">
        <v>336</v>
      </c>
      <c r="AP10">
        <v>9</v>
      </c>
      <c r="AQ10" t="s">
        <v>2</v>
      </c>
      <c r="AR10" t="s">
        <v>457</v>
      </c>
      <c r="AT10">
        <v>9</v>
      </c>
      <c r="AU10" t="s">
        <v>283</v>
      </c>
      <c r="AV10" t="s">
        <v>451</v>
      </c>
      <c r="AW10" s="1"/>
      <c r="AY10">
        <v>15</v>
      </c>
      <c r="AZ10">
        <v>120</v>
      </c>
      <c r="BA10">
        <v>135</v>
      </c>
      <c r="BM10" t="s">
        <v>367</v>
      </c>
      <c r="BN10" t="s">
        <v>342</v>
      </c>
      <c r="CA10" t="s">
        <v>457</v>
      </c>
      <c r="CW10" t="s">
        <v>24</v>
      </c>
      <c r="CX10">
        <v>1</v>
      </c>
      <c r="CY10">
        <v>0.42</v>
      </c>
      <c r="CZ10">
        <v>0.39</v>
      </c>
      <c r="DA10">
        <v>0.39</v>
      </c>
      <c r="DB10">
        <v>0.40000000000000008</v>
      </c>
      <c r="DC10">
        <v>56.3</v>
      </c>
      <c r="DD10" s="14">
        <v>48</v>
      </c>
      <c r="DE10" s="14">
        <v>87</v>
      </c>
      <c r="DF10">
        <v>120</v>
      </c>
      <c r="DJ10" s="12"/>
      <c r="DO10"/>
      <c r="DP10"/>
      <c r="DU10"/>
    </row>
    <row r="11" spans="1:125" x14ac:dyDescent="0.25">
      <c r="A11" t="s">
        <v>217</v>
      </c>
      <c r="B11">
        <v>2</v>
      </c>
      <c r="C11" t="s">
        <v>350</v>
      </c>
      <c r="D11">
        <v>44428</v>
      </c>
      <c r="E11" t="s">
        <v>411</v>
      </c>
      <c r="F11" t="s">
        <v>401</v>
      </c>
      <c r="G11" t="s">
        <v>403</v>
      </c>
      <c r="H11" t="s">
        <v>419</v>
      </c>
      <c r="I11" t="s">
        <v>426</v>
      </c>
      <c r="J11" t="s">
        <v>320</v>
      </c>
      <c r="K11" t="s">
        <v>278</v>
      </c>
      <c r="L11" t="s">
        <v>279</v>
      </c>
      <c r="M11" t="s">
        <v>280</v>
      </c>
      <c r="N11">
        <v>0.3</v>
      </c>
      <c r="O11" t="s">
        <v>428</v>
      </c>
      <c r="P11" t="s">
        <v>263</v>
      </c>
      <c r="Q11" t="s">
        <v>263</v>
      </c>
      <c r="S11">
        <v>20</v>
      </c>
      <c r="T11" t="s">
        <v>436</v>
      </c>
      <c r="U11">
        <v>45</v>
      </c>
      <c r="V11" t="s">
        <v>287</v>
      </c>
      <c r="W11">
        <v>250</v>
      </c>
      <c r="X11" t="s">
        <v>264</v>
      </c>
      <c r="Y11" t="s">
        <v>307</v>
      </c>
      <c r="Z11" t="s">
        <v>327</v>
      </c>
      <c r="AA11" t="s">
        <v>443</v>
      </c>
      <c r="AP11">
        <v>10</v>
      </c>
      <c r="AQ11" t="s">
        <v>217</v>
      </c>
      <c r="AS11" t="s">
        <v>365</v>
      </c>
      <c r="AT11">
        <v>1</v>
      </c>
      <c r="AU11" t="s">
        <v>222</v>
      </c>
      <c r="AV11" t="s">
        <v>221</v>
      </c>
      <c r="AW11" s="1"/>
      <c r="AY11">
        <v>3</v>
      </c>
      <c r="AZ11">
        <v>0</v>
      </c>
      <c r="BA11">
        <v>3</v>
      </c>
      <c r="BM11" t="s">
        <v>341</v>
      </c>
      <c r="BN11" t="s">
        <v>342</v>
      </c>
      <c r="CW11" t="s">
        <v>350</v>
      </c>
      <c r="CX11">
        <v>2</v>
      </c>
      <c r="CY11">
        <v>1E-3</v>
      </c>
      <c r="CZ11">
        <v>1E-3</v>
      </c>
      <c r="DA11">
        <v>1E-3</v>
      </c>
      <c r="DB11">
        <v>1E-3</v>
      </c>
      <c r="DC11">
        <v>22500</v>
      </c>
      <c r="DD11" s="14">
        <v>19125</v>
      </c>
      <c r="DE11" s="14" t="s">
        <v>353</v>
      </c>
      <c r="DF11">
        <v>120</v>
      </c>
      <c r="DG11" t="s">
        <v>365</v>
      </c>
      <c r="DH11">
        <v>2</v>
      </c>
      <c r="DI11" t="s">
        <v>364</v>
      </c>
      <c r="DJ11" s="12">
        <v>3</v>
      </c>
      <c r="DO11"/>
      <c r="DP11"/>
      <c r="DU11"/>
    </row>
    <row r="12" spans="1:125" x14ac:dyDescent="0.25">
      <c r="A12" t="s">
        <v>217</v>
      </c>
      <c r="B12">
        <v>2</v>
      </c>
      <c r="C12" t="s">
        <v>350</v>
      </c>
      <c r="D12">
        <v>44428</v>
      </c>
      <c r="E12" t="s">
        <v>411</v>
      </c>
      <c r="F12" t="s">
        <v>401</v>
      </c>
      <c r="G12" t="s">
        <v>403</v>
      </c>
      <c r="H12" t="s">
        <v>419</v>
      </c>
      <c r="I12" t="s">
        <v>426</v>
      </c>
      <c r="J12" t="s">
        <v>320</v>
      </c>
      <c r="K12" t="s">
        <v>278</v>
      </c>
      <c r="L12" t="s">
        <v>279</v>
      </c>
      <c r="M12" t="s">
        <v>280</v>
      </c>
      <c r="N12">
        <v>0.3</v>
      </c>
      <c r="O12" t="s">
        <v>428</v>
      </c>
      <c r="P12" t="s">
        <v>263</v>
      </c>
      <c r="Q12" t="s">
        <v>263</v>
      </c>
      <c r="S12">
        <v>20</v>
      </c>
      <c r="T12" t="s">
        <v>436</v>
      </c>
      <c r="U12">
        <v>45</v>
      </c>
      <c r="V12" t="s">
        <v>287</v>
      </c>
      <c r="W12">
        <v>250</v>
      </c>
      <c r="X12" t="s">
        <v>264</v>
      </c>
      <c r="Y12" t="s">
        <v>307</v>
      </c>
      <c r="Z12" t="s">
        <v>327</v>
      </c>
      <c r="AA12" t="s">
        <v>443</v>
      </c>
      <c r="AP12">
        <v>11</v>
      </c>
      <c r="AQ12" t="s">
        <v>217</v>
      </c>
      <c r="AR12" t="s">
        <v>5</v>
      </c>
      <c r="AT12">
        <v>2</v>
      </c>
      <c r="AU12" t="s">
        <v>283</v>
      </c>
      <c r="AV12" t="s">
        <v>366</v>
      </c>
      <c r="AW12" s="1"/>
      <c r="AY12">
        <v>6</v>
      </c>
      <c r="AZ12">
        <v>3</v>
      </c>
      <c r="BA12">
        <v>9</v>
      </c>
      <c r="BM12" t="s">
        <v>367</v>
      </c>
      <c r="BN12" t="s">
        <v>342</v>
      </c>
      <c r="CA12" t="s">
        <v>5</v>
      </c>
      <c r="CB12" t="s">
        <v>27</v>
      </c>
      <c r="CD12" t="s">
        <v>28</v>
      </c>
      <c r="CE12" t="s">
        <v>253</v>
      </c>
      <c r="CF12" t="s">
        <v>319</v>
      </c>
      <c r="CG12" t="s">
        <v>273</v>
      </c>
      <c r="CI12" t="s">
        <v>255</v>
      </c>
      <c r="CK12" t="s">
        <v>28</v>
      </c>
      <c r="CL12" t="s">
        <v>444</v>
      </c>
      <c r="CW12" t="s">
        <v>350</v>
      </c>
      <c r="CX12">
        <v>2</v>
      </c>
      <c r="CY12">
        <v>1E-3</v>
      </c>
      <c r="CZ12">
        <v>1E-3</v>
      </c>
      <c r="DA12">
        <v>1E-3</v>
      </c>
      <c r="DB12">
        <v>1E-3</v>
      </c>
      <c r="DC12">
        <v>22500</v>
      </c>
      <c r="DD12" s="14">
        <v>19125</v>
      </c>
      <c r="DE12" s="14" t="s">
        <v>353</v>
      </c>
      <c r="DF12">
        <v>120</v>
      </c>
      <c r="DJ12" s="12"/>
      <c r="DO12"/>
      <c r="DP12"/>
      <c r="DU12"/>
    </row>
    <row r="13" spans="1:125" x14ac:dyDescent="0.25">
      <c r="A13" t="s">
        <v>351</v>
      </c>
      <c r="B13">
        <v>3</v>
      </c>
      <c r="C13" t="s">
        <v>352</v>
      </c>
      <c r="D13">
        <v>44429</v>
      </c>
      <c r="E13" t="s">
        <v>412</v>
      </c>
      <c r="F13" t="s">
        <v>401</v>
      </c>
      <c r="G13" t="s">
        <v>404</v>
      </c>
      <c r="H13" t="s">
        <v>420</v>
      </c>
      <c r="I13" t="s">
        <v>426</v>
      </c>
      <c r="J13" t="s">
        <v>314</v>
      </c>
      <c r="K13" t="s">
        <v>260</v>
      </c>
      <c r="L13" t="s">
        <v>278</v>
      </c>
      <c r="M13" t="s">
        <v>293</v>
      </c>
      <c r="N13">
        <v>1</v>
      </c>
      <c r="O13" t="s">
        <v>429</v>
      </c>
      <c r="P13" t="s">
        <v>263</v>
      </c>
      <c r="R13" t="s">
        <v>263</v>
      </c>
      <c r="S13">
        <v>30</v>
      </c>
      <c r="T13" t="s">
        <v>437</v>
      </c>
      <c r="U13">
        <v>45</v>
      </c>
      <c r="V13" t="s">
        <v>333</v>
      </c>
      <c r="W13">
        <v>400</v>
      </c>
      <c r="AP13">
        <v>12</v>
      </c>
      <c r="AQ13" t="s">
        <v>351</v>
      </c>
      <c r="AR13" t="s">
        <v>5</v>
      </c>
      <c r="AS13" t="s">
        <v>25</v>
      </c>
      <c r="AT13">
        <v>1</v>
      </c>
      <c r="AU13" t="s">
        <v>335</v>
      </c>
      <c r="AV13" t="s">
        <v>296</v>
      </c>
      <c r="AW13" s="1"/>
      <c r="AY13">
        <v>4</v>
      </c>
      <c r="AZ13">
        <v>0</v>
      </c>
      <c r="BA13">
        <v>4</v>
      </c>
      <c r="BM13" t="s">
        <v>377</v>
      </c>
      <c r="BN13" t="s">
        <v>342</v>
      </c>
      <c r="CA13" t="s">
        <v>5</v>
      </c>
      <c r="CB13" t="s">
        <v>27</v>
      </c>
      <c r="CD13" t="s">
        <v>28</v>
      </c>
      <c r="CE13" t="s">
        <v>253</v>
      </c>
      <c r="CF13" t="s">
        <v>319</v>
      </c>
      <c r="CG13" t="s">
        <v>273</v>
      </c>
      <c r="CI13" t="s">
        <v>255</v>
      </c>
      <c r="CK13" t="s">
        <v>28</v>
      </c>
      <c r="CL13" t="s">
        <v>444</v>
      </c>
      <c r="CW13" t="s">
        <v>352</v>
      </c>
      <c r="CX13">
        <v>3</v>
      </c>
      <c r="CY13">
        <v>3</v>
      </c>
      <c r="CZ13">
        <v>4</v>
      </c>
      <c r="DA13">
        <v>5</v>
      </c>
      <c r="DB13">
        <v>4</v>
      </c>
      <c r="DC13">
        <v>5.6</v>
      </c>
      <c r="DD13" s="14">
        <v>5</v>
      </c>
      <c r="DE13" s="14" t="s">
        <v>354</v>
      </c>
      <c r="DF13">
        <v>120</v>
      </c>
      <c r="DG13" t="s">
        <v>25</v>
      </c>
      <c r="DH13">
        <v>1</v>
      </c>
      <c r="DI13" t="s">
        <v>29</v>
      </c>
      <c r="DJ13" s="12">
        <v>77</v>
      </c>
      <c r="DO13"/>
      <c r="DP13"/>
      <c r="DU13"/>
    </row>
    <row r="14" spans="1:125" x14ac:dyDescent="0.25">
      <c r="A14" t="s">
        <v>355</v>
      </c>
      <c r="B14">
        <v>4</v>
      </c>
      <c r="C14" t="s">
        <v>359</v>
      </c>
      <c r="D14">
        <v>44430</v>
      </c>
      <c r="E14" t="s">
        <v>413</v>
      </c>
      <c r="F14" t="s">
        <v>401</v>
      </c>
      <c r="G14" t="s">
        <v>405</v>
      </c>
      <c r="H14" t="s">
        <v>421</v>
      </c>
      <c r="I14" t="s">
        <v>426</v>
      </c>
      <c r="J14" t="s">
        <v>305</v>
      </c>
      <c r="L14" t="s">
        <v>278</v>
      </c>
      <c r="M14" t="s">
        <v>261</v>
      </c>
      <c r="N14">
        <v>1.8</v>
      </c>
      <c r="O14" t="s">
        <v>430</v>
      </c>
      <c r="Q14" t="s">
        <v>263</v>
      </c>
      <c r="S14">
        <v>40</v>
      </c>
      <c r="T14" t="s">
        <v>438</v>
      </c>
      <c r="U14">
        <v>45</v>
      </c>
      <c r="V14" t="s">
        <v>287</v>
      </c>
      <c r="W14">
        <v>100</v>
      </c>
      <c r="X14" t="s">
        <v>443</v>
      </c>
      <c r="AP14">
        <v>13</v>
      </c>
      <c r="AQ14" t="s">
        <v>355</v>
      </c>
      <c r="AR14" t="s">
        <v>370</v>
      </c>
      <c r="AS14" t="s">
        <v>365</v>
      </c>
      <c r="AT14">
        <v>1</v>
      </c>
      <c r="AU14" t="s">
        <v>335</v>
      </c>
      <c r="AV14" t="s">
        <v>366</v>
      </c>
      <c r="AW14" s="1"/>
      <c r="AY14">
        <v>3</v>
      </c>
      <c r="AZ14">
        <v>0</v>
      </c>
      <c r="BA14">
        <v>3</v>
      </c>
      <c r="BM14" t="s">
        <v>366</v>
      </c>
      <c r="BN14" t="s">
        <v>342</v>
      </c>
      <c r="CA14" t="s">
        <v>370</v>
      </c>
      <c r="CB14" t="s">
        <v>271</v>
      </c>
      <c r="CE14" t="s">
        <v>272</v>
      </c>
      <c r="CF14" t="s">
        <v>312</v>
      </c>
      <c r="CG14" t="s">
        <v>28</v>
      </c>
      <c r="CH14" t="s">
        <v>254</v>
      </c>
      <c r="CI14" t="s">
        <v>275</v>
      </c>
      <c r="CJ14" t="s">
        <v>256</v>
      </c>
      <c r="CK14" t="s">
        <v>273</v>
      </c>
      <c r="CL14" t="s">
        <v>445</v>
      </c>
      <c r="CM14" t="s">
        <v>257</v>
      </c>
      <c r="CU14">
        <v>16.5</v>
      </c>
      <c r="CW14" t="s">
        <v>359</v>
      </c>
      <c r="CX14">
        <v>4</v>
      </c>
      <c r="CY14">
        <v>3</v>
      </c>
      <c r="CZ14">
        <v>2</v>
      </c>
      <c r="DA14">
        <v>1</v>
      </c>
      <c r="DB14">
        <v>2</v>
      </c>
      <c r="DC14">
        <v>11.3</v>
      </c>
      <c r="DD14" s="14">
        <v>10</v>
      </c>
      <c r="DE14" s="14" t="s">
        <v>354</v>
      </c>
      <c r="DF14">
        <v>120</v>
      </c>
      <c r="DG14" t="s">
        <v>365</v>
      </c>
      <c r="DH14">
        <v>2</v>
      </c>
      <c r="DI14" t="s">
        <v>364</v>
      </c>
      <c r="DJ14" s="12">
        <v>3</v>
      </c>
      <c r="DO14"/>
      <c r="DP14"/>
      <c r="DU14"/>
    </row>
    <row r="15" spans="1:125" x14ac:dyDescent="0.25">
      <c r="A15" t="s">
        <v>355</v>
      </c>
      <c r="B15">
        <v>4</v>
      </c>
      <c r="C15" t="s">
        <v>359</v>
      </c>
      <c r="D15">
        <v>44430</v>
      </c>
      <c r="E15" t="s">
        <v>413</v>
      </c>
      <c r="F15" t="s">
        <v>401</v>
      </c>
      <c r="G15" t="s">
        <v>405</v>
      </c>
      <c r="H15" t="s">
        <v>421</v>
      </c>
      <c r="I15" t="s">
        <v>426</v>
      </c>
      <c r="J15" t="s">
        <v>305</v>
      </c>
      <c r="L15" t="s">
        <v>278</v>
      </c>
      <c r="M15" t="s">
        <v>261</v>
      </c>
      <c r="N15">
        <v>1.8</v>
      </c>
      <c r="O15" t="s">
        <v>430</v>
      </c>
      <c r="Q15" t="s">
        <v>263</v>
      </c>
      <c r="S15">
        <v>40</v>
      </c>
      <c r="T15" t="s">
        <v>438</v>
      </c>
      <c r="U15">
        <v>45</v>
      </c>
      <c r="V15" t="s">
        <v>287</v>
      </c>
      <c r="W15">
        <v>100</v>
      </c>
      <c r="X15" t="s">
        <v>443</v>
      </c>
      <c r="AP15">
        <v>14</v>
      </c>
      <c r="AQ15" t="s">
        <v>355</v>
      </c>
      <c r="AR15" t="s">
        <v>370</v>
      </c>
      <c r="AT15">
        <v>2</v>
      </c>
      <c r="AU15" t="s">
        <v>335</v>
      </c>
      <c r="AV15" t="s">
        <v>366</v>
      </c>
      <c r="AW15" s="1"/>
      <c r="AY15">
        <v>1</v>
      </c>
      <c r="AZ15">
        <v>3</v>
      </c>
      <c r="BA15">
        <v>4</v>
      </c>
      <c r="BM15" t="s">
        <v>366</v>
      </c>
      <c r="BN15" t="s">
        <v>342</v>
      </c>
      <c r="CA15" t="s">
        <v>370</v>
      </c>
      <c r="CB15" t="s">
        <v>271</v>
      </c>
      <c r="CE15" t="s">
        <v>272</v>
      </c>
      <c r="CF15" t="s">
        <v>312</v>
      </c>
      <c r="CG15" t="s">
        <v>28</v>
      </c>
      <c r="CH15" t="s">
        <v>254</v>
      </c>
      <c r="CI15" t="s">
        <v>275</v>
      </c>
      <c r="CJ15" t="s">
        <v>256</v>
      </c>
      <c r="CK15" t="s">
        <v>273</v>
      </c>
      <c r="CL15" t="s">
        <v>445</v>
      </c>
      <c r="CM15" t="s">
        <v>257</v>
      </c>
      <c r="CU15">
        <v>16.5</v>
      </c>
      <c r="CW15" t="s">
        <v>359</v>
      </c>
      <c r="CX15">
        <v>4</v>
      </c>
      <c r="CY15">
        <v>3</v>
      </c>
      <c r="CZ15">
        <v>2</v>
      </c>
      <c r="DA15">
        <v>1</v>
      </c>
      <c r="DB15">
        <v>2</v>
      </c>
      <c r="DC15">
        <v>11.3</v>
      </c>
      <c r="DD15" s="14">
        <v>10</v>
      </c>
      <c r="DE15" s="14" t="s">
        <v>354</v>
      </c>
      <c r="DF15">
        <v>120</v>
      </c>
      <c r="DJ15" s="12"/>
      <c r="DO15"/>
      <c r="DP15"/>
      <c r="DU15"/>
    </row>
    <row r="16" spans="1:125" x14ac:dyDescent="0.25">
      <c r="A16" t="s">
        <v>356</v>
      </c>
      <c r="B16">
        <v>5</v>
      </c>
      <c r="C16" t="s">
        <v>360</v>
      </c>
      <c r="D16">
        <v>44431</v>
      </c>
      <c r="E16" t="s">
        <v>414</v>
      </c>
      <c r="F16" t="s">
        <v>401</v>
      </c>
      <c r="G16" t="s">
        <v>406</v>
      </c>
      <c r="H16" t="s">
        <v>422</v>
      </c>
      <c r="I16" t="s">
        <v>426</v>
      </c>
      <c r="J16" t="s">
        <v>277</v>
      </c>
      <c r="L16" t="s">
        <v>278</v>
      </c>
      <c r="M16" t="s">
        <v>280</v>
      </c>
      <c r="N16">
        <v>3.2</v>
      </c>
      <c r="O16" t="s">
        <v>431</v>
      </c>
      <c r="P16" t="s">
        <v>263</v>
      </c>
      <c r="Q16" t="s">
        <v>263</v>
      </c>
      <c r="R16" t="s">
        <v>263</v>
      </c>
      <c r="S16">
        <v>50</v>
      </c>
      <c r="T16" t="s">
        <v>439</v>
      </c>
      <c r="U16">
        <v>45</v>
      </c>
      <c r="V16" t="s">
        <v>333</v>
      </c>
      <c r="W16">
        <v>150</v>
      </c>
      <c r="X16" t="s">
        <v>443</v>
      </c>
      <c r="AP16">
        <v>15</v>
      </c>
      <c r="AQ16" t="s">
        <v>356</v>
      </c>
      <c r="AR16" t="s">
        <v>5</v>
      </c>
      <c r="AT16">
        <v>1</v>
      </c>
      <c r="AU16" t="s">
        <v>317</v>
      </c>
      <c r="AV16" t="s">
        <v>368</v>
      </c>
      <c r="AW16" s="1"/>
      <c r="AY16">
        <v>17</v>
      </c>
      <c r="AZ16">
        <v>0</v>
      </c>
      <c r="BA16">
        <v>17</v>
      </c>
      <c r="BM16" t="s">
        <v>368</v>
      </c>
      <c r="BN16" t="s">
        <v>342</v>
      </c>
      <c r="CA16" t="s">
        <v>5</v>
      </c>
      <c r="CB16" t="s">
        <v>27</v>
      </c>
      <c r="CD16" t="s">
        <v>28</v>
      </c>
      <c r="CE16" t="s">
        <v>253</v>
      </c>
      <c r="CF16" t="s">
        <v>319</v>
      </c>
      <c r="CG16" t="s">
        <v>273</v>
      </c>
      <c r="CI16" t="s">
        <v>255</v>
      </c>
      <c r="CK16" t="s">
        <v>28</v>
      </c>
      <c r="CL16" t="s">
        <v>444</v>
      </c>
      <c r="CW16" t="s">
        <v>360</v>
      </c>
      <c r="CX16">
        <v>5</v>
      </c>
      <c r="CY16">
        <v>1</v>
      </c>
      <c r="CZ16">
        <v>1</v>
      </c>
      <c r="DA16">
        <v>0.5</v>
      </c>
      <c r="DB16">
        <v>0.83333333333333337</v>
      </c>
      <c r="DC16">
        <v>27</v>
      </c>
      <c r="DD16" s="14">
        <v>23</v>
      </c>
      <c r="DE16" s="14" t="s">
        <v>354</v>
      </c>
      <c r="DF16">
        <v>120</v>
      </c>
      <c r="DJ16" s="12"/>
      <c r="DO16"/>
      <c r="DP16"/>
      <c r="DU16"/>
    </row>
    <row r="17" spans="1:125" x14ac:dyDescent="0.25">
      <c r="A17" t="s">
        <v>357</v>
      </c>
      <c r="B17">
        <v>6</v>
      </c>
      <c r="C17" t="s">
        <v>361</v>
      </c>
      <c r="D17">
        <v>44432</v>
      </c>
      <c r="E17" t="s">
        <v>415</v>
      </c>
      <c r="F17" t="s">
        <v>401</v>
      </c>
      <c r="G17" t="s">
        <v>407</v>
      </c>
      <c r="H17" t="s">
        <v>423</v>
      </c>
      <c r="I17" t="s">
        <v>426</v>
      </c>
      <c r="J17" t="s">
        <v>292</v>
      </c>
      <c r="K17" t="s">
        <v>260</v>
      </c>
      <c r="L17" t="s">
        <v>278</v>
      </c>
      <c r="M17" t="s">
        <v>293</v>
      </c>
      <c r="N17">
        <v>10</v>
      </c>
      <c r="O17" t="s">
        <v>432</v>
      </c>
      <c r="Q17" t="s">
        <v>263</v>
      </c>
      <c r="R17" t="s">
        <v>263</v>
      </c>
      <c r="S17">
        <v>60</v>
      </c>
      <c r="T17" t="s">
        <v>440</v>
      </c>
      <c r="U17">
        <v>45</v>
      </c>
      <c r="V17" t="s">
        <v>287</v>
      </c>
      <c r="W17">
        <v>105</v>
      </c>
      <c r="X17" t="s">
        <v>443</v>
      </c>
      <c r="AP17">
        <v>16</v>
      </c>
      <c r="AQ17" t="s">
        <v>357</v>
      </c>
      <c r="AR17" t="s">
        <v>370</v>
      </c>
      <c r="AT17">
        <v>1</v>
      </c>
      <c r="AU17" t="s">
        <v>317</v>
      </c>
      <c r="AV17" t="s">
        <v>371</v>
      </c>
      <c r="AW17" s="1"/>
      <c r="AY17">
        <v>3</v>
      </c>
      <c r="AZ17">
        <v>0</v>
      </c>
      <c r="BA17">
        <v>3</v>
      </c>
      <c r="BM17" t="s">
        <v>371</v>
      </c>
      <c r="BN17" t="s">
        <v>342</v>
      </c>
      <c r="CA17" t="s">
        <v>370</v>
      </c>
      <c r="CB17" t="s">
        <v>271</v>
      </c>
      <c r="CE17" t="s">
        <v>272</v>
      </c>
      <c r="CF17" t="s">
        <v>312</v>
      </c>
      <c r="CG17" t="s">
        <v>28</v>
      </c>
      <c r="CH17" t="s">
        <v>254</v>
      </c>
      <c r="CI17" t="s">
        <v>275</v>
      </c>
      <c r="CJ17" t="s">
        <v>256</v>
      </c>
      <c r="CK17" t="s">
        <v>273</v>
      </c>
      <c r="CL17" t="s">
        <v>445</v>
      </c>
      <c r="CM17" t="s">
        <v>257</v>
      </c>
      <c r="CU17">
        <v>16.5</v>
      </c>
      <c r="CW17" t="s">
        <v>361</v>
      </c>
      <c r="CX17">
        <v>6</v>
      </c>
      <c r="CY17">
        <v>0</v>
      </c>
      <c r="CZ17">
        <v>1</v>
      </c>
      <c r="DA17">
        <v>0.5</v>
      </c>
      <c r="DB17">
        <v>0.5</v>
      </c>
      <c r="DC17">
        <v>45</v>
      </c>
      <c r="DD17" s="14">
        <v>38</v>
      </c>
      <c r="DE17" s="14" t="s">
        <v>354</v>
      </c>
      <c r="DF17">
        <v>120</v>
      </c>
      <c r="DJ17" s="12"/>
      <c r="DO17"/>
      <c r="DP17"/>
      <c r="DU17"/>
    </row>
    <row r="18" spans="1:125" x14ac:dyDescent="0.25">
      <c r="A18" t="s">
        <v>357</v>
      </c>
      <c r="B18">
        <v>6</v>
      </c>
      <c r="C18" t="s">
        <v>361</v>
      </c>
      <c r="D18">
        <v>44432</v>
      </c>
      <c r="E18" t="s">
        <v>415</v>
      </c>
      <c r="F18" t="s">
        <v>401</v>
      </c>
      <c r="G18" t="s">
        <v>407</v>
      </c>
      <c r="H18" t="s">
        <v>423</v>
      </c>
      <c r="I18" t="s">
        <v>426</v>
      </c>
      <c r="J18" t="s">
        <v>292</v>
      </c>
      <c r="K18" t="s">
        <v>260</v>
      </c>
      <c r="L18" t="s">
        <v>278</v>
      </c>
      <c r="M18" t="s">
        <v>293</v>
      </c>
      <c r="N18">
        <v>10</v>
      </c>
      <c r="O18" t="s">
        <v>432</v>
      </c>
      <c r="Q18" t="s">
        <v>263</v>
      </c>
      <c r="R18" t="s">
        <v>263</v>
      </c>
      <c r="S18">
        <v>60</v>
      </c>
      <c r="T18" t="s">
        <v>440</v>
      </c>
      <c r="U18">
        <v>45</v>
      </c>
      <c r="V18" t="s">
        <v>287</v>
      </c>
      <c r="W18">
        <v>105</v>
      </c>
      <c r="X18" t="s">
        <v>443</v>
      </c>
      <c r="AP18">
        <v>17</v>
      </c>
      <c r="AQ18" t="s">
        <v>357</v>
      </c>
      <c r="AR18" t="s">
        <v>370</v>
      </c>
      <c r="AT18">
        <v>2</v>
      </c>
      <c r="AU18" t="s">
        <v>317</v>
      </c>
      <c r="AV18" t="s">
        <v>372</v>
      </c>
      <c r="AW18" s="1"/>
      <c r="AY18">
        <v>1</v>
      </c>
      <c r="AZ18">
        <v>3</v>
      </c>
      <c r="BA18">
        <v>4</v>
      </c>
      <c r="BM18" t="s">
        <v>372</v>
      </c>
      <c r="BN18" t="s">
        <v>342</v>
      </c>
      <c r="CA18" t="s">
        <v>370</v>
      </c>
      <c r="CB18" t="s">
        <v>271</v>
      </c>
      <c r="CE18" t="s">
        <v>272</v>
      </c>
      <c r="CF18" t="s">
        <v>312</v>
      </c>
      <c r="CG18" t="s">
        <v>28</v>
      </c>
      <c r="CH18" t="s">
        <v>254</v>
      </c>
      <c r="CI18" t="s">
        <v>275</v>
      </c>
      <c r="CJ18" t="s">
        <v>256</v>
      </c>
      <c r="CK18" t="s">
        <v>273</v>
      </c>
      <c r="CL18" t="s">
        <v>445</v>
      </c>
      <c r="CM18" t="s">
        <v>257</v>
      </c>
      <c r="CU18">
        <v>16.5</v>
      </c>
      <c r="CW18" t="s">
        <v>361</v>
      </c>
      <c r="CX18">
        <v>6</v>
      </c>
      <c r="CY18">
        <v>0</v>
      </c>
      <c r="CZ18">
        <v>1</v>
      </c>
      <c r="DA18">
        <v>0.5</v>
      </c>
      <c r="DB18">
        <v>0.5</v>
      </c>
      <c r="DC18">
        <v>45</v>
      </c>
      <c r="DD18" s="14">
        <v>38</v>
      </c>
      <c r="DE18" s="14" t="s">
        <v>354</v>
      </c>
      <c r="DF18">
        <v>120</v>
      </c>
      <c r="DJ18" s="12"/>
      <c r="DO18"/>
      <c r="DP18"/>
      <c r="DU18"/>
    </row>
    <row r="19" spans="1:125" x14ac:dyDescent="0.25">
      <c r="A19" t="s">
        <v>357</v>
      </c>
      <c r="B19">
        <v>6</v>
      </c>
      <c r="C19" t="s">
        <v>361</v>
      </c>
      <c r="D19">
        <v>44432</v>
      </c>
      <c r="E19" t="s">
        <v>415</v>
      </c>
      <c r="F19" t="s">
        <v>401</v>
      </c>
      <c r="G19" t="s">
        <v>407</v>
      </c>
      <c r="H19" t="s">
        <v>423</v>
      </c>
      <c r="I19" t="s">
        <v>426</v>
      </c>
      <c r="J19" t="s">
        <v>292</v>
      </c>
      <c r="K19" t="s">
        <v>260</v>
      </c>
      <c r="L19" t="s">
        <v>278</v>
      </c>
      <c r="M19" t="s">
        <v>293</v>
      </c>
      <c r="N19">
        <v>10</v>
      </c>
      <c r="O19" t="s">
        <v>432</v>
      </c>
      <c r="Q19" t="s">
        <v>263</v>
      </c>
      <c r="R19" t="s">
        <v>263</v>
      </c>
      <c r="S19">
        <v>60</v>
      </c>
      <c r="T19" t="s">
        <v>440</v>
      </c>
      <c r="U19">
        <v>45</v>
      </c>
      <c r="V19" t="s">
        <v>287</v>
      </c>
      <c r="W19">
        <v>105</v>
      </c>
      <c r="X19" t="s">
        <v>443</v>
      </c>
      <c r="AP19">
        <v>18</v>
      </c>
      <c r="AQ19" t="s">
        <v>357</v>
      </c>
      <c r="AR19" t="s">
        <v>5</v>
      </c>
      <c r="AT19">
        <v>3</v>
      </c>
      <c r="AU19" t="s">
        <v>317</v>
      </c>
      <c r="AV19" t="s">
        <v>373</v>
      </c>
      <c r="AW19" s="1"/>
      <c r="AY19">
        <v>7</v>
      </c>
      <c r="AZ19">
        <v>4</v>
      </c>
      <c r="BA19">
        <v>11</v>
      </c>
      <c r="BM19" t="s">
        <v>373</v>
      </c>
      <c r="BN19" t="s">
        <v>342</v>
      </c>
      <c r="CA19" t="s">
        <v>5</v>
      </c>
      <c r="CB19" t="s">
        <v>27</v>
      </c>
      <c r="CD19" t="s">
        <v>28</v>
      </c>
      <c r="CE19" t="s">
        <v>253</v>
      </c>
      <c r="CF19" t="s">
        <v>319</v>
      </c>
      <c r="CG19" t="s">
        <v>273</v>
      </c>
      <c r="CI19" t="s">
        <v>255</v>
      </c>
      <c r="CK19" t="s">
        <v>28</v>
      </c>
      <c r="CL19" t="s">
        <v>444</v>
      </c>
      <c r="CW19" t="s">
        <v>361</v>
      </c>
      <c r="CX19">
        <v>6</v>
      </c>
      <c r="CY19">
        <v>0</v>
      </c>
      <c r="CZ19">
        <v>1</v>
      </c>
      <c r="DA19">
        <v>0.5</v>
      </c>
      <c r="DB19">
        <v>0.5</v>
      </c>
      <c r="DC19">
        <v>45</v>
      </c>
      <c r="DD19" s="14">
        <v>38</v>
      </c>
      <c r="DE19" s="14" t="s">
        <v>354</v>
      </c>
      <c r="DF19">
        <v>120</v>
      </c>
      <c r="DJ19" s="12"/>
      <c r="DO19"/>
      <c r="DP19"/>
      <c r="DU19"/>
    </row>
    <row r="20" spans="1:125" x14ac:dyDescent="0.25">
      <c r="A20" t="s">
        <v>460</v>
      </c>
      <c r="B20">
        <v>0</v>
      </c>
      <c r="AP20">
        <v>19</v>
      </c>
      <c r="AQ20" t="s">
        <v>460</v>
      </c>
      <c r="AR20" t="s">
        <v>457</v>
      </c>
      <c r="AS20" t="s">
        <v>458</v>
      </c>
      <c r="AT20">
        <v>1</v>
      </c>
      <c r="AU20" t="s">
        <v>222</v>
      </c>
      <c r="AV20">
        <v>1</v>
      </c>
      <c r="AW20" s="1"/>
      <c r="AY20">
        <v>1</v>
      </c>
      <c r="AZ20">
        <v>0</v>
      </c>
      <c r="BA20">
        <v>1</v>
      </c>
      <c r="BM20">
        <v>1</v>
      </c>
      <c r="BN20" t="s">
        <v>342</v>
      </c>
      <c r="CA20" t="s">
        <v>457</v>
      </c>
      <c r="DD20" s="14"/>
      <c r="DE20" s="14"/>
      <c r="DG20" t="s">
        <v>458</v>
      </c>
      <c r="DH20">
        <v>3</v>
      </c>
      <c r="DJ20" s="12"/>
    </row>
    <row r="21" spans="1:125" x14ac:dyDescent="0.25">
      <c r="A21" t="s">
        <v>460</v>
      </c>
      <c r="B21">
        <v>0</v>
      </c>
      <c r="AP21">
        <v>20</v>
      </c>
      <c r="AQ21" t="s">
        <v>460</v>
      </c>
      <c r="AR21" t="s">
        <v>457</v>
      </c>
      <c r="AT21">
        <v>2</v>
      </c>
      <c r="AU21" t="s">
        <v>265</v>
      </c>
      <c r="AV21">
        <v>2</v>
      </c>
      <c r="AW21" s="1"/>
      <c r="AY21">
        <v>2</v>
      </c>
      <c r="AZ21">
        <v>1</v>
      </c>
      <c r="BA21">
        <v>3</v>
      </c>
      <c r="BM21">
        <v>2</v>
      </c>
      <c r="BN21" t="s">
        <v>342</v>
      </c>
      <c r="CA21" t="s">
        <v>457</v>
      </c>
      <c r="DD21" s="14"/>
      <c r="DE21" s="14"/>
      <c r="DJ21" s="12"/>
    </row>
    <row r="22" spans="1:125" x14ac:dyDescent="0.25">
      <c r="A22" t="s">
        <v>460</v>
      </c>
      <c r="B22">
        <v>0</v>
      </c>
      <c r="AP22">
        <v>21</v>
      </c>
      <c r="AQ22" t="s">
        <v>460</v>
      </c>
      <c r="AR22" t="s">
        <v>457</v>
      </c>
      <c r="AT22">
        <v>3</v>
      </c>
      <c r="AU22" t="s">
        <v>283</v>
      </c>
      <c r="AV22">
        <v>3</v>
      </c>
      <c r="AW22" s="1"/>
      <c r="AY22">
        <v>3</v>
      </c>
      <c r="AZ22">
        <v>3</v>
      </c>
      <c r="BA22">
        <v>6</v>
      </c>
      <c r="BM22" t="s">
        <v>367</v>
      </c>
      <c r="BN22" t="s">
        <v>342</v>
      </c>
      <c r="CA22" t="s">
        <v>457</v>
      </c>
      <c r="DD22" s="14"/>
      <c r="DE22" s="14"/>
      <c r="DJ22" s="12"/>
    </row>
    <row r="23" spans="1:125" x14ac:dyDescent="0.25">
      <c r="A23" t="s">
        <v>460</v>
      </c>
      <c r="B23">
        <v>0</v>
      </c>
      <c r="AP23">
        <v>22</v>
      </c>
      <c r="AQ23" t="s">
        <v>460</v>
      </c>
      <c r="AR23" t="s">
        <v>457</v>
      </c>
      <c r="AT23">
        <v>4</v>
      </c>
      <c r="AU23" t="s">
        <v>296</v>
      </c>
      <c r="AV23">
        <v>4</v>
      </c>
      <c r="AW23" s="1"/>
      <c r="AY23">
        <v>4</v>
      </c>
      <c r="AZ23">
        <v>6</v>
      </c>
      <c r="BA23">
        <v>10</v>
      </c>
      <c r="BM23">
        <v>4</v>
      </c>
      <c r="BN23" t="s">
        <v>342</v>
      </c>
      <c r="CA23" t="s">
        <v>457</v>
      </c>
      <c r="DD23" s="14"/>
      <c r="DE23" s="14"/>
      <c r="DJ23" s="12"/>
    </row>
    <row r="24" spans="1:125" x14ac:dyDescent="0.25">
      <c r="A24" t="s">
        <v>460</v>
      </c>
      <c r="B24">
        <v>0</v>
      </c>
      <c r="AP24">
        <v>23</v>
      </c>
      <c r="AQ24" t="s">
        <v>460</v>
      </c>
      <c r="AR24" t="s">
        <v>457</v>
      </c>
      <c r="AT24">
        <v>5</v>
      </c>
      <c r="AU24" t="s">
        <v>308</v>
      </c>
      <c r="AV24">
        <v>5</v>
      </c>
      <c r="AW24" s="1"/>
      <c r="AY24">
        <v>5</v>
      </c>
      <c r="AZ24">
        <v>10</v>
      </c>
      <c r="BA24">
        <v>15</v>
      </c>
      <c r="BM24">
        <v>5</v>
      </c>
      <c r="BN24" t="s">
        <v>342</v>
      </c>
      <c r="CA24" t="s">
        <v>457</v>
      </c>
      <c r="DD24" s="14"/>
      <c r="DE24" s="14"/>
      <c r="DJ24" s="12"/>
    </row>
    <row r="25" spans="1:125" x14ac:dyDescent="0.25">
      <c r="A25" t="s">
        <v>460</v>
      </c>
      <c r="B25">
        <v>0</v>
      </c>
      <c r="AP25">
        <v>24</v>
      </c>
      <c r="AQ25" t="s">
        <v>460</v>
      </c>
      <c r="AR25" t="s">
        <v>457</v>
      </c>
      <c r="AT25">
        <v>6</v>
      </c>
      <c r="AU25" t="s">
        <v>317</v>
      </c>
      <c r="AV25">
        <v>6</v>
      </c>
      <c r="AW25" s="1"/>
      <c r="AY25">
        <v>6</v>
      </c>
      <c r="AZ25">
        <v>15</v>
      </c>
      <c r="BA25">
        <v>21</v>
      </c>
      <c r="BM25">
        <v>6</v>
      </c>
      <c r="BN25" t="s">
        <v>342</v>
      </c>
      <c r="CA25" t="s">
        <v>457</v>
      </c>
      <c r="DD25" s="14"/>
      <c r="DE25" s="14"/>
      <c r="DJ25" s="12"/>
    </row>
    <row r="26" spans="1:125" x14ac:dyDescent="0.25">
      <c r="A26" t="s">
        <v>460</v>
      </c>
      <c r="B26">
        <v>0</v>
      </c>
      <c r="AP26">
        <v>25</v>
      </c>
      <c r="AQ26" t="s">
        <v>460</v>
      </c>
      <c r="AR26" t="s">
        <v>457</v>
      </c>
      <c r="AT26">
        <v>7</v>
      </c>
      <c r="AU26" t="s">
        <v>323</v>
      </c>
      <c r="AV26">
        <v>7</v>
      </c>
      <c r="AW26" s="1"/>
      <c r="AY26">
        <v>7</v>
      </c>
      <c r="AZ26">
        <v>21</v>
      </c>
      <c r="BA26">
        <v>28</v>
      </c>
      <c r="BM26">
        <v>7</v>
      </c>
      <c r="BN26" t="s">
        <v>342</v>
      </c>
      <c r="CA26" t="s">
        <v>457</v>
      </c>
      <c r="DD26" s="14"/>
      <c r="DE26" s="14"/>
      <c r="DJ26" s="12"/>
    </row>
    <row r="27" spans="1:125" x14ac:dyDescent="0.25">
      <c r="A27" t="s">
        <v>460</v>
      </c>
      <c r="B27">
        <v>0</v>
      </c>
      <c r="AP27">
        <v>26</v>
      </c>
      <c r="AQ27" t="s">
        <v>460</v>
      </c>
      <c r="AR27" t="s">
        <v>457</v>
      </c>
      <c r="AT27">
        <v>8</v>
      </c>
      <c r="AU27" t="s">
        <v>328</v>
      </c>
      <c r="AV27">
        <v>8</v>
      </c>
      <c r="AW27" s="1"/>
      <c r="AY27">
        <v>8</v>
      </c>
      <c r="AZ27">
        <v>28</v>
      </c>
      <c r="BA27">
        <v>36</v>
      </c>
      <c r="BM27">
        <v>8</v>
      </c>
      <c r="BN27" t="s">
        <v>342</v>
      </c>
      <c r="CA27" t="s">
        <v>457</v>
      </c>
      <c r="DD27" s="14"/>
      <c r="DE27" s="14"/>
      <c r="DJ27" s="12"/>
    </row>
    <row r="28" spans="1:125" x14ac:dyDescent="0.25">
      <c r="A28" t="s">
        <v>460</v>
      </c>
      <c r="B28">
        <v>0</v>
      </c>
      <c r="AP28">
        <v>27</v>
      </c>
      <c r="AQ28" t="s">
        <v>460</v>
      </c>
      <c r="AR28" t="s">
        <v>457</v>
      </c>
      <c r="AT28">
        <v>9</v>
      </c>
      <c r="AU28" t="s">
        <v>332</v>
      </c>
      <c r="AV28">
        <v>9</v>
      </c>
      <c r="AW28" s="1"/>
      <c r="AY28">
        <v>9</v>
      </c>
      <c r="AZ28">
        <v>36</v>
      </c>
      <c r="BA28">
        <v>45</v>
      </c>
      <c r="BM28">
        <v>9</v>
      </c>
      <c r="BN28" t="s">
        <v>342</v>
      </c>
      <c r="CA28" t="s">
        <v>457</v>
      </c>
      <c r="DD28" s="14"/>
      <c r="DE28" s="14"/>
      <c r="DJ28" s="12"/>
    </row>
    <row r="29" spans="1:125" x14ac:dyDescent="0.25">
      <c r="A29" t="s">
        <v>460</v>
      </c>
      <c r="B29">
        <v>0</v>
      </c>
      <c r="AP29">
        <v>28</v>
      </c>
      <c r="AQ29" t="s">
        <v>460</v>
      </c>
      <c r="AR29" t="s">
        <v>457</v>
      </c>
      <c r="AT29">
        <v>10</v>
      </c>
      <c r="AU29" t="s">
        <v>335</v>
      </c>
      <c r="AV29">
        <v>10</v>
      </c>
      <c r="AW29" s="1"/>
      <c r="AY29">
        <v>10</v>
      </c>
      <c r="AZ29">
        <v>45</v>
      </c>
      <c r="BA29">
        <v>55</v>
      </c>
      <c r="BM29">
        <v>10</v>
      </c>
      <c r="BN29" t="s">
        <v>342</v>
      </c>
      <c r="CA29" t="s">
        <v>457</v>
      </c>
      <c r="DD29" s="14"/>
      <c r="DE29" s="14"/>
      <c r="DJ29" s="12"/>
    </row>
    <row r="30" spans="1:125" x14ac:dyDescent="0.25">
      <c r="A30" t="s">
        <v>358</v>
      </c>
      <c r="B30">
        <v>7</v>
      </c>
      <c r="C30" t="s">
        <v>362</v>
      </c>
      <c r="D30">
        <v>44433</v>
      </c>
      <c r="E30" t="s">
        <v>416</v>
      </c>
      <c r="F30" t="s">
        <v>401</v>
      </c>
      <c r="G30" t="s">
        <v>408</v>
      </c>
      <c r="H30" t="s">
        <v>424</v>
      </c>
      <c r="I30" t="s">
        <v>426</v>
      </c>
      <c r="J30" t="s">
        <v>325</v>
      </c>
      <c r="L30" t="s">
        <v>259</v>
      </c>
      <c r="N30">
        <v>32</v>
      </c>
      <c r="O30" t="s">
        <v>433</v>
      </c>
      <c r="R30" t="s">
        <v>263</v>
      </c>
      <c r="S30">
        <v>70</v>
      </c>
      <c r="T30" t="s">
        <v>441</v>
      </c>
      <c r="U30">
        <v>45</v>
      </c>
      <c r="V30" t="s">
        <v>333</v>
      </c>
      <c r="W30">
        <v>60</v>
      </c>
      <c r="Z30" t="s">
        <v>307</v>
      </c>
      <c r="AE30" t="s">
        <v>327</v>
      </c>
      <c r="AP30">
        <v>29</v>
      </c>
      <c r="AQ30" t="s">
        <v>358</v>
      </c>
      <c r="AR30" t="s">
        <v>452</v>
      </c>
      <c r="AT30">
        <v>1</v>
      </c>
      <c r="AU30" t="s">
        <v>265</v>
      </c>
      <c r="AV30" t="s">
        <v>368</v>
      </c>
      <c r="AW30" s="1"/>
      <c r="AY30">
        <v>5</v>
      </c>
      <c r="AZ30">
        <v>0</v>
      </c>
      <c r="BA30">
        <v>5</v>
      </c>
      <c r="BM30" t="s">
        <v>368</v>
      </c>
      <c r="BN30" t="s">
        <v>342</v>
      </c>
      <c r="CA30" t="s">
        <v>452</v>
      </c>
      <c r="CB30" t="s">
        <v>27</v>
      </c>
      <c r="CD30" t="s">
        <v>28</v>
      </c>
      <c r="CW30" t="s">
        <v>362</v>
      </c>
      <c r="CX30">
        <v>7</v>
      </c>
      <c r="CY30">
        <v>0.2</v>
      </c>
      <c r="CZ30">
        <v>0.2</v>
      </c>
      <c r="DA30">
        <v>1</v>
      </c>
      <c r="DB30">
        <v>0.46666666666666662</v>
      </c>
      <c r="DC30">
        <v>48.2</v>
      </c>
      <c r="DD30" s="14">
        <v>41</v>
      </c>
      <c r="DE30" s="14" t="s">
        <v>354</v>
      </c>
      <c r="DF30">
        <v>120</v>
      </c>
      <c r="DJ30" s="12"/>
    </row>
    <row r="31" spans="1:125" x14ac:dyDescent="0.25">
      <c r="A31" t="s">
        <v>358</v>
      </c>
      <c r="B31">
        <v>7</v>
      </c>
      <c r="C31" t="s">
        <v>362</v>
      </c>
      <c r="D31">
        <v>44433</v>
      </c>
      <c r="E31" t="s">
        <v>416</v>
      </c>
      <c r="F31" t="s">
        <v>401</v>
      </c>
      <c r="G31" t="s">
        <v>408</v>
      </c>
      <c r="H31" t="s">
        <v>424</v>
      </c>
      <c r="I31" t="s">
        <v>426</v>
      </c>
      <c r="J31" t="s">
        <v>325</v>
      </c>
      <c r="L31" t="s">
        <v>259</v>
      </c>
      <c r="N31">
        <v>32</v>
      </c>
      <c r="O31" t="s">
        <v>433</v>
      </c>
      <c r="R31" t="s">
        <v>263</v>
      </c>
      <c r="S31">
        <v>70</v>
      </c>
      <c r="T31" t="s">
        <v>441</v>
      </c>
      <c r="U31">
        <v>45</v>
      </c>
      <c r="V31" t="s">
        <v>333</v>
      </c>
      <c r="W31">
        <v>60</v>
      </c>
      <c r="Z31" t="s">
        <v>307</v>
      </c>
      <c r="AE31" t="s">
        <v>327</v>
      </c>
      <c r="AP31">
        <v>30</v>
      </c>
      <c r="AQ31" t="s">
        <v>358</v>
      </c>
      <c r="AR31" t="s">
        <v>5</v>
      </c>
      <c r="AT31">
        <v>2</v>
      </c>
      <c r="AU31" t="s">
        <v>265</v>
      </c>
      <c r="AV31" t="s">
        <v>368</v>
      </c>
      <c r="AW31" s="1"/>
      <c r="AY31">
        <v>6</v>
      </c>
      <c r="AZ31">
        <v>5</v>
      </c>
      <c r="BA31">
        <v>11</v>
      </c>
      <c r="BM31" t="s">
        <v>368</v>
      </c>
      <c r="BN31" t="s">
        <v>342</v>
      </c>
      <c r="CA31" t="s">
        <v>5</v>
      </c>
      <c r="CB31" t="s">
        <v>27</v>
      </c>
      <c r="CD31" t="s">
        <v>28</v>
      </c>
      <c r="CE31" t="s">
        <v>253</v>
      </c>
      <c r="CF31" t="s">
        <v>319</v>
      </c>
      <c r="CG31" t="s">
        <v>273</v>
      </c>
      <c r="CI31" t="s">
        <v>255</v>
      </c>
      <c r="CK31" t="s">
        <v>28</v>
      </c>
      <c r="CL31" t="s">
        <v>444</v>
      </c>
      <c r="CW31" t="s">
        <v>362</v>
      </c>
      <c r="CX31">
        <v>7</v>
      </c>
      <c r="CY31">
        <v>0.2</v>
      </c>
      <c r="CZ31">
        <v>0.2</v>
      </c>
      <c r="DA31">
        <v>1</v>
      </c>
      <c r="DB31">
        <v>0.46666666666666662</v>
      </c>
      <c r="DC31">
        <v>48.2</v>
      </c>
      <c r="DD31" s="14">
        <v>41</v>
      </c>
      <c r="DE31" s="14" t="s">
        <v>354</v>
      </c>
      <c r="DF31">
        <v>120</v>
      </c>
      <c r="DJ31" s="12"/>
    </row>
    <row r="32" spans="1:125" x14ac:dyDescent="0.25">
      <c r="A32" t="s">
        <v>358</v>
      </c>
      <c r="B32">
        <v>7</v>
      </c>
      <c r="C32" t="s">
        <v>362</v>
      </c>
      <c r="D32">
        <v>44433</v>
      </c>
      <c r="E32" t="s">
        <v>416</v>
      </c>
      <c r="F32" t="s">
        <v>401</v>
      </c>
      <c r="G32" t="s">
        <v>408</v>
      </c>
      <c r="H32" t="s">
        <v>424</v>
      </c>
      <c r="I32" t="s">
        <v>426</v>
      </c>
      <c r="J32" t="s">
        <v>325</v>
      </c>
      <c r="L32" t="s">
        <v>259</v>
      </c>
      <c r="N32">
        <v>32</v>
      </c>
      <c r="O32" t="s">
        <v>433</v>
      </c>
      <c r="R32" t="s">
        <v>263</v>
      </c>
      <c r="S32">
        <v>70</v>
      </c>
      <c r="T32" t="s">
        <v>441</v>
      </c>
      <c r="U32">
        <v>45</v>
      </c>
      <c r="V32" t="s">
        <v>333</v>
      </c>
      <c r="W32">
        <v>60</v>
      </c>
      <c r="Z32" t="s">
        <v>307</v>
      </c>
      <c r="AE32" t="s">
        <v>327</v>
      </c>
      <c r="AP32">
        <v>31</v>
      </c>
      <c r="AQ32" t="s">
        <v>358</v>
      </c>
      <c r="AR32" t="s">
        <v>370</v>
      </c>
      <c r="AT32">
        <v>3</v>
      </c>
      <c r="AU32" t="s">
        <v>265</v>
      </c>
      <c r="AV32" t="s">
        <v>368</v>
      </c>
      <c r="AW32" s="1"/>
      <c r="AY32">
        <v>8</v>
      </c>
      <c r="AZ32">
        <v>11</v>
      </c>
      <c r="BA32">
        <v>19</v>
      </c>
      <c r="BM32" t="s">
        <v>368</v>
      </c>
      <c r="BN32" t="s">
        <v>342</v>
      </c>
      <c r="CA32" t="s">
        <v>370</v>
      </c>
      <c r="CB32" t="s">
        <v>271</v>
      </c>
      <c r="CE32" t="s">
        <v>272</v>
      </c>
      <c r="CF32" t="s">
        <v>312</v>
      </c>
      <c r="CG32" t="s">
        <v>28</v>
      </c>
      <c r="CH32" t="s">
        <v>254</v>
      </c>
      <c r="CI32" t="s">
        <v>275</v>
      </c>
      <c r="CJ32" t="s">
        <v>256</v>
      </c>
      <c r="CK32" t="s">
        <v>273</v>
      </c>
      <c r="CL32" t="s">
        <v>445</v>
      </c>
      <c r="CM32" t="s">
        <v>257</v>
      </c>
      <c r="CU32">
        <v>16.5</v>
      </c>
      <c r="CW32" t="s">
        <v>362</v>
      </c>
      <c r="CX32">
        <v>7</v>
      </c>
      <c r="CY32">
        <v>0.2</v>
      </c>
      <c r="CZ32">
        <v>0.2</v>
      </c>
      <c r="DA32">
        <v>1</v>
      </c>
      <c r="DB32">
        <v>0.46666666666666662</v>
      </c>
      <c r="DC32">
        <v>48.2</v>
      </c>
      <c r="DD32" s="14">
        <v>41</v>
      </c>
      <c r="DE32" s="14" t="s">
        <v>354</v>
      </c>
      <c r="DF32">
        <v>120</v>
      </c>
      <c r="DJ32" s="12"/>
    </row>
    <row r="33" spans="1:114" x14ac:dyDescent="0.25">
      <c r="A33" t="s">
        <v>358</v>
      </c>
      <c r="B33">
        <v>7</v>
      </c>
      <c r="C33" t="s">
        <v>362</v>
      </c>
      <c r="D33">
        <v>44433</v>
      </c>
      <c r="E33" t="s">
        <v>416</v>
      </c>
      <c r="F33" t="s">
        <v>401</v>
      </c>
      <c r="G33" t="s">
        <v>408</v>
      </c>
      <c r="H33" t="s">
        <v>424</v>
      </c>
      <c r="I33" t="s">
        <v>426</v>
      </c>
      <c r="J33" t="s">
        <v>325</v>
      </c>
      <c r="L33" t="s">
        <v>259</v>
      </c>
      <c r="N33">
        <v>32</v>
      </c>
      <c r="O33" t="s">
        <v>433</v>
      </c>
      <c r="R33" t="s">
        <v>263</v>
      </c>
      <c r="S33">
        <v>70</v>
      </c>
      <c r="T33" t="s">
        <v>441</v>
      </c>
      <c r="U33">
        <v>45</v>
      </c>
      <c r="V33" t="s">
        <v>333</v>
      </c>
      <c r="W33">
        <v>60</v>
      </c>
      <c r="Z33" t="s">
        <v>307</v>
      </c>
      <c r="AE33" t="s">
        <v>327</v>
      </c>
      <c r="AP33">
        <v>32</v>
      </c>
      <c r="AQ33" t="s">
        <v>358</v>
      </c>
      <c r="AR33" t="s">
        <v>453</v>
      </c>
      <c r="AT33">
        <v>4</v>
      </c>
      <c r="AU33" t="s">
        <v>265</v>
      </c>
      <c r="AV33" t="s">
        <v>373</v>
      </c>
      <c r="AW33" s="1"/>
      <c r="AY33">
        <v>7</v>
      </c>
      <c r="AZ33">
        <v>19</v>
      </c>
      <c r="BA33">
        <v>26</v>
      </c>
      <c r="BM33" t="s">
        <v>373</v>
      </c>
      <c r="BN33" t="s">
        <v>342</v>
      </c>
      <c r="CA33" t="s">
        <v>453</v>
      </c>
      <c r="CB33" t="s">
        <v>27</v>
      </c>
      <c r="CE33" t="s">
        <v>289</v>
      </c>
      <c r="CF33" t="s">
        <v>302</v>
      </c>
      <c r="CG33" t="s">
        <v>273</v>
      </c>
      <c r="CH33" t="s">
        <v>274</v>
      </c>
      <c r="CI33" t="s">
        <v>291</v>
      </c>
      <c r="CJ33" t="s">
        <v>275</v>
      </c>
      <c r="CL33" t="s">
        <v>446</v>
      </c>
      <c r="CM33" t="s">
        <v>257</v>
      </c>
      <c r="CW33" t="s">
        <v>362</v>
      </c>
      <c r="CX33">
        <v>7</v>
      </c>
      <c r="CY33">
        <v>0.2</v>
      </c>
      <c r="CZ33">
        <v>0.2</v>
      </c>
      <c r="DA33">
        <v>1</v>
      </c>
      <c r="DB33">
        <v>0.46666666666666662</v>
      </c>
      <c r="DC33">
        <v>48.2</v>
      </c>
      <c r="DD33" s="14">
        <v>41</v>
      </c>
      <c r="DE33" s="14" t="s">
        <v>354</v>
      </c>
      <c r="DF33">
        <v>120</v>
      </c>
      <c r="DJ33" s="12"/>
    </row>
    <row r="34" spans="1:114" x14ac:dyDescent="0.25">
      <c r="A34" t="s">
        <v>358</v>
      </c>
      <c r="B34">
        <v>7</v>
      </c>
      <c r="C34" t="s">
        <v>362</v>
      </c>
      <c r="D34">
        <v>44433</v>
      </c>
      <c r="E34" t="s">
        <v>416</v>
      </c>
      <c r="F34" t="s">
        <v>401</v>
      </c>
      <c r="G34" t="s">
        <v>408</v>
      </c>
      <c r="H34" t="s">
        <v>424</v>
      </c>
      <c r="I34" t="s">
        <v>426</v>
      </c>
      <c r="J34" t="s">
        <v>325</v>
      </c>
      <c r="L34" t="s">
        <v>259</v>
      </c>
      <c r="N34">
        <v>32</v>
      </c>
      <c r="O34" t="s">
        <v>433</v>
      </c>
      <c r="R34" t="s">
        <v>263</v>
      </c>
      <c r="S34">
        <v>70</v>
      </c>
      <c r="T34" t="s">
        <v>441</v>
      </c>
      <c r="U34">
        <v>45</v>
      </c>
      <c r="V34" t="s">
        <v>333</v>
      </c>
      <c r="W34">
        <v>60</v>
      </c>
      <c r="Z34" t="s">
        <v>307</v>
      </c>
      <c r="AE34" t="s">
        <v>327</v>
      </c>
      <c r="AP34">
        <v>33</v>
      </c>
      <c r="AQ34" t="s">
        <v>358</v>
      </c>
      <c r="AR34" t="s">
        <v>454</v>
      </c>
      <c r="AT34">
        <v>5</v>
      </c>
      <c r="AU34" t="s">
        <v>265</v>
      </c>
      <c r="AV34" t="s">
        <v>373</v>
      </c>
      <c r="AW34" s="1"/>
      <c r="AY34">
        <v>9</v>
      </c>
      <c r="AZ34">
        <v>26</v>
      </c>
      <c r="BA34">
        <v>35</v>
      </c>
      <c r="BM34" t="s">
        <v>373</v>
      </c>
      <c r="BN34" t="s">
        <v>342</v>
      </c>
      <c r="CA34" t="s">
        <v>454</v>
      </c>
      <c r="CB34" t="s">
        <v>271</v>
      </c>
      <c r="CE34" t="s">
        <v>302</v>
      </c>
      <c r="CF34" t="s">
        <v>289</v>
      </c>
      <c r="CG34" t="s">
        <v>28</v>
      </c>
      <c r="CH34" t="s">
        <v>290</v>
      </c>
      <c r="CI34" t="s">
        <v>304</v>
      </c>
      <c r="CJ34" t="s">
        <v>291</v>
      </c>
      <c r="CK34" t="s">
        <v>28</v>
      </c>
      <c r="CL34" t="s">
        <v>447</v>
      </c>
      <c r="CM34" t="s">
        <v>276</v>
      </c>
      <c r="CU34">
        <v>21</v>
      </c>
      <c r="CW34" t="s">
        <v>362</v>
      </c>
      <c r="CX34">
        <v>7</v>
      </c>
      <c r="CY34">
        <v>0.2</v>
      </c>
      <c r="CZ34">
        <v>0.2</v>
      </c>
      <c r="DA34">
        <v>1</v>
      </c>
      <c r="DB34">
        <v>0.46666666666666662</v>
      </c>
      <c r="DC34">
        <v>48.2</v>
      </c>
      <c r="DD34" s="14">
        <v>41</v>
      </c>
      <c r="DE34" s="14" t="s">
        <v>354</v>
      </c>
      <c r="DF34">
        <v>120</v>
      </c>
      <c r="DJ34" s="12"/>
    </row>
    <row r="35" spans="1:114" x14ac:dyDescent="0.25">
      <c r="A35" t="s">
        <v>363</v>
      </c>
      <c r="B35">
        <v>8</v>
      </c>
      <c r="C35" t="s">
        <v>375</v>
      </c>
      <c r="D35">
        <v>44434</v>
      </c>
      <c r="E35" t="s">
        <v>417</v>
      </c>
      <c r="F35" t="s">
        <v>401</v>
      </c>
      <c r="G35" t="s">
        <v>409</v>
      </c>
      <c r="H35" t="s">
        <v>425</v>
      </c>
      <c r="I35" t="s">
        <v>426</v>
      </c>
      <c r="N35">
        <v>100</v>
      </c>
      <c r="O35" t="s">
        <v>434</v>
      </c>
      <c r="P35" t="s">
        <v>263</v>
      </c>
      <c r="R35" t="s">
        <v>263</v>
      </c>
      <c r="S35">
        <v>80</v>
      </c>
      <c r="T35" t="s">
        <v>442</v>
      </c>
      <c r="U35">
        <v>45</v>
      </c>
      <c r="V35" t="s">
        <v>287</v>
      </c>
      <c r="W35">
        <v>15</v>
      </c>
      <c r="X35" t="s">
        <v>443</v>
      </c>
      <c r="Z35" t="s">
        <v>443</v>
      </c>
      <c r="AG35" t="s">
        <v>443</v>
      </c>
      <c r="AP35">
        <v>34</v>
      </c>
      <c r="AQ35" t="s">
        <v>363</v>
      </c>
      <c r="AR35" t="s">
        <v>456</v>
      </c>
      <c r="AT35">
        <v>1</v>
      </c>
      <c r="AU35" t="s">
        <v>296</v>
      </c>
      <c r="AV35" t="s">
        <v>461</v>
      </c>
      <c r="AW35" s="1"/>
      <c r="AY35">
        <v>1</v>
      </c>
      <c r="AZ35">
        <v>0</v>
      </c>
      <c r="BA35">
        <v>1</v>
      </c>
      <c r="BM35" t="s">
        <v>461</v>
      </c>
      <c r="BN35" t="s">
        <v>342</v>
      </c>
      <c r="CA35" t="s">
        <v>456</v>
      </c>
      <c r="CB35" t="s">
        <v>271</v>
      </c>
      <c r="CE35" t="s">
        <v>319</v>
      </c>
      <c r="CF35" t="s">
        <v>253</v>
      </c>
      <c r="CL35" t="s">
        <v>449</v>
      </c>
      <c r="CM35" t="s">
        <v>257</v>
      </c>
      <c r="CW35" t="s">
        <v>375</v>
      </c>
      <c r="CX35">
        <v>8</v>
      </c>
      <c r="DB35" t="s">
        <v>344</v>
      </c>
      <c r="DC35" t="s">
        <v>344</v>
      </c>
      <c r="DD35" s="14" t="s">
        <v>344</v>
      </c>
      <c r="DE35" s="14" t="s">
        <v>344</v>
      </c>
      <c r="DF35" t="s">
        <v>344</v>
      </c>
      <c r="DJ35" s="12"/>
    </row>
    <row r="36" spans="1:114" x14ac:dyDescent="0.25">
      <c r="A36" t="s">
        <v>363</v>
      </c>
      <c r="B36">
        <v>8</v>
      </c>
      <c r="C36" t="s">
        <v>375</v>
      </c>
      <c r="D36">
        <v>44434</v>
      </c>
      <c r="E36" t="s">
        <v>417</v>
      </c>
      <c r="F36" t="s">
        <v>401</v>
      </c>
      <c r="G36" t="s">
        <v>409</v>
      </c>
      <c r="H36" t="s">
        <v>425</v>
      </c>
      <c r="I36" t="s">
        <v>426</v>
      </c>
      <c r="N36">
        <v>100</v>
      </c>
      <c r="O36" t="s">
        <v>434</v>
      </c>
      <c r="P36" t="s">
        <v>263</v>
      </c>
      <c r="R36" t="s">
        <v>263</v>
      </c>
      <c r="S36">
        <v>80</v>
      </c>
      <c r="T36" t="s">
        <v>442</v>
      </c>
      <c r="U36">
        <v>45</v>
      </c>
      <c r="V36" t="s">
        <v>287</v>
      </c>
      <c r="W36">
        <v>15</v>
      </c>
      <c r="X36" t="s">
        <v>443</v>
      </c>
      <c r="Z36" t="s">
        <v>443</v>
      </c>
      <c r="AG36" t="s">
        <v>443</v>
      </c>
      <c r="AP36">
        <v>35</v>
      </c>
      <c r="AQ36" t="s">
        <v>363</v>
      </c>
      <c r="AR36" t="s">
        <v>455</v>
      </c>
      <c r="AT36">
        <v>2</v>
      </c>
      <c r="AU36" t="s">
        <v>296</v>
      </c>
      <c r="AV36" t="s">
        <v>450</v>
      </c>
      <c r="AW36" s="1"/>
      <c r="AY36">
        <v>2</v>
      </c>
      <c r="AZ36">
        <v>1</v>
      </c>
      <c r="BA36">
        <v>3</v>
      </c>
      <c r="BM36" t="s">
        <v>450</v>
      </c>
      <c r="BN36" t="s">
        <v>342</v>
      </c>
      <c r="CA36" t="s">
        <v>455</v>
      </c>
      <c r="CB36" t="s">
        <v>27</v>
      </c>
      <c r="CE36" t="s">
        <v>312</v>
      </c>
      <c r="CF36" t="s">
        <v>272</v>
      </c>
      <c r="CG36" t="s">
        <v>273</v>
      </c>
      <c r="CH36" t="s">
        <v>303</v>
      </c>
      <c r="CI36" t="s">
        <v>313</v>
      </c>
      <c r="CK36" t="s">
        <v>273</v>
      </c>
      <c r="CL36" t="s">
        <v>448</v>
      </c>
      <c r="CM36" t="s">
        <v>276</v>
      </c>
      <c r="CU36">
        <v>23.9</v>
      </c>
      <c r="CW36" t="s">
        <v>375</v>
      </c>
      <c r="CX36">
        <v>8</v>
      </c>
      <c r="DB36" t="s">
        <v>344</v>
      </c>
      <c r="DC36" t="s">
        <v>344</v>
      </c>
      <c r="DD36" s="14" t="s">
        <v>344</v>
      </c>
      <c r="DE36" s="14" t="s">
        <v>344</v>
      </c>
      <c r="DF36" t="s">
        <v>344</v>
      </c>
      <c r="DJ36" s="12"/>
    </row>
    <row r="37" spans="1:114" x14ac:dyDescent="0.25">
      <c r="A37" t="s">
        <v>363</v>
      </c>
      <c r="B37">
        <v>8</v>
      </c>
      <c r="C37" t="s">
        <v>375</v>
      </c>
      <c r="D37">
        <v>44434</v>
      </c>
      <c r="E37" t="s">
        <v>417</v>
      </c>
      <c r="F37" t="s">
        <v>401</v>
      </c>
      <c r="G37" t="s">
        <v>409</v>
      </c>
      <c r="H37" t="s">
        <v>425</v>
      </c>
      <c r="I37" t="s">
        <v>426</v>
      </c>
      <c r="N37">
        <v>100</v>
      </c>
      <c r="O37" t="s">
        <v>434</v>
      </c>
      <c r="P37" t="s">
        <v>263</v>
      </c>
      <c r="R37" t="s">
        <v>263</v>
      </c>
      <c r="S37">
        <v>80</v>
      </c>
      <c r="T37" t="s">
        <v>442</v>
      </c>
      <c r="U37">
        <v>45</v>
      </c>
      <c r="V37" t="s">
        <v>287</v>
      </c>
      <c r="W37">
        <v>15</v>
      </c>
      <c r="X37" t="s">
        <v>443</v>
      </c>
      <c r="Z37" t="s">
        <v>443</v>
      </c>
      <c r="AG37" t="s">
        <v>443</v>
      </c>
      <c r="AP37">
        <v>36</v>
      </c>
      <c r="AQ37" t="s">
        <v>363</v>
      </c>
      <c r="AR37" t="s">
        <v>455</v>
      </c>
      <c r="AT37">
        <v>3</v>
      </c>
      <c r="AU37" t="s">
        <v>296</v>
      </c>
      <c r="AV37" t="s">
        <v>296</v>
      </c>
      <c r="AW37" s="1"/>
      <c r="AY37">
        <v>3</v>
      </c>
      <c r="AZ37">
        <v>3</v>
      </c>
      <c r="BA37">
        <v>6</v>
      </c>
      <c r="BM37" t="s">
        <v>377</v>
      </c>
      <c r="BN37" t="s">
        <v>342</v>
      </c>
      <c r="CA37" t="s">
        <v>455</v>
      </c>
      <c r="CB37" t="s">
        <v>27</v>
      </c>
      <c r="CE37" t="s">
        <v>312</v>
      </c>
      <c r="CF37" t="s">
        <v>272</v>
      </c>
      <c r="CG37" t="s">
        <v>273</v>
      </c>
      <c r="CH37" t="s">
        <v>303</v>
      </c>
      <c r="CI37" t="s">
        <v>313</v>
      </c>
      <c r="CK37" t="s">
        <v>273</v>
      </c>
      <c r="CL37" t="s">
        <v>448</v>
      </c>
      <c r="CM37" t="s">
        <v>276</v>
      </c>
      <c r="CU37">
        <v>23.9</v>
      </c>
      <c r="CW37" t="s">
        <v>375</v>
      </c>
      <c r="CX37">
        <v>8</v>
      </c>
      <c r="DB37" t="s">
        <v>344</v>
      </c>
      <c r="DC37" t="s">
        <v>344</v>
      </c>
      <c r="DD37" s="14" t="s">
        <v>344</v>
      </c>
      <c r="DE37" s="14" t="s">
        <v>344</v>
      </c>
      <c r="DF37" t="s">
        <v>344</v>
      </c>
      <c r="DJ37" s="12"/>
    </row>
    <row r="38" spans="1:114" x14ac:dyDescent="0.25">
      <c r="A38" t="s">
        <v>363</v>
      </c>
      <c r="B38">
        <v>8</v>
      </c>
      <c r="C38" t="s">
        <v>375</v>
      </c>
      <c r="D38">
        <v>44434</v>
      </c>
      <c r="E38" t="s">
        <v>417</v>
      </c>
      <c r="F38" t="s">
        <v>401</v>
      </c>
      <c r="G38" t="s">
        <v>409</v>
      </c>
      <c r="H38" t="s">
        <v>425</v>
      </c>
      <c r="I38" t="s">
        <v>426</v>
      </c>
      <c r="N38">
        <v>100</v>
      </c>
      <c r="O38" t="s">
        <v>434</v>
      </c>
      <c r="P38" t="s">
        <v>263</v>
      </c>
      <c r="R38" t="s">
        <v>263</v>
      </c>
      <c r="S38">
        <v>80</v>
      </c>
      <c r="T38" t="s">
        <v>442</v>
      </c>
      <c r="U38">
        <v>45</v>
      </c>
      <c r="V38" t="s">
        <v>287</v>
      </c>
      <c r="W38">
        <v>15</v>
      </c>
      <c r="X38" t="s">
        <v>443</v>
      </c>
      <c r="Z38" t="s">
        <v>443</v>
      </c>
      <c r="AG38" t="s">
        <v>443</v>
      </c>
      <c r="AP38">
        <v>37</v>
      </c>
      <c r="AQ38" t="s">
        <v>363</v>
      </c>
      <c r="AR38" t="s">
        <v>370</v>
      </c>
      <c r="AT38">
        <v>4</v>
      </c>
      <c r="AU38" t="s">
        <v>296</v>
      </c>
      <c r="AV38" t="s">
        <v>296</v>
      </c>
      <c r="AW38" s="1"/>
      <c r="AY38">
        <v>4</v>
      </c>
      <c r="AZ38">
        <v>6</v>
      </c>
      <c r="BA38">
        <v>10</v>
      </c>
      <c r="BM38" t="s">
        <v>377</v>
      </c>
      <c r="BN38" t="s">
        <v>342</v>
      </c>
      <c r="CA38" t="s">
        <v>370</v>
      </c>
      <c r="CB38" t="s">
        <v>271</v>
      </c>
      <c r="CE38" t="s">
        <v>272</v>
      </c>
      <c r="CF38" t="s">
        <v>312</v>
      </c>
      <c r="CG38" t="s">
        <v>28</v>
      </c>
      <c r="CH38" t="s">
        <v>254</v>
      </c>
      <c r="CI38" t="s">
        <v>275</v>
      </c>
      <c r="CJ38" t="s">
        <v>256</v>
      </c>
      <c r="CK38" t="s">
        <v>273</v>
      </c>
      <c r="CL38" t="s">
        <v>445</v>
      </c>
      <c r="CM38" t="s">
        <v>257</v>
      </c>
      <c r="CU38">
        <v>16.5</v>
      </c>
      <c r="CW38" t="s">
        <v>375</v>
      </c>
      <c r="CX38">
        <v>8</v>
      </c>
      <c r="DB38" t="s">
        <v>344</v>
      </c>
      <c r="DC38" t="s">
        <v>344</v>
      </c>
      <c r="DD38" s="14" t="s">
        <v>344</v>
      </c>
      <c r="DE38" s="14" t="s">
        <v>344</v>
      </c>
      <c r="DF38" t="s">
        <v>344</v>
      </c>
      <c r="DJ38" s="12"/>
    </row>
    <row r="39" spans="1:114" x14ac:dyDescent="0.25">
      <c r="A39" t="s">
        <v>3</v>
      </c>
      <c r="B39">
        <v>1</v>
      </c>
      <c r="D39">
        <v>44425</v>
      </c>
      <c r="E39" t="s">
        <v>464</v>
      </c>
      <c r="F39" t="s">
        <v>401</v>
      </c>
      <c r="G39" t="s">
        <v>465</v>
      </c>
      <c r="H39" t="s">
        <v>418</v>
      </c>
      <c r="I39" t="s">
        <v>426</v>
      </c>
      <c r="AP39">
        <v>1</v>
      </c>
      <c r="AQ39" t="s">
        <v>3</v>
      </c>
      <c r="AR39" t="s">
        <v>5</v>
      </c>
      <c r="AT39">
        <v>1</v>
      </c>
      <c r="AU39" t="s">
        <v>378</v>
      </c>
      <c r="AV39" t="s">
        <v>461</v>
      </c>
      <c r="AW39" s="1" t="s">
        <v>459</v>
      </c>
      <c r="BE39" t="s">
        <v>469</v>
      </c>
      <c r="BF39" t="s">
        <v>268</v>
      </c>
      <c r="BL39" t="s">
        <v>266</v>
      </c>
      <c r="BM39" t="s">
        <v>466</v>
      </c>
      <c r="BN39" t="s">
        <v>342</v>
      </c>
      <c r="BU39">
        <v>150</v>
      </c>
      <c r="BV39">
        <v>5</v>
      </c>
      <c r="CA39" t="s">
        <v>5</v>
      </c>
      <c r="CB39" t="s">
        <v>27</v>
      </c>
      <c r="CD39" t="s">
        <v>28</v>
      </c>
      <c r="CE39" t="s">
        <v>253</v>
      </c>
      <c r="CF39" t="s">
        <v>319</v>
      </c>
      <c r="CG39" t="s">
        <v>273</v>
      </c>
      <c r="CI39" t="s">
        <v>255</v>
      </c>
      <c r="CK39" t="s">
        <v>28</v>
      </c>
      <c r="CL39" t="s">
        <v>444</v>
      </c>
      <c r="DD39" s="14"/>
      <c r="DE39" s="14"/>
      <c r="DJ39" s="12"/>
    </row>
    <row r="40" spans="1:114" x14ac:dyDescent="0.25">
      <c r="A40" t="s">
        <v>3</v>
      </c>
      <c r="B40">
        <v>1</v>
      </c>
      <c r="D40">
        <v>44425</v>
      </c>
      <c r="E40" t="s">
        <v>464</v>
      </c>
      <c r="F40" t="s">
        <v>401</v>
      </c>
      <c r="G40" t="s">
        <v>465</v>
      </c>
      <c r="H40" t="s">
        <v>418</v>
      </c>
      <c r="I40" t="s">
        <v>426</v>
      </c>
      <c r="AP40">
        <v>3</v>
      </c>
      <c r="AQ40" t="s">
        <v>3</v>
      </c>
      <c r="AR40" t="s">
        <v>370</v>
      </c>
      <c r="AT40">
        <v>3</v>
      </c>
      <c r="AU40" t="s">
        <v>378</v>
      </c>
      <c r="AV40" t="s">
        <v>343</v>
      </c>
      <c r="AW40" s="1" t="s">
        <v>476</v>
      </c>
      <c r="BE40" t="s">
        <v>471</v>
      </c>
      <c r="BF40" t="s">
        <v>286</v>
      </c>
      <c r="BL40" t="s">
        <v>266</v>
      </c>
      <c r="BM40" t="s">
        <v>343</v>
      </c>
      <c r="BN40" t="s">
        <v>342</v>
      </c>
      <c r="BU40">
        <v>10</v>
      </c>
      <c r="BV40">
        <v>2</v>
      </c>
      <c r="CA40" t="s">
        <v>370</v>
      </c>
      <c r="CB40" t="s">
        <v>271</v>
      </c>
      <c r="CE40" t="s">
        <v>272</v>
      </c>
      <c r="CF40" t="s">
        <v>312</v>
      </c>
      <c r="CG40" t="s">
        <v>28</v>
      </c>
      <c r="CH40" t="s">
        <v>254</v>
      </c>
      <c r="CI40" t="s">
        <v>275</v>
      </c>
      <c r="CJ40" t="s">
        <v>256</v>
      </c>
      <c r="CK40" t="s">
        <v>273</v>
      </c>
      <c r="CL40" t="s">
        <v>445</v>
      </c>
      <c r="CM40" t="s">
        <v>257</v>
      </c>
      <c r="CU40">
        <v>16.5</v>
      </c>
      <c r="DD40" s="14"/>
      <c r="DE40" s="14"/>
      <c r="DJ40" s="12"/>
    </row>
    <row r="41" spans="1:114" x14ac:dyDescent="0.25">
      <c r="A41" t="s">
        <v>462</v>
      </c>
      <c r="B41">
        <v>2</v>
      </c>
      <c r="D41">
        <v>44426</v>
      </c>
      <c r="E41" t="s">
        <v>464</v>
      </c>
      <c r="F41" t="s">
        <v>401</v>
      </c>
      <c r="G41" t="s">
        <v>465</v>
      </c>
      <c r="H41" t="s">
        <v>419</v>
      </c>
      <c r="I41" t="s">
        <v>426</v>
      </c>
      <c r="AP41">
        <v>4</v>
      </c>
      <c r="AQ41" t="s">
        <v>462</v>
      </c>
      <c r="AR41" t="s">
        <v>454</v>
      </c>
      <c r="AT41">
        <v>1</v>
      </c>
      <c r="AU41" t="s">
        <v>378</v>
      </c>
      <c r="AV41" t="s">
        <v>341</v>
      </c>
      <c r="AW41" s="1" t="s">
        <v>477</v>
      </c>
      <c r="BE41" t="s">
        <v>472</v>
      </c>
      <c r="BF41" t="s">
        <v>249</v>
      </c>
      <c r="BL41" t="s">
        <v>297</v>
      </c>
      <c r="BM41" t="s">
        <v>341</v>
      </c>
      <c r="BN41" t="s">
        <v>376</v>
      </c>
      <c r="BU41">
        <v>600</v>
      </c>
      <c r="BV41">
        <v>10</v>
      </c>
      <c r="CA41" t="s">
        <v>454</v>
      </c>
      <c r="CB41" t="s">
        <v>271</v>
      </c>
      <c r="CE41" t="s">
        <v>302</v>
      </c>
      <c r="CF41" t="s">
        <v>289</v>
      </c>
      <c r="CG41" t="s">
        <v>28</v>
      </c>
      <c r="CH41" t="s">
        <v>290</v>
      </c>
      <c r="CI41" t="s">
        <v>304</v>
      </c>
      <c r="CJ41" t="s">
        <v>291</v>
      </c>
      <c r="CK41" t="s">
        <v>28</v>
      </c>
      <c r="CL41" t="s">
        <v>447</v>
      </c>
      <c r="CM41" t="s">
        <v>276</v>
      </c>
      <c r="CU41">
        <v>21</v>
      </c>
      <c r="DD41" s="14"/>
      <c r="DE41" s="14"/>
      <c r="DJ41" s="12"/>
    </row>
    <row r="42" spans="1:114" x14ac:dyDescent="0.25">
      <c r="A42" t="s">
        <v>463</v>
      </c>
      <c r="B42">
        <v>3</v>
      </c>
      <c r="D42">
        <v>44427</v>
      </c>
      <c r="E42" t="s">
        <v>464</v>
      </c>
      <c r="F42" t="s">
        <v>401</v>
      </c>
      <c r="G42" t="s">
        <v>465</v>
      </c>
      <c r="H42" t="s">
        <v>420</v>
      </c>
      <c r="I42" t="s">
        <v>426</v>
      </c>
      <c r="AP42">
        <v>5</v>
      </c>
      <c r="AQ42" t="s">
        <v>463</v>
      </c>
      <c r="AR42" t="s">
        <v>457</v>
      </c>
      <c r="AT42">
        <v>1</v>
      </c>
      <c r="AU42" t="s">
        <v>378</v>
      </c>
      <c r="AV42" t="s">
        <v>371</v>
      </c>
      <c r="AW42" s="1" t="s">
        <v>478</v>
      </c>
      <c r="BB42" t="s">
        <v>223</v>
      </c>
      <c r="BE42" t="s">
        <v>473</v>
      </c>
      <c r="BF42" t="s">
        <v>286</v>
      </c>
      <c r="BL42" t="s">
        <v>309</v>
      </c>
      <c r="BM42" t="s">
        <v>371</v>
      </c>
      <c r="BN42" t="s">
        <v>342</v>
      </c>
      <c r="BU42">
        <v>751</v>
      </c>
      <c r="BV42">
        <v>12</v>
      </c>
      <c r="CA42" t="s">
        <v>457</v>
      </c>
      <c r="DD42" s="14"/>
      <c r="DE42" s="14"/>
      <c r="DJ42" s="12"/>
    </row>
    <row r="43" spans="1:114" x14ac:dyDescent="0.25">
      <c r="A43" t="s">
        <v>468</v>
      </c>
      <c r="B43">
        <v>4</v>
      </c>
      <c r="D43">
        <v>44428</v>
      </c>
      <c r="E43" t="s">
        <v>464</v>
      </c>
      <c r="F43" t="s">
        <v>401</v>
      </c>
      <c r="G43" t="s">
        <v>465</v>
      </c>
      <c r="H43" t="s">
        <v>421</v>
      </c>
      <c r="I43" t="s">
        <v>426</v>
      </c>
      <c r="AP43">
        <v>7</v>
      </c>
      <c r="AQ43" t="s">
        <v>468</v>
      </c>
      <c r="AR43" t="s">
        <v>455</v>
      </c>
      <c r="AT43">
        <v>1</v>
      </c>
      <c r="AU43" t="s">
        <v>378</v>
      </c>
      <c r="AV43" t="s">
        <v>296</v>
      </c>
      <c r="AW43" s="1" t="s">
        <v>480</v>
      </c>
      <c r="BB43" t="s">
        <v>252</v>
      </c>
      <c r="BE43" t="s">
        <v>475</v>
      </c>
      <c r="BF43" t="s">
        <v>249</v>
      </c>
      <c r="BL43" t="s">
        <v>284</v>
      </c>
      <c r="BM43" t="s">
        <v>367</v>
      </c>
      <c r="BN43" t="s">
        <v>342</v>
      </c>
      <c r="BU43">
        <v>21</v>
      </c>
      <c r="BV43">
        <v>2</v>
      </c>
      <c r="CA43" t="s">
        <v>455</v>
      </c>
      <c r="CB43" t="s">
        <v>27</v>
      </c>
      <c r="CE43" t="s">
        <v>312</v>
      </c>
      <c r="CF43" t="s">
        <v>272</v>
      </c>
      <c r="CG43" t="s">
        <v>273</v>
      </c>
      <c r="CH43" t="s">
        <v>303</v>
      </c>
      <c r="CI43" t="s">
        <v>313</v>
      </c>
      <c r="CK43" t="s">
        <v>273</v>
      </c>
      <c r="CL43" t="s">
        <v>448</v>
      </c>
      <c r="CM43" t="s">
        <v>276</v>
      </c>
      <c r="CU43">
        <v>23.9</v>
      </c>
      <c r="DD43" s="14"/>
      <c r="DE43" s="14"/>
      <c r="DJ43" s="12"/>
    </row>
    <row r="44" spans="1:114" x14ac:dyDescent="0.25">
      <c r="A44" t="s">
        <v>3</v>
      </c>
      <c r="B44">
        <v>1</v>
      </c>
      <c r="D44">
        <v>44425</v>
      </c>
      <c r="E44" t="s">
        <v>464</v>
      </c>
      <c r="F44" t="s">
        <v>401</v>
      </c>
      <c r="G44" t="s">
        <v>465</v>
      </c>
      <c r="H44" t="s">
        <v>418</v>
      </c>
      <c r="I44" t="s">
        <v>426</v>
      </c>
      <c r="AP44">
        <v>2</v>
      </c>
      <c r="AQ44" t="s">
        <v>3</v>
      </c>
      <c r="AT44">
        <v>2</v>
      </c>
      <c r="AU44" t="s">
        <v>378</v>
      </c>
      <c r="AV44" t="s">
        <v>467</v>
      </c>
      <c r="AW44" s="1" t="s">
        <v>481</v>
      </c>
      <c r="AX44" t="s">
        <v>482</v>
      </c>
      <c r="BB44" t="s">
        <v>252</v>
      </c>
      <c r="BE44" t="s">
        <v>470</v>
      </c>
      <c r="BF44" t="s">
        <v>299</v>
      </c>
      <c r="BL44" t="s">
        <v>247</v>
      </c>
      <c r="BM44" t="s">
        <v>467</v>
      </c>
      <c r="BN44" t="s">
        <v>376</v>
      </c>
      <c r="BU44">
        <v>656</v>
      </c>
      <c r="BV44">
        <v>11</v>
      </c>
      <c r="DD44" s="14"/>
      <c r="DE44" s="14"/>
      <c r="DJ44" s="12"/>
    </row>
    <row r="45" spans="1:114" x14ac:dyDescent="0.25">
      <c r="A45" t="s">
        <v>463</v>
      </c>
      <c r="B45">
        <v>3</v>
      </c>
      <c r="D45">
        <v>44427</v>
      </c>
      <c r="E45" t="s">
        <v>464</v>
      </c>
      <c r="F45" t="s">
        <v>401</v>
      </c>
      <c r="G45" t="s">
        <v>465</v>
      </c>
      <c r="H45" t="s">
        <v>420</v>
      </c>
      <c r="I45" t="s">
        <v>426</v>
      </c>
      <c r="AP45">
        <v>6</v>
      </c>
      <c r="AQ45" t="s">
        <v>463</v>
      </c>
      <c r="AT45">
        <v>2</v>
      </c>
      <c r="AU45" t="s">
        <v>378</v>
      </c>
      <c r="AV45" t="s">
        <v>450</v>
      </c>
      <c r="AW45" s="1" t="s">
        <v>479</v>
      </c>
      <c r="BE45" t="s">
        <v>474</v>
      </c>
      <c r="BF45" t="s">
        <v>299</v>
      </c>
      <c r="BL45" t="s">
        <v>297</v>
      </c>
      <c r="BM45" t="s">
        <v>367</v>
      </c>
      <c r="BN45" t="s">
        <v>376</v>
      </c>
      <c r="BU45">
        <v>444</v>
      </c>
      <c r="BV45">
        <v>9</v>
      </c>
      <c r="DD45" s="14"/>
      <c r="DE45" s="14"/>
      <c r="DJ45" s="12"/>
    </row>
    <row r="46" spans="1:114" x14ac:dyDescent="0.25">
      <c r="A46" t="s">
        <v>4</v>
      </c>
      <c r="B46">
        <v>1</v>
      </c>
      <c r="AP46">
        <v>1</v>
      </c>
      <c r="AQ46" t="s">
        <v>4</v>
      </c>
      <c r="AR46" t="s">
        <v>5</v>
      </c>
      <c r="AT46">
        <v>1</v>
      </c>
      <c r="AU46" t="s">
        <v>337</v>
      </c>
      <c r="AW46" s="1"/>
      <c r="AY46">
        <v>5</v>
      </c>
      <c r="AZ46">
        <v>0</v>
      </c>
      <c r="BA46">
        <v>5</v>
      </c>
      <c r="CA46" t="s">
        <v>5</v>
      </c>
      <c r="CB46" t="s">
        <v>27</v>
      </c>
      <c r="CD46" t="s">
        <v>28</v>
      </c>
      <c r="CE46" t="s">
        <v>253</v>
      </c>
      <c r="CF46" t="s">
        <v>319</v>
      </c>
      <c r="CG46" t="s">
        <v>273</v>
      </c>
      <c r="CI46" t="s">
        <v>255</v>
      </c>
      <c r="CK46" t="s">
        <v>28</v>
      </c>
      <c r="CL46" t="s">
        <v>444</v>
      </c>
      <c r="DD46" s="14"/>
      <c r="DE46" s="14"/>
      <c r="DJ46" s="12"/>
    </row>
    <row r="47" spans="1:114" x14ac:dyDescent="0.25">
      <c r="A47" t="s">
        <v>4</v>
      </c>
      <c r="B47">
        <v>1</v>
      </c>
      <c r="AP47">
        <v>2</v>
      </c>
      <c r="AQ47" t="s">
        <v>4</v>
      </c>
      <c r="AT47">
        <v>2</v>
      </c>
      <c r="AU47" t="s">
        <v>337</v>
      </c>
      <c r="AW47" s="1"/>
      <c r="AY47">
        <v>7</v>
      </c>
      <c r="AZ47">
        <v>5</v>
      </c>
      <c r="BA47">
        <v>12</v>
      </c>
      <c r="DD47" s="14"/>
      <c r="DE47" s="14"/>
      <c r="DJ47" s="12"/>
    </row>
  </sheetData>
  <phoneticPr fontId="2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0236-0A6A-43F3-A249-9C9D1688EBE6}">
  <dimension ref="A1:V4"/>
  <sheetViews>
    <sheetView workbookViewId="0">
      <selection activeCell="D33" sqref="D33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3.28515625" bestFit="1" customWidth="1"/>
    <col min="5" max="5" width="25.140625" bestFit="1" customWidth="1"/>
    <col min="6" max="6" width="21.85546875" bestFit="1" customWidth="1"/>
    <col min="7" max="7" width="20.28515625" bestFit="1" customWidth="1"/>
    <col min="8" max="8" width="23" bestFit="1" customWidth="1"/>
    <col min="9" max="9" width="14.85546875" bestFit="1" customWidth="1"/>
    <col min="10" max="10" width="20.42578125" bestFit="1" customWidth="1"/>
    <col min="11" max="11" width="20.85546875" bestFit="1" customWidth="1"/>
    <col min="12" max="12" width="18.85546875" bestFit="1" customWidth="1"/>
    <col min="13" max="13" width="22.140625" bestFit="1" customWidth="1"/>
    <col min="14" max="14" width="17" bestFit="1" customWidth="1"/>
    <col min="15" max="15" width="19" bestFit="1" customWidth="1"/>
    <col min="16" max="16" width="22" bestFit="1" customWidth="1"/>
    <col min="17" max="17" width="24.28515625" bestFit="1" customWidth="1"/>
    <col min="18" max="18" width="16" bestFit="1" customWidth="1"/>
    <col min="19" max="19" width="15" bestFit="1" customWidth="1"/>
    <col min="20" max="20" width="40.42578125" bestFit="1" customWidth="1"/>
    <col min="21" max="21" width="21.28515625" bestFit="1" customWidth="1"/>
    <col min="22" max="22" width="16.85546875" customWidth="1"/>
  </cols>
  <sheetData>
    <row r="1" spans="1:22" x14ac:dyDescent="0.25">
      <c r="A1" t="s">
        <v>0</v>
      </c>
      <c r="B1" t="s">
        <v>1</v>
      </c>
      <c r="C1" t="s">
        <v>30</v>
      </c>
      <c r="D1" t="s">
        <v>6</v>
      </c>
      <c r="E1" t="s">
        <v>7</v>
      </c>
      <c r="F1" t="s">
        <v>26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s="1" t="s">
        <v>2</v>
      </c>
      <c r="B2">
        <v>1</v>
      </c>
      <c r="C2" t="s">
        <v>24</v>
      </c>
      <c r="D2">
        <v>1</v>
      </c>
      <c r="F2" t="s">
        <v>25</v>
      </c>
    </row>
    <row r="3" spans="1:22" x14ac:dyDescent="0.25">
      <c r="A3" s="1" t="s">
        <v>3</v>
      </c>
      <c r="B3">
        <v>1</v>
      </c>
      <c r="D3">
        <v>1</v>
      </c>
      <c r="E3" t="s">
        <v>5</v>
      </c>
    </row>
    <row r="4" spans="1:22" x14ac:dyDescent="0.25">
      <c r="A4" s="1" t="s">
        <v>4</v>
      </c>
      <c r="B4">
        <v>1</v>
      </c>
      <c r="D4">
        <v>1</v>
      </c>
      <c r="E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2625-8DEF-4FE3-AD0F-C7DE28E0CFDD}">
  <dimension ref="A1:C4"/>
  <sheetViews>
    <sheetView workbookViewId="0">
      <selection activeCell="J24" sqref="J24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7" bestFit="1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s="1" t="s">
        <v>2</v>
      </c>
      <c r="B2">
        <v>1</v>
      </c>
      <c r="C2" t="s">
        <v>24</v>
      </c>
    </row>
    <row r="3" spans="1:3" x14ac:dyDescent="0.25">
      <c r="A3" s="1" t="s">
        <v>3</v>
      </c>
      <c r="B3">
        <v>1</v>
      </c>
    </row>
    <row r="4" spans="1:3" x14ac:dyDescent="0.25">
      <c r="A4" s="1" t="s">
        <v>4</v>
      </c>
      <c r="B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FCB4-06F8-44D5-B249-DCF4981DDCB7}">
  <dimension ref="A1:T4"/>
  <sheetViews>
    <sheetView workbookViewId="0">
      <selection activeCell="B16" sqref="B4:E16"/>
    </sheetView>
  </sheetViews>
  <sheetFormatPr baseColWidth="10" defaultRowHeight="15" x14ac:dyDescent="0.25"/>
  <cols>
    <col min="1" max="1" width="13.28515625" bestFit="1" customWidth="1"/>
    <col min="2" max="2" width="12" bestFit="1" customWidth="1"/>
    <col min="3" max="3" width="25.140625" bestFit="1" customWidth="1"/>
    <col min="4" max="4" width="21.85546875" bestFit="1" customWidth="1"/>
    <col min="5" max="5" width="20.28515625" bestFit="1" customWidth="1"/>
    <col min="6" max="6" width="23" bestFit="1" customWidth="1"/>
    <col min="7" max="7" width="14.85546875" bestFit="1" customWidth="1"/>
    <col min="8" max="8" width="20.42578125" bestFit="1" customWidth="1"/>
    <col min="9" max="9" width="20.85546875" bestFit="1" customWidth="1"/>
    <col min="10" max="10" width="18.85546875" bestFit="1" customWidth="1"/>
    <col min="11" max="11" width="22.140625" bestFit="1" customWidth="1"/>
    <col min="12" max="12" width="17" bestFit="1" customWidth="1"/>
    <col min="13" max="13" width="19" bestFit="1" customWidth="1"/>
    <col min="14" max="14" width="22" bestFit="1" customWidth="1"/>
    <col min="15" max="15" width="24.28515625" bestFit="1" customWidth="1"/>
    <col min="16" max="16" width="16" bestFit="1" customWidth="1"/>
    <col min="17" max="17" width="15" bestFit="1" customWidth="1"/>
    <col min="18" max="18" width="40.42578125" bestFit="1" customWidth="1"/>
    <col min="19" max="19" width="21.28515625" bestFit="1" customWidth="1"/>
    <col min="20" max="20" width="16.85546875" customWidth="1"/>
  </cols>
  <sheetData>
    <row r="1" spans="1:20" x14ac:dyDescent="0.25">
      <c r="A1" t="s">
        <v>6</v>
      </c>
      <c r="B1" t="s">
        <v>0</v>
      </c>
      <c r="C1" t="s">
        <v>7</v>
      </c>
      <c r="D1" t="s">
        <v>26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5">
      <c r="A2">
        <v>1</v>
      </c>
      <c r="B2" s="1" t="s">
        <v>2</v>
      </c>
      <c r="D2" t="s">
        <v>25</v>
      </c>
    </row>
    <row r="3" spans="1:20" x14ac:dyDescent="0.25">
      <c r="A3">
        <v>1</v>
      </c>
      <c r="B3" s="1" t="s">
        <v>3</v>
      </c>
      <c r="C3" t="s">
        <v>5</v>
      </c>
    </row>
    <row r="4" spans="1:20" x14ac:dyDescent="0.25">
      <c r="A4">
        <v>1</v>
      </c>
      <c r="B4" s="1" t="s">
        <v>4</v>
      </c>
      <c r="C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D00-1404-4D88-963F-36D7017212A5}">
  <dimension ref="A1:AO15"/>
  <sheetViews>
    <sheetView workbookViewId="0">
      <selection activeCell="E33" sqref="E33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17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4" width="31.42578125" bestFit="1" customWidth="1"/>
    <col min="45" max="45" width="17" customWidth="1"/>
    <col min="46" max="46" width="27.7109375" bestFit="1" customWidth="1"/>
    <col min="47" max="47" width="17.140625" bestFit="1" customWidth="1"/>
    <col min="48" max="48" width="26" bestFit="1" customWidth="1"/>
    <col min="49" max="49" width="19.42578125" bestFit="1" customWidth="1"/>
    <col min="50" max="51" width="15.42578125" bestFit="1" customWidth="1"/>
    <col min="52" max="53" width="20.140625" bestFit="1" customWidth="1"/>
    <col min="54" max="54" width="34.7109375" bestFit="1" customWidth="1"/>
    <col min="55" max="55" width="30.140625" bestFit="1" customWidth="1"/>
    <col min="56" max="56" width="20.28515625" bestFit="1" customWidth="1"/>
    <col min="57" max="57" width="32" bestFit="1" customWidth="1"/>
    <col min="58" max="58" width="33" bestFit="1" customWidth="1"/>
    <col min="59" max="59" width="39.7109375" bestFit="1" customWidth="1"/>
    <col min="60" max="60" width="27.42578125" bestFit="1" customWidth="1"/>
    <col min="61" max="61" width="35" bestFit="1" customWidth="1"/>
    <col min="62" max="62" width="41.28515625" bestFit="1" customWidth="1"/>
    <col min="63" max="63" width="33.28515625" bestFit="1" customWidth="1"/>
    <col min="64" max="64" width="39.7109375" bestFit="1" customWidth="1"/>
    <col min="65" max="65" width="35" bestFit="1" customWidth="1"/>
    <col min="66" max="66" width="30.85546875" bestFit="1" customWidth="1"/>
    <col min="67" max="67" width="36" bestFit="1" customWidth="1"/>
    <col min="68" max="68" width="28" bestFit="1" customWidth="1"/>
    <col min="69" max="69" width="37.42578125" bestFit="1" customWidth="1"/>
    <col min="70" max="70" width="24.85546875" bestFit="1" customWidth="1"/>
    <col min="71" max="71" width="43.140625" bestFit="1" customWidth="1"/>
    <col min="72" max="72" width="37.42578125" bestFit="1" customWidth="1"/>
    <col min="73" max="73" width="42" bestFit="1" customWidth="1"/>
    <col min="74" max="74" width="32.85546875" bestFit="1" customWidth="1"/>
    <col min="75" max="75" width="28.85546875" bestFit="1" customWidth="1"/>
    <col min="76" max="76" width="36" bestFit="1" customWidth="1"/>
    <col min="77" max="77" width="40.28515625" bestFit="1" customWidth="1"/>
    <col min="78" max="78" width="52.28515625" bestFit="1" customWidth="1"/>
    <col min="79" max="81" width="38.42578125" bestFit="1" customWidth="1"/>
    <col min="82" max="82" width="17" bestFit="1" customWidth="1"/>
    <col min="83" max="83" width="34.85546875" bestFit="1" customWidth="1"/>
    <col min="84" max="84" width="24.28515625" bestFit="1" customWidth="1"/>
    <col min="85" max="85" width="33" bestFit="1" customWidth="1"/>
    <col min="86" max="86" width="25.42578125" bestFit="1" customWidth="1"/>
    <col min="87" max="88" width="22.42578125" bestFit="1" customWidth="1"/>
    <col min="89" max="89" width="27.140625" bestFit="1" customWidth="1"/>
  </cols>
  <sheetData>
    <row r="1" spans="1:41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42</v>
      </c>
      <c r="AI1" t="s">
        <v>94</v>
      </c>
      <c r="AJ1" t="s">
        <v>95</v>
      </c>
      <c r="AK1" t="s">
        <v>96</v>
      </c>
      <c r="AL1" t="s">
        <v>345</v>
      </c>
      <c r="AM1" t="s">
        <v>97</v>
      </c>
      <c r="AN1" t="s">
        <v>98</v>
      </c>
      <c r="AO1" t="s">
        <v>99</v>
      </c>
    </row>
    <row r="2" spans="1:41" x14ac:dyDescent="0.25">
      <c r="A2" t="s">
        <v>2</v>
      </c>
      <c r="B2">
        <v>1</v>
      </c>
      <c r="C2" t="s">
        <v>24</v>
      </c>
      <c r="D2">
        <v>44427</v>
      </c>
      <c r="E2" t="s">
        <v>410</v>
      </c>
      <c r="F2" t="s">
        <v>401</v>
      </c>
      <c r="G2" t="s">
        <v>402</v>
      </c>
      <c r="H2" t="s">
        <v>418</v>
      </c>
      <c r="I2" t="s">
        <v>426</v>
      </c>
      <c r="J2" t="s">
        <v>278</v>
      </c>
      <c r="K2" t="s">
        <v>259</v>
      </c>
      <c r="L2" t="s">
        <v>260</v>
      </c>
      <c r="M2" t="s">
        <v>261</v>
      </c>
      <c r="N2" t="s">
        <v>262</v>
      </c>
      <c r="O2" t="s">
        <v>427</v>
      </c>
      <c r="P2" t="s">
        <v>263</v>
      </c>
      <c r="Q2" t="s">
        <v>263</v>
      </c>
      <c r="R2" t="s">
        <v>263</v>
      </c>
      <c r="S2">
        <v>10</v>
      </c>
      <c r="T2" t="s">
        <v>435</v>
      </c>
      <c r="U2">
        <v>45</v>
      </c>
      <c r="V2" t="s">
        <v>333</v>
      </c>
      <c r="W2">
        <v>300</v>
      </c>
      <c r="X2" t="s">
        <v>264</v>
      </c>
      <c r="Y2" t="s">
        <v>282</v>
      </c>
      <c r="Z2" t="s">
        <v>295</v>
      </c>
      <c r="AA2" t="s">
        <v>307</v>
      </c>
      <c r="AB2" t="s">
        <v>316</v>
      </c>
      <c r="AC2" t="s">
        <v>322</v>
      </c>
      <c r="AD2" t="s">
        <v>327</v>
      </c>
      <c r="AE2" t="s">
        <v>331</v>
      </c>
      <c r="AF2" t="s">
        <v>334</v>
      </c>
      <c r="AG2" t="s">
        <v>336</v>
      </c>
    </row>
    <row r="3" spans="1:41" x14ac:dyDescent="0.25">
      <c r="A3" t="s">
        <v>217</v>
      </c>
      <c r="B3">
        <v>2</v>
      </c>
      <c r="C3" t="s">
        <v>350</v>
      </c>
      <c r="D3">
        <v>44428</v>
      </c>
      <c r="E3" t="s">
        <v>411</v>
      </c>
      <c r="F3" t="s">
        <v>401</v>
      </c>
      <c r="G3" t="s">
        <v>403</v>
      </c>
      <c r="H3" t="s">
        <v>419</v>
      </c>
      <c r="I3" t="s">
        <v>426</v>
      </c>
      <c r="J3" t="s">
        <v>320</v>
      </c>
      <c r="K3" t="s">
        <v>278</v>
      </c>
      <c r="L3" t="s">
        <v>279</v>
      </c>
      <c r="M3" t="s">
        <v>280</v>
      </c>
      <c r="N3">
        <v>0.3</v>
      </c>
      <c r="O3" t="s">
        <v>428</v>
      </c>
      <c r="P3" t="s">
        <v>263</v>
      </c>
      <c r="Q3" t="s">
        <v>263</v>
      </c>
      <c r="S3">
        <v>20</v>
      </c>
      <c r="T3" t="s">
        <v>436</v>
      </c>
      <c r="U3">
        <v>45</v>
      </c>
      <c r="V3" t="s">
        <v>287</v>
      </c>
      <c r="W3">
        <v>250</v>
      </c>
      <c r="X3" t="s">
        <v>264</v>
      </c>
      <c r="Y3" t="s">
        <v>307</v>
      </c>
      <c r="Z3" t="s">
        <v>327</v>
      </c>
      <c r="AA3" t="s">
        <v>443</v>
      </c>
    </row>
    <row r="4" spans="1:41" x14ac:dyDescent="0.25">
      <c r="A4" t="s">
        <v>351</v>
      </c>
      <c r="B4">
        <v>3</v>
      </c>
      <c r="C4" t="s">
        <v>352</v>
      </c>
      <c r="D4">
        <v>44429</v>
      </c>
      <c r="E4" t="s">
        <v>412</v>
      </c>
      <c r="F4" t="s">
        <v>401</v>
      </c>
      <c r="G4" t="s">
        <v>404</v>
      </c>
      <c r="H4" t="s">
        <v>420</v>
      </c>
      <c r="I4" t="s">
        <v>426</v>
      </c>
      <c r="J4" t="s">
        <v>314</v>
      </c>
      <c r="K4" t="s">
        <v>260</v>
      </c>
      <c r="L4" t="s">
        <v>278</v>
      </c>
      <c r="M4" t="s">
        <v>293</v>
      </c>
      <c r="N4">
        <v>1</v>
      </c>
      <c r="O4" t="s">
        <v>429</v>
      </c>
      <c r="P4" t="s">
        <v>263</v>
      </c>
      <c r="R4" t="s">
        <v>263</v>
      </c>
      <c r="S4">
        <v>30</v>
      </c>
      <c r="T4" t="s">
        <v>437</v>
      </c>
      <c r="U4">
        <v>45</v>
      </c>
      <c r="V4" t="s">
        <v>333</v>
      </c>
      <c r="W4">
        <v>400</v>
      </c>
    </row>
    <row r="5" spans="1:41" x14ac:dyDescent="0.25">
      <c r="A5" t="s">
        <v>355</v>
      </c>
      <c r="B5">
        <v>4</v>
      </c>
      <c r="C5" t="s">
        <v>359</v>
      </c>
      <c r="D5">
        <v>44430</v>
      </c>
      <c r="E5" t="s">
        <v>413</v>
      </c>
      <c r="F5" t="s">
        <v>401</v>
      </c>
      <c r="G5" t="s">
        <v>405</v>
      </c>
      <c r="H5" t="s">
        <v>421</v>
      </c>
      <c r="I5" t="s">
        <v>426</v>
      </c>
      <c r="J5" t="s">
        <v>305</v>
      </c>
      <c r="L5" t="s">
        <v>278</v>
      </c>
      <c r="M5" t="s">
        <v>261</v>
      </c>
      <c r="N5">
        <v>1.8</v>
      </c>
      <c r="O5" t="s">
        <v>430</v>
      </c>
      <c r="Q5" t="s">
        <v>263</v>
      </c>
      <c r="S5">
        <v>40</v>
      </c>
      <c r="T5" t="s">
        <v>438</v>
      </c>
      <c r="U5">
        <v>45</v>
      </c>
      <c r="V5" t="s">
        <v>287</v>
      </c>
      <c r="W5">
        <v>100</v>
      </c>
      <c r="X5" t="s">
        <v>443</v>
      </c>
    </row>
    <row r="6" spans="1:41" x14ac:dyDescent="0.25">
      <c r="A6" t="s">
        <v>356</v>
      </c>
      <c r="B6">
        <v>5</v>
      </c>
      <c r="C6" t="s">
        <v>360</v>
      </c>
      <c r="D6">
        <v>44431</v>
      </c>
      <c r="E6" t="s">
        <v>414</v>
      </c>
      <c r="F6" t="s">
        <v>401</v>
      </c>
      <c r="G6" t="s">
        <v>406</v>
      </c>
      <c r="H6" t="s">
        <v>422</v>
      </c>
      <c r="I6" t="s">
        <v>426</v>
      </c>
      <c r="J6" t="s">
        <v>277</v>
      </c>
      <c r="L6" t="s">
        <v>278</v>
      </c>
      <c r="M6" t="s">
        <v>280</v>
      </c>
      <c r="N6">
        <v>3.2</v>
      </c>
      <c r="O6" t="s">
        <v>431</v>
      </c>
      <c r="P6" t="s">
        <v>263</v>
      </c>
      <c r="Q6" t="s">
        <v>263</v>
      </c>
      <c r="R6" t="s">
        <v>263</v>
      </c>
      <c r="S6">
        <v>50</v>
      </c>
      <c r="T6" t="s">
        <v>439</v>
      </c>
      <c r="U6">
        <v>45</v>
      </c>
      <c r="V6" t="s">
        <v>333</v>
      </c>
      <c r="W6">
        <v>150</v>
      </c>
      <c r="X6" t="s">
        <v>443</v>
      </c>
    </row>
    <row r="7" spans="1:41" x14ac:dyDescent="0.25">
      <c r="A7" t="s">
        <v>357</v>
      </c>
      <c r="B7">
        <v>6</v>
      </c>
      <c r="C7" t="s">
        <v>361</v>
      </c>
      <c r="D7">
        <v>44432</v>
      </c>
      <c r="E7" t="s">
        <v>415</v>
      </c>
      <c r="F7" t="s">
        <v>401</v>
      </c>
      <c r="G7" t="s">
        <v>407</v>
      </c>
      <c r="H7" t="s">
        <v>423</v>
      </c>
      <c r="I7" t="s">
        <v>426</v>
      </c>
      <c r="J7" t="s">
        <v>292</v>
      </c>
      <c r="K7" t="s">
        <v>260</v>
      </c>
      <c r="L7" t="s">
        <v>278</v>
      </c>
      <c r="M7" t="s">
        <v>293</v>
      </c>
      <c r="N7">
        <v>10</v>
      </c>
      <c r="O7" t="s">
        <v>432</v>
      </c>
      <c r="Q7" t="s">
        <v>263</v>
      </c>
      <c r="R7" t="s">
        <v>263</v>
      </c>
      <c r="S7">
        <v>60</v>
      </c>
      <c r="T7" t="s">
        <v>440</v>
      </c>
      <c r="U7">
        <v>45</v>
      </c>
      <c r="V7" t="s">
        <v>287</v>
      </c>
      <c r="W7">
        <v>105</v>
      </c>
      <c r="X7" t="s">
        <v>443</v>
      </c>
    </row>
    <row r="8" spans="1:41" x14ac:dyDescent="0.25">
      <c r="A8" t="s">
        <v>358</v>
      </c>
      <c r="B8">
        <v>7</v>
      </c>
      <c r="C8" t="s">
        <v>362</v>
      </c>
      <c r="D8">
        <v>44433</v>
      </c>
      <c r="E8" t="s">
        <v>416</v>
      </c>
      <c r="F8" t="s">
        <v>401</v>
      </c>
      <c r="G8" t="s">
        <v>408</v>
      </c>
      <c r="H8" t="s">
        <v>424</v>
      </c>
      <c r="I8" t="s">
        <v>426</v>
      </c>
      <c r="J8" t="s">
        <v>325</v>
      </c>
      <c r="L8" t="s">
        <v>259</v>
      </c>
      <c r="N8">
        <v>32</v>
      </c>
      <c r="O8" t="s">
        <v>433</v>
      </c>
      <c r="R8" t="s">
        <v>263</v>
      </c>
      <c r="S8">
        <v>70</v>
      </c>
      <c r="T8" t="s">
        <v>441</v>
      </c>
      <c r="U8">
        <v>45</v>
      </c>
      <c r="V8" t="s">
        <v>333</v>
      </c>
      <c r="W8">
        <v>60</v>
      </c>
      <c r="Z8" t="s">
        <v>307</v>
      </c>
      <c r="AE8" t="s">
        <v>327</v>
      </c>
    </row>
    <row r="9" spans="1:41" x14ac:dyDescent="0.25">
      <c r="A9" t="s">
        <v>363</v>
      </c>
      <c r="B9">
        <v>8</v>
      </c>
      <c r="C9" t="s">
        <v>375</v>
      </c>
      <c r="D9">
        <v>44434</v>
      </c>
      <c r="E9" t="s">
        <v>417</v>
      </c>
      <c r="F9" t="s">
        <v>401</v>
      </c>
      <c r="G9" t="s">
        <v>409</v>
      </c>
      <c r="H9" t="s">
        <v>425</v>
      </c>
      <c r="I9" t="s">
        <v>426</v>
      </c>
      <c r="N9">
        <v>100</v>
      </c>
      <c r="O9" t="s">
        <v>434</v>
      </c>
      <c r="P9" t="s">
        <v>263</v>
      </c>
      <c r="R9" t="s">
        <v>263</v>
      </c>
      <c r="S9">
        <v>80</v>
      </c>
      <c r="T9" t="s">
        <v>442</v>
      </c>
      <c r="U9">
        <v>45</v>
      </c>
      <c r="V9" t="s">
        <v>287</v>
      </c>
      <c r="W9">
        <v>15</v>
      </c>
      <c r="X9" t="s">
        <v>443</v>
      </c>
      <c r="Z9" t="s">
        <v>443</v>
      </c>
      <c r="AG9" t="s">
        <v>443</v>
      </c>
    </row>
    <row r="10" spans="1:41" x14ac:dyDescent="0.25">
      <c r="A10" t="s">
        <v>460</v>
      </c>
      <c r="B10">
        <v>0</v>
      </c>
    </row>
    <row r="11" spans="1:41" x14ac:dyDescent="0.25">
      <c r="A11" t="s">
        <v>3</v>
      </c>
      <c r="B11">
        <v>1</v>
      </c>
      <c r="D11">
        <v>44425</v>
      </c>
      <c r="E11" t="s">
        <v>464</v>
      </c>
      <c r="F11" t="s">
        <v>401</v>
      </c>
      <c r="G11" t="s">
        <v>465</v>
      </c>
      <c r="H11" t="s">
        <v>418</v>
      </c>
      <c r="I11" t="s">
        <v>426</v>
      </c>
    </row>
    <row r="12" spans="1:41" x14ac:dyDescent="0.25">
      <c r="A12" t="s">
        <v>462</v>
      </c>
      <c r="B12">
        <v>2</v>
      </c>
      <c r="D12">
        <v>44426</v>
      </c>
      <c r="E12" t="s">
        <v>464</v>
      </c>
      <c r="F12" t="s">
        <v>401</v>
      </c>
      <c r="G12" t="s">
        <v>465</v>
      </c>
      <c r="H12" t="s">
        <v>419</v>
      </c>
      <c r="I12" t="s">
        <v>426</v>
      </c>
    </row>
    <row r="13" spans="1:41" x14ac:dyDescent="0.25">
      <c r="A13" t="s">
        <v>463</v>
      </c>
      <c r="B13">
        <v>3</v>
      </c>
      <c r="D13">
        <v>44427</v>
      </c>
      <c r="E13" t="s">
        <v>464</v>
      </c>
      <c r="F13" t="s">
        <v>401</v>
      </c>
      <c r="G13" t="s">
        <v>465</v>
      </c>
      <c r="H13" t="s">
        <v>420</v>
      </c>
      <c r="I13" t="s">
        <v>426</v>
      </c>
    </row>
    <row r="14" spans="1:41" x14ac:dyDescent="0.25">
      <c r="A14" t="s">
        <v>468</v>
      </c>
      <c r="B14">
        <v>4</v>
      </c>
      <c r="D14">
        <v>44428</v>
      </c>
      <c r="E14" t="s">
        <v>464</v>
      </c>
      <c r="F14" t="s">
        <v>401</v>
      </c>
      <c r="G14" t="s">
        <v>465</v>
      </c>
      <c r="H14" t="s">
        <v>421</v>
      </c>
      <c r="I14" t="s">
        <v>426</v>
      </c>
    </row>
    <row r="15" spans="1:41" x14ac:dyDescent="0.25">
      <c r="A15" t="s">
        <v>4</v>
      </c>
      <c r="B15">
        <v>1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0DAC-625B-4BA5-8A1F-5106E06B74B1}">
  <dimension ref="A1:AK49"/>
  <sheetViews>
    <sheetView workbookViewId="0">
      <selection activeCell="B1" sqref="B1"/>
    </sheetView>
  </sheetViews>
  <sheetFormatPr baseColWidth="10" defaultRowHeight="15" x14ac:dyDescent="0.25"/>
  <cols>
    <col min="1" max="1" width="12.85546875" bestFit="1" customWidth="1"/>
    <col min="2" max="2" width="19.42578125" bestFit="1" customWidth="1"/>
    <col min="3" max="3" width="23.85546875" bestFit="1" customWidth="1"/>
    <col min="4" max="4" width="17.140625" bestFit="1" customWidth="1"/>
    <col min="5" max="5" width="19.85546875" bestFit="1" customWidth="1"/>
    <col min="6" max="6" width="22.5703125" bestFit="1" customWidth="1"/>
    <col min="7" max="7" width="15" bestFit="1" customWidth="1"/>
    <col min="8" max="8" width="21.5703125" bestFit="1" customWidth="1"/>
    <col min="9" max="9" width="23.85546875" customWidth="1"/>
    <col min="10" max="10" width="16.140625" bestFit="1" customWidth="1"/>
    <col min="11" max="11" width="22.140625" bestFit="1" customWidth="1"/>
    <col min="12" max="12" width="21.42578125" bestFit="1" customWidth="1"/>
    <col min="13" max="13" width="15.5703125" bestFit="1" customWidth="1"/>
    <col min="14" max="14" width="14.5703125" bestFit="1" customWidth="1"/>
    <col min="15" max="15" width="40.140625" bestFit="1" customWidth="1"/>
    <col min="16" max="16" width="16.5703125" bestFit="1" customWidth="1"/>
    <col min="17" max="17" width="20.85546875" bestFit="1" customWidth="1"/>
    <col min="18" max="18" width="22.140625" bestFit="1" customWidth="1"/>
    <col min="19" max="19" width="23.85546875" customWidth="1"/>
    <col min="20" max="20" width="25.5703125" bestFit="1" customWidth="1"/>
    <col min="21" max="21" width="27.140625" bestFit="1" customWidth="1"/>
    <col min="22" max="22" width="16.42578125" bestFit="1" customWidth="1"/>
    <col min="23" max="23" width="21.7109375" bestFit="1" customWidth="1"/>
    <col min="24" max="24" width="21" bestFit="1" customWidth="1"/>
    <col min="25" max="25" width="18.5703125" bestFit="1" customWidth="1"/>
    <col min="26" max="26" width="37.28515625" bestFit="1" customWidth="1"/>
    <col min="27" max="27" width="27.140625" bestFit="1" customWidth="1"/>
    <col min="28" max="28" width="40.42578125" bestFit="1" customWidth="1"/>
    <col min="29" max="29" width="35.85546875" bestFit="1" customWidth="1"/>
    <col min="30" max="30" width="28.42578125" bestFit="1" customWidth="1"/>
    <col min="31" max="31" width="20.42578125" bestFit="1" customWidth="1"/>
    <col min="32" max="32" width="18.42578125" bestFit="1" customWidth="1"/>
    <col min="33" max="33" width="20.140625" bestFit="1" customWidth="1"/>
    <col min="34" max="34" width="21.42578125" bestFit="1" customWidth="1"/>
    <col min="35" max="35" width="32.28515625" bestFit="1" customWidth="1"/>
    <col min="36" max="36" width="38.5703125" bestFit="1" customWidth="1"/>
    <col min="37" max="37" width="37.85546875" bestFit="1" customWidth="1"/>
    <col min="38" max="38" width="36.85546875" bestFit="1" customWidth="1"/>
    <col min="39" max="39" width="17.42578125" bestFit="1" customWidth="1"/>
    <col min="40" max="40" width="28.140625" bestFit="1" customWidth="1"/>
    <col min="41" max="41" width="31" bestFit="1" customWidth="1"/>
    <col min="42" max="42" width="22.7109375" bestFit="1" customWidth="1"/>
    <col min="43" max="43" width="30" bestFit="1" customWidth="1"/>
    <col min="44" max="44" width="32.140625" bestFit="1" customWidth="1"/>
    <col min="45" max="45" width="24.42578125" bestFit="1" customWidth="1"/>
    <col min="46" max="46" width="30.42578125" bestFit="1" customWidth="1"/>
    <col min="47" max="47" width="29.85546875" bestFit="1" customWidth="1"/>
    <col min="48" max="48" width="24" bestFit="1" customWidth="1"/>
    <col min="49" max="49" width="22.85546875" bestFit="1" customWidth="1"/>
    <col min="50" max="50" width="48.42578125" bestFit="1" customWidth="1"/>
    <col min="51" max="51" width="25" bestFit="1" customWidth="1"/>
    <col min="52" max="52" width="29.28515625" bestFit="1" customWidth="1"/>
    <col min="53" max="53" width="30.42578125" bestFit="1" customWidth="1"/>
    <col min="54" max="54" width="32.140625" bestFit="1" customWidth="1"/>
    <col min="55" max="55" width="34" bestFit="1" customWidth="1"/>
    <col min="56" max="56" width="35.42578125" bestFit="1" customWidth="1"/>
    <col min="57" max="57" width="24.85546875" bestFit="1" customWidth="1"/>
    <col min="58" max="58" width="30.140625" bestFit="1" customWidth="1"/>
    <col min="59" max="59" width="29.42578125" bestFit="1" customWidth="1"/>
    <col min="60" max="60" width="26.85546875" bestFit="1" customWidth="1"/>
    <col min="61" max="61" width="45.7109375" bestFit="1" customWidth="1"/>
    <col min="62" max="62" width="35.42578125" bestFit="1" customWidth="1"/>
    <col min="63" max="63" width="48.7109375" bestFit="1" customWidth="1"/>
    <col min="64" max="64" width="44.28515625" bestFit="1" customWidth="1"/>
    <col min="65" max="65" width="36.85546875" bestFit="1" customWidth="1"/>
    <col min="66" max="66" width="28.42578125" bestFit="1" customWidth="1"/>
    <col min="67" max="67" width="28.85546875" bestFit="1" customWidth="1"/>
    <col min="68" max="68" width="26.7109375" bestFit="1" customWidth="1"/>
    <col min="69" max="69" width="29.85546875" bestFit="1" customWidth="1"/>
    <col min="70" max="70" width="40.7109375" bestFit="1" customWidth="1"/>
    <col min="71" max="71" width="47" bestFit="1" customWidth="1"/>
    <col min="72" max="72" width="45.28515625" bestFit="1" customWidth="1"/>
    <col min="73" max="73" width="29.85546875" bestFit="1" customWidth="1"/>
    <col min="74" max="74" width="40.7109375" bestFit="1" customWidth="1"/>
    <col min="75" max="75" width="47" bestFit="1" customWidth="1"/>
    <col min="76" max="76" width="45.28515625" bestFit="1" customWidth="1"/>
  </cols>
  <sheetData>
    <row r="1" spans="1:37" x14ac:dyDescent="0.25">
      <c r="A1" t="s">
        <v>44</v>
      </c>
      <c r="B1" t="s">
        <v>45</v>
      </c>
      <c r="C1" t="s">
        <v>46</v>
      </c>
      <c r="D1" t="s">
        <v>50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175</v>
      </c>
      <c r="AF1" t="s">
        <v>176</v>
      </c>
      <c r="AG1" t="s">
        <v>174</v>
      </c>
      <c r="AH1" t="s">
        <v>177</v>
      </c>
      <c r="AI1" t="s">
        <v>178</v>
      </c>
      <c r="AJ1" t="s">
        <v>179</v>
      </c>
      <c r="AK1" t="s">
        <v>340</v>
      </c>
    </row>
    <row r="2" spans="1:37" x14ac:dyDescent="0.25">
      <c r="A2">
        <v>1</v>
      </c>
      <c r="B2" t="s">
        <v>2</v>
      </c>
      <c r="C2" t="s">
        <v>452</v>
      </c>
      <c r="D2" t="s">
        <v>25</v>
      </c>
      <c r="E2">
        <v>1</v>
      </c>
      <c r="F2" t="s">
        <v>222</v>
      </c>
      <c r="G2" t="s">
        <v>220</v>
      </c>
      <c r="H2" s="1" t="s">
        <v>369</v>
      </c>
      <c r="J2">
        <v>5</v>
      </c>
      <c r="K2">
        <v>0</v>
      </c>
      <c r="L2">
        <v>5</v>
      </c>
      <c r="M2" t="s">
        <v>252</v>
      </c>
      <c r="X2" t="s">
        <v>341</v>
      </c>
      <c r="Y2" t="s">
        <v>376</v>
      </c>
    </row>
    <row r="3" spans="1:37" x14ac:dyDescent="0.25">
      <c r="A3">
        <v>2</v>
      </c>
      <c r="B3" t="s">
        <v>2</v>
      </c>
      <c r="C3" t="s">
        <v>5</v>
      </c>
      <c r="D3" t="s">
        <v>365</v>
      </c>
      <c r="E3">
        <v>2</v>
      </c>
      <c r="F3" t="s">
        <v>222</v>
      </c>
      <c r="G3" t="s">
        <v>220</v>
      </c>
      <c r="H3" s="1" t="s">
        <v>369</v>
      </c>
      <c r="J3">
        <v>3</v>
      </c>
      <c r="K3">
        <v>5</v>
      </c>
      <c r="L3">
        <v>8</v>
      </c>
      <c r="M3" t="s">
        <v>223</v>
      </c>
      <c r="X3" t="s">
        <v>343</v>
      </c>
      <c r="Y3" t="s">
        <v>342</v>
      </c>
    </row>
    <row r="4" spans="1:37" x14ac:dyDescent="0.25">
      <c r="A4">
        <v>3</v>
      </c>
      <c r="B4" t="s">
        <v>2</v>
      </c>
      <c r="C4" t="s">
        <v>452</v>
      </c>
      <c r="D4" t="s">
        <v>458</v>
      </c>
      <c r="E4">
        <v>3</v>
      </c>
      <c r="F4" t="s">
        <v>222</v>
      </c>
      <c r="G4" t="s">
        <v>221</v>
      </c>
      <c r="H4" s="1" t="s">
        <v>459</v>
      </c>
      <c r="J4">
        <v>4</v>
      </c>
      <c r="K4">
        <v>8</v>
      </c>
      <c r="L4">
        <v>12</v>
      </c>
      <c r="X4" t="s">
        <v>341</v>
      </c>
      <c r="Y4" t="s">
        <v>342</v>
      </c>
    </row>
    <row r="5" spans="1:37" x14ac:dyDescent="0.25">
      <c r="A5">
        <v>4</v>
      </c>
      <c r="B5" t="s">
        <v>2</v>
      </c>
      <c r="C5" t="s">
        <v>370</v>
      </c>
      <c r="E5">
        <v>4</v>
      </c>
      <c r="F5" t="s">
        <v>265</v>
      </c>
      <c r="G5" t="s">
        <v>368</v>
      </c>
      <c r="H5" s="1" t="s">
        <v>369</v>
      </c>
      <c r="J5">
        <v>3</v>
      </c>
      <c r="K5">
        <v>12</v>
      </c>
      <c r="L5">
        <v>15</v>
      </c>
      <c r="X5" t="s">
        <v>368</v>
      </c>
      <c r="Y5" t="s">
        <v>342</v>
      </c>
    </row>
    <row r="6" spans="1:37" x14ac:dyDescent="0.25">
      <c r="A6">
        <v>5</v>
      </c>
      <c r="B6" t="s">
        <v>2</v>
      </c>
      <c r="C6" t="s">
        <v>453</v>
      </c>
      <c r="E6">
        <v>5</v>
      </c>
      <c r="F6" t="s">
        <v>265</v>
      </c>
      <c r="G6" t="s">
        <v>371</v>
      </c>
      <c r="H6" s="1"/>
      <c r="J6">
        <v>6</v>
      </c>
      <c r="K6">
        <v>15</v>
      </c>
      <c r="L6">
        <v>21</v>
      </c>
      <c r="X6" t="s">
        <v>371</v>
      </c>
      <c r="Y6" t="s">
        <v>342</v>
      </c>
    </row>
    <row r="7" spans="1:37" x14ac:dyDescent="0.25">
      <c r="A7">
        <v>6</v>
      </c>
      <c r="B7" t="s">
        <v>2</v>
      </c>
      <c r="C7" t="s">
        <v>454</v>
      </c>
      <c r="E7">
        <v>6</v>
      </c>
      <c r="F7" t="s">
        <v>283</v>
      </c>
      <c r="G7" t="s">
        <v>366</v>
      </c>
      <c r="H7" s="1"/>
      <c r="J7">
        <v>78</v>
      </c>
      <c r="K7">
        <v>21</v>
      </c>
      <c r="L7">
        <v>99</v>
      </c>
      <c r="X7" t="s">
        <v>367</v>
      </c>
      <c r="Y7" t="s">
        <v>342</v>
      </c>
    </row>
    <row r="8" spans="1:37" x14ac:dyDescent="0.25">
      <c r="A8">
        <v>7</v>
      </c>
      <c r="B8" t="s">
        <v>2</v>
      </c>
      <c r="C8" t="s">
        <v>455</v>
      </c>
      <c r="E8">
        <v>7</v>
      </c>
      <c r="F8" t="s">
        <v>283</v>
      </c>
      <c r="G8" t="s">
        <v>366</v>
      </c>
      <c r="H8" s="1"/>
      <c r="J8">
        <v>9</v>
      </c>
      <c r="K8">
        <v>99</v>
      </c>
      <c r="L8">
        <v>108</v>
      </c>
      <c r="X8" t="s">
        <v>367</v>
      </c>
      <c r="Y8" t="s">
        <v>342</v>
      </c>
    </row>
    <row r="9" spans="1:37" x14ac:dyDescent="0.25">
      <c r="A9">
        <v>8</v>
      </c>
      <c r="B9" t="s">
        <v>2</v>
      </c>
      <c r="C9" t="s">
        <v>456</v>
      </c>
      <c r="E9">
        <v>8</v>
      </c>
      <c r="F9" t="s">
        <v>283</v>
      </c>
      <c r="G9" t="s">
        <v>450</v>
      </c>
      <c r="H9" s="1"/>
      <c r="J9">
        <v>12</v>
      </c>
      <c r="K9">
        <v>108</v>
      </c>
      <c r="L9">
        <v>120</v>
      </c>
      <c r="X9" t="s">
        <v>367</v>
      </c>
      <c r="Y9" t="s">
        <v>342</v>
      </c>
    </row>
    <row r="10" spans="1:37" x14ac:dyDescent="0.25">
      <c r="A10">
        <v>9</v>
      </c>
      <c r="B10" t="s">
        <v>2</v>
      </c>
      <c r="C10" t="s">
        <v>457</v>
      </c>
      <c r="E10">
        <v>9</v>
      </c>
      <c r="F10" t="s">
        <v>283</v>
      </c>
      <c r="G10" t="s">
        <v>451</v>
      </c>
      <c r="H10" s="1"/>
      <c r="J10">
        <v>15</v>
      </c>
      <c r="K10">
        <v>120</v>
      </c>
      <c r="L10">
        <v>135</v>
      </c>
      <c r="X10" t="s">
        <v>367</v>
      </c>
      <c r="Y10" t="s">
        <v>342</v>
      </c>
    </row>
    <row r="11" spans="1:37" x14ac:dyDescent="0.25">
      <c r="A11">
        <v>10</v>
      </c>
      <c r="B11" t="s">
        <v>217</v>
      </c>
      <c r="D11" t="s">
        <v>365</v>
      </c>
      <c r="E11">
        <v>1</v>
      </c>
      <c r="F11" t="s">
        <v>222</v>
      </c>
      <c r="G11" t="s">
        <v>221</v>
      </c>
      <c r="H11" s="1"/>
      <c r="J11">
        <v>3</v>
      </c>
      <c r="K11">
        <v>0</v>
      </c>
      <c r="L11">
        <v>3</v>
      </c>
      <c r="X11" t="s">
        <v>341</v>
      </c>
      <c r="Y11" t="s">
        <v>342</v>
      </c>
    </row>
    <row r="12" spans="1:37" x14ac:dyDescent="0.25">
      <c r="A12">
        <v>11</v>
      </c>
      <c r="B12" t="s">
        <v>217</v>
      </c>
      <c r="C12" t="s">
        <v>5</v>
      </c>
      <c r="E12">
        <v>2</v>
      </c>
      <c r="F12" t="s">
        <v>283</v>
      </c>
      <c r="G12" t="s">
        <v>366</v>
      </c>
      <c r="H12" s="1"/>
      <c r="J12">
        <v>6</v>
      </c>
      <c r="K12">
        <v>3</v>
      </c>
      <c r="L12">
        <v>9</v>
      </c>
      <c r="X12" t="s">
        <v>367</v>
      </c>
      <c r="Y12" t="s">
        <v>342</v>
      </c>
    </row>
    <row r="13" spans="1:37" x14ac:dyDescent="0.25">
      <c r="A13">
        <v>12</v>
      </c>
      <c r="B13" t="s">
        <v>351</v>
      </c>
      <c r="C13" t="s">
        <v>5</v>
      </c>
      <c r="D13" t="s">
        <v>25</v>
      </c>
      <c r="E13">
        <v>1</v>
      </c>
      <c r="F13" t="s">
        <v>335</v>
      </c>
      <c r="G13" t="s">
        <v>296</v>
      </c>
      <c r="H13" s="1"/>
      <c r="J13">
        <v>4</v>
      </c>
      <c r="K13">
        <v>0</v>
      </c>
      <c r="L13">
        <v>4</v>
      </c>
      <c r="X13" t="s">
        <v>377</v>
      </c>
      <c r="Y13" t="s">
        <v>342</v>
      </c>
    </row>
    <row r="14" spans="1:37" x14ac:dyDescent="0.25">
      <c r="A14">
        <v>13</v>
      </c>
      <c r="B14" t="s">
        <v>355</v>
      </c>
      <c r="C14" t="s">
        <v>370</v>
      </c>
      <c r="D14" t="s">
        <v>365</v>
      </c>
      <c r="E14">
        <v>1</v>
      </c>
      <c r="F14" t="s">
        <v>335</v>
      </c>
      <c r="G14" t="s">
        <v>366</v>
      </c>
      <c r="H14" s="1"/>
      <c r="J14">
        <v>3</v>
      </c>
      <c r="K14">
        <v>0</v>
      </c>
      <c r="L14">
        <v>3</v>
      </c>
      <c r="X14" t="s">
        <v>366</v>
      </c>
      <c r="Y14" t="s">
        <v>342</v>
      </c>
    </row>
    <row r="15" spans="1:37" x14ac:dyDescent="0.25">
      <c r="A15">
        <v>14</v>
      </c>
      <c r="B15" t="s">
        <v>355</v>
      </c>
      <c r="C15" t="s">
        <v>370</v>
      </c>
      <c r="E15">
        <v>2</v>
      </c>
      <c r="F15" t="s">
        <v>335</v>
      </c>
      <c r="G15" t="s">
        <v>366</v>
      </c>
      <c r="H15" s="1"/>
      <c r="J15">
        <v>1</v>
      </c>
      <c r="K15">
        <v>3</v>
      </c>
      <c r="L15">
        <v>4</v>
      </c>
      <c r="X15" t="s">
        <v>366</v>
      </c>
      <c r="Y15" t="s">
        <v>342</v>
      </c>
    </row>
    <row r="16" spans="1:37" x14ac:dyDescent="0.25">
      <c r="A16">
        <v>15</v>
      </c>
      <c r="B16" t="s">
        <v>356</v>
      </c>
      <c r="C16" t="s">
        <v>5</v>
      </c>
      <c r="E16">
        <v>1</v>
      </c>
      <c r="F16" t="s">
        <v>317</v>
      </c>
      <c r="G16" t="s">
        <v>368</v>
      </c>
      <c r="H16" s="1"/>
      <c r="J16">
        <v>17</v>
      </c>
      <c r="K16">
        <v>0</v>
      </c>
      <c r="L16">
        <v>17</v>
      </c>
      <c r="X16" t="s">
        <v>368</v>
      </c>
      <c r="Y16" t="s">
        <v>342</v>
      </c>
    </row>
    <row r="17" spans="1:25" x14ac:dyDescent="0.25">
      <c r="A17">
        <v>16</v>
      </c>
      <c r="B17" t="s">
        <v>357</v>
      </c>
      <c r="C17" t="s">
        <v>370</v>
      </c>
      <c r="E17">
        <v>1</v>
      </c>
      <c r="F17" t="s">
        <v>317</v>
      </c>
      <c r="G17" t="s">
        <v>371</v>
      </c>
      <c r="H17" s="1"/>
      <c r="J17">
        <v>3</v>
      </c>
      <c r="K17">
        <v>0</v>
      </c>
      <c r="L17">
        <v>3</v>
      </c>
      <c r="X17" t="s">
        <v>371</v>
      </c>
      <c r="Y17" t="s">
        <v>342</v>
      </c>
    </row>
    <row r="18" spans="1:25" x14ac:dyDescent="0.25">
      <c r="A18">
        <v>17</v>
      </c>
      <c r="B18" t="s">
        <v>357</v>
      </c>
      <c r="C18" t="s">
        <v>370</v>
      </c>
      <c r="E18">
        <v>2</v>
      </c>
      <c r="F18" t="s">
        <v>317</v>
      </c>
      <c r="G18" t="s">
        <v>372</v>
      </c>
      <c r="H18" s="1"/>
      <c r="J18">
        <v>1</v>
      </c>
      <c r="K18">
        <v>3</v>
      </c>
      <c r="L18">
        <v>4</v>
      </c>
      <c r="X18" t="s">
        <v>372</v>
      </c>
      <c r="Y18" t="s">
        <v>342</v>
      </c>
    </row>
    <row r="19" spans="1:25" x14ac:dyDescent="0.25">
      <c r="A19">
        <v>18</v>
      </c>
      <c r="B19" t="s">
        <v>357</v>
      </c>
      <c r="C19" t="s">
        <v>5</v>
      </c>
      <c r="E19">
        <v>3</v>
      </c>
      <c r="F19" t="s">
        <v>317</v>
      </c>
      <c r="G19" t="s">
        <v>373</v>
      </c>
      <c r="H19" s="1"/>
      <c r="J19">
        <v>7</v>
      </c>
      <c r="K19">
        <v>4</v>
      </c>
      <c r="L19">
        <v>11</v>
      </c>
      <c r="X19" t="s">
        <v>373</v>
      </c>
      <c r="Y19" t="s">
        <v>342</v>
      </c>
    </row>
    <row r="20" spans="1:25" x14ac:dyDescent="0.25">
      <c r="A20">
        <v>19</v>
      </c>
      <c r="B20" t="s">
        <v>460</v>
      </c>
      <c r="C20" t="s">
        <v>457</v>
      </c>
      <c r="D20" t="s">
        <v>458</v>
      </c>
      <c r="E20">
        <v>1</v>
      </c>
      <c r="F20" t="s">
        <v>222</v>
      </c>
      <c r="G20">
        <v>1</v>
      </c>
      <c r="H20" s="1"/>
      <c r="J20">
        <v>1</v>
      </c>
      <c r="K20">
        <v>0</v>
      </c>
      <c r="L20">
        <v>1</v>
      </c>
      <c r="X20">
        <v>1</v>
      </c>
      <c r="Y20" t="s">
        <v>342</v>
      </c>
    </row>
    <row r="21" spans="1:25" x14ac:dyDescent="0.25">
      <c r="A21">
        <v>20</v>
      </c>
      <c r="B21" t="s">
        <v>460</v>
      </c>
      <c r="C21" t="s">
        <v>457</v>
      </c>
      <c r="E21">
        <v>2</v>
      </c>
      <c r="F21" t="s">
        <v>265</v>
      </c>
      <c r="G21">
        <v>2</v>
      </c>
      <c r="H21" s="1"/>
      <c r="J21">
        <v>2</v>
      </c>
      <c r="K21">
        <v>1</v>
      </c>
      <c r="L21">
        <v>3</v>
      </c>
      <c r="X21">
        <v>2</v>
      </c>
      <c r="Y21" t="s">
        <v>342</v>
      </c>
    </row>
    <row r="22" spans="1:25" x14ac:dyDescent="0.25">
      <c r="A22">
        <v>21</v>
      </c>
      <c r="B22" t="s">
        <v>460</v>
      </c>
      <c r="C22" t="s">
        <v>457</v>
      </c>
      <c r="E22">
        <v>3</v>
      </c>
      <c r="F22" t="s">
        <v>283</v>
      </c>
      <c r="G22">
        <v>3</v>
      </c>
      <c r="H22" s="1"/>
      <c r="J22">
        <v>3</v>
      </c>
      <c r="K22">
        <v>3</v>
      </c>
      <c r="L22">
        <v>6</v>
      </c>
      <c r="X22" t="s">
        <v>367</v>
      </c>
      <c r="Y22" t="s">
        <v>342</v>
      </c>
    </row>
    <row r="23" spans="1:25" x14ac:dyDescent="0.25">
      <c r="A23">
        <v>22</v>
      </c>
      <c r="B23" t="s">
        <v>460</v>
      </c>
      <c r="C23" t="s">
        <v>457</v>
      </c>
      <c r="E23">
        <v>4</v>
      </c>
      <c r="F23" t="s">
        <v>296</v>
      </c>
      <c r="G23">
        <v>4</v>
      </c>
      <c r="H23" s="1"/>
      <c r="J23">
        <v>4</v>
      </c>
      <c r="K23">
        <v>6</v>
      </c>
      <c r="L23">
        <v>10</v>
      </c>
      <c r="X23">
        <v>4</v>
      </c>
      <c r="Y23" t="s">
        <v>342</v>
      </c>
    </row>
    <row r="24" spans="1:25" x14ac:dyDescent="0.25">
      <c r="A24">
        <v>23</v>
      </c>
      <c r="B24" t="s">
        <v>460</v>
      </c>
      <c r="C24" t="s">
        <v>457</v>
      </c>
      <c r="E24">
        <v>5</v>
      </c>
      <c r="F24" t="s">
        <v>308</v>
      </c>
      <c r="G24">
        <v>5</v>
      </c>
      <c r="H24" s="1"/>
      <c r="J24">
        <v>5</v>
      </c>
      <c r="K24">
        <v>10</v>
      </c>
      <c r="L24">
        <v>15</v>
      </c>
      <c r="X24">
        <v>5</v>
      </c>
      <c r="Y24" t="s">
        <v>342</v>
      </c>
    </row>
    <row r="25" spans="1:25" x14ac:dyDescent="0.25">
      <c r="A25">
        <v>24</v>
      </c>
      <c r="B25" t="s">
        <v>460</v>
      </c>
      <c r="C25" t="s">
        <v>457</v>
      </c>
      <c r="E25">
        <v>6</v>
      </c>
      <c r="F25" t="s">
        <v>317</v>
      </c>
      <c r="G25">
        <v>6</v>
      </c>
      <c r="H25" s="1"/>
      <c r="J25">
        <v>6</v>
      </c>
      <c r="K25">
        <v>15</v>
      </c>
      <c r="L25">
        <v>21</v>
      </c>
      <c r="X25">
        <v>6</v>
      </c>
      <c r="Y25" t="s">
        <v>342</v>
      </c>
    </row>
    <row r="26" spans="1:25" x14ac:dyDescent="0.25">
      <c r="A26">
        <v>25</v>
      </c>
      <c r="B26" t="s">
        <v>460</v>
      </c>
      <c r="C26" t="s">
        <v>457</v>
      </c>
      <c r="E26">
        <v>7</v>
      </c>
      <c r="F26" t="s">
        <v>323</v>
      </c>
      <c r="G26">
        <v>7</v>
      </c>
      <c r="H26" s="1"/>
      <c r="J26">
        <v>7</v>
      </c>
      <c r="K26">
        <v>21</v>
      </c>
      <c r="L26">
        <v>28</v>
      </c>
      <c r="X26">
        <v>7</v>
      </c>
      <c r="Y26" t="s">
        <v>342</v>
      </c>
    </row>
    <row r="27" spans="1:25" x14ac:dyDescent="0.25">
      <c r="A27">
        <v>26</v>
      </c>
      <c r="B27" t="s">
        <v>460</v>
      </c>
      <c r="C27" t="s">
        <v>457</v>
      </c>
      <c r="E27">
        <v>8</v>
      </c>
      <c r="F27" t="s">
        <v>328</v>
      </c>
      <c r="G27">
        <v>8</v>
      </c>
      <c r="H27" s="1"/>
      <c r="J27">
        <v>8</v>
      </c>
      <c r="K27">
        <v>28</v>
      </c>
      <c r="L27">
        <v>36</v>
      </c>
      <c r="X27">
        <v>8</v>
      </c>
      <c r="Y27" t="s">
        <v>342</v>
      </c>
    </row>
    <row r="28" spans="1:25" x14ac:dyDescent="0.25">
      <c r="A28">
        <v>27</v>
      </c>
      <c r="B28" t="s">
        <v>460</v>
      </c>
      <c r="C28" t="s">
        <v>457</v>
      </c>
      <c r="E28">
        <v>9</v>
      </c>
      <c r="F28" t="s">
        <v>332</v>
      </c>
      <c r="G28">
        <v>9</v>
      </c>
      <c r="H28" s="1"/>
      <c r="J28">
        <v>9</v>
      </c>
      <c r="K28">
        <v>36</v>
      </c>
      <c r="L28">
        <v>45</v>
      </c>
      <c r="X28">
        <v>9</v>
      </c>
      <c r="Y28" t="s">
        <v>342</v>
      </c>
    </row>
    <row r="29" spans="1:25" x14ac:dyDescent="0.25">
      <c r="A29">
        <v>28</v>
      </c>
      <c r="B29" t="s">
        <v>460</v>
      </c>
      <c r="C29" t="s">
        <v>457</v>
      </c>
      <c r="E29">
        <v>10</v>
      </c>
      <c r="F29" t="s">
        <v>335</v>
      </c>
      <c r="G29">
        <v>10</v>
      </c>
      <c r="H29" s="1"/>
      <c r="J29">
        <v>10</v>
      </c>
      <c r="K29">
        <v>45</v>
      </c>
      <c r="L29">
        <v>55</v>
      </c>
      <c r="X29">
        <v>10</v>
      </c>
      <c r="Y29" t="s">
        <v>342</v>
      </c>
    </row>
    <row r="30" spans="1:25" x14ac:dyDescent="0.25">
      <c r="A30">
        <v>29</v>
      </c>
      <c r="B30" t="s">
        <v>358</v>
      </c>
      <c r="C30" t="s">
        <v>452</v>
      </c>
      <c r="E30">
        <v>1</v>
      </c>
      <c r="F30" t="s">
        <v>265</v>
      </c>
      <c r="G30" t="s">
        <v>368</v>
      </c>
      <c r="H30" s="1"/>
      <c r="J30">
        <v>5</v>
      </c>
      <c r="K30">
        <v>0</v>
      </c>
      <c r="L30">
        <v>5</v>
      </c>
      <c r="X30" t="s">
        <v>368</v>
      </c>
      <c r="Y30" t="s">
        <v>342</v>
      </c>
    </row>
    <row r="31" spans="1:25" x14ac:dyDescent="0.25">
      <c r="A31">
        <v>30</v>
      </c>
      <c r="B31" t="s">
        <v>358</v>
      </c>
      <c r="C31" t="s">
        <v>5</v>
      </c>
      <c r="E31">
        <v>2</v>
      </c>
      <c r="F31" t="s">
        <v>265</v>
      </c>
      <c r="G31" t="s">
        <v>368</v>
      </c>
      <c r="H31" s="1"/>
      <c r="J31">
        <v>6</v>
      </c>
      <c r="K31">
        <v>5</v>
      </c>
      <c r="L31">
        <v>11</v>
      </c>
      <c r="X31" t="s">
        <v>368</v>
      </c>
      <c r="Y31" t="s">
        <v>342</v>
      </c>
    </row>
    <row r="32" spans="1:25" x14ac:dyDescent="0.25">
      <c r="A32">
        <v>31</v>
      </c>
      <c r="B32" t="s">
        <v>358</v>
      </c>
      <c r="C32" t="s">
        <v>370</v>
      </c>
      <c r="E32">
        <v>3</v>
      </c>
      <c r="F32" t="s">
        <v>265</v>
      </c>
      <c r="G32" t="s">
        <v>368</v>
      </c>
      <c r="H32" s="1"/>
      <c r="J32">
        <v>8</v>
      </c>
      <c r="K32">
        <v>11</v>
      </c>
      <c r="L32">
        <v>19</v>
      </c>
      <c r="X32" t="s">
        <v>368</v>
      </c>
      <c r="Y32" t="s">
        <v>342</v>
      </c>
    </row>
    <row r="33" spans="1:32" x14ac:dyDescent="0.25">
      <c r="A33">
        <v>32</v>
      </c>
      <c r="B33" t="s">
        <v>358</v>
      </c>
      <c r="C33" t="s">
        <v>453</v>
      </c>
      <c r="E33">
        <v>4</v>
      </c>
      <c r="F33" t="s">
        <v>265</v>
      </c>
      <c r="G33" t="s">
        <v>373</v>
      </c>
      <c r="H33" s="1"/>
      <c r="J33">
        <v>7</v>
      </c>
      <c r="K33">
        <v>19</v>
      </c>
      <c r="L33">
        <v>26</v>
      </c>
      <c r="X33" t="s">
        <v>373</v>
      </c>
      <c r="Y33" t="s">
        <v>342</v>
      </c>
    </row>
    <row r="34" spans="1:32" x14ac:dyDescent="0.25">
      <c r="A34">
        <v>33</v>
      </c>
      <c r="B34" t="s">
        <v>358</v>
      </c>
      <c r="C34" t="s">
        <v>454</v>
      </c>
      <c r="E34">
        <v>5</v>
      </c>
      <c r="F34" t="s">
        <v>265</v>
      </c>
      <c r="G34" t="s">
        <v>373</v>
      </c>
      <c r="H34" s="1"/>
      <c r="J34">
        <v>9</v>
      </c>
      <c r="K34">
        <v>26</v>
      </c>
      <c r="L34">
        <v>35</v>
      </c>
      <c r="X34" t="s">
        <v>373</v>
      </c>
      <c r="Y34" t="s">
        <v>342</v>
      </c>
    </row>
    <row r="35" spans="1:32" x14ac:dyDescent="0.25">
      <c r="A35">
        <v>34</v>
      </c>
      <c r="B35" t="s">
        <v>363</v>
      </c>
      <c r="C35" t="s">
        <v>456</v>
      </c>
      <c r="E35">
        <v>1</v>
      </c>
      <c r="F35" t="s">
        <v>296</v>
      </c>
      <c r="G35" t="s">
        <v>461</v>
      </c>
      <c r="H35" s="1"/>
      <c r="J35">
        <v>1</v>
      </c>
      <c r="K35">
        <v>0</v>
      </c>
      <c r="L35">
        <v>1</v>
      </c>
      <c r="X35" t="s">
        <v>461</v>
      </c>
      <c r="Y35" t="s">
        <v>342</v>
      </c>
    </row>
    <row r="36" spans="1:32" x14ac:dyDescent="0.25">
      <c r="A36">
        <v>35</v>
      </c>
      <c r="B36" t="s">
        <v>363</v>
      </c>
      <c r="C36" t="s">
        <v>455</v>
      </c>
      <c r="E36">
        <v>2</v>
      </c>
      <c r="F36" t="s">
        <v>296</v>
      </c>
      <c r="G36" t="s">
        <v>450</v>
      </c>
      <c r="H36" s="1"/>
      <c r="J36">
        <v>2</v>
      </c>
      <c r="K36">
        <v>1</v>
      </c>
      <c r="L36">
        <v>3</v>
      </c>
      <c r="X36" t="s">
        <v>450</v>
      </c>
      <c r="Y36" t="s">
        <v>342</v>
      </c>
    </row>
    <row r="37" spans="1:32" x14ac:dyDescent="0.25">
      <c r="A37">
        <v>36</v>
      </c>
      <c r="B37" t="s">
        <v>363</v>
      </c>
      <c r="C37" t="s">
        <v>455</v>
      </c>
      <c r="E37">
        <v>3</v>
      </c>
      <c r="F37" t="s">
        <v>296</v>
      </c>
      <c r="G37" t="s">
        <v>296</v>
      </c>
      <c r="H37" s="1"/>
      <c r="J37">
        <v>3</v>
      </c>
      <c r="K37">
        <v>3</v>
      </c>
      <c r="L37">
        <v>6</v>
      </c>
      <c r="X37" t="s">
        <v>377</v>
      </c>
      <c r="Y37" t="s">
        <v>342</v>
      </c>
    </row>
    <row r="38" spans="1:32" x14ac:dyDescent="0.25">
      <c r="A38">
        <v>37</v>
      </c>
      <c r="B38" t="s">
        <v>363</v>
      </c>
      <c r="C38" t="s">
        <v>370</v>
      </c>
      <c r="E38">
        <v>4</v>
      </c>
      <c r="F38" t="s">
        <v>296</v>
      </c>
      <c r="G38" t="s">
        <v>296</v>
      </c>
      <c r="H38" s="1"/>
      <c r="J38">
        <v>4</v>
      </c>
      <c r="K38">
        <v>6</v>
      </c>
      <c r="L38">
        <v>10</v>
      </c>
      <c r="X38" t="s">
        <v>377</v>
      </c>
      <c r="Y38" t="s">
        <v>342</v>
      </c>
    </row>
    <row r="39" spans="1:32" x14ac:dyDescent="0.25">
      <c r="A39">
        <v>1</v>
      </c>
      <c r="B39" t="s">
        <v>3</v>
      </c>
      <c r="C39" t="s">
        <v>5</v>
      </c>
      <c r="E39">
        <v>1</v>
      </c>
      <c r="F39" t="s">
        <v>378</v>
      </c>
      <c r="G39" t="s">
        <v>461</v>
      </c>
      <c r="H39" s="1" t="s">
        <v>459</v>
      </c>
      <c r="P39" t="s">
        <v>469</v>
      </c>
      <c r="Q39" t="s">
        <v>268</v>
      </c>
      <c r="W39" t="s">
        <v>266</v>
      </c>
      <c r="X39" t="s">
        <v>466</v>
      </c>
      <c r="Y39" t="s">
        <v>342</v>
      </c>
      <c r="AE39">
        <v>150</v>
      </c>
      <c r="AF39">
        <v>5</v>
      </c>
    </row>
    <row r="40" spans="1:32" x14ac:dyDescent="0.25">
      <c r="A40">
        <v>2</v>
      </c>
      <c r="B40" t="s">
        <v>3</v>
      </c>
      <c r="E40">
        <v>2</v>
      </c>
      <c r="F40" t="s">
        <v>378</v>
      </c>
      <c r="G40" t="s">
        <v>467</v>
      </c>
      <c r="H40" s="1" t="s">
        <v>481</v>
      </c>
      <c r="I40" t="s">
        <v>482</v>
      </c>
      <c r="M40" t="s">
        <v>252</v>
      </c>
      <c r="P40" t="s">
        <v>470</v>
      </c>
      <c r="Q40" t="s">
        <v>299</v>
      </c>
      <c r="W40" t="s">
        <v>247</v>
      </c>
      <c r="X40" t="s">
        <v>467</v>
      </c>
      <c r="Y40" t="s">
        <v>376</v>
      </c>
      <c r="AE40">
        <v>656</v>
      </c>
      <c r="AF40">
        <v>11</v>
      </c>
    </row>
    <row r="41" spans="1:32" x14ac:dyDescent="0.25">
      <c r="A41">
        <v>3</v>
      </c>
      <c r="B41" t="s">
        <v>3</v>
      </c>
      <c r="C41" t="s">
        <v>370</v>
      </c>
      <c r="E41">
        <v>3</v>
      </c>
      <c r="F41" t="s">
        <v>378</v>
      </c>
      <c r="G41" t="s">
        <v>343</v>
      </c>
      <c r="H41" s="1" t="s">
        <v>476</v>
      </c>
      <c r="P41" t="s">
        <v>471</v>
      </c>
      <c r="Q41" t="s">
        <v>286</v>
      </c>
      <c r="W41" t="s">
        <v>266</v>
      </c>
      <c r="X41" t="s">
        <v>343</v>
      </c>
      <c r="Y41" t="s">
        <v>342</v>
      </c>
      <c r="AE41">
        <v>10</v>
      </c>
      <c r="AF41">
        <v>2</v>
      </c>
    </row>
    <row r="42" spans="1:32" x14ac:dyDescent="0.25">
      <c r="A42">
        <v>4</v>
      </c>
      <c r="B42" t="s">
        <v>462</v>
      </c>
      <c r="C42" t="s">
        <v>454</v>
      </c>
      <c r="E42">
        <v>1</v>
      </c>
      <c r="F42" t="s">
        <v>378</v>
      </c>
      <c r="G42" t="s">
        <v>341</v>
      </c>
      <c r="H42" s="1" t="s">
        <v>477</v>
      </c>
      <c r="P42" t="s">
        <v>472</v>
      </c>
      <c r="Q42" t="s">
        <v>249</v>
      </c>
      <c r="W42" t="s">
        <v>297</v>
      </c>
      <c r="X42" t="s">
        <v>341</v>
      </c>
      <c r="Y42" t="s">
        <v>376</v>
      </c>
      <c r="AE42">
        <v>600</v>
      </c>
      <c r="AF42">
        <v>10</v>
      </c>
    </row>
    <row r="43" spans="1:32" x14ac:dyDescent="0.25">
      <c r="A43">
        <v>5</v>
      </c>
      <c r="B43" t="s">
        <v>463</v>
      </c>
      <c r="C43" t="s">
        <v>457</v>
      </c>
      <c r="E43">
        <v>1</v>
      </c>
      <c r="F43" t="s">
        <v>378</v>
      </c>
      <c r="G43" t="s">
        <v>371</v>
      </c>
      <c r="H43" s="1" t="s">
        <v>478</v>
      </c>
      <c r="M43" t="s">
        <v>223</v>
      </c>
      <c r="P43" t="s">
        <v>473</v>
      </c>
      <c r="Q43" t="s">
        <v>286</v>
      </c>
      <c r="W43" t="s">
        <v>309</v>
      </c>
      <c r="X43" t="s">
        <v>371</v>
      </c>
      <c r="Y43" t="s">
        <v>342</v>
      </c>
      <c r="AE43">
        <v>751</v>
      </c>
      <c r="AF43">
        <v>12</v>
      </c>
    </row>
    <row r="44" spans="1:32" x14ac:dyDescent="0.25">
      <c r="A44">
        <v>6</v>
      </c>
      <c r="B44" t="s">
        <v>463</v>
      </c>
      <c r="E44">
        <v>2</v>
      </c>
      <c r="F44" t="s">
        <v>378</v>
      </c>
      <c r="G44" t="s">
        <v>450</v>
      </c>
      <c r="H44" s="1" t="s">
        <v>479</v>
      </c>
      <c r="P44" t="s">
        <v>474</v>
      </c>
      <c r="Q44" t="s">
        <v>299</v>
      </c>
      <c r="W44" t="s">
        <v>297</v>
      </c>
      <c r="X44" t="s">
        <v>367</v>
      </c>
      <c r="Y44" t="s">
        <v>376</v>
      </c>
      <c r="AE44">
        <v>444</v>
      </c>
      <c r="AF44">
        <v>9</v>
      </c>
    </row>
    <row r="45" spans="1:32" x14ac:dyDescent="0.25">
      <c r="A45">
        <v>7</v>
      </c>
      <c r="B45" t="s">
        <v>468</v>
      </c>
      <c r="C45" t="s">
        <v>455</v>
      </c>
      <c r="E45">
        <v>1</v>
      </c>
      <c r="F45" t="s">
        <v>378</v>
      </c>
      <c r="G45" t="s">
        <v>296</v>
      </c>
      <c r="H45" s="1" t="s">
        <v>480</v>
      </c>
      <c r="M45" t="s">
        <v>252</v>
      </c>
      <c r="P45" t="s">
        <v>475</v>
      </c>
      <c r="Q45" t="s">
        <v>249</v>
      </c>
      <c r="W45" t="s">
        <v>284</v>
      </c>
      <c r="X45" t="s">
        <v>367</v>
      </c>
      <c r="Y45" t="s">
        <v>342</v>
      </c>
      <c r="AE45">
        <v>21</v>
      </c>
      <c r="AF45">
        <v>2</v>
      </c>
    </row>
    <row r="46" spans="1:32" x14ac:dyDescent="0.25">
      <c r="A46">
        <v>1</v>
      </c>
      <c r="B46" t="s">
        <v>4</v>
      </c>
      <c r="C46" t="s">
        <v>5</v>
      </c>
      <c r="E46">
        <v>1</v>
      </c>
      <c r="F46" t="s">
        <v>337</v>
      </c>
      <c r="H46" s="1"/>
      <c r="J46">
        <v>5</v>
      </c>
      <c r="K46">
        <v>0</v>
      </c>
      <c r="L46">
        <v>5</v>
      </c>
    </row>
    <row r="47" spans="1:32" x14ac:dyDescent="0.25">
      <c r="A47">
        <v>2</v>
      </c>
      <c r="B47" t="s">
        <v>4</v>
      </c>
      <c r="E47">
        <v>2</v>
      </c>
      <c r="F47" t="s">
        <v>337</v>
      </c>
      <c r="H47" s="1"/>
      <c r="J47">
        <v>7</v>
      </c>
      <c r="K47">
        <v>5</v>
      </c>
      <c r="L47">
        <v>12</v>
      </c>
    </row>
    <row r="48" spans="1:32" x14ac:dyDescent="0.25">
      <c r="A48">
        <v>3</v>
      </c>
      <c r="B48" t="s">
        <v>218</v>
      </c>
      <c r="F48" t="s">
        <v>337</v>
      </c>
      <c r="H48" s="1"/>
      <c r="J48">
        <v>1</v>
      </c>
      <c r="K48">
        <v>0</v>
      </c>
      <c r="L48">
        <v>1</v>
      </c>
    </row>
    <row r="49" spans="1:12" x14ac:dyDescent="0.25">
      <c r="A49">
        <v>4</v>
      </c>
      <c r="B49" t="s">
        <v>219</v>
      </c>
      <c r="F49" t="s">
        <v>337</v>
      </c>
      <c r="H49" s="1"/>
      <c r="J49">
        <v>1</v>
      </c>
      <c r="K49">
        <v>0</v>
      </c>
      <c r="L49">
        <v>1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dimension ref="A1:AG10"/>
  <sheetViews>
    <sheetView workbookViewId="0">
      <pane xSplit="1" topLeftCell="B1" activePane="topRight" state="frozen"/>
      <selection pane="topRight" activeCell="H2" sqref="H2:I4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7.7109375" bestFit="1" customWidth="1"/>
    <col min="4" max="4" width="10.14062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14.85546875" customWidth="1"/>
    <col min="25" max="32" width="15" bestFit="1" customWidth="1"/>
    <col min="33" max="33" width="16" bestFit="1" customWidth="1"/>
  </cols>
  <sheetData>
    <row r="1" spans="1:33" x14ac:dyDescent="0.25">
      <c r="A1" t="s">
        <v>31</v>
      </c>
      <c r="B1" t="s">
        <v>32</v>
      </c>
      <c r="C1" t="s">
        <v>48</v>
      </c>
      <c r="D1" s="4" t="s">
        <v>33</v>
      </c>
      <c r="E1" s="5" t="s">
        <v>34</v>
      </c>
      <c r="F1" s="5" t="s">
        <v>35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65</v>
      </c>
      <c r="S1" s="5" t="s">
        <v>66</v>
      </c>
      <c r="T1" s="5" t="s">
        <v>67</v>
      </c>
      <c r="U1" s="5" t="s">
        <v>68</v>
      </c>
      <c r="V1" s="5" t="s">
        <v>69</v>
      </c>
      <c r="W1" s="5" t="s">
        <v>70</v>
      </c>
      <c r="X1" s="19" t="s">
        <v>379</v>
      </c>
      <c r="Y1" s="19" t="s">
        <v>380</v>
      </c>
      <c r="Z1" s="19" t="s">
        <v>381</v>
      </c>
      <c r="AA1" s="19" t="s">
        <v>382</v>
      </c>
      <c r="AB1" s="19" t="s">
        <v>383</v>
      </c>
      <c r="AC1" s="19" t="s">
        <v>384</v>
      </c>
      <c r="AD1" s="19" t="s">
        <v>385</v>
      </c>
      <c r="AE1" s="19" t="s">
        <v>386</v>
      </c>
      <c r="AF1" s="19" t="s">
        <v>387</v>
      </c>
      <c r="AG1" s="19" t="s">
        <v>388</v>
      </c>
    </row>
    <row r="2" spans="1:33" x14ac:dyDescent="0.25">
      <c r="A2" t="s">
        <v>2</v>
      </c>
      <c r="B2">
        <v>1</v>
      </c>
      <c r="C2" t="s">
        <v>24</v>
      </c>
      <c r="D2" s="20">
        <v>44427</v>
      </c>
      <c r="E2" t="s">
        <v>410</v>
      </c>
      <c r="F2" t="s">
        <v>401</v>
      </c>
      <c r="G2" t="s">
        <v>402</v>
      </c>
      <c r="H2" t="s">
        <v>418</v>
      </c>
      <c r="I2" s="21" t="s">
        <v>426</v>
      </c>
      <c r="J2" t="s">
        <v>278</v>
      </c>
      <c r="K2" t="s">
        <v>259</v>
      </c>
      <c r="L2" t="s">
        <v>260</v>
      </c>
      <c r="M2" t="s">
        <v>261</v>
      </c>
      <c r="N2" t="s">
        <v>262</v>
      </c>
      <c r="O2" s="21" t="s">
        <v>427</v>
      </c>
      <c r="P2" t="s">
        <v>263</v>
      </c>
      <c r="Q2" t="s">
        <v>263</v>
      </c>
      <c r="R2" t="s">
        <v>263</v>
      </c>
      <c r="S2">
        <v>10</v>
      </c>
      <c r="T2" t="s">
        <v>435</v>
      </c>
      <c r="U2">
        <v>45</v>
      </c>
      <c r="V2" t="s">
        <v>333</v>
      </c>
      <c r="W2">
        <v>300</v>
      </c>
      <c r="X2" t="s">
        <v>264</v>
      </c>
      <c r="Y2" t="s">
        <v>282</v>
      </c>
      <c r="Z2" t="s">
        <v>295</v>
      </c>
      <c r="AA2" t="s">
        <v>307</v>
      </c>
      <c r="AB2" t="s">
        <v>316</v>
      </c>
      <c r="AC2" t="s">
        <v>322</v>
      </c>
      <c r="AD2" t="s">
        <v>327</v>
      </c>
      <c r="AE2" t="s">
        <v>331</v>
      </c>
      <c r="AF2" t="s">
        <v>334</v>
      </c>
      <c r="AG2" t="s">
        <v>336</v>
      </c>
    </row>
    <row r="3" spans="1:33" x14ac:dyDescent="0.25">
      <c r="A3" t="s">
        <v>217</v>
      </c>
      <c r="B3">
        <v>2</v>
      </c>
      <c r="C3" t="s">
        <v>350</v>
      </c>
      <c r="D3" s="20">
        <v>44428</v>
      </c>
      <c r="E3" t="s">
        <v>411</v>
      </c>
      <c r="F3" t="s">
        <v>401</v>
      </c>
      <c r="G3" t="s">
        <v>403</v>
      </c>
      <c r="H3" t="s">
        <v>419</v>
      </c>
      <c r="I3" s="21" t="s">
        <v>426</v>
      </c>
      <c r="J3" t="s">
        <v>320</v>
      </c>
      <c r="K3" t="s">
        <v>278</v>
      </c>
      <c r="L3" t="s">
        <v>279</v>
      </c>
      <c r="M3" t="s">
        <v>280</v>
      </c>
      <c r="N3">
        <v>0.3</v>
      </c>
      <c r="O3" s="21" t="s">
        <v>428</v>
      </c>
      <c r="P3" t="s">
        <v>263</v>
      </c>
      <c r="Q3" t="s">
        <v>263</v>
      </c>
      <c r="S3">
        <v>20</v>
      </c>
      <c r="T3" t="s">
        <v>436</v>
      </c>
      <c r="U3">
        <v>45</v>
      </c>
      <c r="V3" t="s">
        <v>287</v>
      </c>
      <c r="W3">
        <v>250</v>
      </c>
      <c r="X3" t="s">
        <v>264</v>
      </c>
      <c r="Y3" t="s">
        <v>307</v>
      </c>
      <c r="Z3" t="s">
        <v>327</v>
      </c>
      <c r="AA3" t="s">
        <v>443</v>
      </c>
    </row>
    <row r="4" spans="1:33" x14ac:dyDescent="0.25">
      <c r="A4" t="s">
        <v>351</v>
      </c>
      <c r="B4">
        <v>3</v>
      </c>
      <c r="C4" t="s">
        <v>352</v>
      </c>
      <c r="D4" s="20">
        <v>44429</v>
      </c>
      <c r="E4" t="s">
        <v>412</v>
      </c>
      <c r="F4" t="s">
        <v>401</v>
      </c>
      <c r="G4" t="s">
        <v>404</v>
      </c>
      <c r="H4" t="s">
        <v>420</v>
      </c>
      <c r="I4" s="21" t="s">
        <v>426</v>
      </c>
      <c r="J4" t="s">
        <v>314</v>
      </c>
      <c r="K4" t="s">
        <v>260</v>
      </c>
      <c r="L4" t="s">
        <v>278</v>
      </c>
      <c r="M4" t="s">
        <v>293</v>
      </c>
      <c r="N4">
        <v>1</v>
      </c>
      <c r="O4" s="21" t="s">
        <v>429</v>
      </c>
      <c r="P4" t="s">
        <v>263</v>
      </c>
      <c r="R4" t="s">
        <v>263</v>
      </c>
      <c r="S4">
        <v>30</v>
      </c>
      <c r="T4" t="s">
        <v>437</v>
      </c>
      <c r="U4">
        <v>45</v>
      </c>
      <c r="V4" t="s">
        <v>333</v>
      </c>
      <c r="W4">
        <v>400</v>
      </c>
    </row>
    <row r="5" spans="1:33" x14ac:dyDescent="0.25">
      <c r="A5" t="s">
        <v>355</v>
      </c>
      <c r="B5">
        <v>4</v>
      </c>
      <c r="C5" t="s">
        <v>359</v>
      </c>
      <c r="D5" s="20">
        <v>44430</v>
      </c>
      <c r="E5" t="s">
        <v>413</v>
      </c>
      <c r="F5" t="s">
        <v>401</v>
      </c>
      <c r="G5" t="s">
        <v>405</v>
      </c>
      <c r="H5" t="s">
        <v>421</v>
      </c>
      <c r="I5" s="21" t="s">
        <v>426</v>
      </c>
      <c r="J5" t="s">
        <v>305</v>
      </c>
      <c r="L5" t="s">
        <v>278</v>
      </c>
      <c r="M5" t="s">
        <v>261</v>
      </c>
      <c r="N5">
        <v>1.8</v>
      </c>
      <c r="O5" s="21" t="s">
        <v>430</v>
      </c>
      <c r="Q5" t="s">
        <v>263</v>
      </c>
      <c r="S5">
        <v>40</v>
      </c>
      <c r="T5" t="s">
        <v>438</v>
      </c>
      <c r="U5">
        <v>45</v>
      </c>
      <c r="V5" t="s">
        <v>287</v>
      </c>
      <c r="W5">
        <v>100</v>
      </c>
      <c r="X5" t="s">
        <v>443</v>
      </c>
    </row>
    <row r="6" spans="1:33" x14ac:dyDescent="0.25">
      <c r="A6" t="s">
        <v>356</v>
      </c>
      <c r="B6">
        <v>5</v>
      </c>
      <c r="C6" t="s">
        <v>360</v>
      </c>
      <c r="D6" s="20">
        <v>44431</v>
      </c>
      <c r="E6" t="s">
        <v>414</v>
      </c>
      <c r="F6" t="s">
        <v>401</v>
      </c>
      <c r="G6" t="s">
        <v>406</v>
      </c>
      <c r="H6" t="s">
        <v>422</v>
      </c>
      <c r="I6" s="21" t="s">
        <v>426</v>
      </c>
      <c r="J6" t="s">
        <v>277</v>
      </c>
      <c r="L6" t="s">
        <v>278</v>
      </c>
      <c r="M6" t="s">
        <v>280</v>
      </c>
      <c r="N6">
        <v>3.2</v>
      </c>
      <c r="O6" s="21" t="s">
        <v>431</v>
      </c>
      <c r="P6" t="s">
        <v>263</v>
      </c>
      <c r="Q6" t="s">
        <v>263</v>
      </c>
      <c r="R6" t="s">
        <v>263</v>
      </c>
      <c r="S6">
        <v>50</v>
      </c>
      <c r="T6" t="s">
        <v>439</v>
      </c>
      <c r="U6">
        <v>45</v>
      </c>
      <c r="V6" t="s">
        <v>333</v>
      </c>
      <c r="W6">
        <v>150</v>
      </c>
      <c r="X6" t="s">
        <v>443</v>
      </c>
    </row>
    <row r="7" spans="1:33" x14ac:dyDescent="0.25">
      <c r="A7" t="s">
        <v>357</v>
      </c>
      <c r="B7">
        <v>6</v>
      </c>
      <c r="C7" t="s">
        <v>361</v>
      </c>
      <c r="D7" s="20">
        <v>44432</v>
      </c>
      <c r="E7" t="s">
        <v>415</v>
      </c>
      <c r="F7" t="s">
        <v>401</v>
      </c>
      <c r="G7" t="s">
        <v>407</v>
      </c>
      <c r="H7" t="s">
        <v>423</v>
      </c>
      <c r="I7" s="21" t="s">
        <v>426</v>
      </c>
      <c r="J7" t="s">
        <v>292</v>
      </c>
      <c r="K7" t="s">
        <v>260</v>
      </c>
      <c r="L7" t="s">
        <v>278</v>
      </c>
      <c r="M7" t="s">
        <v>293</v>
      </c>
      <c r="N7">
        <v>10</v>
      </c>
      <c r="O7" s="21" t="s">
        <v>432</v>
      </c>
      <c r="Q7" t="s">
        <v>263</v>
      </c>
      <c r="R7" t="s">
        <v>263</v>
      </c>
      <c r="S7">
        <v>60</v>
      </c>
      <c r="T7" t="s">
        <v>440</v>
      </c>
      <c r="U7">
        <v>45</v>
      </c>
      <c r="V7" t="s">
        <v>287</v>
      </c>
      <c r="W7">
        <v>105</v>
      </c>
      <c r="X7" t="s">
        <v>443</v>
      </c>
    </row>
    <row r="8" spans="1:33" x14ac:dyDescent="0.25">
      <c r="A8" t="s">
        <v>358</v>
      </c>
      <c r="B8">
        <v>7</v>
      </c>
      <c r="C8" t="s">
        <v>362</v>
      </c>
      <c r="D8" s="20">
        <v>44433</v>
      </c>
      <c r="E8" t="s">
        <v>416</v>
      </c>
      <c r="F8" t="s">
        <v>401</v>
      </c>
      <c r="G8" t="s">
        <v>408</v>
      </c>
      <c r="H8" t="s">
        <v>424</v>
      </c>
      <c r="I8" s="21" t="s">
        <v>426</v>
      </c>
      <c r="J8" t="s">
        <v>325</v>
      </c>
      <c r="L8" t="s">
        <v>259</v>
      </c>
      <c r="N8">
        <v>32</v>
      </c>
      <c r="O8" s="21" t="s">
        <v>433</v>
      </c>
      <c r="R8" t="s">
        <v>263</v>
      </c>
      <c r="S8">
        <v>70</v>
      </c>
      <c r="T8" t="s">
        <v>441</v>
      </c>
      <c r="U8">
        <v>45</v>
      </c>
      <c r="V8" t="s">
        <v>333</v>
      </c>
      <c r="W8">
        <v>60</v>
      </c>
      <c r="Z8" t="s">
        <v>307</v>
      </c>
      <c r="AE8" t="s">
        <v>327</v>
      </c>
    </row>
    <row r="9" spans="1:33" x14ac:dyDescent="0.25">
      <c r="A9" t="s">
        <v>363</v>
      </c>
      <c r="B9">
        <v>8</v>
      </c>
      <c r="C9" t="s">
        <v>375</v>
      </c>
      <c r="D9" s="20">
        <v>44434</v>
      </c>
      <c r="E9" t="s">
        <v>417</v>
      </c>
      <c r="F9" t="s">
        <v>401</v>
      </c>
      <c r="G9" t="s">
        <v>409</v>
      </c>
      <c r="H9" t="s">
        <v>425</v>
      </c>
      <c r="I9" s="21" t="s">
        <v>426</v>
      </c>
      <c r="N9">
        <v>100</v>
      </c>
      <c r="O9" s="21" t="s">
        <v>434</v>
      </c>
      <c r="P9" t="s">
        <v>263</v>
      </c>
      <c r="R9" t="s">
        <v>263</v>
      </c>
      <c r="S9">
        <v>80</v>
      </c>
      <c r="T9" t="s">
        <v>442</v>
      </c>
      <c r="U9">
        <v>45</v>
      </c>
      <c r="V9" t="s">
        <v>287</v>
      </c>
      <c r="W9">
        <v>15</v>
      </c>
      <c r="X9" t="s">
        <v>443</v>
      </c>
      <c r="Z9" t="s">
        <v>443</v>
      </c>
      <c r="AG9" t="s">
        <v>443</v>
      </c>
    </row>
    <row r="10" spans="1:33" x14ac:dyDescent="0.25">
      <c r="A10" t="s">
        <v>460</v>
      </c>
      <c r="B10">
        <v>0</v>
      </c>
    </row>
  </sheetData>
  <phoneticPr fontId="2" type="noConversion"/>
  <dataValidations count="18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2:X4 X8 X10:X1048576" xr:uid="{7DA0F676-1112-4FDF-A639-37799EC1C942}">
      <formula1>FOOTNOTE_AUSWAHL</formula1>
    </dataValidation>
    <dataValidation type="list" allowBlank="1" showInputMessage="1" sqref="X9 X5:X7 Y2:AG1048576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  <dataValidation type="list" allowBlank="1" showInputMessage="1" showErrorMessage="1" sqref="C2:C1048576" xr:uid="{6CCC122E-1D4E-4D9A-BF12-3D063E3D6B6E}">
      <formula1>LP_ID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dimension ref="A1:AD38"/>
  <sheetViews>
    <sheetView workbookViewId="0">
      <pane ySplit="1" topLeftCell="A11" activePane="bottomLeft" state="frozen"/>
      <selection pane="bottomLeft" activeCell="I24" sqref="I24"/>
    </sheetView>
  </sheetViews>
  <sheetFormatPr baseColWidth="10" defaultRowHeight="15" x14ac:dyDescent="0.25"/>
  <cols>
    <col min="1" max="1" width="13.140625" customWidth="1"/>
    <col min="2" max="2" width="11.85546875" customWidth="1"/>
    <col min="3" max="3" width="15.85546875" bestFit="1" customWidth="1"/>
    <col min="4" max="4" width="9.42578125" bestFit="1" customWidth="1"/>
    <col min="5" max="5" width="12" bestFit="1" customWidth="1"/>
    <col min="6" max="6" width="14.7109375" bestFit="1" customWidth="1"/>
    <col min="7" max="7" width="16.42578125" customWidth="1"/>
    <col min="8" max="8" width="13.7109375" style="22" bestFit="1" customWidth="1"/>
    <col min="9" max="9" width="15.85546875" style="22" bestFit="1" customWidth="1"/>
    <col min="10" max="10" width="8.42578125" bestFit="1" customWidth="1"/>
    <col min="11" max="11" width="22.42578125" customWidth="1"/>
    <col min="12" max="12" width="22.140625" customWidth="1"/>
    <col min="13" max="13" width="7.85546875" bestFit="1" customWidth="1"/>
    <col min="14" max="14" width="6.85546875" bestFit="1" customWidth="1"/>
    <col min="15" max="15" width="32.140625" bestFit="1" customWidth="1"/>
    <col min="16" max="16" width="8.85546875" bestFit="1" customWidth="1"/>
    <col min="17" max="17" width="13" bestFit="1" customWidth="1"/>
    <col min="18" max="18" width="14.28515625" bestFit="1" customWidth="1"/>
    <col min="19" max="19" width="15.85546875" bestFit="1" customWidth="1"/>
    <col min="20" max="20" width="17.5703125" bestFit="1" customWidth="1"/>
    <col min="21" max="21" width="19.28515625" bestFit="1" customWidth="1"/>
    <col min="22" max="22" width="8.7109375" bestFit="1" customWidth="1"/>
    <col min="23" max="23" width="13.85546875" bestFit="1" customWidth="1"/>
    <col min="24" max="24" width="15" bestFit="1" customWidth="1"/>
    <col min="25" max="25" width="10.7109375" bestFit="1" customWidth="1"/>
    <col min="26" max="26" width="29.42578125" bestFit="1" customWidth="1"/>
    <col min="27" max="27" width="19.28515625" bestFit="1" customWidth="1"/>
    <col min="28" max="28" width="32.42578125" bestFit="1" customWidth="1"/>
    <col min="29" max="29" width="27.85546875" bestFit="1" customWidth="1"/>
    <col min="30" max="30" width="29.42578125" customWidth="1"/>
  </cols>
  <sheetData>
    <row r="1" spans="1:30" x14ac:dyDescent="0.25">
      <c r="A1" s="2" t="s">
        <v>31</v>
      </c>
      <c r="B1" s="2" t="s">
        <v>37</v>
      </c>
      <c r="C1" s="2" t="s">
        <v>43</v>
      </c>
      <c r="D1" s="2" t="s">
        <v>49</v>
      </c>
      <c r="E1" s="2" t="s">
        <v>32</v>
      </c>
      <c r="F1" s="2" t="s">
        <v>100</v>
      </c>
      <c r="G1" s="7" t="s">
        <v>101</v>
      </c>
      <c r="H1" s="8" t="s">
        <v>102</v>
      </c>
      <c r="I1" s="8" t="s">
        <v>103</v>
      </c>
      <c r="J1" s="7" t="s">
        <v>104</v>
      </c>
      <c r="K1" s="7" t="s">
        <v>105</v>
      </c>
      <c r="L1" s="7" t="s">
        <v>106</v>
      </c>
      <c r="M1" s="7" t="s">
        <v>107</v>
      </c>
      <c r="N1" s="7" t="s">
        <v>108</v>
      </c>
      <c r="O1" s="7" t="s">
        <v>109</v>
      </c>
      <c r="P1" s="7" t="s">
        <v>110</v>
      </c>
      <c r="Q1" s="7" t="s">
        <v>111</v>
      </c>
      <c r="R1" s="7" t="s">
        <v>112</v>
      </c>
      <c r="S1" s="7" t="s">
        <v>113</v>
      </c>
      <c r="T1" s="9" t="s">
        <v>114</v>
      </c>
      <c r="U1" s="7" t="s">
        <v>115</v>
      </c>
      <c r="V1" s="7" t="s">
        <v>116</v>
      </c>
      <c r="W1" s="7" t="s">
        <v>117</v>
      </c>
      <c r="X1" s="7" t="s">
        <v>118</v>
      </c>
      <c r="Y1" s="7" t="s">
        <v>72</v>
      </c>
      <c r="Z1" s="7" t="s">
        <v>119</v>
      </c>
      <c r="AA1" s="7" t="s">
        <v>120</v>
      </c>
      <c r="AB1" s="7" t="s">
        <v>121</v>
      </c>
      <c r="AC1" s="7" t="s">
        <v>122</v>
      </c>
      <c r="AD1" s="7" t="s">
        <v>123</v>
      </c>
    </row>
    <row r="2" spans="1:30" x14ac:dyDescent="0.25">
      <c r="A2" s="3">
        <v>1</v>
      </c>
      <c r="B2" s="3" t="s">
        <v>2</v>
      </c>
      <c r="C2" s="3" t="s">
        <v>452</v>
      </c>
      <c r="D2" s="3" t="s">
        <v>25</v>
      </c>
      <c r="E2" s="3">
        <v>1</v>
      </c>
      <c r="F2" s="3" t="s">
        <v>222</v>
      </c>
      <c r="G2" s="6" t="s">
        <v>220</v>
      </c>
      <c r="H2" s="24" t="s">
        <v>369</v>
      </c>
      <c r="I2" s="23"/>
      <c r="J2" s="6">
        <v>5</v>
      </c>
      <c r="K2" s="6">
        <f ca="1">SAMPLE_ERKUNDUNGSSTELLE[[#This Row],[TIEFE_ENDE]]-SAMPLE_ERKUNDUNGSSTELLE[[#This Row],[DICKE]]</f>
        <v>0</v>
      </c>
      <c r="L2" s="6" cm="1">
        <f t="array" aca="1" ref="L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2" s="6" t="s">
        <v>252</v>
      </c>
      <c r="N2" s="6"/>
      <c r="O2" s="6"/>
      <c r="P2" s="6"/>
      <c r="Q2" s="6"/>
      <c r="R2" s="6"/>
      <c r="S2" s="6"/>
      <c r="T2" s="6"/>
      <c r="U2" s="6"/>
      <c r="V2" s="6"/>
      <c r="W2" s="6"/>
      <c r="X2" s="16" t="str" cm="1">
        <f t="array" ref="X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Y2" s="6" t="str">
        <f>IF(SAMPLE_ERKUNDUNGSSTELLE[[#This Row],[PECH]]="JA","aufällig",IF(SAMPLE_ERKUNDUNGSSTELLE[[#This Row],[ART]]&lt;&gt;"","neutral",""))</f>
        <v>aufällig</v>
      </c>
      <c r="Z2" s="6"/>
      <c r="AA2" s="6"/>
      <c r="AB2" s="6"/>
      <c r="AC2" s="6"/>
      <c r="AD2" s="6"/>
    </row>
    <row r="3" spans="1:30" x14ac:dyDescent="0.25">
      <c r="A3" s="3">
        <v>2</v>
      </c>
      <c r="B3" s="3" t="s">
        <v>2</v>
      </c>
      <c r="C3" s="3" t="s">
        <v>5</v>
      </c>
      <c r="D3" s="3" t="s">
        <v>365</v>
      </c>
      <c r="E3" s="3">
        <v>2</v>
      </c>
      <c r="F3" s="3" t="s">
        <v>222</v>
      </c>
      <c r="G3" s="3" t="s">
        <v>220</v>
      </c>
      <c r="H3" s="24" t="s">
        <v>369</v>
      </c>
      <c r="I3" s="24"/>
      <c r="J3" s="3">
        <v>3</v>
      </c>
      <c r="K3" s="3">
        <f ca="1">SAMPLE_ERKUNDUNGSSTELLE[[#This Row],[TIEFE_ENDE]]-SAMPLE_ERKUNDUNGSSTELLE[[#This Row],[DICKE]]</f>
        <v>5</v>
      </c>
      <c r="L3" s="16" cm="1">
        <f t="array" aca="1" ref="L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8</v>
      </c>
      <c r="M3" s="3" t="s">
        <v>223</v>
      </c>
      <c r="N3" s="3"/>
      <c r="O3" s="3"/>
      <c r="P3" s="3"/>
      <c r="Q3" s="3"/>
      <c r="R3" s="3"/>
      <c r="S3" s="3"/>
      <c r="T3" s="3"/>
      <c r="U3" s="3"/>
      <c r="V3" s="3"/>
      <c r="W3" s="3"/>
      <c r="X3" s="16" t="str" cm="1">
        <f t="array" ref="X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Asphalt</v>
      </c>
      <c r="Y3" s="16" t="str">
        <f>IF(SAMPLE_ERKUNDUNGSSTELLE[[#This Row],[PECH]]="JA","aufällig",IF(SAMPLE_ERKUNDUNGSSTELLE[[#This Row],[ART]]&lt;&gt;"","neutral",""))</f>
        <v>neutral</v>
      </c>
      <c r="Z3" s="3"/>
      <c r="AA3" s="3"/>
      <c r="AB3" s="3"/>
      <c r="AC3" s="3"/>
      <c r="AD3" s="3"/>
    </row>
    <row r="4" spans="1:30" x14ac:dyDescent="0.25">
      <c r="A4" s="3">
        <v>3</v>
      </c>
      <c r="B4" s="3" t="s">
        <v>2</v>
      </c>
      <c r="C4" s="3" t="s">
        <v>452</v>
      </c>
      <c r="D4" s="3" t="s">
        <v>458</v>
      </c>
      <c r="E4" s="3">
        <v>3</v>
      </c>
      <c r="F4" s="3" t="s">
        <v>222</v>
      </c>
      <c r="G4" s="3" t="s">
        <v>221</v>
      </c>
      <c r="H4" s="24" t="s">
        <v>459</v>
      </c>
      <c r="I4" s="24"/>
      <c r="J4" s="3">
        <v>4</v>
      </c>
      <c r="K4" s="3">
        <f ca="1">SAMPLE_ERKUNDUNGSSTELLE[[#This Row],[TIEFE_ENDE]]-SAMPLE_ERKUNDUNGSSTELLE[[#This Row],[DICKE]]</f>
        <v>8</v>
      </c>
      <c r="L4" s="16" cm="1">
        <f t="array" aca="1" ref="L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12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6" t="str" cm="1">
        <f t="array" ref="X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Y4" s="16" t="str">
        <f>IF(SAMPLE_ERKUNDUNGSSTELLE[[#This Row],[PECH]]="JA","aufällig",IF(SAMPLE_ERKUNDUNGSSTELLE[[#This Row],[ART]]&lt;&gt;"","neutral",""))</f>
        <v>neutral</v>
      </c>
      <c r="Z4" s="3"/>
      <c r="AA4" s="3"/>
      <c r="AB4" s="3"/>
      <c r="AC4" s="3"/>
      <c r="AD4" s="3"/>
    </row>
    <row r="5" spans="1:30" x14ac:dyDescent="0.25">
      <c r="A5" s="3">
        <v>4</v>
      </c>
      <c r="B5" s="3" t="s">
        <v>2</v>
      </c>
      <c r="C5" s="3" t="s">
        <v>370</v>
      </c>
      <c r="D5" s="3"/>
      <c r="E5" s="3">
        <v>4</v>
      </c>
      <c r="F5" s="3" t="s">
        <v>265</v>
      </c>
      <c r="G5" s="3" t="s">
        <v>368</v>
      </c>
      <c r="H5" s="24" t="s">
        <v>369</v>
      </c>
      <c r="I5" s="24"/>
      <c r="J5" s="3">
        <v>3</v>
      </c>
      <c r="K5" s="3">
        <f ca="1">SAMPLE_ERKUNDUNGSSTELLE[[#This Row],[TIEFE_ENDE]]-SAMPLE_ERKUNDUNGSSTELLE[[#This Row],[DICKE]]</f>
        <v>12</v>
      </c>
      <c r="L5" s="3" cm="1">
        <f t="array" aca="1" ref="L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15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16" t="str" cm="1">
        <f t="array" ref="X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Y5" s="3" t="str">
        <f>IF(SAMPLE_ERKUNDUNGSSTELLE[[#This Row],[PECH]]="JA","aufällig",IF(SAMPLE_ERKUNDUNGSSTELLE[[#This Row],[ART]]&lt;&gt;"","neutral",""))</f>
        <v>neutral</v>
      </c>
      <c r="Z5" s="3"/>
      <c r="AA5" s="3"/>
      <c r="AB5" s="3"/>
      <c r="AC5" s="3"/>
      <c r="AD5" s="3"/>
    </row>
    <row r="6" spans="1:30" x14ac:dyDescent="0.25">
      <c r="A6" s="3">
        <v>5</v>
      </c>
      <c r="B6" s="3" t="s">
        <v>2</v>
      </c>
      <c r="C6" s="3" t="s">
        <v>453</v>
      </c>
      <c r="D6" s="3"/>
      <c r="E6" s="3">
        <v>5</v>
      </c>
      <c r="F6" s="3" t="s">
        <v>265</v>
      </c>
      <c r="G6" s="3" t="s">
        <v>371</v>
      </c>
      <c r="H6" s="24"/>
      <c r="I6" s="24"/>
      <c r="J6" s="3">
        <v>6</v>
      </c>
      <c r="K6" s="3">
        <f ca="1">SAMPLE_ERKUNDUNGSSTELLE[[#This Row],[TIEFE_ENDE]]-SAMPLE_ERKUNDUNGSSTELLE[[#This Row],[DICKE]]</f>
        <v>15</v>
      </c>
      <c r="L6" s="16" cm="1">
        <f t="array" aca="1" ref="L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21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6" t="str" cm="1">
        <f t="array" ref="X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(NS)</v>
      </c>
      <c r="Y6" s="16" t="str">
        <f>IF(SAMPLE_ERKUNDUNGSSTELLE[[#This Row],[PECH]]="JA","aufällig",IF(SAMPLE_ERKUNDUNGSSTELLE[[#This Row],[ART]]&lt;&gt;"","neutral",""))</f>
        <v>neutral</v>
      </c>
      <c r="Z6" s="3"/>
      <c r="AA6" s="3"/>
      <c r="AB6" s="3"/>
      <c r="AC6" s="3"/>
      <c r="AD6" s="3"/>
    </row>
    <row r="7" spans="1:30" x14ac:dyDescent="0.25">
      <c r="A7" s="3">
        <v>6</v>
      </c>
      <c r="B7" s="3" t="s">
        <v>2</v>
      </c>
      <c r="C7" s="3" t="s">
        <v>454</v>
      </c>
      <c r="D7" s="3"/>
      <c r="E7" s="3">
        <v>6</v>
      </c>
      <c r="F7" s="3" t="s">
        <v>283</v>
      </c>
      <c r="G7" s="3" t="s">
        <v>366</v>
      </c>
      <c r="H7" s="24"/>
      <c r="I7" s="24"/>
      <c r="J7" s="3">
        <v>78</v>
      </c>
      <c r="K7" s="3">
        <f ca="1">SAMPLE_ERKUNDUNGSSTELLE[[#This Row],[TIEFE_ENDE]]-SAMPLE_ERKUNDUNGSSTELLE[[#This Row],[DICKE]]</f>
        <v>21</v>
      </c>
      <c r="L7" s="16" cm="1">
        <f t="array" aca="1" ref="L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99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6" t="str" cm="1">
        <f t="array" ref="X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Y7" s="16" t="str">
        <f>IF(SAMPLE_ERKUNDUNGSSTELLE[[#This Row],[PECH]]="JA","aufällig",IF(SAMPLE_ERKUNDUNGSSTELLE[[#This Row],[ART]]&lt;&gt;"","neutral",""))</f>
        <v>neutral</v>
      </c>
      <c r="Z7" s="3"/>
      <c r="AA7" s="3"/>
      <c r="AB7" s="3"/>
      <c r="AC7" s="3"/>
      <c r="AD7" s="3"/>
    </row>
    <row r="8" spans="1:30" x14ac:dyDescent="0.25">
      <c r="A8" s="3">
        <v>7</v>
      </c>
      <c r="B8" s="3" t="s">
        <v>2</v>
      </c>
      <c r="C8" s="3" t="s">
        <v>455</v>
      </c>
      <c r="D8" s="3"/>
      <c r="E8" s="3">
        <v>7</v>
      </c>
      <c r="F8" s="3" t="s">
        <v>283</v>
      </c>
      <c r="G8" s="3" t="s">
        <v>366</v>
      </c>
      <c r="H8" s="24"/>
      <c r="I8" s="24"/>
      <c r="J8" s="3">
        <v>9</v>
      </c>
      <c r="K8" s="3">
        <f ca="1">SAMPLE_ERKUNDUNGSSTELLE[[#This Row],[TIEFE_ENDE]]-SAMPLE_ERKUNDUNGSSTELLE[[#This Row],[DICKE]]</f>
        <v>99</v>
      </c>
      <c r="L8" s="16" cm="1">
        <f t="array" aca="1" ref="L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108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6" t="str" cm="1">
        <f t="array" ref="X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Y8" s="16" t="str">
        <f>IF(SAMPLE_ERKUNDUNGSSTELLE[[#This Row],[PECH]]="JA","aufällig",IF(SAMPLE_ERKUNDUNGSSTELLE[[#This Row],[ART]]&lt;&gt;"","neutral",""))</f>
        <v>neutral</v>
      </c>
      <c r="Z8" s="3"/>
      <c r="AA8" s="3"/>
      <c r="AB8" s="3"/>
      <c r="AC8" s="3"/>
      <c r="AD8" s="3"/>
    </row>
    <row r="9" spans="1:30" x14ac:dyDescent="0.25">
      <c r="A9" s="3">
        <v>8</v>
      </c>
      <c r="B9" s="3" t="s">
        <v>2</v>
      </c>
      <c r="C9" s="3" t="s">
        <v>456</v>
      </c>
      <c r="D9" s="3"/>
      <c r="E9" s="3">
        <v>8</v>
      </c>
      <c r="F9" s="3" t="s">
        <v>283</v>
      </c>
      <c r="G9" s="3" t="s">
        <v>450</v>
      </c>
      <c r="H9" s="24"/>
      <c r="I9" s="24"/>
      <c r="J9" s="3">
        <v>12</v>
      </c>
      <c r="K9" s="3">
        <f ca="1">SAMPLE_ERKUNDUNGSSTELLE[[#This Row],[TIEFE_ENDE]]-SAMPLE_ERKUNDUNGSSTELLE[[#This Row],[DICKE]]</f>
        <v>108</v>
      </c>
      <c r="L9" s="16" cm="1">
        <f t="array" aca="1" ref="L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120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6" t="str" cm="1">
        <f t="array" ref="X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Y9" s="16" t="str">
        <f>IF(SAMPLE_ERKUNDUNGSSTELLE[[#This Row],[PECH]]="JA","aufällig",IF(SAMPLE_ERKUNDUNGSSTELLE[[#This Row],[ART]]&lt;&gt;"","neutral",""))</f>
        <v>neutral</v>
      </c>
      <c r="Z9" s="3"/>
      <c r="AA9" s="3"/>
      <c r="AB9" s="3"/>
      <c r="AC9" s="3"/>
      <c r="AD9" s="3"/>
    </row>
    <row r="10" spans="1:30" x14ac:dyDescent="0.25">
      <c r="A10" s="3">
        <v>9</v>
      </c>
      <c r="B10" s="3" t="s">
        <v>2</v>
      </c>
      <c r="C10" s="3" t="s">
        <v>457</v>
      </c>
      <c r="D10" s="3"/>
      <c r="E10" s="3">
        <v>9</v>
      </c>
      <c r="F10" s="3" t="s">
        <v>283</v>
      </c>
      <c r="G10" s="3" t="s">
        <v>451</v>
      </c>
      <c r="H10" s="24"/>
      <c r="I10" s="24"/>
      <c r="J10" s="3">
        <v>15</v>
      </c>
      <c r="K10" s="3">
        <f ca="1">SAMPLE_ERKUNDUNGSSTELLE[[#This Row],[TIEFE_ENDE]]-SAMPLE_ERKUNDUNGSSTELLE[[#This Row],[DICKE]]</f>
        <v>120</v>
      </c>
      <c r="L10" s="16" cm="1">
        <f t="array" aca="1" ref="L1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135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6" t="str" cm="1">
        <f t="array" ref="X1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Y10" s="16" t="str">
        <f>IF(SAMPLE_ERKUNDUNGSSTELLE[[#This Row],[PECH]]="JA","aufällig",IF(SAMPLE_ERKUNDUNGSSTELLE[[#This Row],[ART]]&lt;&gt;"","neutral",""))</f>
        <v>neutral</v>
      </c>
      <c r="Z10" s="3"/>
      <c r="AA10" s="3"/>
      <c r="AB10" s="3"/>
      <c r="AC10" s="3"/>
      <c r="AD10" s="3"/>
    </row>
    <row r="11" spans="1:30" x14ac:dyDescent="0.25">
      <c r="A11" s="3">
        <v>10</v>
      </c>
      <c r="B11" s="3" t="s">
        <v>217</v>
      </c>
      <c r="C11" s="3"/>
      <c r="D11" s="3" t="s">
        <v>365</v>
      </c>
      <c r="E11" s="3">
        <v>1</v>
      </c>
      <c r="F11" s="3" t="s">
        <v>222</v>
      </c>
      <c r="G11" s="3" t="s">
        <v>221</v>
      </c>
      <c r="H11" s="24"/>
      <c r="I11" s="24"/>
      <c r="J11" s="3">
        <v>3</v>
      </c>
      <c r="K11" s="3">
        <f ca="1">SAMPLE_ERKUNDUNGSSTELLE[[#This Row],[TIEFE_ENDE]]-SAMPLE_ERKUNDUNGSSTELLE[[#This Row],[DICKE]]</f>
        <v>0</v>
      </c>
      <c r="L11" s="16" cm="1">
        <f t="array" aca="1" ref="L1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6" t="str" cm="1">
        <f t="array" ref="X1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Y11" s="3" t="str">
        <f>IF(SAMPLE_ERKUNDUNGSSTELLE[[#This Row],[PECH]]="JA","aufällig",IF(SAMPLE_ERKUNDUNGSSTELLE[[#This Row],[ART]]&lt;&gt;"","neutral",""))</f>
        <v>neutral</v>
      </c>
      <c r="Z11" s="3"/>
      <c r="AA11" s="3"/>
      <c r="AB11" s="3"/>
      <c r="AC11" s="3"/>
      <c r="AD11" s="3"/>
    </row>
    <row r="12" spans="1:30" x14ac:dyDescent="0.25">
      <c r="A12" s="3">
        <v>11</v>
      </c>
      <c r="B12" s="3" t="s">
        <v>217</v>
      </c>
      <c r="C12" s="3" t="s">
        <v>5</v>
      </c>
      <c r="D12" s="3"/>
      <c r="E12" s="3">
        <v>2</v>
      </c>
      <c r="F12" s="3" t="s">
        <v>283</v>
      </c>
      <c r="G12" s="3" t="s">
        <v>366</v>
      </c>
      <c r="H12" s="24"/>
      <c r="I12" s="24"/>
      <c r="J12" s="3">
        <v>6</v>
      </c>
      <c r="K12" s="3">
        <f ca="1">SAMPLE_ERKUNDUNGSSTELLE[[#This Row],[TIEFE_ENDE]]-SAMPLE_ERKUNDUNGSSTELLE[[#This Row],[DICKE]]</f>
        <v>3</v>
      </c>
      <c r="L12" s="16" cm="1">
        <f t="array" aca="1" ref="L1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16" t="str" cm="1">
        <f t="array" ref="X1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Y12" s="16" t="str">
        <f>IF(SAMPLE_ERKUNDUNGSSTELLE[[#This Row],[PECH]]="JA","aufällig",IF(SAMPLE_ERKUNDUNGSSTELLE[[#This Row],[ART]]&lt;&gt;"","neutral",""))</f>
        <v>neutral</v>
      </c>
      <c r="Z12" s="3"/>
      <c r="AA12" s="3"/>
      <c r="AB12" s="3"/>
      <c r="AC12" s="3"/>
      <c r="AD12" s="3"/>
    </row>
    <row r="13" spans="1:30" x14ac:dyDescent="0.25">
      <c r="A13" s="3">
        <v>12</v>
      </c>
      <c r="B13" s="3" t="s">
        <v>351</v>
      </c>
      <c r="C13" s="3" t="s">
        <v>5</v>
      </c>
      <c r="D13" s="3" t="s">
        <v>25</v>
      </c>
      <c r="E13" s="3">
        <v>1</v>
      </c>
      <c r="F13" s="3" t="s">
        <v>335</v>
      </c>
      <c r="G13" s="3" t="s">
        <v>296</v>
      </c>
      <c r="H13" s="24"/>
      <c r="I13" s="24"/>
      <c r="J13" s="3">
        <v>4</v>
      </c>
      <c r="K13" s="3">
        <f ca="1">SAMPLE_ERKUNDUNGSSTELLE[[#This Row],[TIEFE_ENDE]]-SAMPLE_ERKUNDUNGSSTELLE[[#This Row],[DICKE]]</f>
        <v>0</v>
      </c>
      <c r="L13" s="16" cm="1">
        <f t="array" aca="1" ref="L1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6" t="str" cm="1">
        <f t="array" ref="X1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Y13" s="16" t="str">
        <f>IF(SAMPLE_ERKUNDUNGSSTELLE[[#This Row],[PECH]]="JA","aufällig",IF(SAMPLE_ERKUNDUNGSSTELLE[[#This Row],[ART]]&lt;&gt;"","neutral",""))</f>
        <v>neutral</v>
      </c>
      <c r="Z13" s="3"/>
      <c r="AA13" s="3"/>
      <c r="AB13" s="3"/>
      <c r="AC13" s="3"/>
      <c r="AD13" s="3"/>
    </row>
    <row r="14" spans="1:30" x14ac:dyDescent="0.25">
      <c r="A14" s="3">
        <v>13</v>
      </c>
      <c r="B14" s="3" t="s">
        <v>355</v>
      </c>
      <c r="C14" s="3" t="s">
        <v>370</v>
      </c>
      <c r="D14" s="3" t="s">
        <v>365</v>
      </c>
      <c r="E14" s="3">
        <v>1</v>
      </c>
      <c r="F14" s="3" t="s">
        <v>335</v>
      </c>
      <c r="G14" s="3" t="s">
        <v>366</v>
      </c>
      <c r="H14" s="24"/>
      <c r="I14" s="24"/>
      <c r="J14" s="3">
        <v>3</v>
      </c>
      <c r="K14" s="3">
        <f ca="1">SAMPLE_ERKUNDUNGSSTELLE[[#This Row],[TIEFE_ENDE]]-SAMPLE_ERKUNDUNGSSTELLE[[#This Row],[DICKE]]</f>
        <v>0</v>
      </c>
      <c r="L14" s="16" cm="1">
        <f t="array" aca="1" ref="L1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16" t="str" cm="1">
        <f t="array" ref="X1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ST*</v>
      </c>
      <c r="Y14" s="16" t="str">
        <f>IF(SAMPLE_ERKUNDUNGSSTELLE[[#This Row],[PECH]]="JA","aufällig",IF(SAMPLE_ERKUNDUNGSSTELLE[[#This Row],[ART]]&lt;&gt;"","neutral",""))</f>
        <v>neutral</v>
      </c>
      <c r="Z14" s="3"/>
      <c r="AA14" s="3"/>
      <c r="AB14" s="3"/>
      <c r="AC14" s="3"/>
      <c r="AD14" s="3"/>
    </row>
    <row r="15" spans="1:30" x14ac:dyDescent="0.25">
      <c r="A15" s="3">
        <v>14</v>
      </c>
      <c r="B15" s="3" t="s">
        <v>355</v>
      </c>
      <c r="C15" s="3" t="s">
        <v>370</v>
      </c>
      <c r="D15" s="3"/>
      <c r="E15" s="3">
        <v>2</v>
      </c>
      <c r="F15" s="3" t="s">
        <v>335</v>
      </c>
      <c r="G15" s="3" t="s">
        <v>366</v>
      </c>
      <c r="H15" s="24"/>
      <c r="I15" s="24"/>
      <c r="J15" s="3">
        <v>1</v>
      </c>
      <c r="K15" s="3">
        <f ca="1">SAMPLE_ERKUNDUNGSSTELLE[[#This Row],[TIEFE_ENDE]]-SAMPLE_ERKUNDUNGSSTELLE[[#This Row],[DICKE]]</f>
        <v>3</v>
      </c>
      <c r="L15" s="16" cm="1">
        <f t="array" aca="1" ref="L1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16" t="str" cm="1">
        <f t="array" ref="X1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ST*</v>
      </c>
      <c r="Y15" s="16" t="str">
        <f>IF(SAMPLE_ERKUNDUNGSSTELLE[[#This Row],[PECH]]="JA","aufällig",IF(SAMPLE_ERKUNDUNGSSTELLE[[#This Row],[ART]]&lt;&gt;"","neutral",""))</f>
        <v>neutral</v>
      </c>
      <c r="Z15" s="3"/>
      <c r="AA15" s="3"/>
      <c r="AB15" s="3"/>
      <c r="AC15" s="3"/>
      <c r="AD15" s="3"/>
    </row>
    <row r="16" spans="1:30" x14ac:dyDescent="0.25">
      <c r="A16" s="3">
        <v>15</v>
      </c>
      <c r="B16" s="3" t="s">
        <v>356</v>
      </c>
      <c r="C16" s="3" t="s">
        <v>5</v>
      </c>
      <c r="D16" s="3"/>
      <c r="E16" s="3">
        <v>1</v>
      </c>
      <c r="F16" s="3" t="s">
        <v>317</v>
      </c>
      <c r="G16" s="3" t="s">
        <v>368</v>
      </c>
      <c r="H16" s="24"/>
      <c r="I16" s="24"/>
      <c r="J16" s="3">
        <v>17</v>
      </c>
      <c r="K16" s="3">
        <f ca="1">SAMPLE_ERKUNDUNGSSTELLE[[#This Row],[TIEFE_ENDE]]-SAMPLE_ERKUNDUNGSSTELLE[[#This Row],[DICKE]]</f>
        <v>0</v>
      </c>
      <c r="L16" s="16" cm="1">
        <f t="array" aca="1" ref="L1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17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16" t="str" cm="1">
        <f t="array" ref="X1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Y16" s="16" t="str">
        <f>IF(SAMPLE_ERKUNDUNGSSTELLE[[#This Row],[PECH]]="JA","aufällig",IF(SAMPLE_ERKUNDUNGSSTELLE[[#This Row],[ART]]&lt;&gt;"","neutral",""))</f>
        <v>neutral</v>
      </c>
      <c r="Z16" s="3"/>
      <c r="AA16" s="3"/>
      <c r="AB16" s="3"/>
      <c r="AC16" s="3"/>
      <c r="AD16" s="3"/>
    </row>
    <row r="17" spans="1:30" x14ac:dyDescent="0.25">
      <c r="A17" s="3">
        <v>16</v>
      </c>
      <c r="B17" s="3" t="s">
        <v>357</v>
      </c>
      <c r="C17" s="3" t="s">
        <v>370</v>
      </c>
      <c r="D17" s="3"/>
      <c r="E17" s="3">
        <v>1</v>
      </c>
      <c r="F17" s="3" t="s">
        <v>317</v>
      </c>
      <c r="G17" s="3" t="s">
        <v>371</v>
      </c>
      <c r="H17" s="24"/>
      <c r="I17" s="24"/>
      <c r="J17" s="3">
        <v>3</v>
      </c>
      <c r="K17" s="3">
        <f ca="1">SAMPLE_ERKUNDUNGSSTELLE[[#This Row],[TIEFE_ENDE]]-SAMPLE_ERKUNDUNGSSTELLE[[#This Row],[DICKE]]</f>
        <v>0</v>
      </c>
      <c r="L17" s="16" cm="1">
        <f t="array" aca="1" ref="L1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16" t="str" cm="1">
        <f t="array" ref="X1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(NS)</v>
      </c>
      <c r="Y17" s="16" t="str">
        <f>IF(SAMPLE_ERKUNDUNGSSTELLE[[#This Row],[PECH]]="JA","aufällig",IF(SAMPLE_ERKUNDUNGSSTELLE[[#This Row],[ART]]&lt;&gt;"","neutral",""))</f>
        <v>neutral</v>
      </c>
      <c r="Z17" s="3"/>
      <c r="AA17" s="3"/>
      <c r="AB17" s="3"/>
      <c r="AC17" s="3"/>
      <c r="AD17" s="3"/>
    </row>
    <row r="18" spans="1:30" x14ac:dyDescent="0.25">
      <c r="A18" s="3">
        <v>17</v>
      </c>
      <c r="B18" s="3" t="s">
        <v>357</v>
      </c>
      <c r="C18" s="3" t="s">
        <v>370</v>
      </c>
      <c r="D18" s="3"/>
      <c r="E18" s="3">
        <v>2</v>
      </c>
      <c r="F18" s="3" t="s">
        <v>317</v>
      </c>
      <c r="G18" s="3" t="s">
        <v>372</v>
      </c>
      <c r="H18" s="24"/>
      <c r="I18" s="24"/>
      <c r="J18" s="3">
        <v>1</v>
      </c>
      <c r="K18" s="3">
        <f ca="1">SAMPLE_ERKUNDUNGSSTELLE[[#This Row],[TIEFE_ENDE]]-SAMPLE_ERKUNDUNGSSTELLE[[#This Row],[DICKE]]</f>
        <v>3</v>
      </c>
      <c r="L18" s="16" cm="1">
        <f t="array" aca="1" ref="L1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16" t="str" cm="1">
        <f t="array" ref="X1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(CD)</v>
      </c>
      <c r="Y18" s="16" t="str">
        <f>IF(SAMPLE_ERKUNDUNGSSTELLE[[#This Row],[PECH]]="JA","aufällig",IF(SAMPLE_ERKUNDUNGSSTELLE[[#This Row],[ART]]&lt;&gt;"","neutral",""))</f>
        <v>neutral</v>
      </c>
      <c r="Z18" s="3"/>
      <c r="AA18" s="3"/>
      <c r="AB18" s="3"/>
      <c r="AC18" s="3"/>
      <c r="AD18" s="3"/>
    </row>
    <row r="19" spans="1:30" x14ac:dyDescent="0.25">
      <c r="A19" s="3">
        <v>18</v>
      </c>
      <c r="B19" s="3" t="s">
        <v>357</v>
      </c>
      <c r="C19" s="3" t="s">
        <v>5</v>
      </c>
      <c r="D19" s="3"/>
      <c r="E19" s="3">
        <v>3</v>
      </c>
      <c r="F19" s="3" t="s">
        <v>317</v>
      </c>
      <c r="G19" s="3" t="s">
        <v>373</v>
      </c>
      <c r="H19" s="24"/>
      <c r="I19" s="24"/>
      <c r="J19" s="3">
        <v>7</v>
      </c>
      <c r="K19" s="3">
        <f ca="1">SAMPLE_ERKUNDUNGSSTELLE[[#This Row],[TIEFE_ENDE]]-SAMPLE_ERKUNDUNGSSTELLE[[#This Row],[DICKE]]</f>
        <v>4</v>
      </c>
      <c r="L19" s="16" cm="1">
        <f t="array" aca="1" ref="L1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16" t="str" cm="1">
        <f t="array" ref="X1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Y19" s="16" t="str">
        <f>IF(SAMPLE_ERKUNDUNGSSTELLE[[#This Row],[PECH]]="JA","aufällig",IF(SAMPLE_ERKUNDUNGSSTELLE[[#This Row],[ART]]&lt;&gt;"","neutral",""))</f>
        <v>neutral</v>
      </c>
      <c r="Z19" s="3"/>
      <c r="AA19" s="3"/>
      <c r="AB19" s="3"/>
      <c r="AC19" s="3"/>
      <c r="AD19" s="3"/>
    </row>
    <row r="20" spans="1:30" x14ac:dyDescent="0.25">
      <c r="A20" s="3">
        <v>19</v>
      </c>
      <c r="B20" s="3" t="s">
        <v>460</v>
      </c>
      <c r="C20" s="3" t="s">
        <v>457</v>
      </c>
      <c r="D20" s="3" t="s">
        <v>458</v>
      </c>
      <c r="E20" s="3">
        <v>1</v>
      </c>
      <c r="F20" s="3" t="s">
        <v>222</v>
      </c>
      <c r="G20" s="3">
        <v>1</v>
      </c>
      <c r="H20" s="24"/>
      <c r="I20" s="24"/>
      <c r="J20" s="3">
        <v>1</v>
      </c>
      <c r="K20" s="3">
        <f ca="1">SAMPLE_ERKUNDUNGSSTELLE[[#This Row],[TIEFE_ENDE]]-SAMPLE_ERKUNDUNGSSTELLE[[#This Row],[DICKE]]</f>
        <v>0</v>
      </c>
      <c r="L20" s="16" cm="1">
        <f t="array" aca="1" ref="L2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16" cm="1">
        <f t="array" ref="X2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1</v>
      </c>
      <c r="Y20" s="16" t="str">
        <f>IF(SAMPLE_ERKUNDUNGSSTELLE[[#This Row],[PECH]]="JA","aufällig",IF(SAMPLE_ERKUNDUNGSSTELLE[[#This Row],[ART]]&lt;&gt;"","neutral",""))</f>
        <v>neutral</v>
      </c>
      <c r="Z20" s="3"/>
      <c r="AA20" s="3"/>
      <c r="AB20" s="3"/>
      <c r="AC20" s="3"/>
      <c r="AD20" s="3"/>
    </row>
    <row r="21" spans="1:30" x14ac:dyDescent="0.25">
      <c r="A21" s="3">
        <v>20</v>
      </c>
      <c r="B21" s="3" t="s">
        <v>460</v>
      </c>
      <c r="C21" s="3" t="s">
        <v>457</v>
      </c>
      <c r="D21" s="3"/>
      <c r="E21" s="3">
        <v>2</v>
      </c>
      <c r="F21" s="3" t="s">
        <v>265</v>
      </c>
      <c r="G21" s="3">
        <v>2</v>
      </c>
      <c r="H21" s="24"/>
      <c r="I21" s="24"/>
      <c r="J21" s="3">
        <v>2</v>
      </c>
      <c r="K21" s="3">
        <f ca="1">SAMPLE_ERKUNDUNGSSTELLE[[#This Row],[TIEFE_ENDE]]-SAMPLE_ERKUNDUNGSSTELLE[[#This Row],[DICKE]]</f>
        <v>1</v>
      </c>
      <c r="L21" s="16" cm="1">
        <f t="array" aca="1" ref="L2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16" cm="1">
        <f t="array" ref="X2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2</v>
      </c>
      <c r="Y21" s="16" t="str">
        <f>IF(SAMPLE_ERKUNDUNGSSTELLE[[#This Row],[PECH]]="JA","aufällig",IF(SAMPLE_ERKUNDUNGSSTELLE[[#This Row],[ART]]&lt;&gt;"","neutral",""))</f>
        <v>neutral</v>
      </c>
      <c r="Z21" s="3"/>
      <c r="AA21" s="3"/>
      <c r="AB21" s="3"/>
      <c r="AC21" s="3"/>
      <c r="AD21" s="3"/>
    </row>
    <row r="22" spans="1:30" x14ac:dyDescent="0.25">
      <c r="A22" s="3">
        <v>21</v>
      </c>
      <c r="B22" s="3" t="s">
        <v>460</v>
      </c>
      <c r="C22" s="3" t="s">
        <v>457</v>
      </c>
      <c r="D22" s="3"/>
      <c r="E22" s="3">
        <v>3</v>
      </c>
      <c r="F22" s="3" t="s">
        <v>283</v>
      </c>
      <c r="G22" s="3">
        <v>3</v>
      </c>
      <c r="H22" s="24"/>
      <c r="I22" s="24"/>
      <c r="J22" s="3">
        <v>3</v>
      </c>
      <c r="K22" s="3">
        <f ca="1">SAMPLE_ERKUNDUNGSSTELLE[[#This Row],[TIEFE_ENDE]]-SAMPLE_ERKUNDUNGSSTELLE[[#This Row],[DICKE]]</f>
        <v>3</v>
      </c>
      <c r="L22" s="16" cm="1">
        <f t="array" aca="1" ref="L2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16" t="str" cm="1">
        <f t="array" ref="X2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Y22" s="16" t="str">
        <f>IF(SAMPLE_ERKUNDUNGSSTELLE[[#This Row],[PECH]]="JA","aufällig",IF(SAMPLE_ERKUNDUNGSSTELLE[[#This Row],[ART]]&lt;&gt;"","neutral",""))</f>
        <v>neutral</v>
      </c>
      <c r="Z22" s="3"/>
      <c r="AA22" s="3"/>
      <c r="AB22" s="3"/>
      <c r="AC22" s="3"/>
      <c r="AD22" s="3"/>
    </row>
    <row r="23" spans="1:30" x14ac:dyDescent="0.25">
      <c r="A23" s="3">
        <v>22</v>
      </c>
      <c r="B23" s="3" t="s">
        <v>460</v>
      </c>
      <c r="C23" s="3" t="s">
        <v>457</v>
      </c>
      <c r="D23" s="3"/>
      <c r="E23" s="3">
        <v>4</v>
      </c>
      <c r="F23" s="3" t="s">
        <v>296</v>
      </c>
      <c r="G23" s="3">
        <v>4</v>
      </c>
      <c r="H23" s="24"/>
      <c r="I23" s="24"/>
      <c r="J23" s="3">
        <v>4</v>
      </c>
      <c r="K23" s="3">
        <f ca="1">SAMPLE_ERKUNDUNGSSTELLE[[#This Row],[TIEFE_ENDE]]-SAMPLE_ERKUNDUNGSSTELLE[[#This Row],[DICKE]]</f>
        <v>6</v>
      </c>
      <c r="L23" s="16" cm="1">
        <f t="array" aca="1" ref="L2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16" cm="1">
        <f t="array" ref="X2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4</v>
      </c>
      <c r="Y23" s="16" t="str">
        <f>IF(SAMPLE_ERKUNDUNGSSTELLE[[#This Row],[PECH]]="JA","aufällig",IF(SAMPLE_ERKUNDUNGSSTELLE[[#This Row],[ART]]&lt;&gt;"","neutral",""))</f>
        <v>neutral</v>
      </c>
      <c r="Z23" s="3"/>
      <c r="AA23" s="3"/>
      <c r="AB23" s="3"/>
      <c r="AC23" s="3"/>
      <c r="AD23" s="3"/>
    </row>
    <row r="24" spans="1:30" x14ac:dyDescent="0.25">
      <c r="A24" s="3">
        <v>23</v>
      </c>
      <c r="B24" s="3" t="s">
        <v>460</v>
      </c>
      <c r="C24" s="3" t="s">
        <v>457</v>
      </c>
      <c r="D24" s="3"/>
      <c r="E24" s="3">
        <v>5</v>
      </c>
      <c r="F24" s="3" t="s">
        <v>308</v>
      </c>
      <c r="G24" s="3">
        <v>5</v>
      </c>
      <c r="H24" s="24"/>
      <c r="I24" s="24"/>
      <c r="J24" s="3">
        <v>5</v>
      </c>
      <c r="K24" s="3">
        <f ca="1">SAMPLE_ERKUNDUNGSSTELLE[[#This Row],[TIEFE_ENDE]]-SAMPLE_ERKUNDUNGSSTELLE[[#This Row],[DICKE]]</f>
        <v>10</v>
      </c>
      <c r="L24" s="16" cm="1">
        <f t="array" aca="1" ref="L2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15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16" cm="1">
        <f t="array" ref="X2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5</v>
      </c>
      <c r="Y24" s="16" t="str">
        <f>IF(SAMPLE_ERKUNDUNGSSTELLE[[#This Row],[PECH]]="JA","aufällig",IF(SAMPLE_ERKUNDUNGSSTELLE[[#This Row],[ART]]&lt;&gt;"","neutral",""))</f>
        <v>neutral</v>
      </c>
      <c r="Z24" s="3"/>
      <c r="AA24" s="3"/>
      <c r="AB24" s="3"/>
      <c r="AC24" s="3"/>
      <c r="AD24" s="3"/>
    </row>
    <row r="25" spans="1:30" x14ac:dyDescent="0.25">
      <c r="A25" s="3">
        <v>24</v>
      </c>
      <c r="B25" s="3" t="s">
        <v>460</v>
      </c>
      <c r="C25" s="3" t="s">
        <v>457</v>
      </c>
      <c r="D25" s="3"/>
      <c r="E25" s="3">
        <v>6</v>
      </c>
      <c r="F25" s="3" t="s">
        <v>317</v>
      </c>
      <c r="G25" s="3">
        <v>6</v>
      </c>
      <c r="H25" s="24"/>
      <c r="I25" s="24"/>
      <c r="J25" s="3">
        <v>6</v>
      </c>
      <c r="K25" s="3">
        <f ca="1">SAMPLE_ERKUNDUNGSSTELLE[[#This Row],[TIEFE_ENDE]]-SAMPLE_ERKUNDUNGSSTELLE[[#This Row],[DICKE]]</f>
        <v>15</v>
      </c>
      <c r="L25" s="16" cm="1">
        <f t="array" aca="1" ref="L2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21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16" cm="1">
        <f t="array" ref="X2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6</v>
      </c>
      <c r="Y25" s="16" t="str">
        <f>IF(SAMPLE_ERKUNDUNGSSTELLE[[#This Row],[PECH]]="JA","aufällig",IF(SAMPLE_ERKUNDUNGSSTELLE[[#This Row],[ART]]&lt;&gt;"","neutral",""))</f>
        <v>neutral</v>
      </c>
      <c r="Z25" s="3"/>
      <c r="AA25" s="3"/>
      <c r="AB25" s="3"/>
      <c r="AC25" s="3"/>
      <c r="AD25" s="3"/>
    </row>
    <row r="26" spans="1:30" x14ac:dyDescent="0.25">
      <c r="A26" s="3">
        <v>25</v>
      </c>
      <c r="B26" s="3" t="s">
        <v>460</v>
      </c>
      <c r="C26" s="3" t="s">
        <v>457</v>
      </c>
      <c r="D26" s="3"/>
      <c r="E26" s="3">
        <v>7</v>
      </c>
      <c r="F26" s="3" t="s">
        <v>323</v>
      </c>
      <c r="G26" s="3">
        <v>7</v>
      </c>
      <c r="H26" s="24"/>
      <c r="I26" s="24"/>
      <c r="J26" s="3">
        <v>7</v>
      </c>
      <c r="K26" s="3">
        <f ca="1">SAMPLE_ERKUNDUNGSSTELLE[[#This Row],[TIEFE_ENDE]]-SAMPLE_ERKUNDUNGSSTELLE[[#This Row],[DICKE]]</f>
        <v>21</v>
      </c>
      <c r="L26" s="16" cm="1">
        <f t="array" aca="1" ref="L2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28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16" cm="1">
        <f t="array" ref="X2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7</v>
      </c>
      <c r="Y26" s="16" t="str">
        <f>IF(SAMPLE_ERKUNDUNGSSTELLE[[#This Row],[PECH]]="JA","aufällig",IF(SAMPLE_ERKUNDUNGSSTELLE[[#This Row],[ART]]&lt;&gt;"","neutral",""))</f>
        <v>neutral</v>
      </c>
      <c r="Z26" s="3"/>
      <c r="AA26" s="3"/>
      <c r="AB26" s="3"/>
      <c r="AC26" s="3"/>
      <c r="AD26" s="3"/>
    </row>
    <row r="27" spans="1:30" x14ac:dyDescent="0.25">
      <c r="A27" s="3">
        <v>26</v>
      </c>
      <c r="B27" s="3" t="s">
        <v>460</v>
      </c>
      <c r="C27" s="3" t="s">
        <v>457</v>
      </c>
      <c r="D27" s="3"/>
      <c r="E27" s="3">
        <v>8</v>
      </c>
      <c r="F27" s="3" t="s">
        <v>328</v>
      </c>
      <c r="G27" s="3">
        <v>8</v>
      </c>
      <c r="H27" s="24"/>
      <c r="I27" s="24"/>
      <c r="J27" s="3">
        <v>8</v>
      </c>
      <c r="K27" s="3">
        <f ca="1">SAMPLE_ERKUNDUNGSSTELLE[[#This Row],[TIEFE_ENDE]]-SAMPLE_ERKUNDUNGSSTELLE[[#This Row],[DICKE]]</f>
        <v>28</v>
      </c>
      <c r="L27" s="16" cm="1">
        <f t="array" aca="1" ref="L2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36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16" cm="1">
        <f t="array" ref="X2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8</v>
      </c>
      <c r="Y27" s="16" t="str">
        <f>IF(SAMPLE_ERKUNDUNGSSTELLE[[#This Row],[PECH]]="JA","aufällig",IF(SAMPLE_ERKUNDUNGSSTELLE[[#This Row],[ART]]&lt;&gt;"","neutral",""))</f>
        <v>neutral</v>
      </c>
      <c r="Z27" s="3"/>
      <c r="AA27" s="3"/>
      <c r="AB27" s="3"/>
      <c r="AC27" s="3"/>
      <c r="AD27" s="3"/>
    </row>
    <row r="28" spans="1:30" x14ac:dyDescent="0.25">
      <c r="A28" s="3">
        <v>27</v>
      </c>
      <c r="B28" s="3" t="s">
        <v>460</v>
      </c>
      <c r="C28" s="3" t="s">
        <v>457</v>
      </c>
      <c r="D28" s="3"/>
      <c r="E28" s="3">
        <v>9</v>
      </c>
      <c r="F28" s="3" t="s">
        <v>332</v>
      </c>
      <c r="G28" s="3">
        <v>9</v>
      </c>
      <c r="H28" s="24"/>
      <c r="I28" s="24"/>
      <c r="J28" s="3">
        <v>9</v>
      </c>
      <c r="K28" s="3">
        <f ca="1">SAMPLE_ERKUNDUNGSSTELLE[[#This Row],[TIEFE_ENDE]]-SAMPLE_ERKUNDUNGSSTELLE[[#This Row],[DICKE]]</f>
        <v>36</v>
      </c>
      <c r="L28" s="16" cm="1">
        <f t="array" aca="1" ref="L2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16" cm="1">
        <f t="array" ref="X2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9</v>
      </c>
      <c r="Y28" s="16" t="str">
        <f>IF(SAMPLE_ERKUNDUNGSSTELLE[[#This Row],[PECH]]="JA","aufällig",IF(SAMPLE_ERKUNDUNGSSTELLE[[#This Row],[ART]]&lt;&gt;"","neutral",""))</f>
        <v>neutral</v>
      </c>
      <c r="Z28" s="3"/>
      <c r="AA28" s="3"/>
      <c r="AB28" s="3"/>
      <c r="AC28" s="3"/>
      <c r="AD28" s="3"/>
    </row>
    <row r="29" spans="1:30" x14ac:dyDescent="0.25">
      <c r="A29" s="3">
        <v>28</v>
      </c>
      <c r="B29" s="3" t="s">
        <v>460</v>
      </c>
      <c r="C29" s="3" t="s">
        <v>457</v>
      </c>
      <c r="D29" s="3"/>
      <c r="E29" s="3">
        <v>10</v>
      </c>
      <c r="F29" s="3" t="s">
        <v>335</v>
      </c>
      <c r="G29" s="3">
        <v>10</v>
      </c>
      <c r="H29" s="24"/>
      <c r="I29" s="24"/>
      <c r="J29" s="3">
        <v>10</v>
      </c>
      <c r="K29" s="3">
        <f ca="1">SAMPLE_ERKUNDUNGSSTELLE[[#This Row],[TIEFE_ENDE]]-SAMPLE_ERKUNDUNGSSTELLE[[#This Row],[DICKE]]</f>
        <v>45</v>
      </c>
      <c r="L29" s="16" cm="1">
        <f t="array" aca="1" ref="L2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55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16" cm="1">
        <f t="array" ref="X2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10</v>
      </c>
      <c r="Y29" s="16" t="str">
        <f>IF(SAMPLE_ERKUNDUNGSSTELLE[[#This Row],[PECH]]="JA","aufällig",IF(SAMPLE_ERKUNDUNGSSTELLE[[#This Row],[ART]]&lt;&gt;"","neutral",""))</f>
        <v>neutral</v>
      </c>
      <c r="Z29" s="3"/>
      <c r="AA29" s="3"/>
      <c r="AB29" s="3"/>
      <c r="AC29" s="3"/>
      <c r="AD29" s="3"/>
    </row>
    <row r="30" spans="1:30" x14ac:dyDescent="0.25">
      <c r="A30" s="3">
        <v>29</v>
      </c>
      <c r="B30" s="3" t="s">
        <v>358</v>
      </c>
      <c r="C30" s="3" t="s">
        <v>452</v>
      </c>
      <c r="D30" s="3"/>
      <c r="E30" s="3">
        <v>1</v>
      </c>
      <c r="F30" s="3" t="s">
        <v>265</v>
      </c>
      <c r="G30" s="3" t="s">
        <v>368</v>
      </c>
      <c r="H30" s="24"/>
      <c r="I30" s="24"/>
      <c r="J30" s="3">
        <v>5</v>
      </c>
      <c r="K30" s="3">
        <f ca="1">SAMPLE_ERKUNDUNGSSTELLE[[#This Row],[TIEFE_ENDE]]-SAMPLE_ERKUNDUNGSSTELLE[[#This Row],[DICKE]]</f>
        <v>0</v>
      </c>
      <c r="L30" s="16" cm="1">
        <f t="array" aca="1" ref="L3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16" t="str" cm="1">
        <f t="array" ref="X3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Y30" s="16" t="str">
        <f>IF(SAMPLE_ERKUNDUNGSSTELLE[[#This Row],[PECH]]="JA","aufällig",IF(SAMPLE_ERKUNDUNGSSTELLE[[#This Row],[ART]]&lt;&gt;"","neutral",""))</f>
        <v>neutral</v>
      </c>
      <c r="Z30" s="3"/>
      <c r="AA30" s="3"/>
      <c r="AB30" s="3"/>
      <c r="AC30" s="3"/>
      <c r="AD30" s="3"/>
    </row>
    <row r="31" spans="1:30" x14ac:dyDescent="0.25">
      <c r="A31" s="3">
        <v>30</v>
      </c>
      <c r="B31" s="3" t="s">
        <v>358</v>
      </c>
      <c r="C31" s="3" t="s">
        <v>5</v>
      </c>
      <c r="D31" s="3"/>
      <c r="E31" s="3">
        <v>2</v>
      </c>
      <c r="F31" s="3" t="s">
        <v>265</v>
      </c>
      <c r="G31" s="3" t="s">
        <v>368</v>
      </c>
      <c r="H31" s="24"/>
      <c r="I31" s="24"/>
      <c r="J31" s="3">
        <v>6</v>
      </c>
      <c r="K31" s="3">
        <f ca="1">SAMPLE_ERKUNDUNGSSTELLE[[#This Row],[TIEFE_ENDE]]-SAMPLE_ERKUNDUNGSSTELLE[[#This Row],[DICKE]]</f>
        <v>5</v>
      </c>
      <c r="L31" s="16" cm="1">
        <f t="array" aca="1" ref="L3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16" t="str" cm="1">
        <f t="array" ref="X3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Y31" s="16" t="str">
        <f>IF(SAMPLE_ERKUNDUNGSSTELLE[[#This Row],[PECH]]="JA","aufällig",IF(SAMPLE_ERKUNDUNGSSTELLE[[#This Row],[ART]]&lt;&gt;"","neutral",""))</f>
        <v>neutral</v>
      </c>
      <c r="Z31" s="3"/>
      <c r="AA31" s="3"/>
      <c r="AB31" s="3"/>
      <c r="AC31" s="3"/>
      <c r="AD31" s="3"/>
    </row>
    <row r="32" spans="1:30" x14ac:dyDescent="0.25">
      <c r="A32" s="3">
        <v>31</v>
      </c>
      <c r="B32" s="3" t="s">
        <v>358</v>
      </c>
      <c r="C32" s="3" t="s">
        <v>370</v>
      </c>
      <c r="D32" s="3"/>
      <c r="E32" s="3">
        <v>3</v>
      </c>
      <c r="F32" s="3" t="s">
        <v>265</v>
      </c>
      <c r="G32" s="3" t="s">
        <v>368</v>
      </c>
      <c r="H32" s="24"/>
      <c r="I32" s="24"/>
      <c r="J32" s="3">
        <v>8</v>
      </c>
      <c r="K32" s="3">
        <f ca="1">SAMPLE_ERKUNDUNGSSTELLE[[#This Row],[TIEFE_ENDE]]-SAMPLE_ERKUNDUNGSSTELLE[[#This Row],[DICKE]]</f>
        <v>11</v>
      </c>
      <c r="L32" s="16" cm="1">
        <f t="array" aca="1" ref="L3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19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16" t="str" cm="1">
        <f t="array" ref="X3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Y32" s="16" t="str">
        <f>IF(SAMPLE_ERKUNDUNGSSTELLE[[#This Row],[PECH]]="JA","aufällig",IF(SAMPLE_ERKUNDUNGSSTELLE[[#This Row],[ART]]&lt;&gt;"","neutral",""))</f>
        <v>neutral</v>
      </c>
      <c r="Z32" s="3"/>
      <c r="AA32" s="3"/>
      <c r="AB32" s="3"/>
      <c r="AC32" s="3"/>
      <c r="AD32" s="3"/>
    </row>
    <row r="33" spans="1:30" x14ac:dyDescent="0.25">
      <c r="A33" s="3">
        <v>32</v>
      </c>
      <c r="B33" s="3" t="s">
        <v>358</v>
      </c>
      <c r="C33" s="3" t="s">
        <v>453</v>
      </c>
      <c r="D33" s="3"/>
      <c r="E33" s="3">
        <v>4</v>
      </c>
      <c r="F33" s="3" t="s">
        <v>265</v>
      </c>
      <c r="G33" s="3" t="s">
        <v>373</v>
      </c>
      <c r="H33" s="24"/>
      <c r="I33" s="24"/>
      <c r="J33" s="3">
        <v>7</v>
      </c>
      <c r="K33" s="3">
        <f ca="1">SAMPLE_ERKUNDUNGSSTELLE[[#This Row],[TIEFE_ENDE]]-SAMPLE_ERKUNDUNGSSTELLE[[#This Row],[DICKE]]</f>
        <v>19</v>
      </c>
      <c r="L33" s="16" cm="1">
        <f t="array" aca="1" ref="L3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26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16" t="str" cm="1">
        <f t="array" ref="X3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Y33" s="16" t="str">
        <f>IF(SAMPLE_ERKUNDUNGSSTELLE[[#This Row],[PECH]]="JA","aufällig",IF(SAMPLE_ERKUNDUNGSSTELLE[[#This Row],[ART]]&lt;&gt;"","neutral",""))</f>
        <v>neutral</v>
      </c>
      <c r="Z33" s="3"/>
      <c r="AA33" s="3"/>
      <c r="AB33" s="3"/>
      <c r="AC33" s="3"/>
      <c r="AD33" s="3"/>
    </row>
    <row r="34" spans="1:30" x14ac:dyDescent="0.25">
      <c r="A34" s="3">
        <v>33</v>
      </c>
      <c r="B34" s="3" t="s">
        <v>358</v>
      </c>
      <c r="C34" s="3" t="s">
        <v>454</v>
      </c>
      <c r="D34" s="3"/>
      <c r="E34" s="3">
        <v>5</v>
      </c>
      <c r="F34" s="3" t="s">
        <v>265</v>
      </c>
      <c r="G34" s="3" t="s">
        <v>373</v>
      </c>
      <c r="H34" s="24"/>
      <c r="I34" s="24"/>
      <c r="J34" s="3">
        <v>9</v>
      </c>
      <c r="K34" s="3">
        <f ca="1">SAMPLE_ERKUNDUNGSSTELLE[[#This Row],[TIEFE_ENDE]]-SAMPLE_ERKUNDUNGSSTELLE[[#This Row],[DICKE]]</f>
        <v>26</v>
      </c>
      <c r="L34" s="16" cm="1">
        <f t="array" aca="1" ref="L3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35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16" t="str" cm="1">
        <f t="array" ref="X3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Y34" s="16" t="str">
        <f>IF(SAMPLE_ERKUNDUNGSSTELLE[[#This Row],[PECH]]="JA","aufällig",IF(SAMPLE_ERKUNDUNGSSTELLE[[#This Row],[ART]]&lt;&gt;"","neutral",""))</f>
        <v>neutral</v>
      </c>
      <c r="Z34" s="3"/>
      <c r="AA34" s="3"/>
      <c r="AB34" s="3"/>
      <c r="AC34" s="3"/>
      <c r="AD34" s="3"/>
    </row>
    <row r="35" spans="1:30" x14ac:dyDescent="0.25">
      <c r="A35" s="3">
        <v>34</v>
      </c>
      <c r="B35" s="3" t="s">
        <v>363</v>
      </c>
      <c r="C35" s="3" t="s">
        <v>456</v>
      </c>
      <c r="D35" s="3"/>
      <c r="E35" s="3">
        <v>1</v>
      </c>
      <c r="F35" s="3" t="s">
        <v>296</v>
      </c>
      <c r="G35" s="3" t="s">
        <v>461</v>
      </c>
      <c r="H35" s="24"/>
      <c r="I35" s="24"/>
      <c r="J35" s="3">
        <v>1</v>
      </c>
      <c r="K35" s="3">
        <f ca="1">SAMPLE_ERKUNDUNGSSTELLE[[#This Row],[TIEFE_ENDE]]-SAMPLE_ERKUNDUNGSSTELLE[[#This Row],[DICKE]]</f>
        <v>0</v>
      </c>
      <c r="L35" s="16" cm="1">
        <f t="array" aca="1" ref="L3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16" t="str" cm="1">
        <f t="array" ref="X3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</v>
      </c>
      <c r="Y35" s="16" t="str">
        <f>IF(SAMPLE_ERKUNDUNGSSTELLE[[#This Row],[PECH]]="JA","aufällig",IF(SAMPLE_ERKUNDUNGSSTELLE[[#This Row],[ART]]&lt;&gt;"","neutral",""))</f>
        <v>neutral</v>
      </c>
      <c r="Z35" s="3"/>
      <c r="AA35" s="3"/>
      <c r="AB35" s="3"/>
      <c r="AC35" s="3"/>
      <c r="AD35" s="3"/>
    </row>
    <row r="36" spans="1:30" x14ac:dyDescent="0.25">
      <c r="A36" s="3">
        <v>35</v>
      </c>
      <c r="B36" s="3" t="s">
        <v>363</v>
      </c>
      <c r="C36" s="3" t="s">
        <v>455</v>
      </c>
      <c r="D36" s="3"/>
      <c r="E36" s="3">
        <v>2</v>
      </c>
      <c r="F36" s="3" t="s">
        <v>296</v>
      </c>
      <c r="G36" s="3" t="s">
        <v>450</v>
      </c>
      <c r="H36" s="24"/>
      <c r="I36" s="24"/>
      <c r="J36" s="3">
        <v>2</v>
      </c>
      <c r="K36" s="3">
        <f ca="1">SAMPLE_ERKUNDUNGSSTELLE[[#This Row],[TIEFE_ENDE]]-SAMPLE_ERKUNDUNGSSTELLE[[#This Row],[DICKE]]</f>
        <v>1</v>
      </c>
      <c r="L36" s="16" cm="1">
        <f t="array" aca="1" ref="L3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16" t="str" cm="1">
        <f t="array" ref="X3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</v>
      </c>
      <c r="Y36" s="16" t="str">
        <f>IF(SAMPLE_ERKUNDUNGSSTELLE[[#This Row],[PECH]]="JA","aufällig",IF(SAMPLE_ERKUNDUNGSSTELLE[[#This Row],[ART]]&lt;&gt;"","neutral",""))</f>
        <v>neutral</v>
      </c>
      <c r="Z36" s="3"/>
      <c r="AA36" s="3"/>
      <c r="AB36" s="3"/>
      <c r="AC36" s="3"/>
      <c r="AD36" s="3"/>
    </row>
    <row r="37" spans="1:30" x14ac:dyDescent="0.25">
      <c r="A37" s="3">
        <v>36</v>
      </c>
      <c r="B37" s="3" t="s">
        <v>363</v>
      </c>
      <c r="C37" s="3" t="s">
        <v>455</v>
      </c>
      <c r="D37" s="3"/>
      <c r="E37" s="3">
        <v>3</v>
      </c>
      <c r="F37" s="3" t="s">
        <v>296</v>
      </c>
      <c r="G37" s="3" t="s">
        <v>296</v>
      </c>
      <c r="H37" s="24"/>
      <c r="I37" s="24"/>
      <c r="J37" s="3">
        <v>3</v>
      </c>
      <c r="K37" s="3">
        <f ca="1">SAMPLE_ERKUNDUNGSSTELLE[[#This Row],[TIEFE_ENDE]]-SAMPLE_ERKUNDUNGSSTELLE[[#This Row],[DICKE]]</f>
        <v>3</v>
      </c>
      <c r="L37" s="16" cm="1">
        <f t="array" aca="1" ref="L3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6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16" t="str" cm="1">
        <f t="array" ref="X3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Y37" s="16" t="str">
        <f>IF(SAMPLE_ERKUNDUNGSSTELLE[[#This Row],[PECH]]="JA","aufällig",IF(SAMPLE_ERKUNDUNGSSTELLE[[#This Row],[ART]]&lt;&gt;"","neutral",""))</f>
        <v>neutral</v>
      </c>
      <c r="Z37" s="3"/>
      <c r="AA37" s="3"/>
      <c r="AB37" s="3"/>
      <c r="AC37" s="3"/>
      <c r="AD37" s="3"/>
    </row>
    <row r="38" spans="1:30" x14ac:dyDescent="0.25">
      <c r="A38" s="3">
        <v>37</v>
      </c>
      <c r="B38" s="3" t="s">
        <v>363</v>
      </c>
      <c r="C38" s="3" t="s">
        <v>370</v>
      </c>
      <c r="D38" s="3"/>
      <c r="E38" s="3">
        <v>4</v>
      </c>
      <c r="F38" s="3" t="s">
        <v>296</v>
      </c>
      <c r="G38" s="3" t="s">
        <v>296</v>
      </c>
      <c r="H38" s="24"/>
      <c r="I38" s="24"/>
      <c r="J38" s="3">
        <v>4</v>
      </c>
      <c r="K38" s="3">
        <f ca="1">SAMPLE_ERKUNDUNGSSTELLE[[#This Row],[TIEFE_ENDE]]-SAMPLE_ERKUNDUNGSSTELLE[[#This Row],[DICKE]]</f>
        <v>6</v>
      </c>
      <c r="L38" s="16" cm="1">
        <f t="array" aca="1" ref="L3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16" t="str" cm="1">
        <f t="array" ref="X3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Y38" s="16" t="str">
        <f>IF(SAMPLE_ERKUNDUNGSSTELLE[[#This Row],[PECH]]="JA","aufällig",IF(SAMPLE_ERKUNDUNGSSTELLE[[#This Row],[ART]]&lt;&gt;"","neutral",""))</f>
        <v>neutral</v>
      </c>
      <c r="Z38" s="3"/>
      <c r="AA38" s="3"/>
      <c r="AB38" s="3"/>
      <c r="AC38" s="3"/>
      <c r="AD38" s="3"/>
    </row>
  </sheetData>
  <dataConsolidate/>
  <phoneticPr fontId="2" type="noConversion"/>
  <dataValidations xWindow="850" yWindow="933" count="19">
    <dataValidation allowBlank="1" showInputMessage="1" showErrorMessage="1" errorTitle="Falscher Aufschluss!" error="Bitte wählen Sie einen Aufschluss aus der Liste." promptTitle="Aufschluss" prompt="Bitte wählen sie einen Aufschluss aus der Liste." sqref="F1" xr:uid="{2812C2F9-489F-4251-B754-A0C5278AECA6}"/>
    <dataValidation allowBlank="1" showInputMessage="1" showErrorMessage="1" errorTitle="Fehler!" error="Ungültige Eingabe." promptTitle="Pechnachweis" prompt="Wählen Sie aus der Liste aus." sqref="M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C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S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R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Q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O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W1" xr:uid="{E2174CBD-EBE5-4279-BEDD-1F10FD0F1C06}"/>
    <dataValidation type="list" allowBlank="1" showInputMessage="1" showErrorMessage="1" errorTitle="Falscher Aufschluss!" error="Bitte wählen Sie einen Aufschluss aus der Liste." promptTitle="Aufschluss" prompt="Bitte wählen sie einen Aufschluss aus der Liste." sqref="F2:F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M2:M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O2:O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Q2:Q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R2:R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S2:S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W2:W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C2:AC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C2:C1048576" xr:uid="{857664EA-ECBC-4369-B059-0289208C77FC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dimension ref="A1:H5"/>
  <sheetViews>
    <sheetView workbookViewId="0">
      <selection activeCell="D21" sqref="D21"/>
    </sheetView>
  </sheetViews>
  <sheetFormatPr baseColWidth="10" defaultRowHeight="15" x14ac:dyDescent="0.25"/>
  <cols>
    <col min="1" max="1" width="13.42578125" customWidth="1"/>
    <col min="2" max="2" width="12" bestFit="1" customWidth="1"/>
    <col min="3" max="3" width="10.140625" bestFit="1" customWidth="1"/>
    <col min="4" max="4" width="18.85546875" customWidth="1"/>
    <col min="5" max="5" width="10.5703125" bestFit="1" customWidth="1"/>
    <col min="6" max="6" width="21" bestFit="1" customWidth="1"/>
    <col min="7" max="7" width="17.28515625" bestFit="1" customWidth="1"/>
    <col min="8" max="8" width="51.7109375" bestFit="1" customWidth="1"/>
  </cols>
  <sheetData>
    <row r="1" spans="1:8" x14ac:dyDescent="0.25">
      <c r="A1" t="s">
        <v>31</v>
      </c>
      <c r="B1" t="s">
        <v>32</v>
      </c>
      <c r="C1" s="4" t="s">
        <v>33</v>
      </c>
      <c r="D1" s="5" t="s">
        <v>34</v>
      </c>
      <c r="E1" s="5" t="s">
        <v>35</v>
      </c>
      <c r="F1" s="5" t="s">
        <v>54</v>
      </c>
      <c r="G1" s="5" t="s">
        <v>55</v>
      </c>
      <c r="H1" s="5" t="s">
        <v>56</v>
      </c>
    </row>
    <row r="2" spans="1:8" x14ac:dyDescent="0.25">
      <c r="A2" t="s">
        <v>3</v>
      </c>
      <c r="B2">
        <v>1</v>
      </c>
      <c r="C2" s="20">
        <v>44425</v>
      </c>
      <c r="D2" t="s">
        <v>464</v>
      </c>
      <c r="E2" t="s">
        <v>401</v>
      </c>
      <c r="F2" t="s">
        <v>465</v>
      </c>
      <c r="G2" t="s">
        <v>418</v>
      </c>
      <c r="H2" s="21" t="s">
        <v>426</v>
      </c>
    </row>
    <row r="3" spans="1:8" x14ac:dyDescent="0.25">
      <c r="A3" t="s">
        <v>462</v>
      </c>
      <c r="B3">
        <v>2</v>
      </c>
      <c r="C3" s="20">
        <v>44426</v>
      </c>
      <c r="D3" t="s">
        <v>464</v>
      </c>
      <c r="E3" t="s">
        <v>401</v>
      </c>
      <c r="F3" t="s">
        <v>465</v>
      </c>
      <c r="G3" t="s">
        <v>419</v>
      </c>
      <c r="H3" s="21" t="s">
        <v>426</v>
      </c>
    </row>
    <row r="4" spans="1:8" x14ac:dyDescent="0.25">
      <c r="A4" t="s">
        <v>463</v>
      </c>
      <c r="B4">
        <v>3</v>
      </c>
      <c r="C4" s="20">
        <v>44427</v>
      </c>
      <c r="D4" t="s">
        <v>464</v>
      </c>
      <c r="E4" t="s">
        <v>401</v>
      </c>
      <c r="F4" t="s">
        <v>465</v>
      </c>
      <c r="G4" t="s">
        <v>420</v>
      </c>
      <c r="H4" s="21" t="s">
        <v>426</v>
      </c>
    </row>
    <row r="5" spans="1:8" x14ac:dyDescent="0.25">
      <c r="A5" t="s">
        <v>468</v>
      </c>
      <c r="B5">
        <v>4</v>
      </c>
      <c r="C5" s="20">
        <v>44428</v>
      </c>
      <c r="D5" t="s">
        <v>464</v>
      </c>
      <c r="E5" t="s">
        <v>401</v>
      </c>
      <c r="F5" t="s">
        <v>465</v>
      </c>
      <c r="G5" t="s">
        <v>421</v>
      </c>
      <c r="H5" s="21" t="s">
        <v>426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dimension ref="A1:Q8"/>
  <sheetViews>
    <sheetView workbookViewId="0">
      <selection activeCell="J15" sqref="J15"/>
    </sheetView>
  </sheetViews>
  <sheetFormatPr baseColWidth="10" defaultRowHeight="15" x14ac:dyDescent="0.25"/>
  <cols>
    <col min="1" max="1" width="5.140625" bestFit="1" customWidth="1"/>
    <col min="2" max="2" width="11.5703125" bestFit="1" customWidth="1"/>
    <col min="3" max="3" width="15.85546875" bestFit="1" customWidth="1"/>
    <col min="4" max="4" width="12" bestFit="1" customWidth="1"/>
    <col min="5" max="5" width="14.7109375" bestFit="1" customWidth="1"/>
    <col min="6" max="6" width="17" customWidth="1"/>
    <col min="7" max="7" width="17" style="22" customWidth="1"/>
    <col min="8" max="8" width="20.28515625" customWidth="1"/>
    <col min="9" max="9" width="12.5703125" bestFit="1" customWidth="1"/>
    <col min="10" max="10" width="10.5703125" bestFit="1" customWidth="1"/>
    <col min="11" max="11" width="21.85546875" customWidth="1"/>
    <col min="12" max="12" width="16.85546875" customWidth="1"/>
    <col min="13" max="13" width="10.7109375" bestFit="1" customWidth="1"/>
    <col min="14" max="14" width="15.85546875" style="22" bestFit="1" customWidth="1"/>
    <col min="15" max="15" width="7.85546875" bestFit="1" customWidth="1"/>
    <col min="16" max="16" width="13" bestFit="1" customWidth="1"/>
    <col min="17" max="17" width="8.7109375" bestFit="1" customWidth="1"/>
  </cols>
  <sheetData>
    <row r="1" spans="1:17" x14ac:dyDescent="0.25">
      <c r="A1" t="s">
        <v>31</v>
      </c>
      <c r="B1" t="s">
        <v>37</v>
      </c>
      <c r="C1" t="s">
        <v>43</v>
      </c>
      <c r="D1" t="s">
        <v>32</v>
      </c>
      <c r="E1" t="s">
        <v>100</v>
      </c>
      <c r="F1" t="s">
        <v>101</v>
      </c>
      <c r="G1" s="22" t="s">
        <v>102</v>
      </c>
      <c r="H1" t="s">
        <v>118</v>
      </c>
      <c r="I1" t="s">
        <v>125</v>
      </c>
      <c r="J1" t="s">
        <v>126</v>
      </c>
      <c r="K1" t="s">
        <v>117</v>
      </c>
      <c r="L1" t="s">
        <v>110</v>
      </c>
      <c r="M1" t="s">
        <v>72</v>
      </c>
      <c r="N1" s="22" t="s">
        <v>103</v>
      </c>
      <c r="O1" t="s">
        <v>107</v>
      </c>
      <c r="P1" t="s">
        <v>111</v>
      </c>
      <c r="Q1" t="s">
        <v>116</v>
      </c>
    </row>
    <row r="2" spans="1:17" x14ac:dyDescent="0.25">
      <c r="A2">
        <v>1</v>
      </c>
      <c r="B2" t="s">
        <v>3</v>
      </c>
      <c r="C2" t="s">
        <v>5</v>
      </c>
      <c r="D2">
        <v>1</v>
      </c>
      <c r="E2" t="str">
        <f t="shared" ref="E2:E3" si="0">"HAUFWERK"</f>
        <v>HAUFWERK</v>
      </c>
      <c r="F2" t="s">
        <v>461</v>
      </c>
      <c r="G2" s="22" t="s">
        <v>459</v>
      </c>
      <c r="H2" t="s">
        <v>466</v>
      </c>
      <c r="I2">
        <v>150</v>
      </c>
      <c r="J2" cm="1">
        <f t="array" ref="J2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5</v>
      </c>
      <c r="K2" t="s">
        <v>266</v>
      </c>
      <c r="L2" t="s">
        <v>469</v>
      </c>
      <c r="M2" t="s">
        <v>342</v>
      </c>
      <c r="P2" t="s">
        <v>268</v>
      </c>
    </row>
    <row r="3" spans="1:17" x14ac:dyDescent="0.25">
      <c r="A3">
        <v>2</v>
      </c>
      <c r="B3" t="s">
        <v>3</v>
      </c>
      <c r="D3">
        <v>2</v>
      </c>
      <c r="E3" t="str">
        <f t="shared" si="0"/>
        <v>HAUFWERK</v>
      </c>
      <c r="F3" t="s">
        <v>467</v>
      </c>
      <c r="G3" s="22" t="s">
        <v>481</v>
      </c>
      <c r="H3" t="s">
        <v>467</v>
      </c>
      <c r="I3">
        <v>656</v>
      </c>
      <c r="J3" cm="1">
        <f t="array" ref="J3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11</v>
      </c>
      <c r="K3" t="s">
        <v>247</v>
      </c>
      <c r="L3" t="s">
        <v>470</v>
      </c>
      <c r="M3" t="s">
        <v>376</v>
      </c>
      <c r="N3" s="22" t="s">
        <v>482</v>
      </c>
      <c r="O3" t="s">
        <v>252</v>
      </c>
      <c r="P3" t="s">
        <v>299</v>
      </c>
    </row>
    <row r="4" spans="1:17" x14ac:dyDescent="0.25">
      <c r="A4">
        <v>3</v>
      </c>
      <c r="B4" t="s">
        <v>3</v>
      </c>
      <c r="C4" t="s">
        <v>370</v>
      </c>
      <c r="D4">
        <v>3</v>
      </c>
      <c r="E4" s="1" t="str">
        <f>"HAUFWERK"</f>
        <v>HAUFWERK</v>
      </c>
      <c r="F4" t="s">
        <v>343</v>
      </c>
      <c r="G4" s="22" t="s">
        <v>476</v>
      </c>
      <c r="H4" t="s">
        <v>343</v>
      </c>
      <c r="I4">
        <v>10</v>
      </c>
      <c r="J4" s="1" cm="1">
        <f t="array" ref="J4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2</v>
      </c>
      <c r="K4" t="s">
        <v>266</v>
      </c>
      <c r="L4" t="s">
        <v>471</v>
      </c>
      <c r="M4" t="s">
        <v>342</v>
      </c>
      <c r="P4" t="s">
        <v>286</v>
      </c>
    </row>
    <row r="5" spans="1:17" x14ac:dyDescent="0.25">
      <c r="A5">
        <v>4</v>
      </c>
      <c r="B5" t="s">
        <v>462</v>
      </c>
      <c r="C5" t="s">
        <v>454</v>
      </c>
      <c r="D5">
        <v>1</v>
      </c>
      <c r="E5" s="1" t="str">
        <f>"HAUFWERK"</f>
        <v>HAUFWERK</v>
      </c>
      <c r="F5" t="s">
        <v>341</v>
      </c>
      <c r="G5" s="22" t="s">
        <v>477</v>
      </c>
      <c r="H5" t="s">
        <v>341</v>
      </c>
      <c r="I5">
        <v>600</v>
      </c>
      <c r="J5" s="1" cm="1">
        <f t="array" ref="J5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10</v>
      </c>
      <c r="K5" t="s">
        <v>297</v>
      </c>
      <c r="L5" t="s">
        <v>472</v>
      </c>
      <c r="M5" t="s">
        <v>376</v>
      </c>
      <c r="P5" t="s">
        <v>249</v>
      </c>
    </row>
    <row r="6" spans="1:17" x14ac:dyDescent="0.25">
      <c r="A6">
        <v>5</v>
      </c>
      <c r="B6" t="s">
        <v>463</v>
      </c>
      <c r="C6" t="s">
        <v>457</v>
      </c>
      <c r="D6">
        <v>1</v>
      </c>
      <c r="E6" s="1" t="str">
        <f>"HAUFWERK"</f>
        <v>HAUFWERK</v>
      </c>
      <c r="F6" t="s">
        <v>371</v>
      </c>
      <c r="G6" s="22" t="s">
        <v>478</v>
      </c>
      <c r="H6" t="s">
        <v>371</v>
      </c>
      <c r="I6">
        <v>751</v>
      </c>
      <c r="J6" s="1" cm="1">
        <f t="array" ref="J6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12</v>
      </c>
      <c r="K6" t="s">
        <v>309</v>
      </c>
      <c r="L6" t="s">
        <v>473</v>
      </c>
      <c r="M6" t="s">
        <v>342</v>
      </c>
      <c r="O6" t="s">
        <v>223</v>
      </c>
      <c r="P6" t="s">
        <v>286</v>
      </c>
    </row>
    <row r="7" spans="1:17" x14ac:dyDescent="0.25">
      <c r="A7">
        <v>6</v>
      </c>
      <c r="B7" t="s">
        <v>463</v>
      </c>
      <c r="D7">
        <v>2</v>
      </c>
      <c r="E7" s="1" t="str">
        <f>"HAUFWERK"</f>
        <v>HAUFWERK</v>
      </c>
      <c r="F7" t="s">
        <v>450</v>
      </c>
      <c r="G7" s="22" t="s">
        <v>479</v>
      </c>
      <c r="H7" t="s">
        <v>367</v>
      </c>
      <c r="I7">
        <v>444</v>
      </c>
      <c r="J7" s="1" cm="1">
        <f t="array" ref="J7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9</v>
      </c>
      <c r="K7" t="s">
        <v>297</v>
      </c>
      <c r="L7" t="s">
        <v>474</v>
      </c>
      <c r="M7" t="s">
        <v>376</v>
      </c>
      <c r="P7" t="s">
        <v>299</v>
      </c>
    </row>
    <row r="8" spans="1:17" x14ac:dyDescent="0.25">
      <c r="A8">
        <v>7</v>
      </c>
      <c r="B8" t="s">
        <v>468</v>
      </c>
      <c r="C8" t="s">
        <v>455</v>
      </c>
      <c r="D8">
        <v>1</v>
      </c>
      <c r="E8" s="1" t="str">
        <f>"HAUFWERK"</f>
        <v>HAUFWERK</v>
      </c>
      <c r="F8" t="s">
        <v>296</v>
      </c>
      <c r="G8" s="22" t="s">
        <v>480</v>
      </c>
      <c r="H8" t="s">
        <v>367</v>
      </c>
      <c r="I8">
        <v>21</v>
      </c>
      <c r="J8" s="1" cm="1">
        <f t="array" ref="J8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2</v>
      </c>
      <c r="K8" t="s">
        <v>284</v>
      </c>
      <c r="L8" t="s">
        <v>475</v>
      </c>
      <c r="M8" t="s">
        <v>342</v>
      </c>
      <c r="O8" t="s">
        <v>252</v>
      </c>
      <c r="P8" t="s">
        <v>249</v>
      </c>
    </row>
  </sheetData>
  <phoneticPr fontId="2" type="noConversion"/>
  <dataValidations count="9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K1:M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  <dataValidation type="list" errorStyle="warning" allowBlank="1" showInputMessage="1" showErrorMessage="1" errorTitle="Achtung!" error="Möglicherweise fehlerhaftes Behältnis." promptTitle="Behältnis" prompt="Bitte wählen Sie eines der Behältnisse!" sqref="K2:K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O2:O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  <dataValidation type="list" allowBlank="1" showInputMessage="1" showErrorMessage="1" sqref="C2:C1048576" xr:uid="{2FAB030A-9A7B-40B2-843D-CFB924A9FB4A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dimension ref="A1:K2"/>
  <sheetViews>
    <sheetView workbookViewId="0">
      <selection activeCell="F11" sqref="F11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7.28515625" customWidth="1"/>
    <col min="4" max="4" width="18.7109375" customWidth="1"/>
    <col min="5" max="5" width="21.140625" bestFit="1" customWidth="1"/>
    <col min="6" max="6" width="18.140625" customWidth="1"/>
    <col min="7" max="7" width="27.42578125" customWidth="1"/>
    <col min="8" max="8" width="20" customWidth="1"/>
    <col min="9" max="9" width="17.140625" customWidth="1"/>
    <col min="10" max="10" width="19.42578125" customWidth="1"/>
    <col min="11" max="11" width="22.28515625" customWidth="1"/>
  </cols>
  <sheetData>
    <row r="1" spans="1:11" x14ac:dyDescent="0.25">
      <c r="A1" t="s">
        <v>31</v>
      </c>
      <c r="B1" t="s">
        <v>32</v>
      </c>
      <c r="C1" s="4" t="s">
        <v>33</v>
      </c>
      <c r="D1" t="s">
        <v>36</v>
      </c>
      <c r="E1" t="s">
        <v>71</v>
      </c>
      <c r="F1" t="s">
        <v>72</v>
      </c>
      <c r="G1" t="s">
        <v>73</v>
      </c>
      <c r="H1" t="s">
        <v>337</v>
      </c>
      <c r="I1" t="s">
        <v>74</v>
      </c>
      <c r="J1" t="s">
        <v>75</v>
      </c>
      <c r="K1" t="s">
        <v>76</v>
      </c>
    </row>
    <row r="2" spans="1:11" x14ac:dyDescent="0.25">
      <c r="A2" t="s">
        <v>4</v>
      </c>
      <c r="B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dimension ref="A1:N5"/>
  <sheetViews>
    <sheetView workbookViewId="0">
      <selection activeCell="E26" sqref="E26"/>
    </sheetView>
  </sheetViews>
  <sheetFormatPr baseColWidth="10" defaultRowHeight="15" x14ac:dyDescent="0.25"/>
  <cols>
    <col min="1" max="1" width="5.140625" bestFit="1" customWidth="1"/>
    <col min="2" max="2" width="11.85546875" customWidth="1"/>
    <col min="3" max="3" width="15.85546875" bestFit="1" customWidth="1"/>
    <col min="4" max="4" width="12" bestFit="1" customWidth="1"/>
    <col min="5" max="5" width="14.7109375" bestFit="1" customWidth="1"/>
    <col min="6" max="6" width="20.42578125" customWidth="1"/>
    <col min="7" max="7" width="18.42578125" customWidth="1"/>
    <col min="8" max="8" width="8.42578125" bestFit="1" customWidth="1"/>
    <col min="9" max="9" width="14.28515625" bestFit="1" customWidth="1"/>
    <col min="10" max="11" width="13.5703125" bestFit="1" customWidth="1"/>
    <col min="12" max="12" width="24.42578125" bestFit="1" customWidth="1"/>
    <col min="13" max="13" width="30.7109375" bestFit="1" customWidth="1"/>
    <col min="14" max="14" width="30" bestFit="1" customWidth="1"/>
  </cols>
  <sheetData>
    <row r="1" spans="1:14" x14ac:dyDescent="0.25">
      <c r="A1" s="2" t="s">
        <v>31</v>
      </c>
      <c r="B1" s="2" t="s">
        <v>37</v>
      </c>
      <c r="C1" s="2" t="s">
        <v>43</v>
      </c>
      <c r="D1" s="2" t="s">
        <v>32</v>
      </c>
      <c r="E1" s="2" t="s">
        <v>100</v>
      </c>
      <c r="F1" s="2" t="s">
        <v>124</v>
      </c>
      <c r="G1" s="2" t="s">
        <v>110</v>
      </c>
      <c r="H1" s="2" t="s">
        <v>104</v>
      </c>
      <c r="I1" s="2" t="s">
        <v>105</v>
      </c>
      <c r="J1" s="2" t="s">
        <v>106</v>
      </c>
      <c r="K1" s="2" t="s">
        <v>76</v>
      </c>
      <c r="L1" s="2" t="s">
        <v>127</v>
      </c>
      <c r="M1" s="2" t="s">
        <v>128</v>
      </c>
      <c r="N1" s="2" t="s">
        <v>339</v>
      </c>
    </row>
    <row r="2" spans="1:14" x14ac:dyDescent="0.25">
      <c r="A2" s="3">
        <f>ROW()-1</f>
        <v>1</v>
      </c>
      <c r="B2" s="3" t="s">
        <v>4</v>
      </c>
      <c r="C2" s="3" t="s">
        <v>5</v>
      </c>
      <c r="D2" s="3">
        <v>1</v>
      </c>
      <c r="E2" s="3" t="str">
        <f t="shared" ref="E2:E5" si="0">"GEBAEUDE"</f>
        <v>GEBAEUDE</v>
      </c>
      <c r="F2" s="6"/>
      <c r="G2" s="6"/>
      <c r="H2" s="6">
        <v>5</v>
      </c>
      <c r="I2" s="6">
        <f ca="1">SAMPLE_GEBAEUDE[[#This Row],[TIEFE_ENDE]]-SAMPLE_GEBAEUDE[[#This Row],[DICKE]]</f>
        <v>0</v>
      </c>
      <c r="J2" s="6" cm="1">
        <f t="array" aca="1" ref="J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</v>
      </c>
      <c r="K2" s="6"/>
      <c r="L2" s="6"/>
      <c r="M2" s="6"/>
      <c r="N2" s="6"/>
    </row>
    <row r="3" spans="1:14" x14ac:dyDescent="0.25">
      <c r="A3" s="3">
        <f>ROW()-1</f>
        <v>2</v>
      </c>
      <c r="B3" s="3" t="s">
        <v>4</v>
      </c>
      <c r="C3" s="3"/>
      <c r="D3" s="3">
        <v>2</v>
      </c>
      <c r="E3" s="3" t="str">
        <f t="shared" si="0"/>
        <v>GEBAEUDE</v>
      </c>
      <c r="F3" s="3"/>
      <c r="G3" s="3"/>
      <c r="H3" s="3">
        <v>7</v>
      </c>
      <c r="I3" s="3">
        <f ca="1">SAMPLE_GEBAEUDE[[#This Row],[TIEFE_ENDE]]-SAMPLE_GEBAEUDE[[#This Row],[DICKE]]</f>
        <v>5</v>
      </c>
      <c r="J3" s="3" cm="1">
        <f t="array" aca="1" ref="J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12</v>
      </c>
      <c r="K3" s="3"/>
      <c r="L3" s="3"/>
      <c r="M3" s="3"/>
      <c r="N3" s="3"/>
    </row>
    <row r="4" spans="1:14" x14ac:dyDescent="0.25">
      <c r="A4" s="3">
        <f>ROW()-1</f>
        <v>3</v>
      </c>
      <c r="B4" s="3" t="s">
        <v>218</v>
      </c>
      <c r="C4" s="3"/>
      <c r="D4" s="3"/>
      <c r="E4" s="3" t="str">
        <f t="shared" si="0"/>
        <v>GEBAEUDE</v>
      </c>
      <c r="F4" s="3"/>
      <c r="G4" s="3"/>
      <c r="H4" s="3">
        <v>1</v>
      </c>
      <c r="I4" s="3">
        <f ca="1">SAMPLE_GEBAEUDE[[#This Row],[TIEFE_ENDE]]-SAMPLE_GEBAEUDE[[#This Row],[DICKE]]</f>
        <v>0</v>
      </c>
      <c r="J4" s="16" cm="1">
        <f t="array" aca="1" ref="J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4" s="3"/>
      <c r="L4" s="3"/>
      <c r="M4" s="3"/>
      <c r="N4" s="3"/>
    </row>
    <row r="5" spans="1:14" x14ac:dyDescent="0.25">
      <c r="A5" s="3">
        <f>ROW()-1</f>
        <v>4</v>
      </c>
      <c r="B5" s="3" t="s">
        <v>219</v>
      </c>
      <c r="C5" s="3"/>
      <c r="D5" s="3"/>
      <c r="E5" s="3" t="str">
        <f t="shared" si="0"/>
        <v>GEBAEUDE</v>
      </c>
      <c r="F5" s="3"/>
      <c r="G5" s="3"/>
      <c r="H5" s="3">
        <v>1</v>
      </c>
      <c r="I5" s="3">
        <f ca="1">SAMPLE_GEBAEUDE[[#This Row],[TIEFE_ENDE]]-SAMPLE_GEBAEUDE[[#This Row],[DICKE]]</f>
        <v>0</v>
      </c>
      <c r="J5" s="16" cm="1">
        <f t="array" aca="1" ref="J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5" s="3"/>
      <c r="L5" s="3"/>
      <c r="M5" s="3"/>
      <c r="N5" s="3"/>
    </row>
  </sheetData>
  <dataValidations count="3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  <dataValidation type="list" allowBlank="1" showInputMessage="1" showErrorMessage="1" sqref="B2:B1048576" xr:uid="{0171045E-7811-4FDF-86B8-292CEDEF53F5}">
      <formula1>GEBAEUDE_ID</formula1>
    </dataValidation>
    <dataValidation type="list" allowBlank="1" showInputMessage="1" showErrorMessage="1" sqref="C2:C1048576" xr:uid="{6C0E39E8-8528-4500-8896-AD998FF85D75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2462-153B-40C1-AA28-C1DF5A9D88FA}">
  <dimension ref="A1:V9"/>
  <sheetViews>
    <sheetView topLeftCell="F1" workbookViewId="0">
      <selection activeCell="O13" sqref="O13"/>
    </sheetView>
  </sheetViews>
  <sheetFormatPr baseColWidth="10" defaultRowHeight="15" x14ac:dyDescent="0.25"/>
  <cols>
    <col min="1" max="1" width="16.85546875" customWidth="1"/>
    <col min="2" max="2" width="14.7109375" bestFit="1" customWidth="1"/>
    <col min="3" max="3" width="20.85546875" customWidth="1"/>
    <col min="4" max="4" width="16.85546875" customWidth="1"/>
    <col min="5" max="5" width="11.7109375" bestFit="1" customWidth="1"/>
    <col min="6" max="6" width="11.42578125" bestFit="1" customWidth="1"/>
    <col min="7" max="7" width="32.5703125" bestFit="1" customWidth="1"/>
    <col min="8" max="8" width="13.5703125" bestFit="1" customWidth="1"/>
    <col min="9" max="9" width="8" bestFit="1" customWidth="1"/>
    <col min="10" max="10" width="23.140625" bestFit="1" customWidth="1"/>
    <col min="11" max="11" width="16.7109375" bestFit="1" customWidth="1"/>
    <col min="12" max="12" width="20.42578125" bestFit="1" customWidth="1"/>
    <col min="13" max="13" width="17.140625" bestFit="1" customWidth="1"/>
    <col min="14" max="14" width="6.7109375" bestFit="1" customWidth="1"/>
    <col min="15" max="15" width="10.42578125" customWidth="1"/>
    <col min="18" max="18" width="18.28515625" customWidth="1"/>
    <col min="22" max="22" width="26.85546875" customWidth="1"/>
  </cols>
  <sheetData>
    <row r="1" spans="1:22" x14ac:dyDescent="0.25">
      <c r="A1" t="s">
        <v>31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212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201</v>
      </c>
      <c r="Q1" t="s">
        <v>338</v>
      </c>
      <c r="R1" t="s">
        <v>202</v>
      </c>
      <c r="S1" t="s">
        <v>203</v>
      </c>
      <c r="T1" t="s">
        <v>204</v>
      </c>
      <c r="U1" t="s">
        <v>108</v>
      </c>
      <c r="V1" t="s">
        <v>205</v>
      </c>
    </row>
    <row r="2" spans="1:22" x14ac:dyDescent="0.25">
      <c r="A2" t="str">
        <f>"C"&amp;ROW()-2</f>
        <v>C0</v>
      </c>
      <c r="B2" t="s">
        <v>27</v>
      </c>
      <c r="D2" t="s">
        <v>28</v>
      </c>
    </row>
    <row r="3" spans="1:22" x14ac:dyDescent="0.25">
      <c r="A3" t="str">
        <f t="shared" ref="A3:A5" si="0">"C"&amp;ROW()-2</f>
        <v>C1</v>
      </c>
      <c r="B3" t="s">
        <v>27</v>
      </c>
      <c r="D3" t="s">
        <v>28</v>
      </c>
      <c r="E3" t="s">
        <v>253</v>
      </c>
      <c r="F3" t="s">
        <v>319</v>
      </c>
      <c r="G3" t="s">
        <v>273</v>
      </c>
      <c r="I3" t="s">
        <v>255</v>
      </c>
      <c r="K3" t="s">
        <v>28</v>
      </c>
      <c r="L3" t="s">
        <v>444</v>
      </c>
    </row>
    <row r="4" spans="1:22" x14ac:dyDescent="0.25">
      <c r="A4" t="str">
        <f t="shared" si="0"/>
        <v>C2</v>
      </c>
      <c r="B4" t="s">
        <v>271</v>
      </c>
      <c r="E4" t="s">
        <v>272</v>
      </c>
      <c r="F4" t="s">
        <v>312</v>
      </c>
      <c r="G4" t="s">
        <v>28</v>
      </c>
      <c r="H4" t="s">
        <v>254</v>
      </c>
      <c r="I4" t="s">
        <v>275</v>
      </c>
      <c r="J4" t="s">
        <v>256</v>
      </c>
      <c r="K4" t="s">
        <v>273</v>
      </c>
      <c r="L4" t="s">
        <v>445</v>
      </c>
      <c r="M4" t="s">
        <v>257</v>
      </c>
      <c r="U4">
        <v>16.5</v>
      </c>
    </row>
    <row r="5" spans="1:22" x14ac:dyDescent="0.25">
      <c r="A5" t="str">
        <f t="shared" si="0"/>
        <v>C3</v>
      </c>
      <c r="B5" t="s">
        <v>27</v>
      </c>
      <c r="E5" t="s">
        <v>289</v>
      </c>
      <c r="F5" t="s">
        <v>302</v>
      </c>
      <c r="G5" t="s">
        <v>273</v>
      </c>
      <c r="H5" t="s">
        <v>274</v>
      </c>
      <c r="I5" t="s">
        <v>291</v>
      </c>
      <c r="J5" t="s">
        <v>275</v>
      </c>
      <c r="L5" t="s">
        <v>446</v>
      </c>
      <c r="M5" t="s">
        <v>257</v>
      </c>
    </row>
    <row r="6" spans="1:22" x14ac:dyDescent="0.25">
      <c r="A6" t="str">
        <f>"C"&amp;ROW()-2</f>
        <v>C4</v>
      </c>
      <c r="B6" t="s">
        <v>271</v>
      </c>
      <c r="E6" t="s">
        <v>302</v>
      </c>
      <c r="F6" t="s">
        <v>289</v>
      </c>
      <c r="G6" t="s">
        <v>28</v>
      </c>
      <c r="H6" t="s">
        <v>290</v>
      </c>
      <c r="I6" t="s">
        <v>304</v>
      </c>
      <c r="J6" t="s">
        <v>291</v>
      </c>
      <c r="K6" t="s">
        <v>28</v>
      </c>
      <c r="L6" t="s">
        <v>447</v>
      </c>
      <c r="M6" t="s">
        <v>276</v>
      </c>
      <c r="U6">
        <v>21</v>
      </c>
    </row>
    <row r="7" spans="1:22" x14ac:dyDescent="0.25">
      <c r="A7" t="str">
        <f>"C"&amp;ROW()-2</f>
        <v>C5</v>
      </c>
      <c r="B7" t="s">
        <v>27</v>
      </c>
      <c r="E7" t="s">
        <v>312</v>
      </c>
      <c r="F7" t="s">
        <v>272</v>
      </c>
      <c r="G7" t="s">
        <v>273</v>
      </c>
      <c r="H7" t="s">
        <v>303</v>
      </c>
      <c r="I7" t="s">
        <v>313</v>
      </c>
      <c r="K7" t="s">
        <v>273</v>
      </c>
      <c r="L7" t="s">
        <v>448</v>
      </c>
      <c r="M7" t="s">
        <v>276</v>
      </c>
      <c r="U7">
        <v>23.9</v>
      </c>
    </row>
    <row r="8" spans="1:22" x14ac:dyDescent="0.25">
      <c r="A8" t="str">
        <f>"C"&amp;ROW()-2</f>
        <v>C6</v>
      </c>
      <c r="B8" t="s">
        <v>271</v>
      </c>
      <c r="E8" t="s">
        <v>319</v>
      </c>
      <c r="F8" t="s">
        <v>253</v>
      </c>
      <c r="L8" t="s">
        <v>449</v>
      </c>
      <c r="M8" t="s">
        <v>257</v>
      </c>
    </row>
    <row r="9" spans="1:22" x14ac:dyDescent="0.25">
      <c r="A9" t="str">
        <f>"C"&amp;ROW()-2</f>
        <v>C7</v>
      </c>
    </row>
  </sheetData>
  <phoneticPr fontId="2" type="noConversion"/>
  <dataValidations count="17">
    <dataValidation allowBlank="1" showInputMessage="1" showErrorMessage="1" errorTitle="Fehler!" error="Eingabe ungültig." promptTitle="Asbest" prompt="Bitte wählen Sie aus der Liste." sqref="M1" xr:uid="{1AEF4453-9462-4A3D-B789-C86FF78ACF62}"/>
    <dataValidation allowBlank="1" showInputMessage="1" showErrorMessage="1" errorTitle="Fehler!" error="Eingabe ungültig." promptTitle="REKU" prompt="Bitte wählen Sie aus der Liste." sqref="K1" xr:uid="{3E5805A4-EE3B-4E32-B151-193147194D4D}"/>
    <dataValidation allowBlank="1" showInputMessage="1" showErrorMessage="1" errorTitle="Fehler!" error="Ungültige Eingabe." promptTitle="Entscheidungshilfe" prompt="Bitte wählen Sie eine Einstufung aus der Liste." sqref="J1" xr:uid="{38528B3B-40F9-45BF-912A-65CF964A81A3}"/>
    <dataValidation allowBlank="1" showInputMessage="1" showErrorMessage="1" errorTitle="Fehler!" error="Eingabe ungültig." promptTitle="DepV" prompt="Bitte wählen Sie eine Einstufung aus der Liste." sqref="I1" xr:uid="{D7EF6357-5B0A-45B8-A4A2-DA22B934E843}"/>
    <dataValidation allowBlank="1" showInputMessage="1" showErrorMessage="1" errorTitle="Fehler!" error="Ungültige Eingabe." promptTitle="TL Gestein" prompt="Wählen Sie eine Einstufung aus der Liste." sqref="H1" xr:uid="{EAE9BF2E-91A8-4F08-8603-2A07785663CD}"/>
    <dataValidation allowBlank="1" showInputMessage="1" showErrorMessage="1" errorTitle="Fehler!" error="Eingabe ungültig." promptTitle="Orientierungswert" prompt="Wählen Sie aus der Liste." sqref="G1" xr:uid="{1878F4BC-D821-410E-A276-3687EC6E7258}"/>
    <dataValidation allowBlank="1" showInputMessage="1" showErrorMessage="1" errorTitle="Fehler!" error="Eingabe ungültig." promptTitle="Laga RC" prompt="Wählen Sie eine Einstufung aus der Liste." sqref="F1" xr:uid="{11EE0D70-0FE6-46E3-8ED8-9FEB30A45931}"/>
    <dataValidation allowBlank="1" showInputMessage="1" showErrorMessage="1" errorTitle="Fehler!" error="Die Angabe ist ungültig." promptTitle="Laga Boden" prompt="Wählen Sie eine Einstufung aus der Liste." sqref="E1" xr:uid="{9D5553FD-C891-4019-8505-1851E99024BA}"/>
    <dataValidation type="list" allowBlank="1" showInputMessage="1" showErrorMessage="1" sqref="B2:B1048576" xr:uid="{B6432ACD-C674-47A6-95CA-759DBF3F8857}">
      <formula1>MUFV_AUSWAHL</formula1>
    </dataValidation>
    <dataValidation type="list" allowBlank="1" showInputMessage="1" showErrorMessage="1" errorTitle="Fehler!" error="Die Angabe ist ungültig." promptTitle="Laga Boden" prompt="Wählen Sie eine Einstufung aus der Liste." sqref="E2:E1048576" xr:uid="{1DEF449F-04AE-48E8-8F52-4B37C4B34CCE}">
      <formula1>LAGA_BO_AUSWAHL</formula1>
    </dataValidation>
    <dataValidation type="list" allowBlank="1" showInputMessage="1" showErrorMessage="1" errorTitle="Fehler!" error="Eingabe ungültig." promptTitle="Laga RC" prompt="Wählen Sie eine Einstufung aus der Liste." sqref="F2:F1048576" xr:uid="{E106E68B-3354-4385-978A-E6B29C052AB1}">
      <formula1>LAGA_RC_AUSWAHL</formula1>
    </dataValidation>
    <dataValidation type="list" allowBlank="1" showInputMessage="1" showErrorMessage="1" errorTitle="Fehler!" error="Eingabe ungültig." promptTitle="Orientierungswert" prompt="Wählen Sie aus der Liste." sqref="G2:G1048576" xr:uid="{F543F9EC-7788-43D9-9B18-26409C448B2D}">
      <formula1>LAGA_RC_ORIENTIERUNG_AUSWAHL</formula1>
    </dataValidation>
    <dataValidation type="list" allowBlank="1" showInputMessage="1" showErrorMessage="1" errorTitle="Fehler!" error="Ungültige Eingabe." promptTitle="TL Gestein" prompt="Wählen Sie eine Einstufung aus der Liste." sqref="H2:H1048576" xr:uid="{4284729B-984B-414D-BA06-4F469A5B6C07}">
      <formula1>TL_GESTEIN_AUSWAHL</formula1>
    </dataValidation>
    <dataValidation type="list" allowBlank="1" showInputMessage="1" showErrorMessage="1" errorTitle="Fehler!" error="Eingabe ungültig." promptTitle="DepV" prompt="Bitte wählen Sie eine Einstufung aus der Liste." sqref="I2:I1048576" xr:uid="{BF3CA913-625D-431F-B026-4D1B8B0E4D3D}">
      <formula1>DEPV_AUSWAHL</formula1>
    </dataValidation>
    <dataValidation type="list" allowBlank="1" showInputMessage="1" showErrorMessage="1" errorTitle="Fehler!" error="Ungültige Eingabe." promptTitle="Entscheidungshilfe" prompt="Bitte wählen Sie eine Einstufung aus der Liste." sqref="J2:J1048576" xr:uid="{12CD3757-E6BB-42F4-B351-9E1DD135043B}">
      <formula1>ENTSCHEIDUNGSHILFE_AUSWAHL</formula1>
    </dataValidation>
    <dataValidation type="list" allowBlank="1" showInputMessage="1" showErrorMessage="1" errorTitle="Fehler!" error="Eingabe ungültig." promptTitle="REKU" prompt="Bitte wählen Sie aus der Liste." sqref="K2:K1048576" xr:uid="{15A191D3-2F93-4B01-8DFC-0F638EAF9E4E}">
      <formula1>REKU_AUSWAHL</formula1>
    </dataValidation>
    <dataValidation type="list" allowBlank="1" showInputMessage="1" showErrorMessage="1" errorTitle="Fehler!" error="Eingabe ungültig." promptTitle="Asbest" prompt="Bitte wählen Sie aus der Liste." sqref="M2:M1048576" xr:uid="{32D221BF-DC82-45C9-935D-DFAA60A83A87}">
      <formula1>ASBEST_AUSWAHL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dimension ref="A1:D4"/>
  <sheetViews>
    <sheetView workbookViewId="0">
      <selection activeCell="G20" sqref="G20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12" bestFit="1" customWidth="1"/>
  </cols>
  <sheetData>
    <row r="1" spans="1:4" x14ac:dyDescent="0.25">
      <c r="A1" t="s">
        <v>31</v>
      </c>
      <c r="B1" t="s">
        <v>32</v>
      </c>
      <c r="C1" t="s">
        <v>142</v>
      </c>
      <c r="D1" s="12" t="s">
        <v>143</v>
      </c>
    </row>
    <row r="2" spans="1:4" x14ac:dyDescent="0.25">
      <c r="A2" t="str">
        <f t="shared" ref="A2" si="0">"A"&amp;ROW()-1</f>
        <v>A1</v>
      </c>
      <c r="B2">
        <f>ROW()-1</f>
        <v>1</v>
      </c>
      <c r="C2" t="s">
        <v>29</v>
      </c>
      <c r="D2" s="12">
        <v>77</v>
      </c>
    </row>
    <row r="3" spans="1:4" x14ac:dyDescent="0.25">
      <c r="A3" t="str">
        <f>"A"&amp;ROW()-1</f>
        <v>A2</v>
      </c>
      <c r="B3">
        <f>ROW()-1</f>
        <v>2</v>
      </c>
      <c r="C3" t="s">
        <v>364</v>
      </c>
      <c r="D3" s="12">
        <v>3</v>
      </c>
    </row>
    <row r="4" spans="1:4" x14ac:dyDescent="0.25">
      <c r="A4" s="1" t="str">
        <f>"A"&amp;ROW()-1</f>
        <v>A3</v>
      </c>
      <c r="B4">
        <f>ROW()-1</f>
        <v>3</v>
      </c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dimension ref="A1:J9"/>
  <sheetViews>
    <sheetView zoomScaleNormal="100" workbookViewId="0">
      <selection activeCell="H14" sqref="H14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13" customWidth="1"/>
    <col min="7" max="7" width="11.42578125" style="1"/>
    <col min="8" max="8" width="11.42578125" style="14"/>
    <col min="9" max="9" width="6.5703125" style="14" bestFit="1" customWidth="1"/>
    <col min="10" max="10" width="12.85546875" customWidth="1"/>
  </cols>
  <sheetData>
    <row r="1" spans="1:10" x14ac:dyDescent="0.25">
      <c r="A1" t="s">
        <v>31</v>
      </c>
      <c r="B1" t="s">
        <v>32</v>
      </c>
      <c r="C1" t="s">
        <v>144</v>
      </c>
      <c r="D1" t="s">
        <v>145</v>
      </c>
      <c r="E1" t="s">
        <v>146</v>
      </c>
      <c r="F1" s="13" t="s">
        <v>147</v>
      </c>
      <c r="G1" s="18" t="s">
        <v>213</v>
      </c>
      <c r="H1" s="10" t="s">
        <v>214</v>
      </c>
      <c r="I1" s="10" t="s">
        <v>215</v>
      </c>
      <c r="J1" t="s">
        <v>216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11">
        <v>0.42</v>
      </c>
      <c r="D2" s="11">
        <v>0.39</v>
      </c>
      <c r="E2" s="11">
        <v>0.39</v>
      </c>
      <c r="F2" s="13">
        <f>IFERROR(AVERAGE(PARAMETER_LP[[#This Row],[WERT_1]:[WERT_3]]),"")</f>
        <v>0.40000000000000008</v>
      </c>
      <c r="G2" s="1">
        <f>IFERROR(ROUND(22.5/PARAMETER_LP[[#This Row],[MITTELWERT]],1),"")</f>
        <v>56.3</v>
      </c>
      <c r="H2" s="14">
        <f>IFERROR(ROUND(PARAMETER_LP[[#This Row],[EV]]*0.85,0),"")</f>
        <v>48</v>
      </c>
      <c r="I2" s="14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87</v>
      </c>
      <c r="J2">
        <f>IF(PARAMETER_LP[[#This Row],[EV2]] &lt;&gt; "",120,"")</f>
        <v>120</v>
      </c>
    </row>
    <row r="3" spans="1:10" x14ac:dyDescent="0.25">
      <c r="A3" s="1" t="str">
        <f>"LP"&amp;ROW()-1</f>
        <v>LP2</v>
      </c>
      <c r="B3" s="1">
        <f>ROW()-1</f>
        <v>2</v>
      </c>
      <c r="C3" s="11">
        <v>1E-3</v>
      </c>
      <c r="D3" s="11">
        <v>1E-3</v>
      </c>
      <c r="E3" s="11">
        <v>1E-3</v>
      </c>
      <c r="F3" s="13">
        <f>IFERROR(AVERAGE(PARAMETER_LP[[#This Row],[WERT_1]:[WERT_3]]),"")</f>
        <v>1E-3</v>
      </c>
      <c r="G3" s="1">
        <f>IFERROR(ROUND(22.5/PARAMETER_LP[[#This Row],[MITTELWERT]],1),"")</f>
        <v>22500</v>
      </c>
      <c r="H3" s="14">
        <f>IFERROR(ROUND(PARAMETER_LP[[#This Row],[EV]]*0.85,0),"")</f>
        <v>19125</v>
      </c>
      <c r="I3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&gt; 120</v>
      </c>
      <c r="J3">
        <f>IF(PARAMETER_LP[[#This Row],[EV2]] &lt;&gt; "",120,"")</f>
        <v>120</v>
      </c>
    </row>
    <row r="4" spans="1:10" x14ac:dyDescent="0.25">
      <c r="A4" s="1" t="str">
        <f>"LP"&amp;ROW()-1</f>
        <v>LP3</v>
      </c>
      <c r="B4" s="1">
        <f>ROW()-1</f>
        <v>3</v>
      </c>
      <c r="C4" s="11">
        <v>3</v>
      </c>
      <c r="D4" s="11">
        <v>4</v>
      </c>
      <c r="E4" s="11">
        <v>5</v>
      </c>
      <c r="F4" s="13">
        <f>IFERROR(AVERAGE(PARAMETER_LP[[#This Row],[WERT_1]:[WERT_3]]),"")</f>
        <v>4</v>
      </c>
      <c r="G4" s="1">
        <f>IFERROR(ROUND(22.5/PARAMETER_LP[[#This Row],[MITTELWERT]],1),"")</f>
        <v>5.6</v>
      </c>
      <c r="H4" s="14">
        <f>IFERROR(ROUND(PARAMETER_LP[[#This Row],[EV]]*0.85,0),"")</f>
        <v>5</v>
      </c>
      <c r="I4" s="14" t="str">
        <f>IFERROR(IF(PARAMETER_LP[[#This Row],[EV85]]="","",IF(AND(PARAMETER_LP[[#This Row],[EV85]]&gt;45,PARAMETER_LP[[#This Row],[EV85]]&lt;75),-0.0333*PARAMETER_LP[[#This Row],[EV85]]^2+5.3333*PARAMETER_LP[[#This Row],[EV85]]-92.5,IF(PARAMETER_LP[[#This Row],[EV85]]&lt;45,"&lt; 80","&gt; 120"))),"")</f>
        <v>&lt; 80</v>
      </c>
      <c r="J4">
        <f>IF(PARAMETER_LP[[#This Row],[EV2]] &lt;&gt; "",120,"")</f>
        <v>120</v>
      </c>
    </row>
    <row r="5" spans="1:10" x14ac:dyDescent="0.25">
      <c r="A5" s="1" t="str">
        <f t="shared" ref="A5:A8" si="2">"LP"&amp;ROW()-1</f>
        <v>LP4</v>
      </c>
      <c r="B5" s="1">
        <f t="shared" ref="B5:B8" si="3">ROW()-1</f>
        <v>4</v>
      </c>
      <c r="C5" s="11">
        <v>3</v>
      </c>
      <c r="D5" s="11">
        <v>2</v>
      </c>
      <c r="E5" s="11">
        <v>1</v>
      </c>
      <c r="F5" s="13">
        <f>IFERROR(AVERAGE(PARAMETER_LP[[#This Row],[WERT_1]:[WERT_3]]),"")</f>
        <v>2</v>
      </c>
      <c r="G5" s="1">
        <f>IFERROR(ROUND(22.5/PARAMETER_LP[[#This Row],[MITTELWERT]],1),"")</f>
        <v>11.3</v>
      </c>
      <c r="H5" s="14">
        <f>IFERROR(ROUND(PARAMETER_LP[[#This Row],[EV]]*0.85,0),"")</f>
        <v>10</v>
      </c>
      <c r="I5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5">
        <f>IF(PARAMETER_LP[[#This Row],[EV2]] &lt;&gt; "",120,"")</f>
        <v>120</v>
      </c>
    </row>
    <row r="6" spans="1:10" x14ac:dyDescent="0.25">
      <c r="A6" s="1" t="str">
        <f t="shared" si="2"/>
        <v>LP5</v>
      </c>
      <c r="B6" s="1">
        <f t="shared" si="3"/>
        <v>5</v>
      </c>
      <c r="C6" s="11">
        <v>1</v>
      </c>
      <c r="D6" s="11">
        <v>1</v>
      </c>
      <c r="E6" s="11">
        <v>0.5</v>
      </c>
      <c r="F6" s="13">
        <f>IFERROR(AVERAGE(PARAMETER_LP[[#This Row],[WERT_1]:[WERT_3]]),"")</f>
        <v>0.83333333333333337</v>
      </c>
      <c r="G6" s="1">
        <f>IFERROR(ROUND(22.5/PARAMETER_LP[[#This Row],[MITTELWERT]],1),"")</f>
        <v>27</v>
      </c>
      <c r="H6" s="14">
        <f>IFERROR(ROUND(PARAMETER_LP[[#This Row],[EV]]*0.85,0),"")</f>
        <v>23</v>
      </c>
      <c r="I6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6">
        <f>IF(PARAMETER_LP[[#This Row],[EV2]] &lt;&gt; "",120,"")</f>
        <v>120</v>
      </c>
    </row>
    <row r="7" spans="1:10" x14ac:dyDescent="0.25">
      <c r="A7" s="1" t="str">
        <f t="shared" si="2"/>
        <v>LP6</v>
      </c>
      <c r="B7" s="1">
        <f t="shared" si="3"/>
        <v>6</v>
      </c>
      <c r="C7" s="11">
        <v>0</v>
      </c>
      <c r="D7" s="11">
        <v>1</v>
      </c>
      <c r="E7" s="11">
        <v>0.5</v>
      </c>
      <c r="F7" s="13">
        <f>IFERROR(AVERAGE(PARAMETER_LP[[#This Row],[WERT_1]:[WERT_3]]),"")</f>
        <v>0.5</v>
      </c>
      <c r="G7" s="1">
        <f>IFERROR(ROUND(22.5/PARAMETER_LP[[#This Row],[MITTELWERT]],1),"")</f>
        <v>45</v>
      </c>
      <c r="H7" s="14">
        <f>IFERROR(ROUND(PARAMETER_LP[[#This Row],[EV]]*0.85,0),"")</f>
        <v>38</v>
      </c>
      <c r="I7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7">
        <f>IF(PARAMETER_LP[[#This Row],[EV2]] &lt;&gt; "",120,"")</f>
        <v>120</v>
      </c>
    </row>
    <row r="8" spans="1:10" x14ac:dyDescent="0.25">
      <c r="A8" s="1" t="str">
        <f t="shared" si="2"/>
        <v>LP7</v>
      </c>
      <c r="B8" s="1">
        <f t="shared" si="3"/>
        <v>7</v>
      </c>
      <c r="C8" s="11">
        <v>0.2</v>
      </c>
      <c r="D8" s="11">
        <v>0.2</v>
      </c>
      <c r="E8" s="11">
        <v>1</v>
      </c>
      <c r="F8" s="13">
        <f>IFERROR(AVERAGE(PARAMETER_LP[[#This Row],[WERT_1]:[WERT_3]]),"")</f>
        <v>0.46666666666666662</v>
      </c>
      <c r="G8" s="1">
        <f>IFERROR(ROUND(22.5/PARAMETER_LP[[#This Row],[MITTELWERT]],1),"")</f>
        <v>48.2</v>
      </c>
      <c r="H8" s="14">
        <f>IFERROR(ROUND(PARAMETER_LP[[#This Row],[EV]]*0.85,0),"")</f>
        <v>41</v>
      </c>
      <c r="I8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8">
        <f>IF(PARAMETER_LP[[#This Row],[EV2]] &lt;&gt; "",120,"")</f>
        <v>120</v>
      </c>
    </row>
    <row r="9" spans="1:10" x14ac:dyDescent="0.25">
      <c r="A9" s="1" t="str">
        <f>"LP"&amp;ROW()-1</f>
        <v>LP8</v>
      </c>
      <c r="B9" s="1">
        <f>ROW()-1</f>
        <v>8</v>
      </c>
      <c r="C9" s="11"/>
      <c r="D9" s="11"/>
      <c r="E9" s="11"/>
      <c r="F9" s="13" t="str">
        <f>IFERROR(AVERAGE(PARAMETER_LP[[#This Row],[WERT_1]:[WERT_3]]),"")</f>
        <v/>
      </c>
      <c r="G9" s="1" t="str">
        <f>IFERROR(ROUND(22.5/PARAMETER_LP[[#This Row],[MITTELWERT]],1),"")</f>
        <v/>
      </c>
      <c r="H9" s="14" t="str">
        <f>IFERROR(ROUND(PARAMETER_LP[[#This Row],[EV]]*0.85,0),"")</f>
        <v/>
      </c>
      <c r="I9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/>
      </c>
      <c r="J9" t="str">
        <f>IF(PARAMETER_LP[[#This Row],[EV2]] &lt;&gt; "",120,"")</f>
        <v/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X11"/>
  <sheetViews>
    <sheetView topLeftCell="P1" workbookViewId="0">
      <selection activeCell="W19" sqref="W19"/>
    </sheetView>
  </sheetViews>
  <sheetFormatPr baseColWidth="10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25.140625" customWidth="1"/>
    <col min="26" max="26" width="26" customWidth="1"/>
  </cols>
  <sheetData>
    <row r="1" spans="1:24" s="17" customFormat="1" x14ac:dyDescent="0.25">
      <c r="A1" s="17" t="s">
        <v>224</v>
      </c>
      <c r="B1" s="17" t="s">
        <v>225</v>
      </c>
      <c r="C1" s="17" t="s">
        <v>226</v>
      </c>
      <c r="D1" s="17" t="s">
        <v>227</v>
      </c>
      <c r="E1" s="17" t="s">
        <v>228</v>
      </c>
      <c r="F1" s="17" t="s">
        <v>229</v>
      </c>
      <c r="G1" s="17" t="s">
        <v>230</v>
      </c>
      <c r="H1" s="17" t="s">
        <v>231</v>
      </c>
      <c r="I1" s="17" t="s">
        <v>232</v>
      </c>
      <c r="J1" s="17" t="s">
        <v>233</v>
      </c>
      <c r="K1" s="17" t="s">
        <v>234</v>
      </c>
      <c r="L1" s="17" t="s">
        <v>235</v>
      </c>
      <c r="M1" s="17" t="s">
        <v>236</v>
      </c>
      <c r="N1" s="17" t="s">
        <v>237</v>
      </c>
      <c r="O1" s="17" t="s">
        <v>238</v>
      </c>
      <c r="P1" s="17" t="s">
        <v>239</v>
      </c>
      <c r="Q1" s="17" t="s">
        <v>240</v>
      </c>
      <c r="R1" s="17" t="s">
        <v>241</v>
      </c>
      <c r="S1" s="17" t="s">
        <v>242</v>
      </c>
      <c r="T1" s="17" t="s">
        <v>243</v>
      </c>
      <c r="U1" s="17" t="s">
        <v>244</v>
      </c>
      <c r="V1" s="17" t="s">
        <v>245</v>
      </c>
      <c r="W1" s="17" t="s">
        <v>246</v>
      </c>
      <c r="X1" s="17" t="s">
        <v>374</v>
      </c>
    </row>
    <row r="2" spans="1:24" x14ac:dyDescent="0.25">
      <c r="A2" t="s">
        <v>222</v>
      </c>
      <c r="B2" t="s">
        <v>247</v>
      </c>
      <c r="C2" t="s">
        <v>248</v>
      </c>
      <c r="D2" t="s">
        <v>249</v>
      </c>
      <c r="E2" t="s">
        <v>250</v>
      </c>
      <c r="F2" t="s">
        <v>251</v>
      </c>
      <c r="G2" t="s">
        <v>252</v>
      </c>
      <c r="H2" t="s">
        <v>27</v>
      </c>
      <c r="I2" t="s">
        <v>253</v>
      </c>
      <c r="J2" t="s">
        <v>253</v>
      </c>
      <c r="K2" t="s">
        <v>28</v>
      </c>
      <c r="L2" t="s">
        <v>254</v>
      </c>
      <c r="M2" t="s">
        <v>255</v>
      </c>
      <c r="N2" t="s">
        <v>256</v>
      </c>
      <c r="O2" t="s">
        <v>28</v>
      </c>
      <c r="P2" t="s">
        <v>257</v>
      </c>
      <c r="Q2" t="s">
        <v>258</v>
      </c>
      <c r="R2" t="s">
        <v>259</v>
      </c>
      <c r="S2" t="s">
        <v>260</v>
      </c>
      <c r="T2" t="s">
        <v>261</v>
      </c>
      <c r="U2" t="s">
        <v>262</v>
      </c>
      <c r="V2" t="s">
        <v>263</v>
      </c>
      <c r="W2" t="s">
        <v>264</v>
      </c>
      <c r="X2" t="s">
        <v>29</v>
      </c>
    </row>
    <row r="3" spans="1:24" x14ac:dyDescent="0.25">
      <c r="A3" t="s">
        <v>265</v>
      </c>
      <c r="B3" t="s">
        <v>266</v>
      </c>
      <c r="C3" t="s">
        <v>267</v>
      </c>
      <c r="D3" t="s">
        <v>268</v>
      </c>
      <c r="E3" t="s">
        <v>269</v>
      </c>
      <c r="F3" t="s">
        <v>270</v>
      </c>
      <c r="G3" t="s">
        <v>223</v>
      </c>
      <c r="H3" t="s">
        <v>271</v>
      </c>
      <c r="I3" t="s">
        <v>272</v>
      </c>
      <c r="J3" t="s">
        <v>272</v>
      </c>
      <c r="K3" t="s">
        <v>273</v>
      </c>
      <c r="L3" t="s">
        <v>274</v>
      </c>
      <c r="M3" t="s">
        <v>275</v>
      </c>
      <c r="N3" t="s">
        <v>275</v>
      </c>
      <c r="O3" t="s">
        <v>273</v>
      </c>
      <c r="P3" t="s">
        <v>276</v>
      </c>
      <c r="Q3" t="s">
        <v>277</v>
      </c>
      <c r="R3" t="s">
        <v>278</v>
      </c>
      <c r="S3" t="s">
        <v>279</v>
      </c>
      <c r="T3" t="s">
        <v>280</v>
      </c>
      <c r="U3">
        <v>0.3</v>
      </c>
      <c r="V3" t="s">
        <v>281</v>
      </c>
      <c r="W3" t="s">
        <v>282</v>
      </c>
      <c r="X3" t="s">
        <v>364</v>
      </c>
    </row>
    <row r="4" spans="1:24" x14ac:dyDescent="0.25">
      <c r="A4" t="s">
        <v>283</v>
      </c>
      <c r="B4" t="s">
        <v>284</v>
      </c>
      <c r="C4" t="s">
        <v>285</v>
      </c>
      <c r="D4" t="s">
        <v>286</v>
      </c>
      <c r="E4" t="s">
        <v>287</v>
      </c>
      <c r="F4" t="s">
        <v>288</v>
      </c>
      <c r="I4" t="s">
        <v>289</v>
      </c>
      <c r="J4" t="s">
        <v>289</v>
      </c>
      <c r="L4" t="s">
        <v>290</v>
      </c>
      <c r="M4" t="s">
        <v>291</v>
      </c>
      <c r="N4" t="s">
        <v>291</v>
      </c>
      <c r="Q4" t="s">
        <v>292</v>
      </c>
      <c r="R4" t="s">
        <v>260</v>
      </c>
      <c r="S4" t="s">
        <v>259</v>
      </c>
      <c r="T4" t="s">
        <v>293</v>
      </c>
      <c r="U4" s="12">
        <v>1</v>
      </c>
      <c r="V4" t="s">
        <v>294</v>
      </c>
      <c r="W4" t="s">
        <v>295</v>
      </c>
    </row>
    <row r="5" spans="1:24" x14ac:dyDescent="0.25">
      <c r="A5" t="s">
        <v>296</v>
      </c>
      <c r="B5" t="s">
        <v>297</v>
      </c>
      <c r="C5" t="s">
        <v>298</v>
      </c>
      <c r="D5" t="s">
        <v>299</v>
      </c>
      <c r="E5" t="s">
        <v>300</v>
      </c>
      <c r="F5" t="s">
        <v>301</v>
      </c>
      <c r="I5" t="s">
        <v>302</v>
      </c>
      <c r="J5" t="s">
        <v>302</v>
      </c>
      <c r="L5" t="s">
        <v>303</v>
      </c>
      <c r="M5" t="s">
        <v>304</v>
      </c>
      <c r="Q5" t="s">
        <v>305</v>
      </c>
      <c r="S5" t="s">
        <v>278</v>
      </c>
      <c r="U5">
        <v>1.8</v>
      </c>
      <c r="V5" t="s">
        <v>306</v>
      </c>
      <c r="W5" t="s">
        <v>307</v>
      </c>
    </row>
    <row r="6" spans="1:24" x14ac:dyDescent="0.25">
      <c r="A6" t="s">
        <v>308</v>
      </c>
      <c r="B6" t="s">
        <v>309</v>
      </c>
      <c r="E6" t="s">
        <v>310</v>
      </c>
      <c r="F6" t="s">
        <v>311</v>
      </c>
      <c r="I6" t="s">
        <v>312</v>
      </c>
      <c r="J6" t="s">
        <v>312</v>
      </c>
      <c r="M6" t="s">
        <v>313</v>
      </c>
      <c r="Q6" t="s">
        <v>314</v>
      </c>
      <c r="U6">
        <v>3.2</v>
      </c>
      <c r="V6" t="s">
        <v>315</v>
      </c>
      <c r="W6" t="s">
        <v>316</v>
      </c>
    </row>
    <row r="7" spans="1:24" x14ac:dyDescent="0.25">
      <c r="A7" t="s">
        <v>317</v>
      </c>
      <c r="E7" t="s">
        <v>318</v>
      </c>
      <c r="I7" t="s">
        <v>319</v>
      </c>
      <c r="J7" t="s">
        <v>319</v>
      </c>
      <c r="Q7" t="s">
        <v>320</v>
      </c>
      <c r="U7">
        <v>10</v>
      </c>
      <c r="V7" t="s">
        <v>321</v>
      </c>
      <c r="W7" t="s">
        <v>322</v>
      </c>
    </row>
    <row r="8" spans="1:24" x14ac:dyDescent="0.25">
      <c r="A8" t="s">
        <v>323</v>
      </c>
      <c r="E8" t="s">
        <v>324</v>
      </c>
      <c r="Q8" t="s">
        <v>325</v>
      </c>
      <c r="U8">
        <v>32</v>
      </c>
      <c r="V8" t="s">
        <v>326</v>
      </c>
      <c r="W8" t="s">
        <v>327</v>
      </c>
    </row>
    <row r="9" spans="1:24" x14ac:dyDescent="0.25">
      <c r="A9" t="s">
        <v>328</v>
      </c>
      <c r="E9" t="s">
        <v>329</v>
      </c>
      <c r="Q9" t="s">
        <v>278</v>
      </c>
      <c r="U9">
        <v>100</v>
      </c>
      <c r="V9" t="s">
        <v>330</v>
      </c>
      <c r="W9" t="s">
        <v>331</v>
      </c>
    </row>
    <row r="10" spans="1:24" x14ac:dyDescent="0.25">
      <c r="A10" t="s">
        <v>332</v>
      </c>
      <c r="E10" t="s">
        <v>333</v>
      </c>
      <c r="W10" t="s">
        <v>334</v>
      </c>
    </row>
    <row r="11" spans="1:24" x14ac:dyDescent="0.25">
      <c r="A11" s="15" t="s">
        <v>335</v>
      </c>
      <c r="W11" t="s">
        <v>336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Daten</vt:lpstr>
      <vt:lpstr>DATENSATZ</vt:lpstr>
      <vt:lpstr>PROBE_SAMPLE_KOMBINIERT</vt:lpstr>
      <vt:lpstr>PROBE_GESAMT</vt:lpstr>
      <vt:lpstr>SAMPLE_GESAMT</vt:lpstr>
      <vt:lpstr>Untersuchung_Kombiniert</vt:lpstr>
      <vt:lpstr>Probe_Kombiniert</vt:lpstr>
      <vt:lpstr>U Erkundungsstelle</vt:lpstr>
      <vt:lpstr>P Erkundungsstelle</vt:lpstr>
      <vt:lpstr>U Haufwerk</vt:lpstr>
      <vt:lpstr>P Haufwerk</vt:lpstr>
      <vt:lpstr>U Gebäude</vt:lpstr>
      <vt:lpstr>P Gebäude</vt:lpstr>
      <vt:lpstr>Chemie</vt:lpstr>
      <vt:lpstr>RuK</vt:lpstr>
      <vt:lpstr>LP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Kuenzl</cp:lastModifiedBy>
  <dcterms:created xsi:type="dcterms:W3CDTF">2021-07-27T08:53:06Z</dcterms:created>
  <dcterms:modified xsi:type="dcterms:W3CDTF">2021-08-24T14:33:12Z</dcterms:modified>
</cp:coreProperties>
</file>