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enzl\Documents\GitHub\sbt-generator\resources\"/>
    </mc:Choice>
  </mc:AlternateContent>
  <xr:revisionPtr revIDLastSave="0" documentId="13_ncr:1_{478D45B9-E07A-48B6-BAD2-67FCBF279D31}" xr6:coauthVersionLast="47" xr6:coauthVersionMax="47" xr10:uidLastSave="{00000000-0000-0000-0000-000000000000}"/>
  <bookViews>
    <workbookView xWindow="-23685" yWindow="1935" windowWidth="21600" windowHeight="11385" tabRatio="914" firstSheet="1" activeTab="1" xr2:uid="{1E01BCA3-435A-488D-9BFC-9A2205937763}"/>
  </bookViews>
  <sheets>
    <sheet name="Daten" sheetId="4" state="hidden" r:id="rId1"/>
    <sheet name="DATENSATZ" sheetId="26" r:id="rId2"/>
    <sheet name="PROBE_SAMPLE_KOMBINIERT" sheetId="22" state="hidden" r:id="rId3"/>
    <sheet name="PROBE_GESAMT" sheetId="8" state="hidden" r:id="rId4"/>
    <sheet name="SAMPLE_GESAMT" sheetId="15" state="hidden" r:id="rId5"/>
    <sheet name="Untersuchung_Kombiniert" sheetId="27" state="hidden" r:id="rId6"/>
    <sheet name="Probe_Kombiniert" sheetId="28" state="hidden" r:id="rId7"/>
    <sheet name="U Erkundungsstelle" sheetId="1" r:id="rId8"/>
    <sheet name="P Erkundungsstelle" sheetId="9" r:id="rId9"/>
    <sheet name="U Haufwerk" sheetId="2" r:id="rId10"/>
    <sheet name="P Haufwerk" sheetId="10" r:id="rId11"/>
    <sheet name="U Gebäude" sheetId="3" r:id="rId12"/>
    <sheet name="P Gebäude" sheetId="11" r:id="rId13"/>
    <sheet name="Chemie" sheetId="16" r:id="rId14"/>
    <sheet name="RuK" sheetId="17" r:id="rId15"/>
    <sheet name="LP" sheetId="18" r:id="rId16"/>
    <sheet name="Auswahl Listen" sheetId="29" r:id="rId17"/>
  </sheets>
  <definedNames>
    <definedName name="ASBEST_AUSWAHL">OFFSET('Auswahl Listen'!$P$2,0,0,COUNTA('Auswahl Listen'!$P:$P)-1)</definedName>
    <definedName name="AUFSCHLUSS_AUSWAHL">OFFSET('Auswahl Listen'!$A$2,0,0,COUNTA('Auswahl Listen'!$A:$A)-1)</definedName>
    <definedName name="AUFSCHLUSS_OB_AUSWAHL">OFFSET('Auswahl Listen'!$Q$2,0,0,COUNTA('Auswahl Listen'!$Q:$Q)-1)</definedName>
    <definedName name="AUFSCHLUSS_TOB_AUSWAHL">OFFSET('Auswahl Listen'!$R$2,0,0,COUNTA('Auswahl Listen'!$R:$R)-1)</definedName>
    <definedName name="AUFSCHLUSS_UG_AUSWAHL">OFFSET('Auswahl Listen'!$S$2,0,0,COUNTA('Auswahl Listen'!$S:$S)-1)</definedName>
    <definedName name="BEHAELTNIS_AUSWAHL">OFFSET('Auswahl Listen'!$B$2,0,0,COUNTA('Auswahl Listen'!$B:$B)-1)</definedName>
    <definedName name="BELASTUNGSKLASSE_AUSWAHL">OFFSET('Auswahl Listen'!$U$2,0,0,COUNTA('Auswahl Listen'!$U:$U)-1)</definedName>
    <definedName name="BODENART_AUSWAHL">OFFSET('Auswahl Listen'!$D$2,0,0,COUNTA('Auswahl Listen'!$D:$D)-1)</definedName>
    <definedName name="CHEMIE_ALTHOLZ_AUSWAHL">OFFSET('Auswahl Listen'!$AG$2,0,0,COUNTA('Auswahl Listen'!$AG:$AG)-1)</definedName>
    <definedName name="CHEMIE_ID">OFFSET(Chemie!$A$2,0,0,COUNTA(Chemie!$A:$A)-1)</definedName>
    <definedName name="CHEMIE_KMF_AUSWAHL">OFFSET('Auswahl Listen'!$AF$2,0,0,COUNTA('Auswahl Listen'!$AF:$AF)-1)</definedName>
    <definedName name="CHEMIE_LFS_AUSWAHL">OFFSET('Auswahl Listen'!$AE$2,0,0,COUNTA('Auswahl Listen'!$AE:$AE)-1)</definedName>
    <definedName name="DEPV_AUSWAHL">OFFSET('Auswahl Listen'!$M$2,0,0,COUNTA('Auswahl Listen'!$M:$M)-1)</definedName>
    <definedName name="ENTNAHME_AUSWAHL">OFFSET('Auswahl Listen'!$AC$2,0,0,COUNTA('Auswahl Listen'!$AC:$AC)-1)</definedName>
    <definedName name="ENTSCHEIDUNGSHILFE_AUSWAHL">OFFSET('Auswahl Listen'!$N$2,0,0,COUNTA('Auswahl Listen'!$N:$N)-1)</definedName>
    <definedName name="ERK_ID">OFFSET('U Erkundungsstelle'!$A$2,0,0,COUNTA('U Erkundungsstelle'!$A:$A)-1)</definedName>
    <definedName name="ETAGEN_AUSWAHL">OFFSET('Auswahl Listen'!$AB$2,0,0,COUNTA('Auswahl Listen'!$AB:$AB)-1)</definedName>
    <definedName name="ExterneDaten_1" localSheetId="3" hidden="1">PROBE_GESAMT!$A$1:$C$4</definedName>
    <definedName name="ExterneDaten_1" localSheetId="6" hidden="1">Probe_Kombiniert!$A$1:$AJ$4</definedName>
    <definedName name="ExterneDaten_1" localSheetId="2" hidden="1">PROBE_SAMPLE_KOMBINIERT!$A$1:$V$4</definedName>
    <definedName name="ExterneDaten_1" localSheetId="4" hidden="1">SAMPLE_GESAMT!$A$1:$T$4</definedName>
    <definedName name="ExterneDaten_1" localSheetId="5" hidden="1">Untersuchung_Kombiniert!$A$1:$AO$4</definedName>
    <definedName name="ExterneDaten_3" localSheetId="1" hidden="1">DATENSATZ!$A$1:$DK$4</definedName>
    <definedName name="FEUCHTIGKEIT_AUSWAHL">OFFSET('Auswahl Listen'!$F$2,0,0,COUNTA('Auswahl Listen'!$F:$F)-1)</definedName>
    <definedName name="FOOTNOTE_AUSWAHL">OFFSET('Auswahl Listen'!$W$2,0,0,COUNTA('Auswahl Listen'!$W:$W)-1)</definedName>
    <definedName name="GEBAUDE_AVV_AUSWAHL">OFFSET('Auswahl Listen'!$AD$2,0,0,COUNTA('Auswahl Listen'!$AD:$AD)-1)</definedName>
    <definedName name="GEBAUDE_BAUTEIL_AUSWAHL">OFFSET('Auswahl Listen'!$Y$2,0,0,COUNTA('Auswahl Listen'!$Y:$Y)-1)</definedName>
    <definedName name="GEBAUDE_CHARAKTER_AUSWAHL">OFFSET('Auswahl Listen'!$Z$2,0,0,COUNTA('Auswahl Listen'!$Z:$Z)-1)</definedName>
    <definedName name="GEBAUDE_GERUCH_AUSWAHL">OFFSET('Auswahl Listen'!$AA$2,0,0,COUNTA('Auswahl Listen'!$AA:$AA)-1)</definedName>
    <definedName name="GEBAUDE_ID">OFFSET('U Gebäude'!$A$2,0,0,COUNTA('U Gebäude'!$A:$A)-1)</definedName>
    <definedName name="HAUFWERK_ID">OFFSET('U Haufwerk'!$A$2,0,0,COUNTA('U Haufwerk'!$A:$A)-1)</definedName>
    <definedName name="JA_NEIN_AUSWAHL">OFFSET('Auswahl Listen'!$G$2,0,0,COUNTA('Auswahl Listen'!$G:$G)-1)</definedName>
    <definedName name="KONSISTENZ_AUSWAHL">OFFSET('Auswahl Listen'!$E$2,0,0,COUNTA('Auswahl Listen'!$E:$E)-1)</definedName>
    <definedName name="LAGA_BO_AUSWAHL">OFFSET('Auswahl Listen'!$I$2,0,0,COUNTA('Auswahl Listen'!$I:$I)-1)</definedName>
    <definedName name="LAGA_RC_AUSWAHL">OFFSET('Auswahl Listen'!$J$2,0,0,COUNTA('Auswahl Listen'!$J:$J)-1)</definedName>
    <definedName name="LAGA_RC_ORIENTIERUNG_AUSWAHL">OFFSET('Auswahl Listen'!$K$2,0,0,COUNTA('Auswahl Listen'!$K:$K)-1)</definedName>
    <definedName name="LP_ID">OFFSET(LP!$A$2,0,0,COUNTA(LP!$A:$A)-1)</definedName>
    <definedName name="MUFV_AUSWAHL">OFFSET('Auswahl Listen'!$H$2,0,0,COUNTA('Auswahl Listen'!$H:$H)-1)</definedName>
    <definedName name="OBERKANTE_AUSWAHL">OFFSET('Auswahl Listen'!$T$2,0,0,COUNTA('Auswahl Listen'!$T:$T)-1)</definedName>
    <definedName name="REKU_AUSWAHL">OFFSET('Auswahl Listen'!$O$2,0,0,COUNTA('Auswahl Listen'!$O:$O)-1)</definedName>
    <definedName name="RUK_ID">OFFSET(RuK!$A$2,0,0,COUNTA(RuK!$A:$A)-1)</definedName>
    <definedName name="RUK_PROBENART_AUSWAHL">OFFSET('Auswahl Listen'!$X$2,0,0,COUNTA('Auswahl Listen'!$X:$X)-1)</definedName>
    <definedName name="RUNDUNGSGRAD_AUSWAHL">OFFSET('Auswahl Listen'!$C$2,0,0,COUNTA('Auswahl Listen'!$C:$C)-1)</definedName>
    <definedName name="TL_GESTEIN_AUSWAHL">OFFSET('Auswahl Listen'!$L$2,0,0,COUNTA('Auswahl Listen'!$L:$L)-1)</definedName>
    <definedName name="X_AUSWAHL">OFFSET('Auswahl Listen'!$V$2,0,0,COUNTA('Auswahl Listen'!$V:$V)-1)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2" i="9" l="1"/>
  <c r="W2" i="9" a="1"/>
  <c r="W2" i="9" s="1"/>
  <c r="A3" i="16"/>
  <c r="E2" i="11" l="1"/>
  <c r="E2" i="10"/>
  <c r="A2" i="18"/>
  <c r="B2" i="18"/>
  <c r="F2" i="18"/>
  <c r="G2" i="18" s="1"/>
  <c r="H2" i="18" s="1"/>
  <c r="I2" i="18" s="1"/>
  <c r="J2" i="18" s="1"/>
  <c r="A2" i="16"/>
  <c r="A2" i="17"/>
  <c r="J2" i="10" l="1" a="1"/>
  <c r="J2" i="10" s="1"/>
  <c r="J2" i="11" a="1"/>
  <c r="L2" i="9" a="1"/>
  <c r="J2" i="11" l="1"/>
  <c r="L2" i="9"/>
  <c r="A2" i="11"/>
  <c r="K2" i="9" l="1"/>
  <c r="I2" i="11" l="1"/>
  <c r="B2" i="17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91E9F-B083-4E52-8D08-DA5DE7037982}" keepAlive="1" name="Abfrage - DATENSATZ" description="Verbindung mit der Abfrage 'DATENSATZ' in der Arbeitsmappe." type="5" refreshedVersion="7" background="1" saveData="1">
    <dbPr connection="Provider=Microsoft.Mashup.OleDb.1;Data Source=$Workbook$;Location=DATENSATZ;Extended Properties=&quot;&quot;" command="SELECT * FROM [DATENSATZ]"/>
  </connection>
  <connection id="2" xr16:uid="{49FE7067-ABDB-4E60-B0CA-CD89741CD807}" keepAlive="1" name="Abfrage - PARAMETER_CHEMIE" description="Verbindung mit der Abfrage 'PARAMETER_CHEMIE' in der Arbeitsmappe." type="5" refreshedVersion="0" background="1">
    <dbPr connection="Provider=Microsoft.Mashup.OleDb.1;Data Source=$Workbook$;Location=PARAMETER_CHEMIE;Extended Properties=&quot;&quot;" command="SELECT * FROM [PARAMETER_CHEMIE]"/>
  </connection>
  <connection id="3" xr16:uid="{98D72CCB-682E-43BB-9EB7-5DCBD4648B9D}" keepAlive="1" name="Abfrage - PARAMETER_LP" description="Verbindung mit der Abfrage 'PARAMETER_LP' in der Arbeitsmappe." type="5" refreshedVersion="0" background="1">
    <dbPr connection="Provider=Microsoft.Mashup.OleDb.1;Data Source=$Workbook$;Location=PARAMETER_LP;Extended Properties=&quot;&quot;" command="SELECT * FROM [PARAMETER_LP]"/>
  </connection>
  <connection id="4" xr16:uid="{29046F2C-7C24-4FC8-B4CA-C6DD878A204E}" keepAlive="1" name="Abfrage - PARAMETER_RUK" description="Verbindung mit der Abfrage 'PARAMETER_RUK' in der Arbeitsmappe." type="5" refreshedVersion="0" background="1">
    <dbPr connection="Provider=Microsoft.Mashup.OleDb.1;Data Source=$Workbook$;Location=PARAMETER_RUK;Extended Properties=&quot;&quot;" command="SELECT * FROM [PARAMETER_RUK]"/>
  </connection>
  <connection id="5" xr16:uid="{1E8EED15-24F8-421F-8367-7A03439CC157}" keepAlive="1" name="Abfrage - PROBE_ERKUNDUNGSSTELLE" description="Verbindung mit der Abfrage 'PROBE_ERKUNDUNGSSTELLE' in der Arbeitsmappe." type="5" refreshedVersion="0" background="1">
    <dbPr connection="Provider=Microsoft.Mashup.OleDb.1;Data Source=$Workbook$;Location=PROBE_ERKUNDUNGSSTELLE;Extended Properties=&quot;&quot;" command="SELECT * FROM [PROBE_ERKUNDUNGSSTELLE]"/>
  </connection>
  <connection id="6" xr16:uid="{4A9DDA62-8E66-46D1-B125-BA9B704C8B05}" keepAlive="1" name="Abfrage - PROBE_GEBAEUDE" description="Verbindung mit der Abfrage 'PROBE_GEBAEUDE' in der Arbeitsmappe." type="5" refreshedVersion="0" background="1">
    <dbPr connection="Provider=Microsoft.Mashup.OleDb.1;Data Source=$Workbook$;Location=PROBE_GEBAEUDE;Extended Properties=&quot;&quot;" command="SELECT * FROM [PROBE_GEBAEUDE]"/>
  </connection>
  <connection id="7" xr16:uid="{FB87A7B4-9D49-4869-9651-D7B85ED36337}" keepAlive="1" name="Abfrage - PROBE_HAUFWERK" description="Verbindung mit der Abfrage 'PROBE_HAUFWERK' in der Arbeitsmappe." type="5" refreshedVersion="0" background="1">
    <dbPr connection="Provider=Microsoft.Mashup.OleDb.1;Data Source=$Workbook$;Location=PROBE_HAUFWERK;Extended Properties=&quot;&quot;" command="SELECT * FROM [PROBE_HAUFWERK]"/>
  </connection>
  <connection id="8" xr16:uid="{A8E02699-3DE1-4801-B001-F5BBE3522ED3}" keepAlive="1" name="Abfrage - PROBE_KOMBINIERT" description="Verbindung mit der Abfrage 'PROBE_KOMBINIERT' in der Arbeitsmappe." type="5" refreshedVersion="7" background="1" saveData="1">
    <dbPr connection="Provider=Microsoft.Mashup.OleDb.1;Data Source=$Workbook$;Location=PROBE_KOMBINIERT;Extended Properties=&quot;&quot;" command="SELECT * FROM [PROBE_KOMBINIERT]"/>
  </connection>
  <connection id="9" xr16:uid="{51AB12AB-77DC-4AAE-8353-4537DFEF54A5}" keepAlive="1" name="Abfrage - SAMPLE_ERKUNDUNGSSTELLE" description="Verbindung mit der Abfrage 'SAMPLE_ERKUNDUNGSSTELLE' in der Arbeitsmappe." type="5" refreshedVersion="0" background="1">
    <dbPr connection="Provider=Microsoft.Mashup.OleDb.1;Data Source=$Workbook$;Location=SAMPLE_ERKUNDUNGSSTELLE;Extended Properties=&quot;&quot;" command="SELECT * FROM [SAMPLE_ERKUNDUNGSSTELLE]"/>
  </connection>
  <connection id="10" xr16:uid="{648FA309-3E1D-404E-A4A1-41B90B6F58AD}" keepAlive="1" name="Abfrage - SAMPLE_GEBAEUDE" description="Verbindung mit der Abfrage 'SAMPLE_GEBAEUDE' in der Arbeitsmappe." type="5" refreshedVersion="0" background="1">
    <dbPr connection="Provider=Microsoft.Mashup.OleDb.1;Data Source=$Workbook$;Location=SAMPLE_GEBAEUDE;Extended Properties=&quot;&quot;" command="SELECT * FROM [SAMPLE_GEBAEUDE]"/>
  </connection>
  <connection id="11" xr16:uid="{CB7B4A0E-038A-42CA-B9B3-A12EA022840B}" keepAlive="1" name="Abfrage - SAMPLE_HAUFWERK" description="Verbindung mit der Abfrage 'SAMPLE_HAUFWERK' in der Arbeitsmappe." type="5" refreshedVersion="0" background="1">
    <dbPr connection="Provider=Microsoft.Mashup.OleDb.1;Data Source=$Workbook$;Location=SAMPLE_HAUFWERK;Extended Properties=&quot;&quot;" command="SELECT * FROM [SAMPLE_HAUFWERK]"/>
  </connection>
  <connection id="12" xr16:uid="{37433D48-4CA5-4597-BBE9-27DB3D63A71B}" keepAlive="1" name="Abfrage - SAMPLE_KOMBINIERT" description="Verbindung mit der Abfrage 'SAMPLE_KOMBINIERT' in der Arbeitsmappe." type="5" refreshedVersion="7" background="1" saveData="1">
    <dbPr connection="Provider=Microsoft.Mashup.OleDb.1;Data Source=$Workbook$;Location=SAMPLE_KOMBINIERT;Extended Properties=&quot;&quot;" command="SELECT * FROM [SAMPLE_KOMBINIE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<sst xmlns="http://schemas.openxmlformats.org/spreadsheetml/2006/main" count="870" uniqueCount="477">
  <si>
    <t>PROBE_ID</t>
  </si>
  <si>
    <t>PROBE_NUMMER</t>
  </si>
  <si>
    <t>FB1</t>
  </si>
  <si>
    <t>HW1</t>
  </si>
  <si>
    <t>GB1</t>
  </si>
  <si>
    <t>C1</t>
  </si>
  <si>
    <t>SAMPLE_ID</t>
  </si>
  <si>
    <t>PARAMETER_CHEMIE_ID</t>
  </si>
  <si>
    <t>SAMPLE_NUMMER</t>
  </si>
  <si>
    <t>SAMPLE_AUFSCHLUSS</t>
  </si>
  <si>
    <t>SAMPLE_ART</t>
  </si>
  <si>
    <t>SAMPLE_MATERIAL</t>
  </si>
  <si>
    <t>SAMPLE_VOLUMEN</t>
  </si>
  <si>
    <t>SAMPLE_PROBEN</t>
  </si>
  <si>
    <t>SAMPLE_BEHAELTNIS</t>
  </si>
  <si>
    <t>SAMPLE_FARBE</t>
  </si>
  <si>
    <t>SAMPLE_GERUCH</t>
  </si>
  <si>
    <t>SAMPLE_KOERNUNG</t>
  </si>
  <si>
    <t>SAMPLE_BODENKLASSE</t>
  </si>
  <si>
    <t>SAMPLE_PECH</t>
  </si>
  <si>
    <t>SAMPLE_PAK</t>
  </si>
  <si>
    <t>SAMPLE_RUNDUNGSGRAD_GESTUFTHEIT</t>
  </si>
  <si>
    <t>SAMPLE_BODENART</t>
  </si>
  <si>
    <t>SAMPLE_NOTIZ</t>
  </si>
  <si>
    <t>LP1</t>
  </si>
  <si>
    <t>A1</t>
  </si>
  <si>
    <t>PARAMETER_RUK_ID</t>
  </si>
  <si>
    <t>gefährlich</t>
  </si>
  <si>
    <t>eingehalten</t>
  </si>
  <si>
    <t>Einzelprobe</t>
  </si>
  <si>
    <t>PARAMETER_LP_ID</t>
  </si>
  <si>
    <t>ID</t>
  </si>
  <si>
    <t>NUMMER</t>
  </si>
  <si>
    <t>DATUM</t>
  </si>
  <si>
    <t>PRUEFER</t>
  </si>
  <si>
    <t>BEREICH</t>
  </si>
  <si>
    <t>BAUTEIL</t>
  </si>
  <si>
    <t>PROBE.ID</t>
  </si>
  <si>
    <t>PROBE.NUMMER</t>
  </si>
  <si>
    <t>PROBE.DATUM</t>
  </si>
  <si>
    <t>PROBE.PRUEFER</t>
  </si>
  <si>
    <t>PROBE.BEREICH</t>
  </si>
  <si>
    <t>PROBE.BAUTEIL</t>
  </si>
  <si>
    <t>CHEMISTRY.ID</t>
  </si>
  <si>
    <t>SAMPLE.ID</t>
  </si>
  <si>
    <t>SAMPLE.PROBE.ID</t>
  </si>
  <si>
    <t>SAMPLE.CHEMISTRY.ID</t>
  </si>
  <si>
    <t>PROBE.LP.ID</t>
  </si>
  <si>
    <t>LP.ID</t>
  </si>
  <si>
    <t>RUK.ID</t>
  </si>
  <si>
    <t>SAMPLE.RUK.ID</t>
  </si>
  <si>
    <t>PARAMETER.CHEMISTRY.ID</t>
  </si>
  <si>
    <t>PARAMETER.LP.ID</t>
  </si>
  <si>
    <t>PARAMETER.RUK.ID</t>
  </si>
  <si>
    <t>ANSPRECHPARTNER</t>
  </si>
  <si>
    <t>KOORDINATEN</t>
  </si>
  <si>
    <t>ORT</t>
  </si>
  <si>
    <t>AUFSCHLUSS_OB</t>
  </si>
  <si>
    <t>AUFSCHLUSS_TOB</t>
  </si>
  <si>
    <t>AUFSCHLUSS_UG_OH_BA</t>
  </si>
  <si>
    <t>OBERKANTE</t>
  </si>
  <si>
    <t>BELASTUNGSKLASSE</t>
  </si>
  <si>
    <t>BELASTUNGSKLASSE_TAFEL</t>
  </si>
  <si>
    <t>PECH_QUALITATIV</t>
  </si>
  <si>
    <t>PECH_HALBQUANTITATIV</t>
  </si>
  <si>
    <t>PECH_QUANTITATIV</t>
  </si>
  <si>
    <t>TRAG_PLANUM</t>
  </si>
  <si>
    <t>TRAG_GRABENSOHLE</t>
  </si>
  <si>
    <t>SOHLE_TIEFE</t>
  </si>
  <si>
    <t>VERBUND_UNTERLAGE</t>
  </si>
  <si>
    <t>ZIELTIEFE</t>
  </si>
  <si>
    <t>PROBENCHARAKTER</t>
  </si>
  <si>
    <t>GERUCH</t>
  </si>
  <si>
    <t>PROBENNUMMER</t>
  </si>
  <si>
    <t>ETAGE</t>
  </si>
  <si>
    <t>RAUM</t>
  </si>
  <si>
    <t>ENTNAHME</t>
  </si>
  <si>
    <t>PROBE.ANSPRECHPARTNER</t>
  </si>
  <si>
    <t>PROBE.KOORDINATEN</t>
  </si>
  <si>
    <t>PROBE.ORT</t>
  </si>
  <si>
    <t>PROBE.AUFSCHLUSS_OB</t>
  </si>
  <si>
    <t>PROBE.AUFSCHLUSS_TOB</t>
  </si>
  <si>
    <t>PROBE.AUFSCHLUSS_UG_OH_BA</t>
  </si>
  <si>
    <t>PROBE.OBERKANTE</t>
  </si>
  <si>
    <t>PROBE.BELASTUNGSKLASSE</t>
  </si>
  <si>
    <t>PROBE.BELASTUNGSKLASSE_TAFEL</t>
  </si>
  <si>
    <t>PROBE.PECH_QUALITATIV</t>
  </si>
  <si>
    <t>PROBE.PECH_HALBQUANTITATIV</t>
  </si>
  <si>
    <t>PROBE.PECH_QUANTITATIV</t>
  </si>
  <si>
    <t>PROBE.TRAG_PLANUM</t>
  </si>
  <si>
    <t>PROBE.TRAG_GRABENSOHLE</t>
  </si>
  <si>
    <t>PROBE.SOHLE_TIEFE</t>
  </si>
  <si>
    <t>PROBE.VERBUND_UNTERLAGE</t>
  </si>
  <si>
    <t>PROBE.ZIELTIEFE</t>
  </si>
  <si>
    <t>PROBE.PROBENCHARAKTER</t>
  </si>
  <si>
    <t>PROBE.GERUCH</t>
  </si>
  <si>
    <t>PROBE.PROBENNUMMER</t>
  </si>
  <si>
    <t>PROBE.ETAGE</t>
  </si>
  <si>
    <t>PROBE.RAUM</t>
  </si>
  <si>
    <t>PROBE.ENTNAHME</t>
  </si>
  <si>
    <t>AUFSCHLUSS</t>
  </si>
  <si>
    <t>ART</t>
  </si>
  <si>
    <t>KOERNUNG</t>
  </si>
  <si>
    <t>BODENKLASSE</t>
  </si>
  <si>
    <t>DICKE</t>
  </si>
  <si>
    <t>TIEFE_START</t>
  </si>
  <si>
    <t>TIEFE_ENDE</t>
  </si>
  <si>
    <t>PECH</t>
  </si>
  <si>
    <t>PAK</t>
  </si>
  <si>
    <t>RUNDUNGSGRAD_GESTUFTHEIT</t>
  </si>
  <si>
    <t>FARBE</t>
  </si>
  <si>
    <t>BODENART</t>
  </si>
  <si>
    <t>KONSISTENZ</t>
  </si>
  <si>
    <t>FEUCHTIGKEIT</t>
  </si>
  <si>
    <t>WASSERGEHALT</t>
  </si>
  <si>
    <t>WASSERPROCTOR</t>
  </si>
  <si>
    <t>NOTIZ</t>
  </si>
  <si>
    <t>BEHAELTNIS</t>
  </si>
  <si>
    <t>ABFALLART</t>
  </si>
  <si>
    <t>KORNGROESSENVERTEILUNG</t>
  </si>
  <si>
    <t>DRUCKFESTIGKEIT</t>
  </si>
  <si>
    <t>FROSTEMPFINDLICHKEITSKLASSE</t>
  </si>
  <si>
    <t>VERDICHTUNGSFAEHIGKEIT</t>
  </si>
  <si>
    <t>HOMOGENBEREICH</t>
  </si>
  <si>
    <t>MATERIAL</t>
  </si>
  <si>
    <t>VOLUMEN</t>
  </si>
  <si>
    <t>PROBEN</t>
  </si>
  <si>
    <t>SCHADSTOFFVERDACHT</t>
  </si>
  <si>
    <t>ABFALLSCHLUESSEL_MATERIAL</t>
  </si>
  <si>
    <t>MUFV</t>
  </si>
  <si>
    <t>MUFV_PARAMETER</t>
  </si>
  <si>
    <t>LFS</t>
  </si>
  <si>
    <t>LAGA_BO</t>
  </si>
  <si>
    <t>LAGA_RC</t>
  </si>
  <si>
    <t>TL_GESTEIN</t>
  </si>
  <si>
    <t>DEPV</t>
  </si>
  <si>
    <t>ENTSCHEIDUNGSHILFE</t>
  </si>
  <si>
    <t>REKU</t>
  </si>
  <si>
    <t>ABFALLSCHLUESSEL</t>
  </si>
  <si>
    <t>ASBEST</t>
  </si>
  <si>
    <t>PCB</t>
  </si>
  <si>
    <t>BTEX</t>
  </si>
  <si>
    <t>PROBENART</t>
  </si>
  <si>
    <t>WERT</t>
  </si>
  <si>
    <t>WERT_1</t>
  </si>
  <si>
    <t>WERT_2</t>
  </si>
  <si>
    <t>WERT_3</t>
  </si>
  <si>
    <t>MITTELWERT</t>
  </si>
  <si>
    <t>SAMPLE.NUMMER</t>
  </si>
  <si>
    <t>SAMPLE.AUFSCHLUSS</t>
  </si>
  <si>
    <t>SAMPLE.ART</t>
  </si>
  <si>
    <t>SAMPLE.KOERNUNG</t>
  </si>
  <si>
    <t>SAMPLE.BODENKLASSE</t>
  </si>
  <si>
    <t>SAMPLE.DICKE</t>
  </si>
  <si>
    <t>SAMPLE.TIEFE_START</t>
  </si>
  <si>
    <t>SAMPLE.TIEFE_ENDE</t>
  </si>
  <si>
    <t>SAMPLE.PECH</t>
  </si>
  <si>
    <t>SAMPLE.RUNDUNGSGRAD_GESTUFTHEIT</t>
  </si>
  <si>
    <t>SAMPLE.FARBE</t>
  </si>
  <si>
    <t>SAMPLE.BODENART</t>
  </si>
  <si>
    <t>SAMPLE.KONSISTENZ</t>
  </si>
  <si>
    <t>SAMPLE.FEUCHTIGKEIT</t>
  </si>
  <si>
    <t>SAMPLE.WASSERGEHALT</t>
  </si>
  <si>
    <t>SAMPLE.WASSERPROCTOR</t>
  </si>
  <si>
    <t>SAMPLE.NOTIZ</t>
  </si>
  <si>
    <t>SAMPLE.BEHAELTNIS</t>
  </si>
  <si>
    <t>SAMPLE.ABFALLART</t>
  </si>
  <si>
    <t>SAMPLE.GERUCH</t>
  </si>
  <si>
    <t>SAMPLE.KORNGROESSENVERTEILUNG</t>
  </si>
  <si>
    <t>SAMPLE.DRUCKFESTIGKEIT</t>
  </si>
  <si>
    <t>SAMPLE.FROSTEMPFINDLICHKEITSKLASSE</t>
  </si>
  <si>
    <t>SAMPLE.VERDICHTUNGSFAEHIGKEIT</t>
  </si>
  <si>
    <t>SAMPLE.HOMOGENBEREICH</t>
  </si>
  <si>
    <t>SAMPLE.MATERIAL</t>
  </si>
  <si>
    <t>SAMPLE.VOLUMEN</t>
  </si>
  <si>
    <t>SAMPLE.PROBEN</t>
  </si>
  <si>
    <t>SAMPLE.ENTNAHME</t>
  </si>
  <si>
    <t>SAMPLE.SCHADSTOFFVERDACHT</t>
  </si>
  <si>
    <t>SAMPLE.ABFALLSCHLUESSEL_MATERIAL</t>
  </si>
  <si>
    <t>PARAMETER.CHEMISTRY.MUFV</t>
  </si>
  <si>
    <t>PARAMETER.CHEMISTRY.MUFV_PARAMETER</t>
  </si>
  <si>
    <t>PARAMETER.CHEMISTRY.LFS</t>
  </si>
  <si>
    <t>PARAMETER.CHEMISTRY.LAGA_BO</t>
  </si>
  <si>
    <t>PARAMETER.CHEMISTRY.LAGA_RC</t>
  </si>
  <si>
    <t>PARAMETER.CHEMISTRY.TL_GESTEIN</t>
  </si>
  <si>
    <t>PARAMETER.CHEMISTRY.DEPV</t>
  </si>
  <si>
    <t>PARAMETER.CHEMISTRY.ENTSCHEIDUNGSHILFE</t>
  </si>
  <si>
    <t>PARAMETER.CHEMISTRY.REKU</t>
  </si>
  <si>
    <t>PARAMETER.CHEMISTRY.ABFALLSCHLUESSEL</t>
  </si>
  <si>
    <t>PARAMETER.CHEMISTRY.ASBEST</t>
  </si>
  <si>
    <t>PARAMETER.CHEMISTRY.PCB</t>
  </si>
  <si>
    <t>PARAMETER.CHEMISTRY.BTEX</t>
  </si>
  <si>
    <t>PARAMETER.LP.NUMMER</t>
  </si>
  <si>
    <t>PARAMETER.LP.WERT_1</t>
  </si>
  <si>
    <t>PARAMETER.LP.WERT_2</t>
  </si>
  <si>
    <t>PARAMETER.LP.WERT_3</t>
  </si>
  <si>
    <t>PARAMETER.LP.MITTELWERT</t>
  </si>
  <si>
    <t>PARAMETER.RUK.NUMMER</t>
  </si>
  <si>
    <t>PARAMETER.RUK.PROBENART</t>
  </si>
  <si>
    <t>PARAMETER.RUK.WERT</t>
  </si>
  <si>
    <t>EOX</t>
  </si>
  <si>
    <t>ICP_SCREENING</t>
  </si>
  <si>
    <t>SULFAT</t>
  </si>
  <si>
    <t>KMF</t>
  </si>
  <si>
    <t>ALTHOLZ_VERORDNUNG</t>
  </si>
  <si>
    <t>PARAMETER.CHEMISTRY.EOX</t>
  </si>
  <si>
    <t>PARAMETER.CHEMISTRY.ICP_SCREENING</t>
  </si>
  <si>
    <t>PARAMETER.CHEMISTRY.SULFAT</t>
  </si>
  <si>
    <t>PARAMETER.CHEMISTRY.KMF</t>
  </si>
  <si>
    <t>PARAMETER.CHEMISTRY.PAK</t>
  </si>
  <si>
    <t>PARAMETER.CHEMISTRY.ALTHOLZ_VERORDNUNG</t>
  </si>
  <si>
    <t>LAGA_RC_ORIENTIERUNGSWERT</t>
  </si>
  <si>
    <t>EV</t>
  </si>
  <si>
    <t>EV85</t>
  </si>
  <si>
    <t>EV2</t>
  </si>
  <si>
    <t>EV2_SOLL</t>
  </si>
  <si>
    <t>Deckschicht</t>
  </si>
  <si>
    <t>GOB</t>
  </si>
  <si>
    <t>NEIN</t>
  </si>
  <si>
    <t>SCHICHT_AUFSCHLUSS</t>
  </si>
  <si>
    <t>SCHICHT_BEHAELTNISSE</t>
  </si>
  <si>
    <t>SCHICHT_RUNDUNGSGRAD</t>
  </si>
  <si>
    <t>SCHICHT_BODENART</t>
  </si>
  <si>
    <t>SCHICHT_KONSISTENZ</t>
  </si>
  <si>
    <t>SCHICHT_FEUCHTIGKEIT</t>
  </si>
  <si>
    <t>SCHICHT_VERDICHTUNGSFAEHIGKEIT</t>
  </si>
  <si>
    <t>CHEMIE_MUFV</t>
  </si>
  <si>
    <t>CHEMIE_LAGA_BO</t>
  </si>
  <si>
    <t>CHEMIE_LAGA_RC</t>
  </si>
  <si>
    <t>CHEMIE_LAGARC_ORIENTIERUNGSWERT</t>
  </si>
  <si>
    <t>CHEMIE_TLGESTEIN</t>
  </si>
  <si>
    <t>CHEMIE_DEPV</t>
  </si>
  <si>
    <t>CHEMIE_ENTSCHEIDUNGSHILFE</t>
  </si>
  <si>
    <t>CHEMIE_REKU</t>
  </si>
  <si>
    <t>CHEMIE_ASBEST</t>
  </si>
  <si>
    <t>ERK_AUFSCHLUSS_OB</t>
  </si>
  <si>
    <t>ERK_AUFSCHLUSS_TOB</t>
  </si>
  <si>
    <t>ERK_AUFSCHLUSS_UG_OH_BA</t>
  </si>
  <si>
    <t>ERK_OBERKANTE</t>
  </si>
  <si>
    <t>ERK_BELASTUNGSKLASSE</t>
  </si>
  <si>
    <t>AUSWAHL_X</t>
  </si>
  <si>
    <t>ERK_FOOTNOTE</t>
  </si>
  <si>
    <t>PE-Eimer 10 l</t>
  </si>
  <si>
    <t>RK, sg</t>
  </si>
  <si>
    <t>Lehme</t>
  </si>
  <si>
    <t>breiig</t>
  </si>
  <si>
    <t>&lt;</t>
  </si>
  <si>
    <t>JA</t>
  </si>
  <si>
    <t>Z0</t>
  </si>
  <si>
    <t>RC1</t>
  </si>
  <si>
    <t>DK0</t>
  </si>
  <si>
    <t>Spalte 5</t>
  </si>
  <si>
    <t>nachweisbar</t>
  </si>
  <si>
    <t>Bk100</t>
  </si>
  <si>
    <t>Handschurf</t>
  </si>
  <si>
    <t>Kleinrammbohrung</t>
  </si>
  <si>
    <t>FOK</t>
  </si>
  <si>
    <t>keine</t>
  </si>
  <si>
    <t>x</t>
  </si>
  <si>
    <t>Messeinheit: Garmin eTrex 10, herstellerseitig angegebene Lagegenauigkeit ~ 3 m</t>
  </si>
  <si>
    <t>TOB</t>
  </si>
  <si>
    <t xml:space="preserve">PE-Eimer  5 l </t>
  </si>
  <si>
    <t>RK, ug</t>
  </si>
  <si>
    <t>Schluffe</t>
  </si>
  <si>
    <t>breiig-weich</t>
  </si>
  <si>
    <t>≤</t>
  </si>
  <si>
    <t>nicht gefährlich</t>
  </si>
  <si>
    <t>Z0*</t>
  </si>
  <si>
    <t>nicht eingehalten</t>
  </si>
  <si>
    <t>RC2</t>
  </si>
  <si>
    <t>DK1</t>
  </si>
  <si>
    <t>nicht nachweisbar</t>
  </si>
  <si>
    <t>Bk150</t>
  </si>
  <si>
    <t>Aufstemmen</t>
  </si>
  <si>
    <t>Baggerschurf</t>
  </si>
  <si>
    <t>GOK</t>
  </si>
  <si>
    <t>x1</t>
  </si>
  <si>
    <t>Bewertung unter Berücksichtigung der Angaben im Leitfaden Ausbauasphalt</t>
  </si>
  <si>
    <t>UG</t>
  </si>
  <si>
    <t>Bohrkiste</t>
  </si>
  <si>
    <t>BK, sg</t>
  </si>
  <si>
    <t>Sande</t>
  </si>
  <si>
    <t>weich</t>
  </si>
  <si>
    <t>~</t>
  </si>
  <si>
    <t>Z1.1</t>
  </si>
  <si>
    <t>RC3</t>
  </si>
  <si>
    <t>DK2</t>
  </si>
  <si>
    <t>Bk250</t>
  </si>
  <si>
    <t>GEW</t>
  </si>
  <si>
    <t>x2</t>
  </si>
  <si>
    <t>teilweise verfestigt</t>
  </si>
  <si>
    <t>OH</t>
  </si>
  <si>
    <t>PE-Beh. 3 l</t>
  </si>
  <si>
    <t>BK, ug</t>
  </si>
  <si>
    <t>Tone</t>
  </si>
  <si>
    <t>weich-steif</t>
  </si>
  <si>
    <t>&gt;</t>
  </si>
  <si>
    <t>Z1.2</t>
  </si>
  <si>
    <t>&gt;RC3</t>
  </si>
  <si>
    <t>DK3</t>
  </si>
  <si>
    <t>Bk300</t>
  </si>
  <si>
    <t>x3</t>
  </si>
  <si>
    <t>Aufgrund der Überschreitung eines Orientierungswertes ist eine Aufbereitung (z. B. als RC-Gemisch) ggf. nicht möglich. Absprache mit Behörde empfohlen</t>
  </si>
  <si>
    <t>BESCHICHTUNG</t>
  </si>
  <si>
    <t>PE-Dose 1 l</t>
  </si>
  <si>
    <t>steif</t>
  </si>
  <si>
    <t>≥</t>
  </si>
  <si>
    <t>Z2</t>
  </si>
  <si>
    <t>&gt;DK3</t>
  </si>
  <si>
    <t>Bk400</t>
  </si>
  <si>
    <t>x4</t>
  </si>
  <si>
    <t>Rammhindernis; keine tiefere Entnahme möglich</t>
  </si>
  <si>
    <t>TMHB</t>
  </si>
  <si>
    <t>steif-halbfest</t>
  </si>
  <si>
    <t>&gt;Z2</t>
  </si>
  <si>
    <t>Auskratzen</t>
  </si>
  <si>
    <t>x5</t>
  </si>
  <si>
    <t>Kabeltrasse; keine tiefere Entnahme möglich</t>
  </si>
  <si>
    <t>FUGE</t>
  </si>
  <si>
    <t>halbfest</t>
  </si>
  <si>
    <t>Aufbruch</t>
  </si>
  <si>
    <t>x6</t>
  </si>
  <si>
    <t>mit mineralischen Fremdbestandteilen &lt; 10 V.-%</t>
  </si>
  <si>
    <t>BETON</t>
  </si>
  <si>
    <t>halbfest-fest</t>
  </si>
  <si>
    <t>x7</t>
  </si>
  <si>
    <t>Ggf. günstigere Einstufung nach Rücksprache mit der Behörde möglich</t>
  </si>
  <si>
    <t>ABDICHTUNG</t>
  </si>
  <si>
    <t>fest</t>
  </si>
  <si>
    <t>Einstufung unter Vernachlässigung des Parameters elektrische Leitfähigkeit</t>
  </si>
  <si>
    <t>BANKETT</t>
  </si>
  <si>
    <t>Prüfergebnisse unter Berücksichtigung einer ca. 15 % Reduzierung aufgrund der Einspannung durch den gebundenen Oberbau</t>
  </si>
  <si>
    <t>GEBAEUDE</t>
  </si>
  <si>
    <t>PHENOLE</t>
  </si>
  <si>
    <t>ABFALLSCHLUESSEL_GEMISCH</t>
  </si>
  <si>
    <t>SAMPLE.ABFALLSCHLUESSEL_GEMISCH</t>
  </si>
  <si>
    <t>bit. Befestigung</t>
  </si>
  <si>
    <t>neutral</t>
  </si>
  <si>
    <t/>
  </si>
  <si>
    <t>PROBE.GEBAEUDE</t>
  </si>
  <si>
    <t>PARAMETER.LP.EV</t>
  </si>
  <si>
    <t>PARAMETER.LP.EV85</t>
  </si>
  <si>
    <t>PARAMETER.LP.EV2</t>
  </si>
  <si>
    <t>PARAMETER.LP.EV2_SOLL</t>
  </si>
  <si>
    <t>Sammelprobe</t>
  </si>
  <si>
    <t>0/8</t>
  </si>
  <si>
    <t>RUK_PROBENART</t>
  </si>
  <si>
    <t>HAUFWERK</t>
  </si>
  <si>
    <t>FOOTNOTE_1</t>
  </si>
  <si>
    <t>FOOTNOTE_2</t>
  </si>
  <si>
    <t>FOOTNOTE_3</t>
  </si>
  <si>
    <t>FOOTNOTE_4</t>
  </si>
  <si>
    <t>FOOTNOTE_5</t>
  </si>
  <si>
    <t>FOOTNOTE_6</t>
  </si>
  <si>
    <t>FOOTNOTE_7</t>
  </si>
  <si>
    <t>FOOTNOTE_8</t>
  </si>
  <si>
    <t>FOOTNOTE_9</t>
  </si>
  <si>
    <t>FOOTNOTE_10</t>
  </si>
  <si>
    <t>PROBE.FOOTNOTE_1</t>
  </si>
  <si>
    <t>PROBE.FOOTNOTE_2</t>
  </si>
  <si>
    <t>PROBE.FOOTNOTE_3</t>
  </si>
  <si>
    <t>PROBE.FOOTNOTE_4</t>
  </si>
  <si>
    <t>PROBE.FOOTNOTE_5</t>
  </si>
  <si>
    <t>PROBE.FOOTNOTE_6</t>
  </si>
  <si>
    <t>PROBE.FOOTNOTE_7</t>
  </si>
  <si>
    <t>PROBE.FOOTNOTE_8</t>
  </si>
  <si>
    <t>PROBE.FOOTNOTE_9</t>
  </si>
  <si>
    <t>PROBE.FOOTNOTE_10</t>
  </si>
  <si>
    <t>PARAMETER.CHEMISTRY.LAGA_RC_ORIENTIERUNGSWERT</t>
  </si>
  <si>
    <t>PARAMETER.CHEMISTRY.PHENOLE</t>
  </si>
  <si>
    <t>LBM</t>
  </si>
  <si>
    <t>Partner 1</t>
  </si>
  <si>
    <t>Prüfer 1</t>
  </si>
  <si>
    <t>32U 123456 654321</t>
  </si>
  <si>
    <t>K 35, NK 5809 018 – NK 5809 016, Stat. 0+100, FS FR Bruttig</t>
  </si>
  <si>
    <t>Tafel 1, Zeile 1</t>
  </si>
  <si>
    <t>Sohle 1</t>
  </si>
  <si>
    <t>11-32-13</t>
  </si>
  <si>
    <t>C0</t>
  </si>
  <si>
    <t>0/11</t>
  </si>
  <si>
    <t>ST</t>
  </si>
  <si>
    <t>Antonelli</t>
  </si>
  <si>
    <t>Herr Hugo</t>
  </si>
  <si>
    <t>Erdaushub</t>
  </si>
  <si>
    <t>grün</t>
  </si>
  <si>
    <t>weiß</t>
  </si>
  <si>
    <t>Bereich 1.</t>
  </si>
  <si>
    <t>RUVA</t>
  </si>
  <si>
    <t>PARAMETER.CHEMISTRY.RUVA</t>
  </si>
  <si>
    <t>Dach</t>
  </si>
  <si>
    <t>5996/20</t>
  </si>
  <si>
    <t>4. OG</t>
  </si>
  <si>
    <t>5 L Behälter</t>
  </si>
  <si>
    <t>faserig</t>
  </si>
  <si>
    <t>elastisch</t>
  </si>
  <si>
    <t>Kies</t>
  </si>
  <si>
    <t>LAGA RC</t>
  </si>
  <si>
    <t>Fußboden</t>
  </si>
  <si>
    <t>2. OG</t>
  </si>
  <si>
    <t>Decke</t>
  </si>
  <si>
    <t>Wand</t>
  </si>
  <si>
    <t>17 05 04</t>
  </si>
  <si>
    <t>17 03 02</t>
  </si>
  <si>
    <t>17 06 03*</t>
  </si>
  <si>
    <t>17 09 02*</t>
  </si>
  <si>
    <t>17 09 04</t>
  </si>
  <si>
    <t>17 01 03</t>
  </si>
  <si>
    <t>17 01 07</t>
  </si>
  <si>
    <t>Fenster</t>
  </si>
  <si>
    <t>Fensterbank</t>
  </si>
  <si>
    <t>Fensterfuge</t>
  </si>
  <si>
    <t>Bodenfuge</t>
  </si>
  <si>
    <t>Kamin</t>
  </si>
  <si>
    <t>porös</t>
  </si>
  <si>
    <t>beißend</t>
  </si>
  <si>
    <t>Benzin</t>
  </si>
  <si>
    <t>Diesel</t>
  </si>
  <si>
    <t>Schwefel</t>
  </si>
  <si>
    <t>GEBÄUDE_ETAGEN</t>
  </si>
  <si>
    <t>Erdgeschoss</t>
  </si>
  <si>
    <t>1. OG</t>
  </si>
  <si>
    <t>3. OG</t>
  </si>
  <si>
    <t>5. OG</t>
  </si>
  <si>
    <t>Dachgeschoss</t>
  </si>
  <si>
    <t>Keller</t>
  </si>
  <si>
    <t>GEBÄUDE_GERUCH</t>
  </si>
  <si>
    <t>1. Parkdeck</t>
  </si>
  <si>
    <t>2. Parkdeck</t>
  </si>
  <si>
    <t>GEBÄUDE_BAUTEIL</t>
  </si>
  <si>
    <t>GEBÄUDE_CHARAKTER</t>
  </si>
  <si>
    <t>GEBÄUDE_ENTNAHME</t>
  </si>
  <si>
    <t>GEBÄUDE_AVV</t>
  </si>
  <si>
    <t>17 09 03*</t>
  </si>
  <si>
    <t>17 03 01*</t>
  </si>
  <si>
    <t>17 03 03*</t>
  </si>
  <si>
    <t>17 06 01*</t>
  </si>
  <si>
    <t>17 06 04</t>
  </si>
  <si>
    <t>17 06 05*</t>
  </si>
  <si>
    <t>17 08 01*</t>
  </si>
  <si>
    <t>17 08 02</t>
  </si>
  <si>
    <t>17 01 06*</t>
  </si>
  <si>
    <t>17 02 01</t>
  </si>
  <si>
    <t>17 02 04*</t>
  </si>
  <si>
    <t>ALTHOLZ</t>
  </si>
  <si>
    <t>auffällig</t>
  </si>
  <si>
    <t>nicht auffällig</t>
  </si>
  <si>
    <t>FCKW</t>
  </si>
  <si>
    <t>HBCD</t>
  </si>
  <si>
    <t>keine Auffälligkeit</t>
  </si>
  <si>
    <t>10 L; Hammer</t>
  </si>
  <si>
    <t>1 L; Cutter</t>
  </si>
  <si>
    <t>3 L; Cutter</t>
  </si>
  <si>
    <t>5 L; Cutter</t>
  </si>
  <si>
    <t>10 L; Cutter</t>
  </si>
  <si>
    <t>1 L; Flex</t>
  </si>
  <si>
    <t>3 L; Flex</t>
  </si>
  <si>
    <t>5 L; Flex</t>
  </si>
  <si>
    <t>10 L; Flex</t>
  </si>
  <si>
    <t>1 L; Stemmhammer</t>
  </si>
  <si>
    <t>3 L; Stemmhammer</t>
  </si>
  <si>
    <t>5 L; Stemmhammer</t>
  </si>
  <si>
    <t>10 L; Stemmhammer</t>
  </si>
  <si>
    <t>1 L; Stemmeisen</t>
  </si>
  <si>
    <t>3 L; Stemmeisen</t>
  </si>
  <si>
    <t>5 L; Stemmeisen</t>
  </si>
  <si>
    <t>10 L; Stemmeisen</t>
  </si>
  <si>
    <t>1 L; Schaber</t>
  </si>
  <si>
    <t>3 L; Schaber</t>
  </si>
  <si>
    <t>5 L; Schaber</t>
  </si>
  <si>
    <t>10 L; Schaber</t>
  </si>
  <si>
    <t>1 L; Bohrkern</t>
  </si>
  <si>
    <t>3 L; Bohrkern</t>
  </si>
  <si>
    <t>5 L; Bohrkern</t>
  </si>
  <si>
    <t>10 L; Bohrkern</t>
  </si>
  <si>
    <t>Auffälligkeit</t>
  </si>
  <si>
    <t>MATERIAL_VERGLEICH</t>
  </si>
  <si>
    <t>SAMPLE.MATERIAL_VERGLEICH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</si>
</sst>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/>
      <protection locked="0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1" xfId="0" applyBorder="1"/>
    <xf numFmtId="0" fontId="2" fillId="2" borderId="0" xfId="0" applyFont="1" applyFill="1"/>
    <xf numFmtId="0" fontId="0" fillId="0" borderId="0" xfId="0" applyNumberFormat="1" applyAlignment="1" applyProtection="1">
      <alignment horizontal="left"/>
      <protection locked="0"/>
    </xf>
    <xf numFmtId="0" fontId="0" fillId="3" borderId="0" xfId="0" applyFill="1" applyAlignment="1" applyProtection="1">
      <alignment horizontal="left"/>
      <protection locked="0"/>
    </xf>
    <xf numFmtId="14" fontId="0" fillId="0" borderId="0" xfId="0" applyNumberFormat="1"/>
    <xf numFmtId="0" fontId="0" fillId="0" borderId="0" xfId="0" applyAlignment="1" applyProtection="1">
      <alignment horizontal="right"/>
      <protection locked="0"/>
    </xf>
    <xf numFmtId="49" fontId="0" fillId="0" borderId="0" xfId="0" applyNumberFormat="1"/>
    <xf numFmtId="0" fontId="0" fillId="0" borderId="0" xfId="0" applyBorder="1"/>
    <xf numFmtId="49" fontId="0" fillId="0" borderId="0" xfId="0" applyNumberFormat="1" applyBorder="1"/>
    <xf numFmtId="49" fontId="0" fillId="0" borderId="2" xfId="0" applyNumberFormat="1" applyBorder="1"/>
  </cellXfs>
  <cellStyles count="1">
    <cellStyle name="Standard" xfId="0" builtinId="0"/>
  </cellStyles>
  <dxfs count="78">
    <dxf>
      <numFmt numFmtId="164" formatCode="0.0"/>
    </dxf>
    <dxf>
      <numFmt numFmtId="165" formatCode="\~\ 0"/>
    </dxf>
    <dxf>
      <numFmt numFmtId="165" formatCode="\~\ 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0" formatCode="General"/>
    </dxf>
    <dxf>
      <numFmt numFmtId="2" formatCode="0.0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919575D8-9B54-4398-A36C-CE7C8BF49B56}" autoFormatId="16" applyNumberFormats="0" applyBorderFormats="0" applyFontFormats="0" applyPatternFormats="0" applyAlignmentFormats="0" applyWidthHeightFormats="0">
  <queryTableRefresh nextId="367">
    <queryTableFields count="115">
      <queryTableField id="104" name="PROBE.ID" tableColumnId="104"/>
      <queryTableField id="105" name="PROBE.NUMMER" tableColumnId="105"/>
      <queryTableField id="118" name="PROBE.LP.ID" tableColumnId="111"/>
      <queryTableField id="107" name="PROBE.DATUM" tableColumnId="107"/>
      <queryTableField id="108" name="PROBE.PRUEFER" tableColumnId="108"/>
      <queryTableField id="109" name="PROBE.BEREICH" tableColumnId="109"/>
      <queryTableField id="134" name="PROBE.ANSPRECHPARTNER" tableColumnId="119"/>
      <queryTableField id="135" name="PROBE.KOORDINATEN" tableColumnId="120"/>
      <queryTableField id="136" name="PROBE.ORT" tableColumnId="121"/>
      <queryTableField id="137" name="PROBE.AUFSCHLUSS_OB" tableColumnId="122"/>
      <queryTableField id="138" name="PROBE.AUFSCHLUSS_TOB" tableColumnId="123"/>
      <queryTableField id="139" name="PROBE.AUFSCHLUSS_UG_OH_BA" tableColumnId="124"/>
      <queryTableField id="140" name="PROBE.OBERKANTE" tableColumnId="125"/>
      <queryTableField id="141" name="PROBE.BELASTUNGSKLASSE" tableColumnId="126"/>
      <queryTableField id="142" name="PROBE.BELASTUNGSKLASSE_TAFEL" tableColumnId="127"/>
      <queryTableField id="143" name="PROBE.PECH_QUALITATIV" tableColumnId="128"/>
      <queryTableField id="144" name="PROBE.PECH_HALBQUANTITATIV" tableColumnId="129"/>
      <queryTableField id="145" name="PROBE.PECH_QUANTITATIV" tableColumnId="130"/>
      <queryTableField id="146" name="PROBE.TRAG_PLANUM" tableColumnId="131"/>
      <queryTableField id="147" name="PROBE.TRAG_GRABENSOHLE" tableColumnId="132"/>
      <queryTableField id="148" name="PROBE.SOHLE_TIEFE" tableColumnId="133"/>
      <queryTableField id="149" name="PROBE.VERBUND_UNTERLAGE" tableColumnId="134"/>
      <queryTableField id="150" name="PROBE.ZIELTIEFE" tableColumnId="135"/>
      <queryTableField id="335" name="PROBE.FOOTNOTE_1" tableColumnId="6"/>
      <queryTableField id="336" name="PROBE.FOOTNOTE_2" tableColumnId="7"/>
      <queryTableField id="337" name="PROBE.FOOTNOTE_3" tableColumnId="8"/>
      <queryTableField id="338" name="PROBE.FOOTNOTE_4" tableColumnId="9"/>
      <queryTableField id="339" name="PROBE.FOOTNOTE_5" tableColumnId="10"/>
      <queryTableField id="340" name="PROBE.FOOTNOTE_6" tableColumnId="11"/>
      <queryTableField id="341" name="PROBE.FOOTNOTE_7" tableColumnId="12"/>
      <queryTableField id="342" name="PROBE.FOOTNOTE_8" tableColumnId="13"/>
      <queryTableField id="343" name="PROBE.FOOTNOTE_9" tableColumnId="14"/>
      <queryTableField id="344" name="PROBE.FOOTNOTE_10" tableColumnId="15"/>
      <queryTableField id="110" name="PROBE.BAUTEIL" tableColumnId="110"/>
      <queryTableField id="162" name="PROBE.PROBENCHARAKTER" tableColumnId="147"/>
      <queryTableField id="163" name="PROBE.GERUCH" tableColumnId="148"/>
      <queryTableField id="164" name="PROBE.PROBENNUMMER" tableColumnId="149"/>
      <queryTableField id="325" name="PROBE.GEBAEUDE" tableColumnId="1"/>
      <queryTableField id="166" name="PROBE.ETAGE" tableColumnId="151"/>
      <queryTableField id="167" name="PROBE.RAUM" tableColumnId="152"/>
      <queryTableField id="168" name="PROBE.ENTNAHME" tableColumnId="153"/>
      <queryTableField id="119" name="SAMPLE.ID" tableColumnId="112"/>
      <queryTableField id="120" name="SAMPLE.PROBE.ID" tableColumnId="113"/>
      <queryTableField id="121" name="SAMPLE.CHEMISTRY.ID" tableColumnId="114"/>
      <queryTableField id="122" name="SAMPLE.RUK.ID" tableColumnId="115"/>
      <queryTableField id="204" name="SAMPLE.NUMMER" tableColumnId="154"/>
      <queryTableField id="205" name="SAMPLE.AUFSCHLUSS" tableColumnId="155"/>
      <queryTableField id="206" name="SAMPLE.ART" tableColumnId="156"/>
      <queryTableField id="207" name="SAMPLE.KOERNUNG" tableColumnId="157"/>
      <queryTableField id="208" name="SAMPLE.BODENKLASSE" tableColumnId="158"/>
      <queryTableField id="209" name="SAMPLE.DICKE" tableColumnId="159"/>
      <queryTableField id="210" name="SAMPLE.TIEFE_START" tableColumnId="160"/>
      <queryTableField id="211" name="SAMPLE.TIEFE_ENDE" tableColumnId="161"/>
      <queryTableField id="212" name="SAMPLE.PECH" tableColumnId="162"/>
      <queryTableField id="214" name="SAMPLE.RUNDUNGSGRAD_GESTUFTHEIT" tableColumnId="164"/>
      <queryTableField id="215" name="SAMPLE.FARBE" tableColumnId="165"/>
      <queryTableField id="216" name="SAMPLE.BODENART" tableColumnId="166"/>
      <queryTableField id="217" name="SAMPLE.KONSISTENZ" tableColumnId="167"/>
      <queryTableField id="218" name="SAMPLE.FEUCHTIGKEIT" tableColumnId="168"/>
      <queryTableField id="219" name="SAMPLE.WASSERGEHALT" tableColumnId="169"/>
      <queryTableField id="220" name="SAMPLE.WASSERPROCTOR" tableColumnId="170"/>
      <queryTableField id="221" name="SAMPLE.NOTIZ" tableColumnId="171"/>
      <queryTableField id="222" name="SAMPLE.BEHAELTNIS" tableColumnId="172"/>
      <queryTableField id="223" name="SAMPLE.ABFALLART" tableColumnId="173"/>
      <queryTableField id="224" name="SAMPLE.GERUCH" tableColumnId="174"/>
      <queryTableField id="225" name="SAMPLE.KORNGROESSENVERTEILUNG" tableColumnId="175"/>
      <queryTableField id="226" name="SAMPLE.DRUCKFESTIGKEIT" tableColumnId="176"/>
      <queryTableField id="227" name="SAMPLE.FROSTEMPFINDLICHKEITSKLASSE" tableColumnId="177"/>
      <queryTableField id="228" name="SAMPLE.VERDICHTUNGSFAEHIGKEIT" tableColumnId="178"/>
      <queryTableField id="229" name="SAMPLE.HOMOGENBEREICH" tableColumnId="179"/>
      <queryTableField id="231" name="SAMPLE.VOLUMEN" tableColumnId="181"/>
      <queryTableField id="232" name="SAMPLE.PROBEN" tableColumnId="182"/>
      <queryTableField id="230" name="SAMPLE.MATERIAL" tableColumnId="180"/>
      <queryTableField id="233" name="SAMPLE.ENTNAHME" tableColumnId="183"/>
      <queryTableField id="363" name="SAMPLE.MATERIAL_VERGLEICH" tableColumnId="20"/>
      <queryTableField id="234" name="SAMPLE.SCHADSTOFFVERDACHT" tableColumnId="184"/>
      <queryTableField id="235" name="SAMPLE.ABFALLSCHLUESSEL_MATERIAL" tableColumnId="185"/>
      <queryTableField id="355" name="SAMPLE.ABFALLSCHLUESSEL_GEMISCH" tableColumnId="16"/>
      <queryTableField id="123" name="PARAMETER.CHEMISTRY.ID" tableColumnId="116"/>
      <queryTableField id="237" name="PARAMETER.CHEMISTRY.MUFV" tableColumnId="187"/>
      <queryTableField id="238" name="PARAMETER.CHEMISTRY.MUFV_PARAMETER" tableColumnId="188"/>
      <queryTableField id="239" name="PARAMETER.CHEMISTRY.LFS" tableColumnId="189"/>
      <queryTableField id="240" name="PARAMETER.CHEMISTRY.LAGA_BO" tableColumnId="190"/>
      <queryTableField id="241" name="PARAMETER.CHEMISTRY.LAGA_RC" tableColumnId="191"/>
      <queryTableField id="356" name="PARAMETER.CHEMISTRY.LAGA_RC_ORIENTIERUNGSWERT" tableColumnId="17"/>
      <queryTableField id="243" name="PARAMETER.CHEMISTRY.TL_GESTEIN" tableColumnId="193"/>
      <queryTableField id="244" name="PARAMETER.CHEMISTRY.DEPV" tableColumnId="194"/>
      <queryTableField id="245" name="PARAMETER.CHEMISTRY.ENTSCHEIDUNGSHILFE" tableColumnId="195"/>
      <queryTableField id="246" name="PARAMETER.CHEMISTRY.REKU" tableColumnId="196"/>
      <queryTableField id="247" name="PARAMETER.CHEMISTRY.ABFALLSCHLUESSEL" tableColumnId="197"/>
      <queryTableField id="361" name="PARAMETER.CHEMISTRY.RUVA" tableColumnId="19"/>
      <queryTableField id="248" name="PARAMETER.CHEMISTRY.ASBEST" tableColumnId="198"/>
      <queryTableField id="249" name="PARAMETER.CHEMISTRY.PCB" tableColumnId="199"/>
      <queryTableField id="250" name="PARAMETER.CHEMISTRY.BTEX" tableColumnId="200"/>
      <queryTableField id="311" name="PARAMETER.CHEMISTRY.EOX" tableColumnId="209"/>
      <queryTableField id="357" name="PARAMETER.CHEMISTRY.PHENOLE" tableColumnId="18"/>
      <queryTableField id="313" name="PARAMETER.CHEMISTRY.ICP_SCREENING" tableColumnId="211"/>
      <queryTableField id="314" name="PARAMETER.CHEMISTRY.SULFAT" tableColumnId="212"/>
      <queryTableField id="315" name="PARAMETER.CHEMISTRY.KMF" tableColumnId="213"/>
      <queryTableField id="316" name="PARAMETER.CHEMISTRY.PAK" tableColumnId="214"/>
      <queryTableField id="317" name="PARAMETER.CHEMISTRY.ALTHOLZ_VERORDNUNG" tableColumnId="215"/>
      <queryTableField id="124" name="PARAMETER.LP.ID" tableColumnId="117"/>
      <queryTableField id="251" name="PARAMETER.LP.NUMMER" tableColumnId="201"/>
      <queryTableField id="252" name="PARAMETER.LP.WERT_1" tableColumnId="202"/>
      <queryTableField id="253" name="PARAMETER.LP.WERT_2" tableColumnId="203"/>
      <queryTableField id="254" name="PARAMETER.LP.WERT_3" tableColumnId="204"/>
      <queryTableField id="255" name="PARAMETER.LP.MITTELWERT" tableColumnId="205"/>
      <queryTableField id="327" name="PARAMETER.LP.EV" tableColumnId="2"/>
      <queryTableField id="328" name="PARAMETER.LP.EV85" tableColumnId="3"/>
      <queryTableField id="329" name="PARAMETER.LP.EV2" tableColumnId="4"/>
      <queryTableField id="330" name="PARAMETER.LP.EV2_SOLL" tableColumnId="5"/>
      <queryTableField id="125" name="PARAMETER.RUK.ID" tableColumnId="118"/>
      <queryTableField id="256" name="PARAMETER.RUK.NUMMER" tableColumnId="206"/>
      <queryTableField id="257" name="PARAMETER.RUK.PROBENART" tableColumnId="207"/>
      <queryTableField id="258" name="PARAMETER.RUK.WERT" tableColumnId="20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8" xr16:uid="{2327D536-AA02-43AD-AE36-EC1E83D7C33E}" autoFormatId="16" applyNumberFormats="0" applyBorderFormats="0" applyFontFormats="0" applyPatternFormats="0" applyAlignmentFormats="0" applyWidthHeightFormats="0">
  <queryTableRefresh nextId="130">
    <queryTableFields count="41">
      <queryTableField id="1" name="PROBE.ID" tableColumnId="1"/>
      <queryTableField id="2" name="PROBE.NUMMER" tableColumnId="2"/>
      <queryTableField id="43" name="PROBE.LP.ID" tableColumnId="43"/>
      <queryTableField id="4" name="PROBE.DATUM" tableColumnId="4"/>
      <queryTableField id="5" name="PROBE.PRUEFER" tableColumnId="5"/>
      <queryTableField id="6" name="PROBE.BEREICH" tableColumnId="6"/>
      <queryTableField id="44" name="PROBE.ANSPRECHPARTNER" tableColumnId="44"/>
      <queryTableField id="45" name="PROBE.KOORDINATEN" tableColumnId="45"/>
      <queryTableField id="46" name="PROBE.ORT" tableColumnId="46"/>
      <queryTableField id="47" name="PROBE.AUFSCHLUSS_OB" tableColumnId="47"/>
      <queryTableField id="48" name="PROBE.AUFSCHLUSS_TOB" tableColumnId="48"/>
      <queryTableField id="49" name="PROBE.AUFSCHLUSS_UG_OH_BA" tableColumnId="49"/>
      <queryTableField id="50" name="PROBE.OBERKANTE" tableColumnId="50"/>
      <queryTableField id="51" name="PROBE.BELASTUNGSKLASSE" tableColumnId="51"/>
      <queryTableField id="52" name="PROBE.BELASTUNGSKLASSE_TAFEL" tableColumnId="52"/>
      <queryTableField id="53" name="PROBE.PECH_QUALITATIV" tableColumnId="53"/>
      <queryTableField id="54" name="PROBE.PECH_HALBQUANTITATIV" tableColumnId="54"/>
      <queryTableField id="55" name="PROBE.PECH_QUANTITATIV" tableColumnId="55"/>
      <queryTableField id="56" name="PROBE.TRAG_PLANUM" tableColumnId="56"/>
      <queryTableField id="57" name="PROBE.TRAG_GRABENSOHLE" tableColumnId="57"/>
      <queryTableField id="58" name="PROBE.SOHLE_TIEFE" tableColumnId="58"/>
      <queryTableField id="59" name="PROBE.VERBUND_UNTERLAGE" tableColumnId="59"/>
      <queryTableField id="60" name="PROBE.ZIELTIEFE" tableColumnId="60"/>
      <queryTableField id="110" name="PROBE.FOOTNOTE_1" tableColumnId="7"/>
      <queryTableField id="111" name="PROBE.FOOTNOTE_2" tableColumnId="8"/>
      <queryTableField id="112" name="PROBE.FOOTNOTE_3" tableColumnId="9"/>
      <queryTableField id="113" name="PROBE.FOOTNOTE_4" tableColumnId="10"/>
      <queryTableField id="114" name="PROBE.FOOTNOTE_5" tableColumnId="11"/>
      <queryTableField id="115" name="PROBE.FOOTNOTE_6" tableColumnId="12"/>
      <queryTableField id="116" name="PROBE.FOOTNOTE_7" tableColumnId="13"/>
      <queryTableField id="117" name="PROBE.FOOTNOTE_8" tableColumnId="14"/>
      <queryTableField id="118" name="PROBE.FOOTNOTE_9" tableColumnId="15"/>
      <queryTableField id="119" name="PROBE.FOOTNOTE_10" tableColumnId="16"/>
      <queryTableField id="35" name="PROBE.BAUTEIL" tableColumnId="35"/>
      <queryTableField id="72" name="PROBE.PROBENCHARAKTER" tableColumnId="72"/>
      <queryTableField id="73" name="PROBE.GERUCH" tableColumnId="73"/>
      <queryTableField id="74" name="PROBE.PROBENNUMMER" tableColumnId="74"/>
      <queryTableField id="108" name="PROBE.GEBAEUDE" tableColumnId="3"/>
      <queryTableField id="76" name="PROBE.ETAGE" tableColumnId="76"/>
      <queryTableField id="77" name="PROBE.RAUM" tableColumnId="77"/>
      <queryTableField id="78" name="PROBE.ENTNAHME" tableColumnId="7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2" xr16:uid="{F8C1123A-A590-4E64-B7F7-1AA1F3534749}" autoFormatId="16" applyNumberFormats="0" applyBorderFormats="0" applyFontFormats="0" applyPatternFormats="0" applyAlignmentFormats="0" applyWidthHeightFormats="0">
  <queryTableRefresh nextId="83">
    <queryTableFields count="36">
      <queryTableField id="38" name="SAMPLE.ID" tableColumnId="38"/>
      <queryTableField id="39" name="SAMPLE.PROBE.ID" tableColumnId="39"/>
      <queryTableField id="40" name="SAMPLE.CHEMISTRY.ID" tableColumnId="40"/>
      <queryTableField id="46" name="SAMPLE.RUK.ID" tableColumnId="42"/>
      <queryTableField id="47" name="SAMPLE.NUMMER" tableColumnId="43"/>
      <queryTableField id="48" name="SAMPLE.AUFSCHLUSS" tableColumnId="44"/>
      <queryTableField id="49" name="SAMPLE.ART" tableColumnId="45"/>
      <queryTableField id="50" name="SAMPLE.KOERNUNG" tableColumnId="46"/>
      <queryTableField id="51" name="SAMPLE.BODENKLASSE" tableColumnId="47"/>
      <queryTableField id="52" name="SAMPLE.DICKE" tableColumnId="48"/>
      <queryTableField id="53" name="SAMPLE.TIEFE_START" tableColumnId="49"/>
      <queryTableField id="54" name="SAMPLE.TIEFE_ENDE" tableColumnId="50"/>
      <queryTableField id="55" name="SAMPLE.PECH" tableColumnId="51"/>
      <queryTableField id="57" name="SAMPLE.RUNDUNGSGRAD_GESTUFTHEIT" tableColumnId="53"/>
      <queryTableField id="58" name="SAMPLE.FARBE" tableColumnId="54"/>
      <queryTableField id="59" name="SAMPLE.BODENART" tableColumnId="55"/>
      <queryTableField id="60" name="SAMPLE.KONSISTENZ" tableColumnId="56"/>
      <queryTableField id="61" name="SAMPLE.FEUCHTIGKEIT" tableColumnId="57"/>
      <queryTableField id="62" name="SAMPLE.WASSERGEHALT" tableColumnId="58"/>
      <queryTableField id="63" name="SAMPLE.WASSERPROCTOR" tableColumnId="59"/>
      <queryTableField id="64" name="SAMPLE.NOTIZ" tableColumnId="60"/>
      <queryTableField id="65" name="SAMPLE.BEHAELTNIS" tableColumnId="61"/>
      <queryTableField id="66" name="SAMPLE.ABFALLART" tableColumnId="62"/>
      <queryTableField id="67" name="SAMPLE.GERUCH" tableColumnId="63"/>
      <queryTableField id="68" name="SAMPLE.KORNGROESSENVERTEILUNG" tableColumnId="64"/>
      <queryTableField id="69" name="SAMPLE.DRUCKFESTIGKEIT" tableColumnId="65"/>
      <queryTableField id="70" name="SAMPLE.FROSTEMPFINDLICHKEITSKLASSE" tableColumnId="66"/>
      <queryTableField id="71" name="SAMPLE.VERDICHTUNGSFAEHIGKEIT" tableColumnId="67"/>
      <queryTableField id="72" name="SAMPLE.HOMOGENBEREICH" tableColumnId="68"/>
      <queryTableField id="74" name="SAMPLE.VOLUMEN" tableColumnId="70"/>
      <queryTableField id="75" name="SAMPLE.PROBEN" tableColumnId="71"/>
      <queryTableField id="73" name="SAMPLE.MATERIAL" tableColumnId="69"/>
      <queryTableField id="76" name="SAMPLE.ENTNAHME" tableColumnId="72"/>
      <queryTableField id="77" name="SAMPLE.SCHADSTOFFVERDACHT" tableColumnId="73"/>
      <queryTableField id="78" name="SAMPLE.ABFALLSCHLUESSEL_MATERIAL" tableColumnId="74"/>
      <queryTableField id="80" name="SAMPLE.ABFALLSCHLUESSEL_GEMISCH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0860B2-9C07-4581-9E0E-DC4E29064FC0}" name="DATENSATZ" displayName="DATENSATZ" ref="A1:DK4" tableType="queryTable" totalsRowShown="0">
  <autoFilter ref="A1:DK4" xr:uid="{E80860B2-9C07-4581-9E0E-DC4E29064FC0}"/>
  <tableColumns count="115">
    <tableColumn id="104" xr3:uid="{1F240B8B-8105-4BC9-88F6-FC0354DA609F}" uniqueName="104" name="PROBE.ID" queryTableFieldId="104"/>
    <tableColumn id="105" xr3:uid="{04659A8A-E3E9-4848-B18F-ABE0E13E229C}" uniqueName="105" name="PROBE.NUMMER" queryTableFieldId="105"/>
    <tableColumn id="111" xr3:uid="{E04A5055-B91B-459B-B5AD-30425366E731}" uniqueName="111" name="PROBE.LP.ID" queryTableFieldId="118"/>
    <tableColumn id="107" xr3:uid="{8736A32C-C811-4513-B152-47C2F222690F}" uniqueName="107" name="PROBE.DATUM" queryTableFieldId="107"/>
    <tableColumn id="108" xr3:uid="{7F3A4BD9-93B1-4DAB-A838-8F07EA750547}" uniqueName="108" name="PROBE.PRUEFER" queryTableFieldId="108"/>
    <tableColumn id="109" xr3:uid="{7C21774B-C6F9-462C-AD92-2BC3011B8CAF}" uniqueName="109" name="PROBE.BEREICH" queryTableFieldId="109"/>
    <tableColumn id="119" xr3:uid="{F7641E2E-5379-4749-A39A-2099C0173F2B}" uniqueName="119" name="PROBE.ANSPRECHPARTNER" queryTableFieldId="134"/>
    <tableColumn id="120" xr3:uid="{C7A5F27E-942F-434F-A921-FD05DB52E7B4}" uniqueName="120" name="PROBE.KOORDINATEN" queryTableFieldId="135"/>
    <tableColumn id="121" xr3:uid="{DBB0A97F-821E-4F30-BD00-814F26B00A84}" uniqueName="121" name="PROBE.ORT" queryTableFieldId="136"/>
    <tableColumn id="122" xr3:uid="{569C54FF-44F6-4D7C-8127-C06F3ACC4CAC}" uniqueName="122" name="PROBE.AUFSCHLUSS_OB" queryTableFieldId="137"/>
    <tableColumn id="123" xr3:uid="{EFDD48AF-5C74-41D3-857A-B1573BF5B6DD}" uniqueName="123" name="PROBE.AUFSCHLUSS_TOB" queryTableFieldId="138"/>
    <tableColumn id="124" xr3:uid="{5211412B-972E-46EA-A5C3-FE4AC4A6F2AD}" uniqueName="124" name="PROBE.AUFSCHLUSS_UG_OH_BA" queryTableFieldId="139"/>
    <tableColumn id="125" xr3:uid="{655EE610-0B31-4446-BADA-941295BE7673}" uniqueName="125" name="PROBE.OBERKANTE" queryTableFieldId="140"/>
    <tableColumn id="126" xr3:uid="{61C7ABAA-7F72-40AC-9800-F184E48C6A74}" uniqueName="126" name="PROBE.BELASTUNGSKLASSE" queryTableFieldId="141"/>
    <tableColumn id="127" xr3:uid="{D1CC60E1-2965-4940-8062-E24583F2DD72}" uniqueName="127" name="PROBE.BELASTUNGSKLASSE_TAFEL" queryTableFieldId="142"/>
    <tableColumn id="128" xr3:uid="{1CAB739E-1E4C-4C78-BBBC-D32125DECCF0}" uniqueName="128" name="PROBE.PECH_QUALITATIV" queryTableFieldId="143"/>
    <tableColumn id="129" xr3:uid="{BCB6AEFC-6CAE-4ABD-B01C-FCDA517D7E37}" uniqueName="129" name="PROBE.PECH_HALBQUANTITATIV" queryTableFieldId="144"/>
    <tableColumn id="130" xr3:uid="{5BFE2EC9-3B78-49B9-BC97-B427FD835E71}" uniqueName="130" name="PROBE.PECH_QUANTITATIV" queryTableFieldId="145"/>
    <tableColumn id="131" xr3:uid="{64DD190E-F4E9-4CCD-B266-6062FD027BF5}" uniqueName="131" name="PROBE.TRAG_PLANUM" queryTableFieldId="146"/>
    <tableColumn id="132" xr3:uid="{F9DB570A-67D0-45A2-87CC-E092C5DD2051}" uniqueName="132" name="PROBE.TRAG_GRABENSOHLE" queryTableFieldId="147"/>
    <tableColumn id="133" xr3:uid="{1F47DC2C-7B52-40D8-9271-021D04F72CF9}" uniqueName="133" name="PROBE.SOHLE_TIEFE" queryTableFieldId="148"/>
    <tableColumn id="134" xr3:uid="{7E7939A5-468E-449C-AD45-904ACB43FEEE}" uniqueName="134" name="PROBE.VERBUND_UNTERLAGE" queryTableFieldId="149"/>
    <tableColumn id="135" xr3:uid="{644444E1-E331-4EDE-881A-975C9356AB2B}" uniqueName="135" name="PROBE.ZIELTIEFE" queryTableFieldId="150"/>
    <tableColumn id="6" xr3:uid="{69E065DC-ED00-45AB-9CDF-8F2D95434B84}" uniqueName="6" name="PROBE.FOOTNOTE_1" queryTableFieldId="335"/>
    <tableColumn id="7" xr3:uid="{71480504-9EA5-411A-BD21-8DFA1820F3B4}" uniqueName="7" name="PROBE.FOOTNOTE_2" queryTableFieldId="336"/>
    <tableColumn id="8" xr3:uid="{D9C13E3A-2049-4067-ACC7-5933707EE9CC}" uniqueName="8" name="PROBE.FOOTNOTE_3" queryTableFieldId="337"/>
    <tableColumn id="9" xr3:uid="{0908591D-B25E-4FF7-BEBB-8C502CB2C229}" uniqueName="9" name="PROBE.FOOTNOTE_4" queryTableFieldId="338"/>
    <tableColumn id="10" xr3:uid="{21CEDEFE-6E5A-4F86-A75A-F956B56E7EA9}" uniqueName="10" name="PROBE.FOOTNOTE_5" queryTableFieldId="339"/>
    <tableColumn id="11" xr3:uid="{6858D476-7693-412D-B7BD-DD4269C88C69}" uniqueName="11" name="PROBE.FOOTNOTE_6" queryTableFieldId="340"/>
    <tableColumn id="12" xr3:uid="{9E1C0C3B-CE97-4846-B153-2C413B7DFF0F}" uniqueName="12" name="PROBE.FOOTNOTE_7" queryTableFieldId="341"/>
    <tableColumn id="13" xr3:uid="{A3F614D2-2002-442C-B4AA-5C709294790D}" uniqueName="13" name="PROBE.FOOTNOTE_8" queryTableFieldId="342"/>
    <tableColumn id="14" xr3:uid="{31D864C9-4FB8-46BB-9858-D6DEEE793A20}" uniqueName="14" name="PROBE.FOOTNOTE_9" queryTableFieldId="343"/>
    <tableColumn id="15" xr3:uid="{831BCD17-B3D3-4487-A49E-A23DBD3BE0F3}" uniqueName="15" name="PROBE.FOOTNOTE_10" queryTableFieldId="344"/>
    <tableColumn id="110" xr3:uid="{6C77FFD3-3FF6-4CA6-8037-5CD140A2E4E9}" uniqueName="110" name="PROBE.BAUTEIL" queryTableFieldId="110"/>
    <tableColumn id="147" xr3:uid="{0D9DBD9E-5BF0-4B05-9029-B76ECAC3D42F}" uniqueName="147" name="PROBE.PROBENCHARAKTER" queryTableFieldId="162"/>
    <tableColumn id="148" xr3:uid="{5C4036E7-A058-4F43-9D08-A825129EE0D6}" uniqueName="148" name="PROBE.GERUCH" queryTableFieldId="163"/>
    <tableColumn id="149" xr3:uid="{9BCC51F9-FCCB-474E-995A-1769EB910B06}" uniqueName="149" name="PROBE.PROBENNUMMER" queryTableFieldId="164"/>
    <tableColumn id="1" xr3:uid="{C57DF60F-BFAE-451E-BDF0-F6521179FD69}" uniqueName="1" name="PROBE.GEBAEUDE" queryTableFieldId="325"/>
    <tableColumn id="151" xr3:uid="{76BEA1A1-A088-40DB-AE99-226BAC48BD94}" uniqueName="151" name="PROBE.ETAGE" queryTableFieldId="166"/>
    <tableColumn id="152" xr3:uid="{B182016C-C19B-4D3C-9488-55998B1704FA}" uniqueName="152" name="PROBE.RAUM" queryTableFieldId="167"/>
    <tableColumn id="153" xr3:uid="{36CE632A-91C9-4AD1-AF50-39D898F94A3B}" uniqueName="153" name="PROBE.ENTNAHME" queryTableFieldId="168"/>
    <tableColumn id="112" xr3:uid="{17556F43-86A6-4AFB-A407-CA2FCE88D859}" uniqueName="112" name="SAMPLE.ID" queryTableFieldId="119"/>
    <tableColumn id="113" xr3:uid="{BC1DC451-B781-432D-AA6E-9C275481DE17}" uniqueName="113" name="SAMPLE.PROBE.ID" queryTableFieldId="120"/>
    <tableColumn id="114" xr3:uid="{5BF21B37-C214-4391-A37E-46F98FE9B9A6}" uniqueName="114" name="SAMPLE.CHEMISTRY.ID" queryTableFieldId="121"/>
    <tableColumn id="115" xr3:uid="{BC3F41A1-1471-4EBB-87B8-DD0BB333FDCE}" uniqueName="115" name="SAMPLE.RUK.ID" queryTableFieldId="122"/>
    <tableColumn id="154" xr3:uid="{2CCC28A4-8919-4F01-8308-FBEAFB91354D}" uniqueName="154" name="SAMPLE.NUMMER" queryTableFieldId="204"/>
    <tableColumn id="155" xr3:uid="{80605546-7176-4780-B865-1C66AA432025}" uniqueName="155" name="SAMPLE.AUFSCHLUSS" queryTableFieldId="205"/>
    <tableColumn id="156" xr3:uid="{CC0CFE57-8312-47EF-920A-2D6D3740B23B}" uniqueName="156" name="SAMPLE.ART" queryTableFieldId="206"/>
    <tableColumn id="157" xr3:uid="{86E4E31F-86B6-438C-BE65-EC8C23B2C703}" uniqueName="157" name="SAMPLE.KOERNUNG" queryTableFieldId="207" dataDxfId="5"/>
    <tableColumn id="158" xr3:uid="{ABDFE324-7BD3-459A-9F28-E0606FA001EA}" uniqueName="158" name="SAMPLE.BODENKLASSE" queryTableFieldId="208"/>
    <tableColumn id="159" xr3:uid="{643727B5-6F15-4564-981E-B9D670C45798}" uniqueName="159" name="SAMPLE.DICKE" queryTableFieldId="209"/>
    <tableColumn id="160" xr3:uid="{C67AB5FE-0E5A-40C5-8944-D0A069948831}" uniqueName="160" name="SAMPLE.TIEFE_START" queryTableFieldId="210"/>
    <tableColumn id="161" xr3:uid="{FDB320A0-51AD-498E-96FA-0DE7A9BDE329}" uniqueName="161" name="SAMPLE.TIEFE_ENDE" queryTableFieldId="211"/>
    <tableColumn id="162" xr3:uid="{EECE798E-42F9-4005-BE8F-6C64E4597CC1}" uniqueName="162" name="SAMPLE.PECH" queryTableFieldId="212"/>
    <tableColumn id="164" xr3:uid="{48F3F88C-CAE2-47F2-A8FD-903FC05D5E3F}" uniqueName="164" name="SAMPLE.RUNDUNGSGRAD_GESTUFTHEIT" queryTableFieldId="214"/>
    <tableColumn id="165" xr3:uid="{26D90AB3-479C-4D90-9658-4507A9768767}" uniqueName="165" name="SAMPLE.FARBE" queryTableFieldId="215"/>
    <tableColumn id="166" xr3:uid="{AC2DD65F-09E6-49F8-B735-4A17D2089FB2}" uniqueName="166" name="SAMPLE.BODENART" queryTableFieldId="216"/>
    <tableColumn id="167" xr3:uid="{ABD8DE43-0A36-4FCC-8295-27B80268410F}" uniqueName="167" name="SAMPLE.KONSISTENZ" queryTableFieldId="217"/>
    <tableColumn id="168" xr3:uid="{C9D643C5-47C7-4199-919F-0552C1F47EF5}" uniqueName="168" name="SAMPLE.FEUCHTIGKEIT" queryTableFieldId="218"/>
    <tableColumn id="169" xr3:uid="{13A97994-7BD5-4710-8C80-E46D096509E2}" uniqueName="169" name="SAMPLE.WASSERGEHALT" queryTableFieldId="219"/>
    <tableColumn id="170" xr3:uid="{58658A06-6A79-476F-B2C2-96C877AC2762}" uniqueName="170" name="SAMPLE.WASSERPROCTOR" queryTableFieldId="220"/>
    <tableColumn id="171" xr3:uid="{FD4CD116-57E5-4B08-917D-282CF11FEC4E}" uniqueName="171" name="SAMPLE.NOTIZ" queryTableFieldId="221"/>
    <tableColumn id="172" xr3:uid="{C94D6569-C954-45E3-93E1-CCD370161CD5}" uniqueName="172" name="SAMPLE.BEHAELTNIS" queryTableFieldId="222"/>
    <tableColumn id="173" xr3:uid="{AD162C20-EFD3-4C57-9C5B-A1B303BDEC16}" uniqueName="173" name="SAMPLE.ABFALLART" queryTableFieldId="223"/>
    <tableColumn id="174" xr3:uid="{EDBEED35-7B17-41D9-8EDA-08509CA1ADEB}" uniqueName="174" name="SAMPLE.GERUCH" queryTableFieldId="224"/>
    <tableColumn id="175" xr3:uid="{07D9942F-0795-46F9-AB87-C557CF910C1A}" uniqueName="175" name="SAMPLE.KORNGROESSENVERTEILUNG" queryTableFieldId="225"/>
    <tableColumn id="176" xr3:uid="{36318DBB-84A7-47DA-848E-0CABA3069658}" uniqueName="176" name="SAMPLE.DRUCKFESTIGKEIT" queryTableFieldId="226"/>
    <tableColumn id="177" xr3:uid="{DE7B2FE4-2C34-4B99-8E1B-2472C20221E9}" uniqueName="177" name="SAMPLE.FROSTEMPFINDLICHKEITSKLASSE" queryTableFieldId="227"/>
    <tableColumn id="178" xr3:uid="{AA0DECCC-55F7-4F5B-B0DC-A4051889E767}" uniqueName="178" name="SAMPLE.VERDICHTUNGSFAEHIGKEIT" queryTableFieldId="228"/>
    <tableColumn id="179" xr3:uid="{37DCEA82-55BA-4C49-94A8-D1E67DEB92E0}" uniqueName="179" name="SAMPLE.HOMOGENBEREICH" queryTableFieldId="229"/>
    <tableColumn id="181" xr3:uid="{7AC9C377-A270-4FB0-B4C4-843FF8D56CB9}" uniqueName="181" name="SAMPLE.VOLUMEN" queryTableFieldId="231"/>
    <tableColumn id="182" xr3:uid="{F508E174-034F-4520-B08C-82EAD5E807DE}" uniqueName="182" name="SAMPLE.PROBEN" queryTableFieldId="232"/>
    <tableColumn id="180" xr3:uid="{E0E5DA25-5DD7-4F84-B3F5-8B4A7FE760E9}" uniqueName="180" name="SAMPLE.MATERIAL" queryTableFieldId="230"/>
    <tableColumn id="183" xr3:uid="{F7D10DBF-7481-4945-80EE-8EAEC6089397}" uniqueName="183" name="SAMPLE.ENTNAHME" queryTableFieldId="233"/>
    <tableColumn id="20" xr3:uid="{83FF7956-1124-4B9A-843A-33A0001601C6}" uniqueName="20" name="SAMPLE.MATERIAL_VERGLEICH" queryTableFieldId="363"/>
    <tableColumn id="184" xr3:uid="{4FB3B468-9F67-46C7-A3AB-DA48E27FE7E1}" uniqueName="184" name="SAMPLE.SCHADSTOFFVERDACHT" queryTableFieldId="234"/>
    <tableColumn id="185" xr3:uid="{B9362267-E745-454F-8D0B-54D90619895E}" uniqueName="185" name="SAMPLE.ABFALLSCHLUESSEL_MATERIAL" queryTableFieldId="235" dataDxfId="4"/>
    <tableColumn id="16" xr3:uid="{5D438704-1F90-4C9E-A6A0-5325024F2E54}" uniqueName="16" name="SAMPLE.ABFALLSCHLUESSEL_GEMISCH" queryTableFieldId="355" dataDxfId="3"/>
    <tableColumn id="116" xr3:uid="{1C3BEBD1-838F-4E63-9E07-A61129A4DC2B}" uniqueName="116" name="PARAMETER.CHEMISTRY.ID" queryTableFieldId="123"/>
    <tableColumn id="187" xr3:uid="{C3523C70-AB00-45F0-86AF-2726BF80E4C4}" uniqueName="187" name="PARAMETER.CHEMISTRY.MUFV" queryTableFieldId="237"/>
    <tableColumn id="188" xr3:uid="{ADF0A525-4795-412E-9C9F-9A7F8281D6B0}" uniqueName="188" name="PARAMETER.CHEMISTRY.MUFV_PARAMETER" queryTableFieldId="238"/>
    <tableColumn id="189" xr3:uid="{040379D1-88CC-4002-A335-9E1212908DC8}" uniqueName="189" name="PARAMETER.CHEMISTRY.LFS" queryTableFieldId="239"/>
    <tableColumn id="190" xr3:uid="{000ECB6D-8141-4EB7-B56E-313FDB8D315D}" uniqueName="190" name="PARAMETER.CHEMISTRY.LAGA_BO" queryTableFieldId="240"/>
    <tableColumn id="191" xr3:uid="{036F6A34-B760-4C74-BFE8-D1497F2A8208}" uniqueName="191" name="PARAMETER.CHEMISTRY.LAGA_RC" queryTableFieldId="241"/>
    <tableColumn id="17" xr3:uid="{CD1DFED4-EFC0-456E-B1AD-7062AEADE046}" uniqueName="17" name="PARAMETER.CHEMISTRY.LAGA_RC_ORIENTIERUNGSWERT" queryTableFieldId="356"/>
    <tableColumn id="193" xr3:uid="{5513A05F-32BC-4257-A7A2-58EE4CB38332}" uniqueName="193" name="PARAMETER.CHEMISTRY.TL_GESTEIN" queryTableFieldId="243"/>
    <tableColumn id="194" xr3:uid="{2AAE1AEC-098F-4905-9B02-18CCDA38AA5D}" uniqueName="194" name="PARAMETER.CHEMISTRY.DEPV" queryTableFieldId="244"/>
    <tableColumn id="195" xr3:uid="{2DF5C69A-D479-4650-93D9-4B3D2295F982}" uniqueName="195" name="PARAMETER.CHEMISTRY.ENTSCHEIDUNGSHILFE" queryTableFieldId="245"/>
    <tableColumn id="196" xr3:uid="{D5AE69E1-8331-45B3-994D-F33F57F65AAA}" uniqueName="196" name="PARAMETER.CHEMISTRY.REKU" queryTableFieldId="246"/>
    <tableColumn id="197" xr3:uid="{636D6414-5722-41F5-9BA6-72103620A87B}" uniqueName="197" name="PARAMETER.CHEMISTRY.ABFALLSCHLUESSEL" queryTableFieldId="247"/>
    <tableColumn id="19" xr3:uid="{7750B11C-9DB0-4E91-9794-89B7F83299BD}" uniqueName="19" name="PARAMETER.CHEMISTRY.RUVA" queryTableFieldId="361"/>
    <tableColumn id="198" xr3:uid="{54E09388-0575-4596-BEB0-8CEBBF42D348}" uniqueName="198" name="PARAMETER.CHEMISTRY.ASBEST" queryTableFieldId="248"/>
    <tableColumn id="199" xr3:uid="{486D59F5-6DAC-42F1-AC10-5E39D624FB10}" uniqueName="199" name="PARAMETER.CHEMISTRY.PCB" queryTableFieldId="249"/>
    <tableColumn id="200" xr3:uid="{53E421F2-E06A-4428-B7AA-5E61EAB34754}" uniqueName="200" name="PARAMETER.CHEMISTRY.BTEX" queryTableFieldId="250"/>
    <tableColumn id="209" xr3:uid="{E43AA668-0145-4075-BA64-20DEC6EA6E32}" uniqueName="209" name="PARAMETER.CHEMISTRY.EOX" queryTableFieldId="311"/>
    <tableColumn id="18" xr3:uid="{985680A7-05FA-492C-8EED-FFFE01D48399}" uniqueName="18" name="PARAMETER.CHEMISTRY.PHENOLE" queryTableFieldId="357"/>
    <tableColumn id="211" xr3:uid="{6AB74A10-32BA-422B-9A48-68B64B6D0EA8}" uniqueName="211" name="PARAMETER.CHEMISTRY.ICP_SCREENING" queryTableFieldId="313"/>
    <tableColumn id="212" xr3:uid="{7F9F0B48-2CE0-4350-9121-ECFC5C3D2262}" uniqueName="212" name="PARAMETER.CHEMISTRY.SULFAT" queryTableFieldId="314"/>
    <tableColumn id="213" xr3:uid="{E30AAFF9-2352-45D1-A0E8-A4832E632875}" uniqueName="213" name="PARAMETER.CHEMISTRY.KMF" queryTableFieldId="315"/>
    <tableColumn id="214" xr3:uid="{AE7EC459-BFDE-4620-BAFA-E466F279471E}" uniqueName="214" name="PARAMETER.CHEMISTRY.PAK" queryTableFieldId="316"/>
    <tableColumn id="215" xr3:uid="{EA340C37-42C1-4780-B439-247947E5E4CA}" uniqueName="215" name="PARAMETER.CHEMISTRY.ALTHOLZ_VERORDNUNG" queryTableFieldId="317"/>
    <tableColumn id="117" xr3:uid="{B231F1DB-81A2-4CD5-94E1-9150CA1012EE}" uniqueName="117" name="PARAMETER.LP.ID" queryTableFieldId="124"/>
    <tableColumn id="201" xr3:uid="{2F7ED52A-FF43-49DD-99A6-9E3D0C11AE75}" uniqueName="201" name="PARAMETER.LP.NUMMER" queryTableFieldId="251"/>
    <tableColumn id="202" xr3:uid="{44BBC7B1-D5EE-46B0-AADB-B96D8756261C}" uniqueName="202" name="PARAMETER.LP.WERT_1" queryTableFieldId="252"/>
    <tableColumn id="203" xr3:uid="{77584044-22A3-4FC1-91B1-B85E6DFD359D}" uniqueName="203" name="PARAMETER.LP.WERT_2" queryTableFieldId="253"/>
    <tableColumn id="204" xr3:uid="{D1970CA6-53F4-4527-A657-9A3F8D6F2586}" uniqueName="204" name="PARAMETER.LP.WERT_3" queryTableFieldId="254"/>
    <tableColumn id="205" xr3:uid="{9EEBEC39-67AD-4652-9B72-98166D22418B}" uniqueName="205" name="PARAMETER.LP.MITTELWERT" queryTableFieldId="255"/>
    <tableColumn id="2" xr3:uid="{F908E67E-0DC0-4ED8-8A41-6B29148015FB}" uniqueName="2" name="PARAMETER.LP.EV" queryTableFieldId="327"/>
    <tableColumn id="3" xr3:uid="{28EABF8A-45F8-4031-A845-7DE43D4C262B}" uniqueName="3" name="PARAMETER.LP.EV85" queryTableFieldId="328" dataDxfId="2"/>
    <tableColumn id="4" xr3:uid="{7C00413E-35F9-4A0B-ADD4-2717AEFBFD2F}" uniqueName="4" name="PARAMETER.LP.EV2" queryTableFieldId="329" dataDxfId="1"/>
    <tableColumn id="5" xr3:uid="{CBE71296-6E7A-41C5-A83A-4FBF75CBD565}" uniqueName="5" name="PARAMETER.LP.EV2_SOLL" queryTableFieldId="330"/>
    <tableColumn id="118" xr3:uid="{004E4D98-A4A2-4A34-A16B-423104B1DE1C}" uniqueName="118" name="PARAMETER.RUK.ID" queryTableFieldId="125"/>
    <tableColumn id="206" xr3:uid="{722F86FA-5A6D-4B36-B37E-7905B9F7702F}" uniqueName="206" name="PARAMETER.RUK.NUMMER" queryTableFieldId="256"/>
    <tableColumn id="207" xr3:uid="{D518FFCE-A515-4B56-8E80-7C8C8C790655}" uniqueName="207" name="PARAMETER.RUK.PROBENART" queryTableFieldId="257"/>
    <tableColumn id="208" xr3:uid="{09E5AED4-C70F-41DC-890D-DFB7C52A14E2}" uniqueName="208" name="PARAMETER.RUK.WERT" queryTableFieldId="25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42070B-3AB3-44EA-9DA2-93573DF98DBF}" name="PROBE_SAMPLE_KOMBINIERT" displayName="PROBE_SAMPLE_KOMBINIERT" ref="A1:V4" totalsRowShown="0">
  <autoFilter ref="A1:V4" xr:uid="{7642070B-3AB3-44EA-9DA2-93573DF98DBF}"/>
  <tableColumns count="22">
    <tableColumn id="1" xr3:uid="{EB623029-854E-4FF3-88E5-B2F6B1A411BF}" name="PROBE_ID" dataDxfId="77"/>
    <tableColumn id="2" xr3:uid="{A884964A-A112-4314-A9CC-C2018EA8EC0B}" name="PROBE_NUMMER"/>
    <tableColumn id="21" xr3:uid="{88697A8C-23BE-421F-BF98-4C74CBB6CAFC}" name="PARAMETER_LP_ID"/>
    <tableColumn id="3" xr3:uid="{28523EB9-1FBB-4BAF-A516-946FC4050359}" name="SAMPLE_ID"/>
    <tableColumn id="4" xr3:uid="{C2F9AFF6-5630-42DD-95BC-7916E6A0EBA5}" name="PARAMETER_CHEMIE_ID"/>
    <tableColumn id="22" xr3:uid="{F0823804-B27B-4EE5-9978-8C924DCF9B5D}" name="PARAMETER_RUK_ID"/>
    <tableColumn id="5" xr3:uid="{C27087F1-F25F-4098-B11E-8DC66A8912F1}" name="SAMPLE_NUMMER"/>
    <tableColumn id="6" xr3:uid="{5C418FE7-D3A3-4776-8951-78B0D33E6A86}" name="SAMPLE_AUFSCHLUSS"/>
    <tableColumn id="7" xr3:uid="{C05648E2-C006-46FC-A537-830777EB1FF0}" name="SAMPLE_ART"/>
    <tableColumn id="8" xr3:uid="{CFFA825C-213D-4FC7-B1E2-C0F7EDAC56F6}" name="SAMPLE_MATERIAL"/>
    <tableColumn id="9" xr3:uid="{469E1279-8064-487C-8923-1080848AF039}" name="SAMPLE_VOLUMEN"/>
    <tableColumn id="10" xr3:uid="{6F451C9C-73A8-4A8A-B8D7-9529D135C0D6}" name="SAMPLE_PROBEN"/>
    <tableColumn id="11" xr3:uid="{FF7DFE79-676D-406C-81A3-E5C6D112B996}" name="SAMPLE_BEHAELTNIS"/>
    <tableColumn id="12" xr3:uid="{1D52A335-8FB4-4FE8-AC1F-987FBD64649F}" name="SAMPLE_FARBE"/>
    <tableColumn id="13" xr3:uid="{2BF7FC1D-C418-4627-A833-A46004C80BDF}" name="SAMPLE_GERUCH"/>
    <tableColumn id="14" xr3:uid="{42292606-2073-43AA-919C-F123D3F989DC}" name="SAMPLE_KOERNUNG"/>
    <tableColumn id="15" xr3:uid="{C4C2722E-0F53-404C-96B8-013303401737}" name="SAMPLE_BODENKLASSE"/>
    <tableColumn id="16" xr3:uid="{F113A13D-31A0-4A11-9177-4AE033C4715B}" name="SAMPLE_PECH"/>
    <tableColumn id="17" xr3:uid="{16E6AC5A-91D2-4FC9-A755-03D18B191A1E}" name="SAMPLE_PAK"/>
    <tableColumn id="18" xr3:uid="{C3B8CEAB-6B49-4FFA-B2C8-CAA68ADBC87B}" name="SAMPLE_RUNDUNGSGRAD_GESTUFTHEIT"/>
    <tableColumn id="19" xr3:uid="{7A1355FB-4DFD-4620-8877-ED037C3F48F2}" name="SAMPLE_BODENART"/>
    <tableColumn id="20" xr3:uid="{8E455E04-CCE9-40BC-A475-07850878A157}" name="SAMPLE_NOTIZ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85275B-9C5F-4E4B-904D-2113C5E57A4F}" name="PROBE_GESAMT" displayName="PROBE_GESAMT" ref="A1:C4" totalsRowShown="0">
  <autoFilter ref="A1:C4" xr:uid="{E685275B-9C5F-4E4B-904D-2113C5E57A4F}"/>
  <tableColumns count="3">
    <tableColumn id="1" xr3:uid="{B14F42E4-CE27-4537-9E90-AA2DED5C76F9}" name="PROBE_ID" dataDxfId="76"/>
    <tableColumn id="2" xr3:uid="{5F8E457E-E46B-406B-AFCA-BECB87A42A7D}" name="PROBE_NUMMER"/>
    <tableColumn id="3" xr3:uid="{A6ABAE00-6C26-47AD-A69E-176C29CBA9F5}" name="PARAMETER_LP_ID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139C971-1C95-41D2-9196-B58B866DB03A}" name="SAMPLE_GESAMT" displayName="SAMPLE_GESAMT" ref="A1:T4" totalsRowShown="0">
  <autoFilter ref="A1:T4" xr:uid="{7139C971-1C95-41D2-9196-B58B866DB03A}"/>
  <tableColumns count="20">
    <tableColumn id="1" xr3:uid="{2A5A945E-4C0B-462A-A984-1F094B4E4DDC}" name="SAMPLE_ID"/>
    <tableColumn id="2" xr3:uid="{6FD4C89C-C163-4540-8E13-7535372BD637}" name="PROBE_ID" dataDxfId="75"/>
    <tableColumn id="3" xr3:uid="{BC23FCFB-FF28-4185-A353-A44165868752}" name="PARAMETER_CHEMIE_ID"/>
    <tableColumn id="20" xr3:uid="{7EDBE8A0-262B-4D90-9BFB-7319A21C1AFE}" name="PARAMETER_RUK_ID"/>
    <tableColumn id="4" xr3:uid="{286C5119-A8A0-4AE7-A62D-372A95417B7F}" name="SAMPLE_NUMMER"/>
    <tableColumn id="5" xr3:uid="{2409020E-3EFD-45A0-9943-F38710F94838}" name="SAMPLE_AUFSCHLUSS"/>
    <tableColumn id="6" xr3:uid="{F69E8C71-E329-4156-9A30-452225E8A9DD}" name="SAMPLE_ART"/>
    <tableColumn id="7" xr3:uid="{0649C7DE-12F4-4D73-BD45-636B3C433D09}" name="SAMPLE_MATERIAL"/>
    <tableColumn id="8" xr3:uid="{D932EF26-A20B-436E-8C24-D5B6E05C3533}" name="SAMPLE_VOLUMEN"/>
    <tableColumn id="9" xr3:uid="{BA2F8E2E-CE97-414E-83E1-88E9F6C2A315}" name="SAMPLE_PROBEN"/>
    <tableColumn id="10" xr3:uid="{36958C30-9C42-4997-A3C4-EEDEA07C3AE2}" name="SAMPLE_BEHAELTNIS"/>
    <tableColumn id="11" xr3:uid="{3E80CC1E-6BBB-4212-9048-526DC52C67E2}" name="SAMPLE_FARBE"/>
    <tableColumn id="12" xr3:uid="{5F74F27D-C634-4476-911F-AFE184C90827}" name="SAMPLE_GERUCH"/>
    <tableColumn id="13" xr3:uid="{58F1CF5C-5AE1-4759-ABCC-4D3DE1EB5451}" name="SAMPLE_KOERNUNG"/>
    <tableColumn id="14" xr3:uid="{168C323D-1EFE-4E0D-86BF-C4A2CE59C48D}" name="SAMPLE_BODENKLASSE"/>
    <tableColumn id="15" xr3:uid="{A22DC39D-CAC0-4109-8523-7996114140FA}" name="SAMPLE_PECH"/>
    <tableColumn id="16" xr3:uid="{8B5918B2-1DFE-4471-AE99-001FCAD9E4DB}" name="SAMPLE_PAK"/>
    <tableColumn id="17" xr3:uid="{5D44DBF6-252D-4B11-9BC3-72AA79FBF69C}" name="SAMPLE_RUNDUNGSGRAD_GESTUFTHEIT"/>
    <tableColumn id="18" xr3:uid="{336DE6F9-CDFF-4413-B6C6-4E5E63D586AA}" name="SAMPLE_BODENART"/>
    <tableColumn id="19" xr3:uid="{26DCE18B-A31B-4D98-B814-7B3D9745E546}" name="SAMPLE_NOTIZ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704CF6F-4B7C-42B5-932C-F928B27FDCB8}" name="PROBE_KOMBINIERT" displayName="PROBE_KOMBINIERT" ref="A1:AO4" tableType="queryTable" totalsRowShown="0">
  <autoFilter ref="A1:AO4" xr:uid="{2704CF6F-4B7C-42B5-932C-F928B27FDCB8}"/>
  <tableColumns count="41">
    <tableColumn id="1" xr3:uid="{1D673679-7E0C-492F-8273-ACF67536814F}" uniqueName="1" name="PROBE.ID" queryTableFieldId="1"/>
    <tableColumn id="2" xr3:uid="{99707473-6460-4534-A329-BA0D384DEC44}" uniqueName="2" name="PROBE.NUMMER" queryTableFieldId="2"/>
    <tableColumn id="43" xr3:uid="{2BED8B0B-F9D5-40E8-9FA2-5011DDC4F5C4}" uniqueName="43" name="PROBE.LP.ID" queryTableFieldId="43"/>
    <tableColumn id="4" xr3:uid="{D84DF2F0-1428-4F73-BA9E-61E31B0FA230}" uniqueName="4" name="PROBE.DATUM" queryTableFieldId="4"/>
    <tableColumn id="5" xr3:uid="{8B37836F-938F-4D6F-8FF4-7FB4F7640232}" uniqueName="5" name="PROBE.PRUEFER" queryTableFieldId="5"/>
    <tableColumn id="6" xr3:uid="{A273DC1C-2E1D-4C0F-87E6-519AF8E01FF7}" uniqueName="6" name="PROBE.BEREICH" queryTableFieldId="6"/>
    <tableColumn id="44" xr3:uid="{079C6519-BE9A-44DD-AD31-7684B4E7E27F}" uniqueName="44" name="PROBE.ANSPRECHPARTNER" queryTableFieldId="44"/>
    <tableColumn id="45" xr3:uid="{25F0E54C-C935-4B14-A7AD-C3C15436B6FD}" uniqueName="45" name="PROBE.KOORDINATEN" queryTableFieldId="45"/>
    <tableColumn id="46" xr3:uid="{64E4B50F-D5C4-4CAC-A6ED-D78B6C795515}" uniqueName="46" name="PROBE.ORT" queryTableFieldId="46"/>
    <tableColumn id="47" xr3:uid="{965AAF3F-9C92-473F-A622-9A58D79BD886}" uniqueName="47" name="PROBE.AUFSCHLUSS_OB" queryTableFieldId="47"/>
    <tableColumn id="48" xr3:uid="{15377568-8C4C-4724-9FAE-01D9E4DFF6FD}" uniqueName="48" name="PROBE.AUFSCHLUSS_TOB" queryTableFieldId="48"/>
    <tableColumn id="49" xr3:uid="{4CDF20F3-0012-4453-BFEC-765605B3BD3A}" uniqueName="49" name="PROBE.AUFSCHLUSS_UG_OH_BA" queryTableFieldId="49"/>
    <tableColumn id="50" xr3:uid="{43C7AF11-7BD7-4584-AA49-9785793CFB27}" uniqueName="50" name="PROBE.OBERKANTE" queryTableFieldId="50"/>
    <tableColumn id="51" xr3:uid="{56F1F43C-7C2E-4A98-8912-927B9D50D745}" uniqueName="51" name="PROBE.BELASTUNGSKLASSE" queryTableFieldId="51"/>
    <tableColumn id="52" xr3:uid="{8ED2CFBE-B72B-468B-82FE-39B6EFCCBAF1}" uniqueName="52" name="PROBE.BELASTUNGSKLASSE_TAFEL" queryTableFieldId="52"/>
    <tableColumn id="53" xr3:uid="{4A673B94-29A9-4D47-8188-EDE913D19058}" uniqueName="53" name="PROBE.PECH_QUALITATIV" queryTableFieldId="53"/>
    <tableColumn id="54" xr3:uid="{5C9C02C5-0CFD-4C76-965E-DC267F57BB1F}" uniqueName="54" name="PROBE.PECH_HALBQUANTITATIV" queryTableFieldId="54"/>
    <tableColumn id="55" xr3:uid="{747342F6-C3DA-4EE3-B942-AEBC53C60634}" uniqueName="55" name="PROBE.PECH_QUANTITATIV" queryTableFieldId="55"/>
    <tableColumn id="56" xr3:uid="{FCB77C6C-304B-495B-A130-D653F09380CB}" uniqueName="56" name="PROBE.TRAG_PLANUM" queryTableFieldId="56"/>
    <tableColumn id="57" xr3:uid="{CE029EB5-AB21-4655-828D-C6E9C2ECF2AC}" uniqueName="57" name="PROBE.TRAG_GRABENSOHLE" queryTableFieldId="57"/>
    <tableColumn id="58" xr3:uid="{26471E20-54AB-4336-A2A2-5119F31EA566}" uniqueName="58" name="PROBE.SOHLE_TIEFE" queryTableFieldId="58"/>
    <tableColumn id="59" xr3:uid="{AFB179F3-FCEA-4044-AFF7-505F4B15D335}" uniqueName="59" name="PROBE.VERBUND_UNTERLAGE" queryTableFieldId="59"/>
    <tableColumn id="60" xr3:uid="{F179741B-FF4A-451F-ADC9-15439CA1326F}" uniqueName="60" name="PROBE.ZIELTIEFE" queryTableFieldId="60"/>
    <tableColumn id="7" xr3:uid="{E665BCE0-3CAD-4651-B763-C62949E0F10A}" uniqueName="7" name="PROBE.FOOTNOTE_1" queryTableFieldId="110"/>
    <tableColumn id="8" xr3:uid="{B3661567-7C45-4E7F-9C02-2D0E53AA8623}" uniqueName="8" name="PROBE.FOOTNOTE_2" queryTableFieldId="111"/>
    <tableColumn id="9" xr3:uid="{D7A54AA0-81D2-4FCC-86D6-4FD405C113D4}" uniqueName="9" name="PROBE.FOOTNOTE_3" queryTableFieldId="112"/>
    <tableColumn id="10" xr3:uid="{0BCC57A6-7540-4BEC-B615-DAEA08ACA69C}" uniqueName="10" name="PROBE.FOOTNOTE_4" queryTableFieldId="113"/>
    <tableColumn id="11" xr3:uid="{6ED5E2F7-F9E6-457C-B1DD-C1681405373F}" uniqueName="11" name="PROBE.FOOTNOTE_5" queryTableFieldId="114"/>
    <tableColumn id="12" xr3:uid="{A0A51254-1003-4F80-8DD7-1C744F4D78E0}" uniqueName="12" name="PROBE.FOOTNOTE_6" queryTableFieldId="115"/>
    <tableColumn id="13" xr3:uid="{DFD52912-D09D-41F8-A9A9-0E03CC91281E}" uniqueName="13" name="PROBE.FOOTNOTE_7" queryTableFieldId="116"/>
    <tableColumn id="14" xr3:uid="{22A48FCD-F331-4121-B72F-ADCFB547D210}" uniqueName="14" name="PROBE.FOOTNOTE_8" queryTableFieldId="117"/>
    <tableColumn id="15" xr3:uid="{9B1555FB-ED8F-44E7-89CF-4687198A9F9A}" uniqueName="15" name="PROBE.FOOTNOTE_9" queryTableFieldId="118"/>
    <tableColumn id="16" xr3:uid="{218DB85D-D631-4A3C-9231-619BA469EA55}" uniqueName="16" name="PROBE.FOOTNOTE_10" queryTableFieldId="119"/>
    <tableColumn id="35" xr3:uid="{ADCFD4CE-3240-4D6C-9993-616C6C165016}" uniqueName="35" name="PROBE.BAUTEIL" queryTableFieldId="35"/>
    <tableColumn id="72" xr3:uid="{4AF91531-3638-4613-AF06-11CE5AFDA76E}" uniqueName="72" name="PROBE.PROBENCHARAKTER" queryTableFieldId="72"/>
    <tableColumn id="73" xr3:uid="{F629F782-D241-43B2-9C72-0E61210E548D}" uniqueName="73" name="PROBE.GERUCH" queryTableFieldId="73"/>
    <tableColumn id="74" xr3:uid="{07C84B6A-95D0-4517-8717-6907FCDAB816}" uniqueName="74" name="PROBE.PROBENNUMMER" queryTableFieldId="74"/>
    <tableColumn id="3" xr3:uid="{9103B0B7-9356-45E6-88FA-57F689001A21}" uniqueName="3" name="PROBE.GEBAEUDE" queryTableFieldId="108"/>
    <tableColumn id="76" xr3:uid="{9D4BB0E6-E3A1-4BDD-8335-C82D9F740D84}" uniqueName="76" name="PROBE.ETAGE" queryTableFieldId="76"/>
    <tableColumn id="77" xr3:uid="{5FD876CF-1BAD-4772-9950-F6F315D09A21}" uniqueName="77" name="PROBE.RAUM" queryTableFieldId="77"/>
    <tableColumn id="78" xr3:uid="{1183AE04-300D-4543-8A9D-5D7021EAB9EE}" uniqueName="78" name="PROBE.ENTNAHME" queryTableFieldId="7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62F0C59-1BF9-4521-9F53-A316341998D5}" name="SAMPLE_KOMBINIERT" displayName="SAMPLE_KOMBINIERT" ref="A1:AJ4" tableType="queryTable" totalsRowShown="0">
  <autoFilter ref="A1:AJ4" xr:uid="{E62F0C59-1BF9-4521-9F53-A316341998D5}"/>
  <tableColumns count="36">
    <tableColumn id="38" xr3:uid="{D834430C-7D90-4193-B059-E5C04CE4305B}" uniqueName="38" name="SAMPLE.ID" queryTableFieldId="38"/>
    <tableColumn id="39" xr3:uid="{311F047D-8F7B-4B59-8912-2B7443B7B49D}" uniqueName="39" name="SAMPLE.PROBE.ID" queryTableFieldId="39"/>
    <tableColumn id="40" xr3:uid="{1B41A5A6-AD1F-4F42-A399-35298B227E4A}" uniqueName="40" name="SAMPLE.CHEMISTRY.ID" queryTableFieldId="40"/>
    <tableColumn id="42" xr3:uid="{49867366-2039-4CB9-88C6-914C040C3889}" uniqueName="42" name="SAMPLE.RUK.ID" queryTableFieldId="46"/>
    <tableColumn id="43" xr3:uid="{5745AA24-3141-4AEE-961A-D3E87CA8B887}" uniqueName="43" name="SAMPLE.NUMMER" queryTableFieldId="47"/>
    <tableColumn id="44" xr3:uid="{14899F16-AC53-4BD4-9A12-AF512B58CEB5}" uniqueName="44" name="SAMPLE.AUFSCHLUSS" queryTableFieldId="48"/>
    <tableColumn id="45" xr3:uid="{41CC6149-A564-47A0-8860-98E4E02CD68E}" uniqueName="45" name="SAMPLE.ART" queryTableFieldId="49"/>
    <tableColumn id="46" xr3:uid="{95C13B69-0680-4EDD-B21B-974F0AFE6075}" uniqueName="46" name="SAMPLE.KOERNUNG" queryTableFieldId="50" dataDxfId="74"/>
    <tableColumn id="47" xr3:uid="{31D2D657-BFFD-49DA-AFDC-30D7BD63FCEA}" uniqueName="47" name="SAMPLE.BODENKLASSE" queryTableFieldId="51"/>
    <tableColumn id="48" xr3:uid="{D68D840A-770C-4135-AE68-E2A870904B2C}" uniqueName="48" name="SAMPLE.DICKE" queryTableFieldId="52"/>
    <tableColumn id="49" xr3:uid="{C5C72DCD-B8D8-4D4A-869C-67D8569A46AA}" uniqueName="49" name="SAMPLE.TIEFE_START" queryTableFieldId="53"/>
    <tableColumn id="50" xr3:uid="{41D41271-D955-42DF-B1EC-368454DCC26E}" uniqueName="50" name="SAMPLE.TIEFE_ENDE" queryTableFieldId="54"/>
    <tableColumn id="51" xr3:uid="{959A6B3E-588C-4FE5-8790-F5A0ACDAC140}" uniqueName="51" name="SAMPLE.PECH" queryTableFieldId="55"/>
    <tableColumn id="53" xr3:uid="{EFA17749-D4AE-4993-8883-6733F6BEF712}" uniqueName="53" name="SAMPLE.RUNDUNGSGRAD_GESTUFTHEIT" queryTableFieldId="57"/>
    <tableColumn id="54" xr3:uid="{CD9B3D87-458D-4B55-A3FC-AF618B35F080}" uniqueName="54" name="SAMPLE.FARBE" queryTableFieldId="58"/>
    <tableColumn id="55" xr3:uid="{A2834185-87FA-4219-A3EC-518418D7730B}" uniqueName="55" name="SAMPLE.BODENART" queryTableFieldId="59"/>
    <tableColumn id="56" xr3:uid="{429D4444-CC4B-4CB1-BE58-1B4FC505FA24}" uniqueName="56" name="SAMPLE.KONSISTENZ" queryTableFieldId="60"/>
    <tableColumn id="57" xr3:uid="{7C0D33E8-4B1C-4938-8889-0D4913032156}" uniqueName="57" name="SAMPLE.FEUCHTIGKEIT" queryTableFieldId="61"/>
    <tableColumn id="58" xr3:uid="{BBA82BBD-5872-4430-B6D9-B9A6C10D96C7}" uniqueName="58" name="SAMPLE.WASSERGEHALT" queryTableFieldId="62"/>
    <tableColumn id="59" xr3:uid="{8B6754AC-80E7-40E4-AC92-03DCA4DF16AC}" uniqueName="59" name="SAMPLE.WASSERPROCTOR" queryTableFieldId="63"/>
    <tableColumn id="60" xr3:uid="{2F9B3260-BB8C-4273-A365-B35BD38DECD5}" uniqueName="60" name="SAMPLE.NOTIZ" queryTableFieldId="64"/>
    <tableColumn id="61" xr3:uid="{EF08221A-32B5-42AE-AE45-B58DE4CF6BCF}" uniqueName="61" name="SAMPLE.BEHAELTNIS" queryTableFieldId="65"/>
    <tableColumn id="62" xr3:uid="{881C7BA8-6B71-4EB7-8739-EF4F9782739A}" uniqueName="62" name="SAMPLE.ABFALLART" queryTableFieldId="66"/>
    <tableColumn id="63" xr3:uid="{2F9C9258-2DCF-459C-9BEF-09ED86C2C3E9}" uniqueName="63" name="SAMPLE.GERUCH" queryTableFieldId="67"/>
    <tableColumn id="64" xr3:uid="{ACB99E76-E139-4D27-B66F-CA467ABEAA87}" uniqueName="64" name="SAMPLE.KORNGROESSENVERTEILUNG" queryTableFieldId="68"/>
    <tableColumn id="65" xr3:uid="{31AF1AFE-D38E-4B6A-A28D-2F0464C441F2}" uniqueName="65" name="SAMPLE.DRUCKFESTIGKEIT" queryTableFieldId="69"/>
    <tableColumn id="66" xr3:uid="{0C0B4F2B-53FB-4D3D-A1EE-2F36EEDE05E5}" uniqueName="66" name="SAMPLE.FROSTEMPFINDLICHKEITSKLASSE" queryTableFieldId="70"/>
    <tableColumn id="67" xr3:uid="{09EADDF8-8F0E-471A-9C49-59E974E3917B}" uniqueName="67" name="SAMPLE.VERDICHTUNGSFAEHIGKEIT" queryTableFieldId="71"/>
    <tableColumn id="68" xr3:uid="{D9EF183D-EC95-4C2A-8A70-43E1E69BA657}" uniqueName="68" name="SAMPLE.HOMOGENBEREICH" queryTableFieldId="72"/>
    <tableColumn id="70" xr3:uid="{0E89E018-E411-47CA-89E0-699AAD9EC278}" uniqueName="70" name="SAMPLE.VOLUMEN" queryTableFieldId="74"/>
    <tableColumn id="71" xr3:uid="{8A7A48EB-36DA-49B1-BB44-876D1354A767}" uniqueName="71" name="SAMPLE.PROBEN" queryTableFieldId="75"/>
    <tableColumn id="69" xr3:uid="{314D3E91-AE51-4DA4-B38E-0139C52651C1}" uniqueName="69" name="SAMPLE.MATERIAL" queryTableFieldId="73"/>
    <tableColumn id="72" xr3:uid="{85549819-FC25-47D7-B6A3-EC928528A777}" uniqueName="72" name="SAMPLE.ENTNAHME" queryTableFieldId="76"/>
    <tableColumn id="73" xr3:uid="{B4234B25-2769-4F87-B0FB-FF22F78FA1DA}" uniqueName="73" name="SAMPLE.SCHADSTOFFVERDACHT" queryTableFieldId="77"/>
    <tableColumn id="74" xr3:uid="{D3913146-7F67-4783-B632-16A44FAA2DCB}" uniqueName="74" name="SAMPLE.ABFALLSCHLUESSEL_MATERIAL" queryTableFieldId="78" dataDxfId="73"/>
    <tableColumn id="1" xr3:uid="{319D7993-FE6E-4E3E-9E15-AA29D79BA1CB}" uniqueName="1" name="SAMPLE.ABFALLSCHLUESSEL_GEMISCH" queryTableFieldId="80" dataDxfId="7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8E13D-EE76-407A-9E41-2FEB0148ED29}" name="PROBE_ERKUNDUNGSSTELLE" displayName="PROBE_ERKUNDUNGSSTELLE" ref="A1:AG2" totalsRowShown="0">
  <autoFilter ref="A1:AG2" xr:uid="{AB98E13D-EE76-407A-9E41-2FEB0148ED29}"/>
  <tableColumns count="33">
    <tableColumn id="1" xr3:uid="{694A277F-BFC2-43E2-BA7B-9942E6414962}" name="ID"/>
    <tableColumn id="2" xr3:uid="{5E32C2F2-99B1-4F86-B125-5BC77663FE3F}" name="NUMMER"/>
    <tableColumn id="3" xr3:uid="{B4EFB0C9-C3FC-4065-9BF2-50AF47067F29}" name="LP.ID"/>
    <tableColumn id="4" xr3:uid="{4963561D-ADA7-4207-B968-F5A9A09EF179}" name="DATUM"/>
    <tableColumn id="5" xr3:uid="{BABEC796-9288-4E03-98E0-189CC9C85F4E}" name="PRUEFER"/>
    <tableColumn id="6" xr3:uid="{F5F02E36-CA39-4C13-B20C-8F8174FB5913}" name="BEREICH"/>
    <tableColumn id="7" xr3:uid="{3BA5DD9E-3485-41BB-8101-869C4296A392}" name="ANSPRECHPARTNER"/>
    <tableColumn id="8" xr3:uid="{A6209035-F189-4F2E-851F-C6F2662A1CBC}" name="KOORDINATEN"/>
    <tableColumn id="9" xr3:uid="{87D511FA-CD62-41BA-A0D7-4472A003FB54}" name="ORT"/>
    <tableColumn id="10" xr3:uid="{1A91CE2B-CBFA-4BAB-A2C1-65A006460EA7}" name="AUFSCHLUSS_OB"/>
    <tableColumn id="11" xr3:uid="{E40DE134-EE26-4DAA-B569-441A35FB1C72}" name="AUFSCHLUSS_TOB"/>
    <tableColumn id="12" xr3:uid="{2EDC2A4F-DFBA-481C-BAB2-FE041B42BF61}" name="AUFSCHLUSS_UG_OH_BA"/>
    <tableColumn id="13" xr3:uid="{7BECC057-57C3-4D58-943A-BAA271B200FA}" name="OBERKANTE"/>
    <tableColumn id="14" xr3:uid="{13962C6C-4D67-4590-AC1C-EF2A67992EBE}" name="BELASTUNGSKLASSE"/>
    <tableColumn id="15" xr3:uid="{005F580A-41C6-4E6E-B207-2405CF08B91D}" name="BELASTUNGSKLASSE_TAFEL"/>
    <tableColumn id="16" xr3:uid="{A6A8DDBC-4279-4C87-8EDB-79B61910EB77}" name="PECH_QUALITATIV"/>
    <tableColumn id="17" xr3:uid="{ABCDD1CD-9AAB-4E59-BE2F-EC4CE254BBE0}" name="PECH_HALBQUANTITATIV"/>
    <tableColumn id="18" xr3:uid="{05922D03-5ACF-4037-AF85-9EF0A5FA0909}" name="PECH_QUANTITATIV"/>
    <tableColumn id="19" xr3:uid="{5E72D703-7149-41C2-A1FC-BDA93E3344C0}" name="TRAG_PLANUM"/>
    <tableColumn id="20" xr3:uid="{832D25E4-A7DF-4DBA-AFCE-8E3CE850EEB6}" name="TRAG_GRABENSOHLE"/>
    <tableColumn id="21" xr3:uid="{4DD0F9B0-A1A0-4EB0-A971-FAC8B99DA42C}" name="SOHLE_TIEFE"/>
    <tableColumn id="22" xr3:uid="{11FC1A31-8292-4566-AF1D-75D2FCBEB090}" name="VERBUND_UNTERLAGE"/>
    <tableColumn id="32" xr3:uid="{423E5F5B-5073-4D7B-BADA-78B2740B7CB8}" name="ZIELTIEFE"/>
    <tableColumn id="36" xr3:uid="{0CA72B14-3646-46A0-A217-3F5200F047E2}" name="FOOTNOTE_1"/>
    <tableColumn id="37" xr3:uid="{94ED1A0B-97AB-4C40-82B3-6025DD599411}" name="FOOTNOTE_2"/>
    <tableColumn id="38" xr3:uid="{7120010A-7FC5-43A3-A271-3AFA5ED9824B}" name="FOOTNOTE_3"/>
    <tableColumn id="39" xr3:uid="{147E127B-98EE-4AD7-BAB7-B686813637F6}" name="FOOTNOTE_4"/>
    <tableColumn id="40" xr3:uid="{78CF2DD5-6B4F-47D2-8275-EBA1A8DE3F24}" name="FOOTNOTE_5"/>
    <tableColumn id="41" xr3:uid="{9EDE3CBF-AD53-441D-BF2C-71731A620EB8}" name="FOOTNOTE_6"/>
    <tableColumn id="42" xr3:uid="{E2734AE0-7AC1-45CB-B256-E1C1794C24BB}" name="FOOTNOTE_7"/>
    <tableColumn id="43" xr3:uid="{D342E588-7993-4930-A727-822C3942A49F}" name="FOOTNOTE_8"/>
    <tableColumn id="44" xr3:uid="{83DF9C65-535F-44C5-91ED-FE393845A009}" name="FOOTNOTE_9"/>
    <tableColumn id="45" xr3:uid="{19182B51-443B-460D-AE7B-D283BEFF3E52}" name="FOOTNOTE_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86754EA-51DA-43DE-88B3-FBD64291D8EA}" name="SAMPLE_ERKUNDUNGSSTELLE" displayName="SAMPLE_ERKUNDUNGSSTELLE" ref="A1:AC2" totalsRowShown="0" dataDxfId="70" headerRowBorderDxfId="71" totalsRowBorderDxfId="69">
  <autoFilter ref="A1:AC2" xr:uid="{686754EA-51DA-43DE-88B3-FBD64291D8EA}"/>
  <tableColumns count="29">
    <tableColumn id="1" xr3:uid="{91C060AF-C243-44E1-B59F-75CF712912AD}" name="ID" dataDxfId="68"/>
    <tableColumn id="2" xr3:uid="{C1AB7AD2-4809-47B7-8FC9-45DB5AD896D3}" name="PROBE.ID" dataDxfId="67"/>
    <tableColumn id="3" xr3:uid="{15945C43-2B60-4D8F-ACAB-9ACD21399FCF}" name="CHEMISTRY.ID" dataDxfId="66"/>
    <tableColumn id="6" xr3:uid="{2E2003D6-DC6D-427B-AA28-5FF0F0AAC9CA}" name="RUK.ID" dataDxfId="65"/>
    <tableColumn id="4" xr3:uid="{818129A5-0350-4DD1-8519-3FB375782718}" name="NUMMER" dataDxfId="64"/>
    <tableColumn id="5" xr3:uid="{B8D76753-9945-45ED-8996-E2B7195D17C7}" name="AUFSCHLUSS" dataDxfId="63"/>
    <tableColumn id="7" xr3:uid="{C8B25736-B173-4636-8273-A63E6CE9DE59}" name="ART" dataDxfId="62"/>
    <tableColumn id="8" xr3:uid="{5B928228-798C-4090-AE3C-FC5384C6F7B4}" name="KOERNUNG" dataDxfId="61"/>
    <tableColumn id="9" xr3:uid="{9B7DEAA8-7982-476D-A4B8-64EA894AECE5}" name="BODENKLASSE" dataDxfId="60"/>
    <tableColumn id="10" xr3:uid="{C061F8C2-A081-45C0-93AD-15541AD44FBC}" name="DICKE" dataDxfId="59"/>
    <tableColumn id="11" xr3:uid="{82DF48D2-7631-4282-B880-1113EE32B247}" name="TIEFE_START" dataDxfId="58">
      <calculatedColumnFormula>SAMPLE_ERKUNDUNGSSTELLE[[#This Row],[TIEFE_ENDE]]-SAMPLE_ERKUNDUNGSSTELLE[[#This Row],[DICKE]]</calculatedColumnFormula>
    </tableColumn>
    <tableColumn id="12" xr3:uid="{E8695974-0841-431D-8CEE-D5CE0B176A5A}" name="TIEFE_ENDE" dataDxfId="57">
      <calculatedColumnFormula array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calculatedColumnFormula>
    </tableColumn>
    <tableColumn id="13" xr3:uid="{B157073B-7518-471D-9947-0F09040FB444}" name="PECH" dataDxfId="56"/>
    <tableColumn id="15" xr3:uid="{99E311E3-5163-46E8-B93E-6F5FC5259D10}" name="RUNDUNGSGRAD_GESTUFTHEIT" dataDxfId="55"/>
    <tableColumn id="16" xr3:uid="{A285488D-B971-4C15-9449-E201188EB5A0}" name="FARBE" dataDxfId="54"/>
    <tableColumn id="17" xr3:uid="{249D57F6-5F41-44F1-9CCB-04120DD90F33}" name="BODENART" dataDxfId="53"/>
    <tableColumn id="18" xr3:uid="{962449DE-E035-48F1-87F4-7DEE52D490BD}" name="KONSISTENZ" dataDxfId="52"/>
    <tableColumn id="19" xr3:uid="{16FB7DBB-591F-4FC6-A65E-2DC7456CCCB0}" name="FEUCHTIGKEIT" dataDxfId="51"/>
    <tableColumn id="20" xr3:uid="{DD3E896D-5346-4DD2-B67B-707A5F8408B2}" name="WASSERGEHALT" dataDxfId="50"/>
    <tableColumn id="21" xr3:uid="{599B39F0-E5BE-474C-80B4-D61D25AB5240}" name="WASSERPROCTOR" dataDxfId="49"/>
    <tableColumn id="22" xr3:uid="{01691A17-D32C-4971-8CA9-4F4C45A5B3E8}" name="NOTIZ" dataDxfId="48"/>
    <tableColumn id="23" xr3:uid="{A82813FC-D25D-48BA-9D51-572FBA76D81D}" name="BEHAELTNIS" dataDxfId="47"/>
    <tableColumn id="24" xr3:uid="{12C181C0-EE5B-45AE-9E49-C30630519D23}" name="ABFALLART" dataDxfId="46">
      <calculatedColumnFormula array="1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calculatedColumnFormula>
    </tableColumn>
    <tableColumn id="25" xr3:uid="{E62E33D8-9999-49C2-87D1-747515766F48}" name="GERUCH" dataDxfId="45">
      <calculatedColumnFormula>IF(SAMPLE_ERKUNDUNGSSTELLE[[#This Row],[PECH]]="JA","auffällig",IF(SAMPLE_ERKUNDUNGSSTELLE[[#This Row],[ART]]&lt;&gt;"","neutral",""))</calculatedColumnFormula>
    </tableColumn>
    <tableColumn id="26" xr3:uid="{16A743AA-F638-4AEE-9BF9-4F1F81CBD1BF}" name="KORNGROESSENVERTEILUNG" dataDxfId="44"/>
    <tableColumn id="30" xr3:uid="{932C683F-5FBC-4118-A19E-789EE0DB27EF}" name="DRUCKFESTIGKEIT" dataDxfId="43"/>
    <tableColumn id="31" xr3:uid="{378F218B-DDAE-42CB-B447-8A70E953F1CF}" name="FROSTEMPFINDLICHKEITSKLASSE" dataDxfId="42"/>
    <tableColumn id="33" xr3:uid="{B3408F05-F99B-459D-B135-5652B7DCF447}" name="VERDICHTUNGSFAEHIGKEIT" dataDxfId="41"/>
    <tableColumn id="34" xr3:uid="{AC3E2064-5120-45EE-BC83-7C422B63A83A}" name="HOMOGENBEREICH" dataDxfId="40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81AB7-4CB7-4C37-909F-81BC9A75631F}" name="PROBE_HAUFWERK" displayName="PROBE_HAUFWERK" ref="A1:H2" totalsRowShown="0">
  <autoFilter ref="A1:H2" xr:uid="{82681AB7-4CB7-4C37-909F-81BC9A75631F}"/>
  <tableColumns count="8">
    <tableColumn id="1" xr3:uid="{723E0C7C-29CB-4333-B738-AE7109312EC6}" name="ID"/>
    <tableColumn id="2" xr3:uid="{C9EE29C7-8255-4EF9-83D8-E08FAAD17350}" name="NUMMER"/>
    <tableColumn id="3" xr3:uid="{D14B54F3-6095-4809-ACDD-B6CC2E4EF256}" name="DATUM"/>
    <tableColumn id="4" xr3:uid="{AFCBA1F5-7ED9-4F80-AFC7-1097245E4221}" name="PRUEFER"/>
    <tableColumn id="5" xr3:uid="{A8F5E4B0-2857-4924-8516-E41867E428DC}" name="BEREICH"/>
    <tableColumn id="6" xr3:uid="{EFC886FB-D4E1-4D90-BE94-B759F1198FB9}" name="ANSPRECHPARTNER"/>
    <tableColumn id="7" xr3:uid="{72FC2D53-C857-44C2-8E65-968894FE95E2}" name="KOORDINATEN"/>
    <tableColumn id="8" xr3:uid="{AB0FD246-D5E3-4C82-B3E3-636CDE8A8D37}" name="ORT" dataDxfId="39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04F822-FCA3-4EC4-9533-8178FB26AFC3}" name="SAMPLE_HAUFWERK" displayName="SAMPLE_HAUFWERK" ref="A1:Q2" totalsRowShown="0">
  <autoFilter ref="A1:Q2" xr:uid="{4B04F822-FCA3-4EC4-9533-8178FB26AFC3}"/>
  <tableColumns count="17">
    <tableColumn id="1" xr3:uid="{1C03AB31-B2D9-46CB-9DD4-8ABB4FBBF85D}" name="ID"/>
    <tableColumn id="2" xr3:uid="{27DC18A4-2ADD-405E-9311-C04C0BD82A2D}" name="PROBE.ID"/>
    <tableColumn id="3" xr3:uid="{312C73CC-979A-4483-A0A8-83428A4FE885}" name="CHEMISTRY.ID"/>
    <tableColumn id="4" xr3:uid="{3ED91F37-4267-4EA4-B393-9999AECBCBFD}" name="NUMMER"/>
    <tableColumn id="5" xr3:uid="{A4B66729-75F7-4E3C-A914-B3EFB36EE008}" name="AUFSCHLUSS" dataDxfId="38">
      <calculatedColumnFormula>"HAUFWERK"</calculatedColumnFormula>
    </tableColumn>
    <tableColumn id="6" xr3:uid="{1586FA36-B4DE-4684-9D6E-C35C26DEC2A1}" name="ART"/>
    <tableColumn id="20" xr3:uid="{E39EAB2A-0B3D-4A23-B43E-208E3AAE3017}" name="KOERNUNG" dataDxfId="37"/>
    <tableColumn id="7" xr3:uid="{A14620EF-6D87-41CD-B8D4-595661C8230F}" name="ABFALLART"/>
    <tableColumn id="8" xr3:uid="{69FF4125-21BA-4CBD-9954-E215037CB7AD}" name="VOLUMEN"/>
    <tableColumn id="9" xr3:uid="{7E912052-6687-4171-AC83-DAECF0043AD8}" name="PROBEN" dataDxfId="36">
      <calculatedColumnFormula array="1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calculatedColumnFormula>
    </tableColumn>
    <tableColumn id="10" xr3:uid="{43E17521-538A-4151-9133-288F54B08474}" name="BEHAELTNIS"/>
    <tableColumn id="11" xr3:uid="{F3615C03-AAC3-454B-9820-1DE785D3C6C5}" name="FARBE"/>
    <tableColumn id="12" xr3:uid="{D172E82F-D043-4F90-A716-D35755CED4EE}" name="GERUCH"/>
    <tableColumn id="14" xr3:uid="{B8EE0E66-CA09-4080-B53D-B247FE4C5805}" name="BODENKLASSE" dataDxfId="35"/>
    <tableColumn id="15" xr3:uid="{7E279583-C1A2-4453-94A9-383ED44D3C12}" name="PECH"/>
    <tableColumn id="18" xr3:uid="{591F0959-1D63-4947-BBBB-4738500939CF}" name="BODENART"/>
    <tableColumn id="19" xr3:uid="{EBECC27F-66AC-4EEC-8EEC-D107D8CB22BC}" name="NOTIZ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3D31A9-0098-428A-BD52-FB14AEB31A8E}" name="PROBE_GEBAEUDE" displayName="PROBE_GEBAEUDE" ref="A1:K2" totalsRowShown="0">
  <autoFilter ref="A1:K2" xr:uid="{783D31A9-0098-428A-BD52-FB14AEB31A8E}"/>
  <tableColumns count="11">
    <tableColumn id="1" xr3:uid="{DFC95AB4-C2C4-4331-914E-D0BA5DE00A0A}" name="ID"/>
    <tableColumn id="2" xr3:uid="{3EEAA087-E8CD-44B3-8DF7-FA0EE5A08610}" name="NUMMER"/>
    <tableColumn id="3" xr3:uid="{A368117F-57A6-414D-A93E-3A6BD44DE902}" name="DATUM"/>
    <tableColumn id="4" xr3:uid="{89A03C32-A8DF-45C6-A873-2F050ECE505E}" name="BAUTEIL"/>
    <tableColumn id="5" xr3:uid="{34760493-5B96-4031-ABE8-60A994DC1306}" name="PROBENCHARAKTER"/>
    <tableColumn id="6" xr3:uid="{E249EC8E-C551-485F-88B0-4BF445D506C2}" name="GERUCH"/>
    <tableColumn id="7" xr3:uid="{4FEF5B7C-EB9F-451F-A024-9F0C2E7E85E1}" name="PROBENNUMMER"/>
    <tableColumn id="8" xr3:uid="{1243F9B4-EA61-49B6-A7F8-99DA51BE8E9C}" name="GEBAEUDE"/>
    <tableColumn id="9" xr3:uid="{67ADEC80-C50F-4089-BF03-566EE49F5E7A}" name="ETAGE"/>
    <tableColumn id="10" xr3:uid="{C7133D7F-93F0-4BCD-B869-86727BCB66F9}" name="RAUM"/>
    <tableColumn id="11" xr3:uid="{78D2F165-EA0F-4A68-A0AC-2DB86211B356}" name="ENTNAHME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767C01-4406-436F-BD9A-A3FFF55799C0}" name="SAMPLE_GEBAEUDE" displayName="SAMPLE_GEBAEUDE" ref="A1:O2" totalsRowShown="0" headerRowBorderDxfId="34" tableBorderDxfId="33" totalsRowBorderDxfId="32">
  <autoFilter ref="A1:O2" xr:uid="{6A767C01-4406-436F-BD9A-A3FFF55799C0}"/>
  <tableColumns count="15">
    <tableColumn id="1" xr3:uid="{464C12D3-725E-45F8-AD19-AAA56FE8C87E}" name="ID" dataDxfId="31">
      <calculatedColumnFormula>ROW()-1</calculatedColumnFormula>
    </tableColumn>
    <tableColumn id="2" xr3:uid="{09703B2C-E7CE-4CB7-B63F-D395864A3F5D}" name="PROBE.ID" dataDxfId="30"/>
    <tableColumn id="3" xr3:uid="{84CEF5DD-029B-470D-8ED5-96DD8A50DD65}" name="CHEMISTRY.ID" dataDxfId="29"/>
    <tableColumn id="4" xr3:uid="{B7736C9C-0487-4944-BEF4-8F38D92C738C}" name="NUMMER" dataDxfId="28"/>
    <tableColumn id="5" xr3:uid="{10FBA733-C674-40CA-802F-8335395B72BA}" name="AUFSCHLUSS" dataDxfId="27">
      <calculatedColumnFormula>"GEBAEUDE"</calculatedColumnFormula>
    </tableColumn>
    <tableColumn id="6" xr3:uid="{C5595458-AF75-4C70-A0B0-A072EBD0DC00}" name="MATERIAL" dataDxfId="26"/>
    <tableColumn id="7" xr3:uid="{75F310A1-D2F7-44E4-8EE6-7B4911C8827D}" name="FARBE" dataDxfId="25"/>
    <tableColumn id="8" xr3:uid="{E56017A3-7C60-41C7-99DA-2863169A05E0}" name="DICKE" dataDxfId="24"/>
    <tableColumn id="9" xr3:uid="{54DFF4F5-42B8-44E4-99F0-3D2FCAF85FB0}" name="TIEFE_START" dataDxfId="23">
      <calculatedColumnFormula>SAMPLE_GEBAEUDE[[#This Row],[TIEFE_ENDE]]-SAMPLE_GEBAEUDE[[#This Row],[DICKE]]</calculatedColumnFormula>
    </tableColumn>
    <tableColumn id="10" xr3:uid="{B961A2BE-1ADA-431B-905A-BB02BE55CB8D}" name="TIEFE_ENDE" dataDxfId="22">
      <calculatedColumnFormula array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calculatedColumnFormula>
    </tableColumn>
    <tableColumn id="11" xr3:uid="{62C7E9A6-9838-4B4D-A4CD-114B00565A4F}" name="ENTNAHME" dataDxfId="21"/>
    <tableColumn id="15" xr3:uid="{C9DC914B-EB3E-4E02-8654-C3565F732EBB}" name="MATERIAL_VERGLEICH"/>
    <tableColumn id="12" xr3:uid="{04AD4050-39A1-4BBD-B7B4-F9B17763573F}" name="SCHADSTOFFVERDACHT" dataDxfId="20"/>
    <tableColumn id="13" xr3:uid="{85B651DE-D92F-468E-BECC-500BFDF1C539}" name="ABFALLSCHLUESSEL_MATERIAL" dataDxfId="19"/>
    <tableColumn id="14" xr3:uid="{B7E0A481-8497-47AC-B1AD-91DAF0069CDD}" name="ABFALLSCHLUESSEL_GEMISCH" dataDxfId="18"/>
  </tableColumns>
  <tableStyleInfo name="TableStyleMedium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55F3DA-5118-49AB-94C1-988D940BAC5E}" name="PARAMETER_CHEMIE" displayName="PARAMETER_CHEMIE" ref="A1:Y3" totalsRowShown="0">
  <autoFilter ref="A1:Y3" xr:uid="{5055F3DA-5118-49AB-94C1-988D940BAC5E}"/>
  <tableColumns count="25">
    <tableColumn id="1" xr3:uid="{D9C24FA3-7E99-4350-AD3C-35054EA6B038}" name="ID">
      <calculatedColumnFormula>"C"&amp;ROW()-2</calculatedColumnFormula>
    </tableColumn>
    <tableColumn id="2" xr3:uid="{1EC6AAF1-E2FC-4ED6-A4D5-C010C2413F13}" name="MUFV"/>
    <tableColumn id="16" xr3:uid="{4FBEE99E-6726-407D-BA2C-84A62439D2FB}" name="MUFV_PARAMETER"/>
    <tableColumn id="3" xr3:uid="{152A4813-76C5-48CE-B1A9-EB552F436079}" name="LFS"/>
    <tableColumn id="4" xr3:uid="{634D4DAD-A8B2-4446-9856-0ADD2BAC4409}" name="LAGA_BO"/>
    <tableColumn id="5" xr3:uid="{D7FDFA58-17A2-4A40-8C28-DE608E1C5A70}" name="LAGA_RC"/>
    <tableColumn id="6" xr3:uid="{4B821845-DCCD-4ABF-A244-F7B9FF21FE6A}" name="LAGA_RC_ORIENTIERUNGSWERT"/>
    <tableColumn id="7" xr3:uid="{909ED58B-3450-444D-B24A-209AD4F437C3}" name="TL_GESTEIN"/>
    <tableColumn id="8" xr3:uid="{15A04BB6-5795-4551-9194-8A459DD8141A}" name="DEPV"/>
    <tableColumn id="9" xr3:uid="{307CD9FC-692D-43E6-BC35-79FA4C75336D}" name="ENTSCHEIDUNGSHILFE"/>
    <tableColumn id="11" xr3:uid="{2CAFFF1A-4BB0-45EB-8955-6B652126F903}" name="REKU"/>
    <tableColumn id="12" xr3:uid="{547EAA06-0EED-46B1-A755-78937370B21B}" name="ABFALLSCHLUESSEL"/>
    <tableColumn id="10" xr3:uid="{DB027757-0D50-488E-ACF6-72226BCEA5B2}" name="RUVA"/>
    <tableColumn id="13" xr3:uid="{87190918-68B4-4EBA-AEA5-093BC9345F08}" name="ASBEST"/>
    <tableColumn id="14" xr3:uid="{B75BDBF3-2826-47FF-8907-561A06327742}" name="PCB"/>
    <tableColumn id="15" xr3:uid="{209298F0-FB59-4A3D-BBDD-1E84450AE2C2}" name="BTEX"/>
    <tableColumn id="17" xr3:uid="{5F61BEFD-4532-4A54-AA86-C2ED6F1A7EDD}" name="EOX"/>
    <tableColumn id="18" xr3:uid="{03626B8F-16AD-4D07-8E67-D25677BDDF5F}" name="PHENOLE"/>
    <tableColumn id="19" xr3:uid="{F485A8BF-928B-4F26-920D-CF51FA4F3983}" name="ICP_SCREENING"/>
    <tableColumn id="24" xr3:uid="{838F8915-C475-4F24-812D-CD7EF0D81120}" name="FCKW"/>
    <tableColumn id="25" xr3:uid="{A4140DE3-DF0E-46DE-8E15-C85FBCF644A3}" name="HBCD"/>
    <tableColumn id="20" xr3:uid="{DC31763D-7175-4EF9-8FDE-AB64D3C364B3}" name="SULFAT"/>
    <tableColumn id="21" xr3:uid="{0A1E73BE-A400-4295-8F88-BF6AE0683BFD}" name="KMF"/>
    <tableColumn id="22" xr3:uid="{EA0C6EA5-9FE8-46AD-8E5D-6E2EC83FFC01}" name="PAK"/>
    <tableColumn id="23" xr3:uid="{CCB49F5D-8FE3-4728-8DAB-B3FA8B48E768}" name="ALTHOLZ_VERORDNUNG"/>
  </tableColumns>
  <tableStyleInfo name="TableStyleMedium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0D35800-9D67-48C4-AD9A-6C0A5709A897}" name="PARAMETER_RUK" displayName="PARAMETER_RUK" ref="A1:D2" totalsRowShown="0">
  <autoFilter ref="A1:D2" xr:uid="{10D35800-9D67-48C4-AD9A-6C0A5709A897}"/>
  <tableColumns count="4">
    <tableColumn id="1" xr3:uid="{8939B6B1-95AF-4C73-877C-EF82136B8050}" name="ID" dataDxfId="17">
      <calculatedColumnFormula>"A"&amp;ROW()-1</calculatedColumnFormula>
    </tableColumn>
    <tableColumn id="2" xr3:uid="{13C1D8F4-818C-4CFC-AC2E-0EFCBE09C492}" name="NUMMER">
      <calculatedColumnFormula>ROW()-1</calculatedColumnFormula>
    </tableColumn>
    <tableColumn id="3" xr3:uid="{9F345E23-C8F8-4090-B96B-0157641507E4}" name="PROBENART"/>
    <tableColumn id="4" xr3:uid="{2E6AB03A-BF29-41C2-8BA4-A164961B8601}" name="WERT" dataDxfId="16"/>
  </tableColumns>
  <tableStyleInfo name="TableStyleMedium15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5B5D589-DA93-4F14-A4A4-7B60407AADCF}" name="PARAMETER_LP" displayName="PARAMETER_LP" ref="A1:J2" totalsRowShown="0">
  <autoFilter ref="A1:J2" xr:uid="{C5B5D589-DA93-4F14-A4A4-7B60407AADCF}"/>
  <tableColumns count="10">
    <tableColumn id="1" xr3:uid="{4F88403B-0C27-4180-BCBE-62627665E7D8}" name="ID" dataDxfId="15">
      <calculatedColumnFormula>"LP"&amp;ROW()-1</calculatedColumnFormula>
    </tableColumn>
    <tableColumn id="2" xr3:uid="{51F153C6-5FF1-44FD-B39F-464F5777D26F}" name="NUMMER" dataDxfId="14">
      <calculatedColumnFormula>ROW()-1</calculatedColumnFormula>
    </tableColumn>
    <tableColumn id="3" xr3:uid="{D635D0C6-EC46-4499-87D8-E68BA2217AC3}" name="WERT_1" dataDxfId="13"/>
    <tableColumn id="4" xr3:uid="{EB4DDFA1-C89E-49B6-A6D9-3E4EE912B328}" name="WERT_2" dataDxfId="12"/>
    <tableColumn id="5" xr3:uid="{675180B4-A186-4E41-9A3F-809597A2D137}" name="WERT_3" dataDxfId="11"/>
    <tableColumn id="6" xr3:uid="{1BCD8931-601C-4036-97BE-6890E0BB8E1A}" name="MITTELWERT" dataDxfId="10">
      <calculatedColumnFormula>IFERROR(AVERAGE(PARAMETER_LP[[#This Row],[WERT_1]:[WERT_3]]),"")</calculatedColumnFormula>
    </tableColumn>
    <tableColumn id="7" xr3:uid="{E52EA34C-9206-4F8E-ADA8-4882EB8536D2}" name="EV" dataDxfId="9">
      <calculatedColumnFormula>IFERROR(ROUND(22.5/PARAMETER_LP[[#This Row],[MITTELWERT]],1),"")</calculatedColumnFormula>
    </tableColumn>
    <tableColumn id="8" xr3:uid="{F82604BB-DC28-42BD-A51D-F8A987DCA29B}" name="EV85" dataDxfId="8">
      <calculatedColumnFormula>IFERROR(ROUND(PARAMETER_LP[[#This Row],[EV]]*0.85,0),"")</calculatedColumnFormula>
    </tableColumn>
    <tableColumn id="9" xr3:uid="{DAF46846-3846-48E2-BAD5-98185ED0BC6A}" name="EV2" dataDxfId="7">
      <calculatedColumnFormula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calculatedColumnFormula>
    </tableColumn>
    <tableColumn id="10" xr3:uid="{AA071D99-1780-47A0-A0AA-A95524C364E0}" name="EV2_SOLL" dataDxfId="6">
      <calculatedColumnFormula>IF(PARAMETER_LP[[#This Row],[EV2]] &lt;&gt; "",120,"")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4CF-9BEB-451E-9371-26A7AA5C9472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764EE-3444-48E0-B34C-3C81734B8577}">
  <sheetPr>
    <tabColor theme="1"/>
  </sheetPr>
  <dimension ref="A1:DW47"/>
  <sheetViews>
    <sheetView tabSelected="1" topLeftCell="BV1" workbookViewId="0">
      <selection activeCell="F27" sqref="F27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2" width="12.85546875" bestFit="1" customWidth="1"/>
    <col min="43" max="43" width="19.42578125" bestFit="1" customWidth="1"/>
    <col min="44" max="44" width="23.85546875" bestFit="1" customWidth="1"/>
    <col min="45" max="45" width="17.140625" bestFit="1" customWidth="1"/>
    <col min="46" max="46" width="19.85546875" bestFit="1" customWidth="1"/>
    <col min="47" max="47" width="22.5703125" bestFit="1" customWidth="1"/>
    <col min="48" max="48" width="14.42578125" bestFit="1" customWidth="1"/>
    <col min="49" max="49" width="21.5703125" bestFit="1" customWidth="1"/>
    <col min="50" max="50" width="23.85546875" bestFit="1" customWidth="1"/>
    <col min="51" max="51" width="16.140625" bestFit="1" customWidth="1"/>
    <col min="52" max="52" width="22.140625" bestFit="1" customWidth="1"/>
    <col min="53" max="53" width="21.42578125" bestFit="1" customWidth="1"/>
    <col min="54" max="54" width="15.5703125" bestFit="1" customWidth="1"/>
    <col min="55" max="55" width="40.140625" bestFit="1" customWidth="1"/>
    <col min="56" max="56" width="16.5703125" bestFit="1" customWidth="1"/>
    <col min="57" max="57" width="20.85546875" bestFit="1" customWidth="1"/>
    <col min="58" max="58" width="22.140625" bestFit="1" customWidth="1"/>
    <col min="59" max="59" width="23.85546875" bestFit="1" customWidth="1"/>
    <col min="60" max="60" width="25.5703125" bestFit="1" customWidth="1"/>
    <col min="61" max="61" width="27.140625" bestFit="1" customWidth="1"/>
    <col min="62" max="62" width="16.42578125" bestFit="1" customWidth="1"/>
    <col min="63" max="63" width="21.7109375" bestFit="1" customWidth="1"/>
    <col min="64" max="64" width="21" bestFit="1" customWidth="1"/>
    <col min="65" max="65" width="18.5703125" bestFit="1" customWidth="1"/>
    <col min="66" max="66" width="37.28515625" bestFit="1" customWidth="1"/>
    <col min="67" max="67" width="27.140625" bestFit="1" customWidth="1"/>
    <col min="68" max="68" width="40.42578125" bestFit="1" customWidth="1"/>
    <col min="69" max="69" width="35.85546875" bestFit="1" customWidth="1"/>
    <col min="70" max="70" width="28.42578125" bestFit="1" customWidth="1"/>
    <col min="71" max="71" width="20.42578125" bestFit="1" customWidth="1"/>
    <col min="72" max="72" width="18.42578125" bestFit="1" customWidth="1"/>
    <col min="73" max="73" width="20.140625" bestFit="1" customWidth="1"/>
    <col min="74" max="74" width="21.42578125" bestFit="1" customWidth="1"/>
    <col min="75" max="75" width="31.140625" bestFit="1" customWidth="1"/>
    <col min="76" max="76" width="32.28515625" bestFit="1" customWidth="1"/>
    <col min="77" max="77" width="38.5703125" bestFit="1" customWidth="1"/>
    <col min="78" max="78" width="37.85546875" bestFit="1" customWidth="1"/>
    <col min="79" max="79" width="27.5703125" bestFit="1" customWidth="1"/>
    <col min="80" max="80" width="31.42578125" bestFit="1" customWidth="1"/>
    <col min="81" max="81" width="43.5703125" bestFit="1" customWidth="1"/>
    <col min="82" max="82" width="28.7109375" bestFit="1" customWidth="1"/>
    <col min="83" max="83" width="34.42578125" bestFit="1" customWidth="1"/>
    <col min="84" max="84" width="34.140625" bestFit="1" customWidth="1"/>
    <col min="85" max="85" width="55.42578125" bestFit="1" customWidth="1"/>
    <col min="86" max="86" width="36.28515625" bestFit="1" customWidth="1"/>
    <col min="87" max="87" width="30.5703125" bestFit="1" customWidth="1"/>
    <col min="88" max="88" width="46" bestFit="1" customWidth="1"/>
    <col min="89" max="89" width="30.5703125" bestFit="1" customWidth="1"/>
    <col min="90" max="90" width="43.140625" bestFit="1" customWidth="1"/>
    <col min="91" max="91" width="31" bestFit="1" customWidth="1"/>
    <col min="92" max="92" width="32.28515625" bestFit="1" customWidth="1"/>
    <col min="93" max="93" width="29.28515625" bestFit="1" customWidth="1"/>
    <col min="94" max="94" width="30.140625" bestFit="1" customWidth="1"/>
    <col min="95" max="95" width="29.42578125" bestFit="1" customWidth="1"/>
    <col min="96" max="96" width="34.140625" bestFit="1" customWidth="1"/>
    <col min="97" max="97" width="40.140625" bestFit="1" customWidth="1"/>
    <col min="98" max="98" width="32.42578125" bestFit="1" customWidth="1"/>
    <col min="99" max="99" width="29.85546875" bestFit="1" customWidth="1"/>
    <col min="100" max="100" width="29.42578125" bestFit="1" customWidth="1"/>
    <col min="101" max="101" width="48" bestFit="1" customWidth="1"/>
    <col min="102" max="102" width="19.28515625" bestFit="1" customWidth="1"/>
    <col min="103" max="103" width="26.28515625" bestFit="1" customWidth="1"/>
    <col min="104" max="106" width="24.7109375" bestFit="1" customWidth="1"/>
    <col min="107" max="107" width="29.140625" bestFit="1" customWidth="1"/>
    <col min="108" max="108" width="19.7109375" bestFit="1" customWidth="1"/>
    <col min="109" max="109" width="21.7109375" bestFit="1" customWidth="1"/>
    <col min="110" max="110" width="20.7109375" bestFit="1" customWidth="1"/>
    <col min="111" max="111" width="26" bestFit="1" customWidth="1"/>
    <col min="112" max="112" width="21" bestFit="1" customWidth="1"/>
    <col min="113" max="113" width="28" bestFit="1" customWidth="1"/>
    <col min="114" max="114" width="30.140625" bestFit="1" customWidth="1"/>
    <col min="115" max="116" width="24.42578125" customWidth="1"/>
    <col min="117" max="118" width="24.7109375" bestFit="1" customWidth="1"/>
    <col min="119" max="119" width="29.140625" bestFit="1" customWidth="1"/>
    <col min="120" max="120" width="19.7109375" bestFit="1" customWidth="1"/>
    <col min="121" max="121" width="21.7109375" style="8" bestFit="1" customWidth="1"/>
    <col min="122" max="122" width="20.7109375" style="8" bestFit="1" customWidth="1"/>
    <col min="123" max="123" width="26" bestFit="1" customWidth="1"/>
    <col min="124" max="124" width="21" bestFit="1" customWidth="1"/>
    <col min="125" max="125" width="28" bestFit="1" customWidth="1"/>
    <col min="126" max="126" width="30.140625" bestFit="1" customWidth="1"/>
    <col min="127" max="127" width="24.42578125" style="6" customWidth="1"/>
    <col min="128" max="128" width="28" bestFit="1" customWidth="1"/>
    <col min="129" max="129" width="30.140625" bestFit="1" customWidth="1"/>
    <col min="130" max="130" width="24.42578125" bestFit="1" customWidth="1"/>
    <col min="131" max="131" width="24.42578125" customWidth="1"/>
    <col min="132" max="132" width="30" bestFit="1" customWidth="1"/>
    <col min="133" max="133" width="32.140625" bestFit="1" customWidth="1"/>
    <col min="134" max="134" width="24.42578125" bestFit="1" customWidth="1"/>
    <col min="135" max="135" width="30.42578125" bestFit="1" customWidth="1"/>
    <col min="136" max="136" width="29.85546875" bestFit="1" customWidth="1"/>
    <col min="137" max="137" width="24" bestFit="1" customWidth="1"/>
    <col min="138" max="138" width="22.85546875" bestFit="1" customWidth="1"/>
    <col min="139" max="139" width="48.42578125" bestFit="1" customWidth="1"/>
    <col min="140" max="140" width="25" bestFit="1" customWidth="1"/>
    <col min="141" max="141" width="29.28515625" bestFit="1" customWidth="1"/>
    <col min="142" max="142" width="30.42578125" bestFit="1" customWidth="1"/>
    <col min="143" max="143" width="32.140625" bestFit="1" customWidth="1"/>
    <col min="144" max="144" width="34" bestFit="1" customWidth="1"/>
    <col min="145" max="145" width="35.42578125" bestFit="1" customWidth="1"/>
    <col min="146" max="146" width="24.85546875" bestFit="1" customWidth="1"/>
    <col min="147" max="147" width="30.140625" bestFit="1" customWidth="1"/>
    <col min="148" max="148" width="29.42578125" bestFit="1" customWidth="1"/>
    <col min="149" max="149" width="26.85546875" bestFit="1" customWidth="1"/>
    <col min="150" max="150" width="45.7109375" bestFit="1" customWidth="1"/>
    <col min="151" max="151" width="35.42578125" bestFit="1" customWidth="1"/>
    <col min="152" max="152" width="48.7109375" bestFit="1" customWidth="1"/>
    <col min="153" max="153" width="44.28515625" bestFit="1" customWidth="1"/>
    <col min="154" max="154" width="36.85546875" bestFit="1" customWidth="1"/>
    <col min="155" max="155" width="28.42578125" bestFit="1" customWidth="1"/>
    <col min="156" max="156" width="28.85546875" bestFit="1" customWidth="1"/>
    <col min="157" max="157" width="26.7109375" bestFit="1" customWidth="1"/>
    <col min="158" max="158" width="29.85546875" bestFit="1" customWidth="1"/>
    <col min="159" max="159" width="40.7109375" bestFit="1" customWidth="1"/>
    <col min="160" max="160" width="47" bestFit="1" customWidth="1"/>
    <col min="161" max="161" width="45.28515625" bestFit="1" customWidth="1"/>
    <col min="162" max="162" width="27.42578125" bestFit="1" customWidth="1"/>
    <col min="163" max="163" width="51.7109375" bestFit="1" customWidth="1"/>
    <col min="164" max="164" width="63.85546875" bestFit="1" customWidth="1"/>
    <col min="165" max="165" width="48.85546875" bestFit="1" customWidth="1"/>
    <col min="166" max="166" width="42.42578125" bestFit="1" customWidth="1"/>
    <col min="167" max="167" width="42.140625" bestFit="1" customWidth="1"/>
    <col min="168" max="168" width="62.42578125" bestFit="1" customWidth="1"/>
    <col min="169" max="169" width="44.42578125" bestFit="1" customWidth="1"/>
    <col min="170" max="170" width="38.42578125" bestFit="1" customWidth="1"/>
    <col min="171" max="171" width="54" bestFit="1" customWidth="1"/>
    <col min="172" max="172" width="38.42578125" bestFit="1" customWidth="1"/>
    <col min="173" max="173" width="51.28515625" bestFit="1" customWidth="1"/>
    <col min="174" max="174" width="40.42578125" bestFit="1" customWidth="1"/>
    <col min="175" max="175" width="37.28515625" bestFit="1" customWidth="1"/>
    <col min="176" max="176" width="38.140625" bestFit="1" customWidth="1"/>
    <col min="177" max="177" width="19.28515625" bestFit="1" customWidth="1"/>
    <col min="178" max="178" width="41.42578125" bestFit="1" customWidth="1"/>
    <col min="179" max="181" width="40" bestFit="1" customWidth="1"/>
    <col min="182" max="182" width="44.42578125" bestFit="1" customWidth="1"/>
    <col min="183" max="183" width="21" bestFit="1" customWidth="1"/>
    <col min="184" max="184" width="45.140625" bestFit="1" customWidth="1"/>
    <col min="185" max="185" width="47.140625" bestFit="1" customWidth="1"/>
    <col min="186" max="186" width="41.42578125" bestFit="1" customWidth="1"/>
    <col min="187" max="187" width="48.7109375" bestFit="1" customWidth="1"/>
    <col min="188" max="188" width="44.28515625" bestFit="1" customWidth="1"/>
    <col min="189" max="189" width="36.85546875" bestFit="1" customWidth="1"/>
    <col min="190" max="190" width="28.42578125" bestFit="1" customWidth="1"/>
    <col min="191" max="191" width="28.85546875" bestFit="1" customWidth="1"/>
    <col min="192" max="192" width="26.7109375" bestFit="1" customWidth="1"/>
    <col min="193" max="193" width="29.85546875" bestFit="1" customWidth="1"/>
    <col min="194" max="194" width="40.7109375" bestFit="1" customWidth="1"/>
    <col min="195" max="195" width="47" bestFit="1" customWidth="1"/>
    <col min="196" max="196" width="45.28515625" bestFit="1" customWidth="1"/>
    <col min="197" max="197" width="27.42578125" bestFit="1" customWidth="1"/>
    <col min="198" max="198" width="51.7109375" bestFit="1" customWidth="1"/>
    <col min="199" max="199" width="63.85546875" bestFit="1" customWidth="1"/>
    <col min="200" max="200" width="48.85546875" bestFit="1" customWidth="1"/>
    <col min="201" max="201" width="42.42578125" bestFit="1" customWidth="1"/>
    <col min="202" max="202" width="42.140625" bestFit="1" customWidth="1"/>
    <col min="203" max="203" width="62.42578125" bestFit="1" customWidth="1"/>
    <col min="204" max="204" width="44.42578125" bestFit="1" customWidth="1"/>
    <col min="205" max="205" width="38.42578125" bestFit="1" customWidth="1"/>
    <col min="206" max="206" width="54" bestFit="1" customWidth="1"/>
    <col min="207" max="207" width="38.42578125" bestFit="1" customWidth="1"/>
    <col min="208" max="208" width="51.28515625" bestFit="1" customWidth="1"/>
    <col min="209" max="209" width="40.42578125" bestFit="1" customWidth="1"/>
    <col min="210" max="210" width="37.28515625" bestFit="1" customWidth="1"/>
    <col min="211" max="211" width="38.140625" bestFit="1" customWidth="1"/>
    <col min="212" max="212" width="19.28515625" bestFit="1" customWidth="1"/>
    <col min="213" max="213" width="41.42578125" bestFit="1" customWidth="1"/>
    <col min="214" max="216" width="40" customWidth="1"/>
    <col min="217" max="217" width="44.42578125" bestFit="1" customWidth="1"/>
    <col min="218" max="218" width="21" bestFit="1" customWidth="1"/>
    <col min="219" max="219" width="45.140625" bestFit="1" customWidth="1"/>
    <col min="220" max="220" width="47.140625" bestFit="1" customWidth="1"/>
    <col min="221" max="221" width="41.42578125" bestFit="1" customWidth="1"/>
    <col min="222" max="223" width="40" customWidth="1"/>
    <col min="224" max="224" width="44.42578125" bestFit="1" customWidth="1"/>
    <col min="225" max="225" width="33.140625" bestFit="1" customWidth="1"/>
    <col min="226" max="226" width="45.140625" bestFit="1" customWidth="1"/>
    <col min="227" max="227" width="47.140625" bestFit="1" customWidth="1"/>
    <col min="228" max="228" width="41.42578125" bestFit="1" customWidth="1"/>
    <col min="229" max="230" width="40" bestFit="1" customWidth="1"/>
    <col min="231" max="231" width="44.42578125" bestFit="1" customWidth="1"/>
    <col min="232" max="232" width="33.140625" bestFit="1" customWidth="1"/>
    <col min="233" max="233" width="45.140625" bestFit="1" customWidth="1"/>
    <col min="234" max="234" width="47.140625" bestFit="1" customWidth="1"/>
    <col min="235" max="235" width="41.42578125" bestFit="1" customWidth="1"/>
  </cols>
  <sheetData>
    <row r="1" spans="1:127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  <c r="AP1" t="s">
        <v>44</v>
      </c>
      <c r="AQ1" t="s">
        <v>45</v>
      </c>
      <c r="AR1" t="s">
        <v>46</v>
      </c>
      <c r="AS1" t="s">
        <v>50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174</v>
      </c>
      <c r="BT1" t="s">
        <v>175</v>
      </c>
      <c r="BU1" t="s">
        <v>173</v>
      </c>
      <c r="BV1" t="s">
        <v>176</v>
      </c>
      <c r="BW1" t="s">
        <v>476</v>
      </c>
      <c r="BX1" t="s">
        <v>177</v>
      </c>
      <c r="BY1" t="s">
        <v>178</v>
      </c>
      <c r="BZ1" t="s">
        <v>335</v>
      </c>
      <c r="CA1" t="s">
        <v>51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368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388</v>
      </c>
      <c r="CN1" t="s">
        <v>189</v>
      </c>
      <c r="CO1" t="s">
        <v>190</v>
      </c>
      <c r="CP1" t="s">
        <v>191</v>
      </c>
      <c r="CQ1" t="s">
        <v>205</v>
      </c>
      <c r="CR1" t="s">
        <v>369</v>
      </c>
      <c r="CS1" t="s">
        <v>206</v>
      </c>
      <c r="CT1" t="s">
        <v>207</v>
      </c>
      <c r="CU1" t="s">
        <v>208</v>
      </c>
      <c r="CV1" t="s">
        <v>209</v>
      </c>
      <c r="CW1" t="s">
        <v>210</v>
      </c>
      <c r="CX1" t="s">
        <v>52</v>
      </c>
      <c r="CY1" t="s">
        <v>192</v>
      </c>
      <c r="CZ1" t="s">
        <v>193</v>
      </c>
      <c r="DA1" t="s">
        <v>194</v>
      </c>
      <c r="DB1" t="s">
        <v>195</v>
      </c>
      <c r="DC1" t="s">
        <v>196</v>
      </c>
      <c r="DD1" t="s">
        <v>340</v>
      </c>
      <c r="DE1" s="8" t="s">
        <v>341</v>
      </c>
      <c r="DF1" s="8" t="s">
        <v>342</v>
      </c>
      <c r="DG1" t="s">
        <v>343</v>
      </c>
      <c r="DH1" t="s">
        <v>53</v>
      </c>
      <c r="DI1" t="s">
        <v>197</v>
      </c>
      <c r="DJ1" t="s">
        <v>198</v>
      </c>
      <c r="DK1" s="6" t="s">
        <v>199</v>
      </c>
      <c r="DQ1"/>
      <c r="DR1"/>
      <c r="DW1"/>
    </row>
    <row r="2" spans="1:127" x14ac:dyDescent="0.25">
      <c r="A2" t="s">
        <v>3</v>
      </c>
      <c r="B2">
        <v>1</v>
      </c>
      <c r="D2">
        <v>44425</v>
      </c>
      <c r="E2" t="s">
        <v>381</v>
      </c>
      <c r="F2" t="s">
        <v>370</v>
      </c>
      <c r="G2" t="s">
        <v>382</v>
      </c>
      <c r="H2" t="s">
        <v>373</v>
      </c>
      <c r="I2" t="s">
        <v>374</v>
      </c>
      <c r="AP2">
        <v>1</v>
      </c>
      <c r="AQ2" t="s">
        <v>3</v>
      </c>
      <c r="AR2" t="s">
        <v>5</v>
      </c>
      <c r="AT2">
        <v>1</v>
      </c>
      <c r="AU2" t="s">
        <v>347</v>
      </c>
      <c r="AV2" t="s">
        <v>380</v>
      </c>
      <c r="AW2" s="1" t="s">
        <v>379</v>
      </c>
      <c r="BD2" t="s">
        <v>384</v>
      </c>
      <c r="BE2" t="s">
        <v>263</v>
      </c>
      <c r="BJ2" t="s">
        <v>386</v>
      </c>
      <c r="BK2" t="s">
        <v>261</v>
      </c>
      <c r="BL2" t="s">
        <v>383</v>
      </c>
      <c r="BM2" t="s">
        <v>337</v>
      </c>
      <c r="BS2">
        <v>250</v>
      </c>
      <c r="BT2">
        <v>7</v>
      </c>
      <c r="BY2" s="1"/>
      <c r="BZ2" s="1"/>
      <c r="CA2" t="s">
        <v>5</v>
      </c>
      <c r="CB2" t="s">
        <v>266</v>
      </c>
      <c r="CD2" t="s">
        <v>28</v>
      </c>
      <c r="CE2" t="s">
        <v>248</v>
      </c>
      <c r="CF2" t="s">
        <v>314</v>
      </c>
      <c r="CG2" t="s">
        <v>268</v>
      </c>
      <c r="CH2" t="s">
        <v>285</v>
      </c>
      <c r="CI2" t="s">
        <v>250</v>
      </c>
      <c r="CJ2" t="s">
        <v>270</v>
      </c>
      <c r="CK2" t="s">
        <v>28</v>
      </c>
      <c r="CL2" t="s">
        <v>377</v>
      </c>
      <c r="DE2" s="8"/>
      <c r="DF2" s="8"/>
      <c r="DK2" s="6"/>
      <c r="DQ2"/>
      <c r="DR2"/>
      <c r="DW2"/>
    </row>
    <row r="3" spans="1:127" x14ac:dyDescent="0.25">
      <c r="A3" t="s">
        <v>4</v>
      </c>
      <c r="B3">
        <v>1</v>
      </c>
      <c r="D3">
        <v>44165</v>
      </c>
      <c r="AH3" t="s">
        <v>389</v>
      </c>
      <c r="AI3" t="s">
        <v>328</v>
      </c>
      <c r="AK3" t="s">
        <v>390</v>
      </c>
      <c r="AL3" t="s">
        <v>389</v>
      </c>
      <c r="AM3" t="s">
        <v>391</v>
      </c>
      <c r="AO3" t="s">
        <v>449</v>
      </c>
      <c r="AP3">
        <v>1</v>
      </c>
      <c r="AQ3" t="s">
        <v>4</v>
      </c>
      <c r="AR3" t="s">
        <v>5</v>
      </c>
      <c r="AT3">
        <v>1</v>
      </c>
      <c r="AU3" t="s">
        <v>332</v>
      </c>
      <c r="AW3" s="1"/>
      <c r="AY3">
        <v>8</v>
      </c>
      <c r="AZ3">
        <v>0</v>
      </c>
      <c r="BA3">
        <v>8</v>
      </c>
      <c r="BD3" t="s">
        <v>385</v>
      </c>
      <c r="BU3" t="s">
        <v>395</v>
      </c>
      <c r="BV3" t="s">
        <v>247</v>
      </c>
      <c r="BX3" t="s">
        <v>396</v>
      </c>
      <c r="BY3" s="1" t="s">
        <v>401</v>
      </c>
      <c r="BZ3" s="1"/>
      <c r="CA3" t="s">
        <v>5</v>
      </c>
      <c r="CB3" t="s">
        <v>266</v>
      </c>
      <c r="CD3" t="s">
        <v>28</v>
      </c>
      <c r="CE3" t="s">
        <v>248</v>
      </c>
      <c r="CF3" t="s">
        <v>314</v>
      </c>
      <c r="CG3" t="s">
        <v>268</v>
      </c>
      <c r="CH3" t="s">
        <v>285</v>
      </c>
      <c r="CI3" t="s">
        <v>250</v>
      </c>
      <c r="CJ3" t="s">
        <v>270</v>
      </c>
      <c r="CK3" t="s">
        <v>28</v>
      </c>
      <c r="CL3" t="s">
        <v>377</v>
      </c>
      <c r="DE3" s="8"/>
      <c r="DF3" s="8"/>
      <c r="DK3" s="6"/>
      <c r="DQ3"/>
      <c r="DR3"/>
      <c r="DW3"/>
    </row>
    <row r="4" spans="1:127" x14ac:dyDescent="0.25">
      <c r="A4" t="s">
        <v>2</v>
      </c>
      <c r="B4">
        <v>1</v>
      </c>
      <c r="C4" t="s">
        <v>24</v>
      </c>
      <c r="D4">
        <v>44427</v>
      </c>
      <c r="E4" t="s">
        <v>372</v>
      </c>
      <c r="F4" t="s">
        <v>370</v>
      </c>
      <c r="G4" t="s">
        <v>371</v>
      </c>
      <c r="H4" t="s">
        <v>373</v>
      </c>
      <c r="I4" t="s">
        <v>374</v>
      </c>
      <c r="J4" t="s">
        <v>273</v>
      </c>
      <c r="K4" t="s">
        <v>254</v>
      </c>
      <c r="L4" t="s">
        <v>255</v>
      </c>
      <c r="M4" t="s">
        <v>256</v>
      </c>
      <c r="N4" t="s">
        <v>257</v>
      </c>
      <c r="O4" t="s">
        <v>375</v>
      </c>
      <c r="P4" t="s">
        <v>258</v>
      </c>
      <c r="Q4" t="s">
        <v>258</v>
      </c>
      <c r="R4" t="s">
        <v>258</v>
      </c>
      <c r="S4">
        <v>10</v>
      </c>
      <c r="T4" t="s">
        <v>376</v>
      </c>
      <c r="U4">
        <v>45</v>
      </c>
      <c r="V4" t="s">
        <v>328</v>
      </c>
      <c r="W4">
        <v>300</v>
      </c>
      <c r="X4" t="s">
        <v>259</v>
      </c>
      <c r="Y4" t="s">
        <v>277</v>
      </c>
      <c r="Z4" t="s">
        <v>290</v>
      </c>
      <c r="AA4" t="s">
        <v>302</v>
      </c>
      <c r="AB4" t="s">
        <v>311</v>
      </c>
      <c r="AC4" t="s">
        <v>317</v>
      </c>
      <c r="AD4" t="s">
        <v>322</v>
      </c>
      <c r="AE4" t="s">
        <v>326</v>
      </c>
      <c r="AF4" t="s">
        <v>329</v>
      </c>
      <c r="AG4" t="s">
        <v>331</v>
      </c>
      <c r="AP4">
        <v>1</v>
      </c>
      <c r="AQ4" t="s">
        <v>2</v>
      </c>
      <c r="AR4" t="s">
        <v>378</v>
      </c>
      <c r="AS4" t="s">
        <v>25</v>
      </c>
      <c r="AT4">
        <v>1</v>
      </c>
      <c r="AU4" t="s">
        <v>217</v>
      </c>
      <c r="AV4" t="s">
        <v>216</v>
      </c>
      <c r="AW4" s="1" t="s">
        <v>345</v>
      </c>
      <c r="AY4">
        <v>5</v>
      </c>
      <c r="AZ4">
        <v>0</v>
      </c>
      <c r="BA4">
        <v>5</v>
      </c>
      <c r="BB4" t="s">
        <v>247</v>
      </c>
      <c r="BL4" t="s">
        <v>336</v>
      </c>
      <c r="BM4" t="s">
        <v>444</v>
      </c>
      <c r="BY4" s="1"/>
      <c r="BZ4" s="1"/>
      <c r="CA4" t="s">
        <v>378</v>
      </c>
      <c r="CB4" t="s">
        <v>27</v>
      </c>
      <c r="CX4" t="s">
        <v>24</v>
      </c>
      <c r="CY4">
        <v>1</v>
      </c>
      <c r="DC4" t="s">
        <v>338</v>
      </c>
      <c r="DD4" t="s">
        <v>338</v>
      </c>
      <c r="DE4" s="8" t="s">
        <v>338</v>
      </c>
      <c r="DF4" s="8" t="s">
        <v>338</v>
      </c>
      <c r="DG4" t="s">
        <v>338</v>
      </c>
      <c r="DH4" t="s">
        <v>25</v>
      </c>
      <c r="DI4">
        <v>1</v>
      </c>
      <c r="DK4" s="6"/>
      <c r="DQ4"/>
      <c r="DR4"/>
      <c r="DW4"/>
    </row>
    <row r="5" spans="1:127" x14ac:dyDescent="0.25">
      <c r="DQ5"/>
      <c r="DR5"/>
      <c r="DW5"/>
    </row>
    <row r="6" spans="1:127" x14ac:dyDescent="0.25">
      <c r="DQ6"/>
      <c r="DR6"/>
      <c r="DW6"/>
    </row>
    <row r="7" spans="1:127" x14ac:dyDescent="0.25">
      <c r="DQ7"/>
      <c r="DR7"/>
      <c r="DW7"/>
    </row>
    <row r="8" spans="1:127" x14ac:dyDescent="0.25">
      <c r="DQ8"/>
      <c r="DR8"/>
      <c r="DW8"/>
    </row>
    <row r="9" spans="1:127" x14ac:dyDescent="0.25">
      <c r="DQ9"/>
      <c r="DR9"/>
      <c r="DW9"/>
    </row>
    <row r="10" spans="1:127" x14ac:dyDescent="0.25">
      <c r="DQ10"/>
      <c r="DR10"/>
      <c r="DW10"/>
    </row>
    <row r="11" spans="1:127" x14ac:dyDescent="0.25">
      <c r="DQ11"/>
      <c r="DR11"/>
      <c r="DW11"/>
    </row>
    <row r="12" spans="1:127" x14ac:dyDescent="0.25">
      <c r="DQ12"/>
      <c r="DR12"/>
      <c r="DW12"/>
    </row>
    <row r="13" spans="1:127" x14ac:dyDescent="0.25">
      <c r="DQ13"/>
      <c r="DR13"/>
      <c r="DW13"/>
    </row>
    <row r="14" spans="1:127" x14ac:dyDescent="0.25">
      <c r="DQ14"/>
      <c r="DR14"/>
      <c r="DW14"/>
    </row>
    <row r="15" spans="1:127" x14ac:dyDescent="0.25">
      <c r="DQ15"/>
      <c r="DR15"/>
      <c r="DW15"/>
    </row>
    <row r="16" spans="1:127" x14ac:dyDescent="0.25">
      <c r="DQ16"/>
      <c r="DR16"/>
      <c r="DW16"/>
    </row>
    <row r="17" spans="120:127" x14ac:dyDescent="0.25">
      <c r="DQ17"/>
      <c r="DR17"/>
      <c r="DW17"/>
    </row>
    <row r="18" spans="120:127" x14ac:dyDescent="0.25">
      <c r="DQ18"/>
      <c r="DR18"/>
      <c r="DW18"/>
    </row>
    <row r="19" spans="120:127" x14ac:dyDescent="0.25">
      <c r="DQ19"/>
      <c r="DR19"/>
      <c r="DW19"/>
    </row>
    <row r="20" spans="120:127" x14ac:dyDescent="0.25">
      <c r="DP20" s="8"/>
      <c r="DR20"/>
      <c r="DV20" s="6"/>
      <c r="DW20"/>
    </row>
    <row r="21" spans="120:127" x14ac:dyDescent="0.25">
      <c r="DP21" s="8"/>
      <c r="DR21"/>
      <c r="DV21" s="6"/>
      <c r="DW21"/>
    </row>
    <row r="22" spans="120:127" x14ac:dyDescent="0.25">
      <c r="DP22" s="8"/>
      <c r="DR22"/>
      <c r="DV22" s="6"/>
      <c r="DW22"/>
    </row>
    <row r="23" spans="120:127" x14ac:dyDescent="0.25">
      <c r="DP23" s="8"/>
      <c r="DR23"/>
      <c r="DV23" s="6"/>
      <c r="DW23"/>
    </row>
    <row r="24" spans="120:127" x14ac:dyDescent="0.25">
      <c r="DP24" s="8"/>
      <c r="DR24"/>
      <c r="DV24" s="6"/>
      <c r="DW24"/>
    </row>
    <row r="25" spans="120:127" x14ac:dyDescent="0.25">
      <c r="DP25" s="8"/>
      <c r="DR25"/>
      <c r="DV25" s="6"/>
      <c r="DW25"/>
    </row>
    <row r="26" spans="120:127" x14ac:dyDescent="0.25">
      <c r="DP26" s="8"/>
      <c r="DR26"/>
      <c r="DV26" s="6"/>
      <c r="DW26"/>
    </row>
    <row r="27" spans="120:127" x14ac:dyDescent="0.25">
      <c r="DP27" s="8"/>
      <c r="DR27"/>
      <c r="DV27" s="6"/>
      <c r="DW27"/>
    </row>
    <row r="28" spans="120:127" x14ac:dyDescent="0.25">
      <c r="DP28" s="8"/>
      <c r="DR28"/>
      <c r="DV28" s="6"/>
      <c r="DW28"/>
    </row>
    <row r="29" spans="120:127" x14ac:dyDescent="0.25">
      <c r="DP29" s="8"/>
      <c r="DR29"/>
      <c r="DV29" s="6"/>
      <c r="DW29"/>
    </row>
    <row r="30" spans="120:127" x14ac:dyDescent="0.25">
      <c r="DP30" s="8"/>
      <c r="DR30"/>
      <c r="DV30" s="6"/>
      <c r="DW30"/>
    </row>
    <row r="31" spans="120:127" x14ac:dyDescent="0.25">
      <c r="DP31" s="8"/>
      <c r="DR31"/>
      <c r="DV31" s="6"/>
      <c r="DW31"/>
    </row>
    <row r="32" spans="120:127" x14ac:dyDescent="0.25">
      <c r="DP32" s="8"/>
      <c r="DR32"/>
      <c r="DV32" s="6"/>
      <c r="DW32"/>
    </row>
    <row r="33" spans="120:127" x14ac:dyDescent="0.25">
      <c r="DP33" s="8"/>
      <c r="DR33"/>
      <c r="DV33" s="6"/>
      <c r="DW33"/>
    </row>
    <row r="34" spans="120:127" x14ac:dyDescent="0.25">
      <c r="DP34" s="8"/>
      <c r="DR34"/>
      <c r="DV34" s="6"/>
      <c r="DW34"/>
    </row>
    <row r="35" spans="120:127" x14ac:dyDescent="0.25">
      <c r="DP35" s="8"/>
      <c r="DR35"/>
      <c r="DV35" s="6"/>
      <c r="DW35"/>
    </row>
    <row r="36" spans="120:127" x14ac:dyDescent="0.25">
      <c r="DP36" s="8"/>
      <c r="DR36"/>
      <c r="DV36" s="6"/>
      <c r="DW36"/>
    </row>
    <row r="37" spans="120:127" x14ac:dyDescent="0.25">
      <c r="DP37" s="8"/>
      <c r="DR37"/>
      <c r="DV37" s="6"/>
      <c r="DW37"/>
    </row>
    <row r="38" spans="120:127" x14ac:dyDescent="0.25">
      <c r="DP38" s="8"/>
      <c r="DR38"/>
      <c r="DV38" s="6"/>
      <c r="DW38"/>
    </row>
    <row r="39" spans="120:127" x14ac:dyDescent="0.25">
      <c r="DP39" s="8"/>
      <c r="DR39"/>
      <c r="DV39" s="6"/>
      <c r="DW39"/>
    </row>
    <row r="40" spans="120:127" x14ac:dyDescent="0.25">
      <c r="DP40" s="8"/>
      <c r="DR40"/>
      <c r="DV40" s="6"/>
      <c r="DW40"/>
    </row>
    <row r="41" spans="120:127" x14ac:dyDescent="0.25">
      <c r="DP41" s="8"/>
      <c r="DR41"/>
      <c r="DV41" s="6"/>
      <c r="DW41"/>
    </row>
    <row r="42" spans="120:127" x14ac:dyDescent="0.25">
      <c r="DP42" s="8"/>
      <c r="DR42"/>
      <c r="DV42" s="6"/>
      <c r="DW42"/>
    </row>
    <row r="43" spans="120:127" x14ac:dyDescent="0.25">
      <c r="DP43" s="8"/>
      <c r="DR43"/>
      <c r="DV43" s="6"/>
      <c r="DW43"/>
    </row>
    <row r="44" spans="120:127" x14ac:dyDescent="0.25">
      <c r="DP44" s="8"/>
      <c r="DR44"/>
      <c r="DV44" s="6"/>
      <c r="DW44"/>
    </row>
    <row r="45" spans="120:127" x14ac:dyDescent="0.25">
      <c r="DP45" s="8"/>
      <c r="DR45"/>
      <c r="DV45" s="6"/>
      <c r="DW45"/>
    </row>
    <row r="46" spans="120:127" x14ac:dyDescent="0.25">
      <c r="DP46" s="8"/>
      <c r="DR46"/>
      <c r="DV46" s="6"/>
      <c r="DW46"/>
    </row>
    <row r="47" spans="120:127" x14ac:dyDescent="0.25">
      <c r="DP47" s="8"/>
      <c r="DR47"/>
      <c r="DV47" s="6"/>
      <c r="DW47"/>
    </row>
  </sheetData>
  <phoneticPr fontId="1" type="noConversion"/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0236-0A6A-43F3-A249-9C9D1688EBE6}">
  <dimension ref="A1:V4"/>
  <sheetViews>
    <sheetView workbookViewId="0">
      <selection activeCell="D33" sqref="D33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3.28515625" bestFit="1" customWidth="1"/>
    <col min="5" max="5" width="25.140625" bestFit="1" customWidth="1"/>
    <col min="6" max="6" width="21.85546875" bestFit="1" customWidth="1"/>
    <col min="7" max="7" width="20.28515625" bestFit="1" customWidth="1"/>
    <col min="8" max="8" width="23" bestFit="1" customWidth="1"/>
    <col min="9" max="9" width="14.85546875" bestFit="1" customWidth="1"/>
    <col min="10" max="10" width="20.42578125" bestFit="1" customWidth="1"/>
    <col min="11" max="11" width="20.85546875" bestFit="1" customWidth="1"/>
    <col min="12" max="12" width="18.85546875" bestFit="1" customWidth="1"/>
    <col min="13" max="13" width="22.140625" bestFit="1" customWidth="1"/>
    <col min="14" max="14" width="17" bestFit="1" customWidth="1"/>
    <col min="15" max="15" width="19" bestFit="1" customWidth="1"/>
    <col min="16" max="16" width="22" bestFit="1" customWidth="1"/>
    <col min="17" max="17" width="24.28515625" bestFit="1" customWidth="1"/>
    <col min="18" max="18" width="16" bestFit="1" customWidth="1"/>
    <col min="19" max="19" width="15" bestFit="1" customWidth="1"/>
    <col min="20" max="20" width="40.42578125" bestFit="1" customWidth="1"/>
    <col min="21" max="21" width="21.28515625" bestFit="1" customWidth="1"/>
    <col min="22" max="22" width="16.85546875" customWidth="1"/>
  </cols>
  <sheetData>
    <row r="1" spans="1:22" x14ac:dyDescent="0.25">
      <c r="A1" t="s">
        <v>0</v>
      </c>
      <c r="B1" t="s">
        <v>1</v>
      </c>
      <c r="C1" t="s">
        <v>30</v>
      </c>
      <c r="D1" t="s">
        <v>6</v>
      </c>
      <c r="E1" t="s">
        <v>7</v>
      </c>
      <c r="F1" t="s">
        <v>26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25">
      <c r="A2" s="1" t="s">
        <v>2</v>
      </c>
      <c r="B2">
        <v>1</v>
      </c>
      <c r="C2" t="s">
        <v>24</v>
      </c>
      <c r="D2">
        <v>1</v>
      </c>
      <c r="F2" t="s">
        <v>25</v>
      </c>
    </row>
    <row r="3" spans="1:22" x14ac:dyDescent="0.25">
      <c r="A3" s="1" t="s">
        <v>3</v>
      </c>
      <c r="B3">
        <v>1</v>
      </c>
      <c r="D3">
        <v>1</v>
      </c>
      <c r="E3" t="s">
        <v>5</v>
      </c>
    </row>
    <row r="4" spans="1:22" x14ac:dyDescent="0.25">
      <c r="A4" s="1" t="s">
        <v>4</v>
      </c>
      <c r="B4">
        <v>1</v>
      </c>
      <c r="D4">
        <v>1</v>
      </c>
      <c r="E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2625-8DEF-4FE3-AD0F-C7DE28E0CFDD}">
  <dimension ref="A1:C4"/>
  <sheetViews>
    <sheetView workbookViewId="0">
      <selection activeCell="J24" sqref="J24"/>
    </sheetView>
  </sheetViews>
  <sheetFormatPr baseColWidth="10" defaultRowHeight="15" x14ac:dyDescent="0.25"/>
  <cols>
    <col min="1" max="1" width="12" bestFit="1" customWidth="1"/>
    <col min="2" max="2" width="19" bestFit="1" customWidth="1"/>
    <col min="3" max="3" width="20.140625" bestFit="1" customWidth="1"/>
    <col min="4" max="4" width="17" bestFit="1" customWidth="1"/>
  </cols>
  <sheetData>
    <row r="1" spans="1:3" x14ac:dyDescent="0.25">
      <c r="A1" t="s">
        <v>0</v>
      </c>
      <c r="B1" t="s">
        <v>1</v>
      </c>
      <c r="C1" t="s">
        <v>30</v>
      </c>
    </row>
    <row r="2" spans="1:3" x14ac:dyDescent="0.25">
      <c r="A2" s="1" t="s">
        <v>2</v>
      </c>
      <c r="B2">
        <v>1</v>
      </c>
      <c r="C2" t="s">
        <v>24</v>
      </c>
    </row>
    <row r="3" spans="1:3" x14ac:dyDescent="0.25">
      <c r="A3" s="1" t="s">
        <v>3</v>
      </c>
      <c r="B3">
        <v>1</v>
      </c>
    </row>
    <row r="4" spans="1:3" x14ac:dyDescent="0.25">
      <c r="A4" s="1" t="s">
        <v>4</v>
      </c>
      <c r="B4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FCB4-06F8-44D5-B249-DCF4981DDCB7}">
  <dimension ref="A1:T4"/>
  <sheetViews>
    <sheetView workbookViewId="0">
      <selection activeCell="B16" sqref="B4:E16"/>
    </sheetView>
  </sheetViews>
  <sheetFormatPr baseColWidth="10" defaultRowHeight="15" x14ac:dyDescent="0.25"/>
  <cols>
    <col min="1" max="1" width="13.28515625" bestFit="1" customWidth="1"/>
    <col min="2" max="2" width="12" bestFit="1" customWidth="1"/>
    <col min="3" max="3" width="25.140625" bestFit="1" customWidth="1"/>
    <col min="4" max="4" width="21.85546875" bestFit="1" customWidth="1"/>
    <col min="5" max="5" width="20.28515625" bestFit="1" customWidth="1"/>
    <col min="6" max="6" width="23" bestFit="1" customWidth="1"/>
    <col min="7" max="7" width="14.85546875" bestFit="1" customWidth="1"/>
    <col min="8" max="8" width="20.42578125" bestFit="1" customWidth="1"/>
    <col min="9" max="9" width="20.85546875" bestFit="1" customWidth="1"/>
    <col min="10" max="10" width="18.85546875" bestFit="1" customWidth="1"/>
    <col min="11" max="11" width="22.140625" bestFit="1" customWidth="1"/>
    <col min="12" max="12" width="17" bestFit="1" customWidth="1"/>
    <col min="13" max="13" width="19" bestFit="1" customWidth="1"/>
    <col min="14" max="14" width="22" bestFit="1" customWidth="1"/>
    <col min="15" max="15" width="24.28515625" bestFit="1" customWidth="1"/>
    <col min="16" max="16" width="16" bestFit="1" customWidth="1"/>
    <col min="17" max="17" width="15" bestFit="1" customWidth="1"/>
    <col min="18" max="18" width="40.42578125" bestFit="1" customWidth="1"/>
    <col min="19" max="19" width="21.28515625" bestFit="1" customWidth="1"/>
    <col min="20" max="20" width="16.85546875" customWidth="1"/>
  </cols>
  <sheetData>
    <row r="1" spans="1:20" x14ac:dyDescent="0.25">
      <c r="A1" t="s">
        <v>6</v>
      </c>
      <c r="B1" t="s">
        <v>0</v>
      </c>
      <c r="C1" t="s">
        <v>7</v>
      </c>
      <c r="D1" t="s">
        <v>26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x14ac:dyDescent="0.25">
      <c r="A2">
        <v>1</v>
      </c>
      <c r="B2" s="1" t="s">
        <v>2</v>
      </c>
      <c r="D2" t="s">
        <v>25</v>
      </c>
    </row>
    <row r="3" spans="1:20" x14ac:dyDescent="0.25">
      <c r="A3">
        <v>1</v>
      </c>
      <c r="B3" s="1" t="s">
        <v>3</v>
      </c>
      <c r="C3" t="s">
        <v>5</v>
      </c>
    </row>
    <row r="4" spans="1:20" x14ac:dyDescent="0.25">
      <c r="A4">
        <v>1</v>
      </c>
      <c r="B4" s="1" t="s">
        <v>4</v>
      </c>
      <c r="C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8D00-1404-4D88-963F-36D7017212A5}">
  <dimension ref="A1:AO4"/>
  <sheetViews>
    <sheetView workbookViewId="0">
      <selection activeCell="E33" sqref="E33"/>
    </sheetView>
  </sheetViews>
  <sheetFormatPr baseColWidth="10" defaultRowHeight="15" x14ac:dyDescent="0.25"/>
  <cols>
    <col min="1" max="1" width="11.5703125" bestFit="1" customWidth="1"/>
    <col min="2" max="2" width="18.5703125" bestFit="1" customWidth="1"/>
    <col min="3" max="3" width="14.140625" bestFit="1" customWidth="1"/>
    <col min="4" max="4" width="16.5703125" bestFit="1" customWidth="1"/>
    <col min="5" max="5" width="17.5703125" bestFit="1" customWidth="1"/>
    <col min="6" max="6" width="17" bestFit="1" customWidth="1"/>
    <col min="7" max="7" width="27.5703125" bestFit="1" customWidth="1"/>
    <col min="8" max="8" width="23" bestFit="1" customWidth="1"/>
    <col min="9" max="9" width="51.7109375" bestFit="1" customWidth="1"/>
    <col min="10" max="10" width="25" bestFit="1" customWidth="1"/>
    <col min="11" max="11" width="26" bestFit="1" customWidth="1"/>
    <col min="12" max="12" width="32.5703125" bestFit="1" customWidth="1"/>
    <col min="13" max="13" width="20.42578125" bestFit="1" customWidth="1"/>
    <col min="14" max="14" width="27.85546875" bestFit="1" customWidth="1"/>
    <col min="15" max="15" width="34.28515625" bestFit="1" customWidth="1"/>
    <col min="16" max="16" width="26.28515625" bestFit="1" customWidth="1"/>
    <col min="17" max="17" width="32.5703125" bestFit="1" customWidth="1"/>
    <col min="18" max="18" width="27.85546875" bestFit="1" customWidth="1"/>
    <col min="19" max="19" width="23.85546875" bestFit="1" customWidth="1"/>
    <col min="20" max="20" width="29" bestFit="1" customWidth="1"/>
    <col min="21" max="21" width="21" bestFit="1" customWidth="1"/>
    <col min="22" max="22" width="30.42578125" bestFit="1" customWidth="1"/>
    <col min="23" max="23" width="17.7109375" bestFit="1" customWidth="1"/>
    <col min="24" max="24" width="74.85546875" bestFit="1" customWidth="1"/>
    <col min="25" max="25" width="69.7109375" bestFit="1" customWidth="1"/>
    <col min="26" max="26" width="21.5703125" bestFit="1" customWidth="1"/>
    <col min="27" max="27" width="81.140625" bestFit="1" customWidth="1"/>
    <col min="28" max="28" width="45.28515625" bestFit="1" customWidth="1"/>
    <col min="29" max="29" width="41.42578125" bestFit="1" customWidth="1"/>
    <col min="30" max="30" width="44.85546875" bestFit="1" customWidth="1"/>
    <col min="31" max="31" width="64" bestFit="1" customWidth="1"/>
    <col min="32" max="32" width="69.140625" bestFit="1" customWidth="1"/>
    <col min="33" max="33" width="81.140625" bestFit="1" customWidth="1"/>
    <col min="34" max="34" width="17" bestFit="1" customWidth="1"/>
    <col min="35" max="35" width="27.7109375" bestFit="1" customWidth="1"/>
    <col min="36" max="36" width="17.140625" bestFit="1" customWidth="1"/>
    <col min="37" max="37" width="26" bestFit="1" customWidth="1"/>
    <col min="38" max="38" width="19.42578125" bestFit="1" customWidth="1"/>
    <col min="39" max="40" width="15.42578125" bestFit="1" customWidth="1"/>
    <col min="41" max="41" width="20.140625" bestFit="1" customWidth="1"/>
    <col min="42" max="44" width="31.42578125" bestFit="1" customWidth="1"/>
    <col min="45" max="45" width="17" customWidth="1"/>
    <col min="46" max="46" width="27.7109375" bestFit="1" customWidth="1"/>
    <col min="47" max="47" width="17.140625" bestFit="1" customWidth="1"/>
    <col min="48" max="48" width="26" bestFit="1" customWidth="1"/>
    <col min="49" max="49" width="19.42578125" bestFit="1" customWidth="1"/>
    <col min="50" max="51" width="15.42578125" bestFit="1" customWidth="1"/>
    <col min="52" max="53" width="20.140625" bestFit="1" customWidth="1"/>
    <col min="54" max="54" width="34.7109375" bestFit="1" customWidth="1"/>
    <col min="55" max="55" width="30.140625" bestFit="1" customWidth="1"/>
    <col min="56" max="56" width="20.28515625" bestFit="1" customWidth="1"/>
    <col min="57" max="57" width="32" bestFit="1" customWidth="1"/>
    <col min="58" max="58" width="33" bestFit="1" customWidth="1"/>
    <col min="59" max="59" width="39.7109375" bestFit="1" customWidth="1"/>
    <col min="60" max="60" width="27.42578125" bestFit="1" customWidth="1"/>
    <col min="61" max="61" width="35" bestFit="1" customWidth="1"/>
    <col min="62" max="62" width="41.28515625" bestFit="1" customWidth="1"/>
    <col min="63" max="63" width="33.28515625" bestFit="1" customWidth="1"/>
    <col min="64" max="64" width="39.7109375" bestFit="1" customWidth="1"/>
    <col min="65" max="65" width="35" bestFit="1" customWidth="1"/>
    <col min="66" max="66" width="30.85546875" bestFit="1" customWidth="1"/>
    <col min="67" max="67" width="36" bestFit="1" customWidth="1"/>
    <col min="68" max="68" width="28" bestFit="1" customWidth="1"/>
    <col min="69" max="69" width="37.42578125" bestFit="1" customWidth="1"/>
    <col min="70" max="70" width="24.85546875" bestFit="1" customWidth="1"/>
    <col min="71" max="71" width="43.140625" bestFit="1" customWidth="1"/>
    <col min="72" max="72" width="37.42578125" bestFit="1" customWidth="1"/>
    <col min="73" max="73" width="42" bestFit="1" customWidth="1"/>
    <col min="74" max="74" width="32.85546875" bestFit="1" customWidth="1"/>
    <col min="75" max="75" width="28.85546875" bestFit="1" customWidth="1"/>
    <col min="76" max="76" width="36" bestFit="1" customWidth="1"/>
    <col min="77" max="77" width="40.28515625" bestFit="1" customWidth="1"/>
    <col min="78" max="78" width="52.28515625" bestFit="1" customWidth="1"/>
    <col min="79" max="81" width="38.42578125" bestFit="1" customWidth="1"/>
    <col min="82" max="82" width="17" bestFit="1" customWidth="1"/>
    <col min="83" max="83" width="34.85546875" bestFit="1" customWidth="1"/>
    <col min="84" max="84" width="24.28515625" bestFit="1" customWidth="1"/>
    <col min="85" max="85" width="33" bestFit="1" customWidth="1"/>
    <col min="86" max="86" width="25.42578125" bestFit="1" customWidth="1"/>
    <col min="87" max="88" width="22.42578125" bestFit="1" customWidth="1"/>
    <col min="89" max="89" width="27.140625" bestFit="1" customWidth="1"/>
  </cols>
  <sheetData>
    <row r="1" spans="1:41" x14ac:dyDescent="0.25">
      <c r="A1" t="s">
        <v>37</v>
      </c>
      <c r="B1" t="s">
        <v>38</v>
      </c>
      <c r="C1" t="s">
        <v>47</v>
      </c>
      <c r="D1" t="s">
        <v>39</v>
      </c>
      <c r="E1" t="s">
        <v>40</v>
      </c>
      <c r="F1" t="s">
        <v>41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42</v>
      </c>
      <c r="AI1" t="s">
        <v>94</v>
      </c>
      <c r="AJ1" t="s">
        <v>95</v>
      </c>
      <c r="AK1" t="s">
        <v>96</v>
      </c>
      <c r="AL1" t="s">
        <v>339</v>
      </c>
      <c r="AM1" t="s">
        <v>97</v>
      </c>
      <c r="AN1" t="s">
        <v>98</v>
      </c>
      <c r="AO1" t="s">
        <v>99</v>
      </c>
    </row>
    <row r="2" spans="1:41" x14ac:dyDescent="0.25">
      <c r="A2" t="s">
        <v>2</v>
      </c>
      <c r="B2">
        <v>1</v>
      </c>
      <c r="C2" t="s">
        <v>24</v>
      </c>
      <c r="D2">
        <v>44427</v>
      </c>
      <c r="E2" t="s">
        <v>372</v>
      </c>
      <c r="F2" t="s">
        <v>370</v>
      </c>
      <c r="G2" t="s">
        <v>371</v>
      </c>
      <c r="H2" t="s">
        <v>373</v>
      </c>
      <c r="I2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41" x14ac:dyDescent="0.25">
      <c r="A3" t="s">
        <v>3</v>
      </c>
      <c r="B3">
        <v>1</v>
      </c>
      <c r="D3">
        <v>44425</v>
      </c>
      <c r="E3" t="s">
        <v>381</v>
      </c>
      <c r="F3" t="s">
        <v>370</v>
      </c>
      <c r="G3" t="s">
        <v>382</v>
      </c>
      <c r="H3" t="s">
        <v>373</v>
      </c>
      <c r="I3" t="s">
        <v>374</v>
      </c>
    </row>
    <row r="4" spans="1:41" x14ac:dyDescent="0.25">
      <c r="A4" t="s">
        <v>4</v>
      </c>
      <c r="B4">
        <v>1</v>
      </c>
      <c r="D4">
        <v>44165</v>
      </c>
      <c r="AH4" t="s">
        <v>389</v>
      </c>
      <c r="AI4" t="s">
        <v>328</v>
      </c>
      <c r="AK4" t="s">
        <v>390</v>
      </c>
      <c r="AL4" t="s">
        <v>389</v>
      </c>
      <c r="AM4" t="s">
        <v>391</v>
      </c>
      <c r="AO4" t="s">
        <v>392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40DAC-625B-4BA5-8A1F-5106E06B74B1}">
  <dimension ref="A1:AJ4"/>
  <sheetViews>
    <sheetView workbookViewId="0">
      <selection activeCell="B1" sqref="B1"/>
    </sheetView>
  </sheetViews>
  <sheetFormatPr baseColWidth="10" defaultRowHeight="15" x14ac:dyDescent="0.25"/>
  <cols>
    <col min="1" max="1" width="12.85546875" bestFit="1" customWidth="1"/>
    <col min="2" max="2" width="19.42578125" bestFit="1" customWidth="1"/>
    <col min="3" max="3" width="23.85546875" bestFit="1" customWidth="1"/>
    <col min="4" max="4" width="17.140625" bestFit="1" customWidth="1"/>
    <col min="5" max="5" width="19.85546875" bestFit="1" customWidth="1"/>
    <col min="6" max="6" width="22.5703125" bestFit="1" customWidth="1"/>
    <col min="7" max="7" width="14.42578125" bestFit="1" customWidth="1"/>
    <col min="8" max="8" width="21.5703125" bestFit="1" customWidth="1"/>
    <col min="9" max="9" width="23.85546875" customWidth="1"/>
    <col min="10" max="10" width="16.140625" bestFit="1" customWidth="1"/>
    <col min="11" max="11" width="22.140625" bestFit="1" customWidth="1"/>
    <col min="12" max="12" width="21.42578125" bestFit="1" customWidth="1"/>
    <col min="13" max="13" width="15.5703125" bestFit="1" customWidth="1"/>
    <col min="14" max="14" width="40.140625" bestFit="1" customWidth="1"/>
    <col min="15" max="15" width="16.5703125" bestFit="1" customWidth="1"/>
    <col min="16" max="16" width="20.85546875" bestFit="1" customWidth="1"/>
    <col min="17" max="17" width="22.140625" bestFit="1" customWidth="1"/>
    <col min="18" max="18" width="23.85546875" bestFit="1" customWidth="1"/>
    <col min="19" max="19" width="25.5703125" bestFit="1" customWidth="1"/>
    <col min="20" max="20" width="27.140625" bestFit="1" customWidth="1"/>
    <col min="21" max="21" width="16.42578125" bestFit="1" customWidth="1"/>
    <col min="22" max="22" width="21.7109375" bestFit="1" customWidth="1"/>
    <col min="23" max="23" width="21" bestFit="1" customWidth="1"/>
    <col min="24" max="24" width="18.5703125" bestFit="1" customWidth="1"/>
    <col min="25" max="25" width="37.28515625" bestFit="1" customWidth="1"/>
    <col min="26" max="26" width="27.140625" bestFit="1" customWidth="1"/>
    <col min="27" max="27" width="40.42578125" bestFit="1" customWidth="1"/>
    <col min="28" max="28" width="35.85546875" bestFit="1" customWidth="1"/>
    <col min="29" max="29" width="28.42578125" bestFit="1" customWidth="1"/>
    <col min="30" max="30" width="20.42578125" bestFit="1" customWidth="1"/>
    <col min="31" max="31" width="18.42578125" bestFit="1" customWidth="1"/>
    <col min="32" max="32" width="20.140625" bestFit="1" customWidth="1"/>
    <col min="33" max="33" width="21.42578125" bestFit="1" customWidth="1"/>
    <col min="34" max="34" width="32.28515625" bestFit="1" customWidth="1"/>
    <col min="35" max="35" width="38.5703125" bestFit="1" customWidth="1"/>
    <col min="36" max="37" width="37.85546875" bestFit="1" customWidth="1"/>
    <col min="38" max="38" width="36.85546875" bestFit="1" customWidth="1"/>
    <col min="39" max="39" width="17.42578125" bestFit="1" customWidth="1"/>
    <col min="40" max="40" width="28.140625" bestFit="1" customWidth="1"/>
    <col min="41" max="41" width="31" bestFit="1" customWidth="1"/>
    <col min="42" max="42" width="22.7109375" bestFit="1" customWidth="1"/>
    <col min="43" max="43" width="30" bestFit="1" customWidth="1"/>
    <col min="44" max="44" width="32.140625" bestFit="1" customWidth="1"/>
    <col min="45" max="45" width="24.42578125" bestFit="1" customWidth="1"/>
    <col min="46" max="46" width="30.42578125" bestFit="1" customWidth="1"/>
    <col min="47" max="47" width="29.85546875" bestFit="1" customWidth="1"/>
    <col min="48" max="48" width="24" bestFit="1" customWidth="1"/>
    <col min="49" max="49" width="22.85546875" bestFit="1" customWidth="1"/>
    <col min="50" max="50" width="48.42578125" bestFit="1" customWidth="1"/>
    <col min="51" max="51" width="25" bestFit="1" customWidth="1"/>
    <col min="52" max="52" width="29.28515625" bestFit="1" customWidth="1"/>
    <col min="53" max="53" width="30.42578125" bestFit="1" customWidth="1"/>
    <col min="54" max="54" width="32.140625" bestFit="1" customWidth="1"/>
    <col min="55" max="55" width="34" bestFit="1" customWidth="1"/>
    <col min="56" max="56" width="35.42578125" bestFit="1" customWidth="1"/>
    <col min="57" max="57" width="24.85546875" bestFit="1" customWidth="1"/>
    <col min="58" max="58" width="30.140625" bestFit="1" customWidth="1"/>
    <col min="59" max="59" width="29.42578125" bestFit="1" customWidth="1"/>
    <col min="60" max="60" width="26.85546875" bestFit="1" customWidth="1"/>
    <col min="61" max="61" width="45.7109375" bestFit="1" customWidth="1"/>
    <col min="62" max="62" width="35.42578125" bestFit="1" customWidth="1"/>
    <col min="63" max="63" width="48.7109375" bestFit="1" customWidth="1"/>
    <col min="64" max="64" width="44.28515625" bestFit="1" customWidth="1"/>
    <col min="65" max="65" width="36.85546875" bestFit="1" customWidth="1"/>
    <col min="66" max="66" width="28.42578125" bestFit="1" customWidth="1"/>
    <col min="67" max="67" width="28.85546875" bestFit="1" customWidth="1"/>
    <col min="68" max="68" width="26.7109375" bestFit="1" customWidth="1"/>
    <col min="69" max="69" width="29.85546875" bestFit="1" customWidth="1"/>
    <col min="70" max="70" width="40.7109375" bestFit="1" customWidth="1"/>
    <col min="71" max="71" width="47" bestFit="1" customWidth="1"/>
    <col min="72" max="72" width="45.28515625" bestFit="1" customWidth="1"/>
    <col min="73" max="73" width="29.85546875" bestFit="1" customWidth="1"/>
    <col min="74" max="74" width="40.7109375" bestFit="1" customWidth="1"/>
    <col min="75" max="75" width="47" bestFit="1" customWidth="1"/>
    <col min="76" max="76" width="45.28515625" bestFit="1" customWidth="1"/>
  </cols>
  <sheetData>
    <row r="1" spans="1:36" x14ac:dyDescent="0.25">
      <c r="A1" t="s">
        <v>44</v>
      </c>
      <c r="B1" t="s">
        <v>45</v>
      </c>
      <c r="C1" t="s">
        <v>46</v>
      </c>
      <c r="D1" t="s">
        <v>50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174</v>
      </c>
      <c r="AE1" t="s">
        <v>175</v>
      </c>
      <c r="AF1" t="s">
        <v>173</v>
      </c>
      <c r="AG1" t="s">
        <v>176</v>
      </c>
      <c r="AH1" t="s">
        <v>177</v>
      </c>
      <c r="AI1" t="s">
        <v>178</v>
      </c>
      <c r="AJ1" t="s">
        <v>335</v>
      </c>
    </row>
    <row r="2" spans="1:36" x14ac:dyDescent="0.25">
      <c r="A2">
        <v>1</v>
      </c>
      <c r="B2" t="s">
        <v>2</v>
      </c>
      <c r="C2" t="s">
        <v>378</v>
      </c>
      <c r="D2" t="s">
        <v>25</v>
      </c>
      <c r="E2">
        <v>1</v>
      </c>
      <c r="F2" t="s">
        <v>217</v>
      </c>
      <c r="G2" t="s">
        <v>216</v>
      </c>
      <c r="H2" s="1" t="s">
        <v>345</v>
      </c>
      <c r="J2">
        <v>5</v>
      </c>
      <c r="K2">
        <v>0</v>
      </c>
      <c r="L2">
        <v>5</v>
      </c>
      <c r="M2" t="s">
        <v>247</v>
      </c>
      <c r="W2" t="s">
        <v>336</v>
      </c>
      <c r="X2" t="s">
        <v>444</v>
      </c>
      <c r="AI2" s="1"/>
      <c r="AJ2" s="1"/>
    </row>
    <row r="3" spans="1:36" x14ac:dyDescent="0.25">
      <c r="A3">
        <v>1</v>
      </c>
      <c r="B3" t="s">
        <v>3</v>
      </c>
      <c r="C3" t="s">
        <v>5</v>
      </c>
      <c r="E3">
        <v>1</v>
      </c>
      <c r="F3" t="s">
        <v>347</v>
      </c>
      <c r="G3" t="s">
        <v>380</v>
      </c>
      <c r="H3" s="1" t="s">
        <v>379</v>
      </c>
      <c r="O3" t="s">
        <v>384</v>
      </c>
      <c r="P3" t="s">
        <v>263</v>
      </c>
      <c r="U3" t="s">
        <v>386</v>
      </c>
      <c r="V3" t="s">
        <v>261</v>
      </c>
      <c r="W3" t="s">
        <v>383</v>
      </c>
      <c r="X3" t="s">
        <v>337</v>
      </c>
      <c r="AD3">
        <v>250</v>
      </c>
      <c r="AE3">
        <v>7</v>
      </c>
      <c r="AI3" s="1"/>
      <c r="AJ3" s="1"/>
    </row>
    <row r="4" spans="1:36" x14ac:dyDescent="0.25">
      <c r="A4">
        <v>1</v>
      </c>
      <c r="B4" t="s">
        <v>4</v>
      </c>
      <c r="C4" t="s">
        <v>5</v>
      </c>
      <c r="E4">
        <v>1</v>
      </c>
      <c r="F4" t="s">
        <v>332</v>
      </c>
      <c r="H4" s="1"/>
      <c r="J4">
        <v>8</v>
      </c>
      <c r="K4">
        <v>0</v>
      </c>
      <c r="L4">
        <v>8</v>
      </c>
      <c r="O4" t="s">
        <v>385</v>
      </c>
      <c r="AF4" t="s">
        <v>395</v>
      </c>
      <c r="AG4" t="s">
        <v>247</v>
      </c>
      <c r="AH4" t="s">
        <v>396</v>
      </c>
      <c r="AI4" s="1" t="s">
        <v>401</v>
      </c>
      <c r="AJ4" s="1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CF92-DC63-43B3-8BD1-A34739C47A9E}">
  <sheetPr>
    <tabColor theme="7" tint="0.79998168889431442"/>
  </sheetPr>
  <dimension ref="A1:AG9"/>
  <sheetViews>
    <sheetView workbookViewId="0">
      <pane xSplit="1" topLeftCell="B1" activePane="topRight" state="frozen"/>
      <selection activeCell="F37" sqref="F37"/>
      <selection pane="topRight" activeCell="F37" sqref="F37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7.7109375" bestFit="1" customWidth="1"/>
    <col min="4" max="4" width="10.140625" bestFit="1" customWidth="1"/>
    <col min="5" max="5" width="11.140625" bestFit="1" customWidth="1"/>
    <col min="6" max="6" width="10.5703125" bestFit="1" customWidth="1"/>
    <col min="7" max="7" width="21" bestFit="1" customWidth="1"/>
    <col min="8" max="8" width="17.5703125" customWidth="1"/>
    <col min="9" max="9" width="51.7109375" bestFit="1" customWidth="1"/>
    <col min="10" max="10" width="18.42578125" bestFit="1" customWidth="1"/>
    <col min="11" max="11" width="19.42578125" bestFit="1" customWidth="1"/>
    <col min="12" max="12" width="26" bestFit="1" customWidth="1"/>
    <col min="13" max="13" width="13.85546875" bestFit="1" customWidth="1"/>
    <col min="14" max="14" width="21.28515625" bestFit="1" customWidth="1"/>
    <col min="15" max="15" width="27.5703125" bestFit="1" customWidth="1"/>
    <col min="16" max="16" width="19.7109375" bestFit="1" customWidth="1"/>
    <col min="17" max="17" width="26" bestFit="1" customWidth="1"/>
    <col min="18" max="18" width="21.28515625" bestFit="1" customWidth="1"/>
    <col min="19" max="19" width="17.140625" bestFit="1" customWidth="1"/>
    <col min="20" max="20" width="22.28515625" bestFit="1" customWidth="1"/>
    <col min="21" max="21" width="14.42578125" bestFit="1" customWidth="1"/>
    <col min="22" max="22" width="23.85546875" bestFit="1" customWidth="1"/>
    <col min="23" max="23" width="11.28515625" bestFit="1" customWidth="1"/>
    <col min="24" max="24" width="14.85546875" customWidth="1"/>
    <col min="25" max="32" width="15" bestFit="1" customWidth="1"/>
    <col min="33" max="33" width="16" bestFit="1" customWidth="1"/>
  </cols>
  <sheetData>
    <row r="1" spans="1:33" x14ac:dyDescent="0.25">
      <c r="A1" t="s">
        <v>31</v>
      </c>
      <c r="B1" t="s">
        <v>32</v>
      </c>
      <c r="C1" t="s">
        <v>48</v>
      </c>
      <c r="D1" s="2" t="s">
        <v>33</v>
      </c>
      <c r="E1" s="3" t="s">
        <v>34</v>
      </c>
      <c r="F1" s="3" t="s">
        <v>35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12" t="s">
        <v>348</v>
      </c>
      <c r="Y1" s="12" t="s">
        <v>349</v>
      </c>
      <c r="Z1" s="12" t="s">
        <v>350</v>
      </c>
      <c r="AA1" s="12" t="s">
        <v>351</v>
      </c>
      <c r="AB1" s="12" t="s">
        <v>352</v>
      </c>
      <c r="AC1" s="12" t="s">
        <v>353</v>
      </c>
      <c r="AD1" s="12" t="s">
        <v>354</v>
      </c>
      <c r="AE1" s="12" t="s">
        <v>355</v>
      </c>
      <c r="AF1" s="12" t="s">
        <v>356</v>
      </c>
      <c r="AG1" s="12" t="s">
        <v>357</v>
      </c>
    </row>
    <row r="2" spans="1:33" x14ac:dyDescent="0.25">
      <c r="A2" t="s">
        <v>2</v>
      </c>
      <c r="B2">
        <v>1</v>
      </c>
      <c r="C2" t="s">
        <v>24</v>
      </c>
      <c r="D2" s="13">
        <v>44427</v>
      </c>
      <c r="E2" t="s">
        <v>372</v>
      </c>
      <c r="F2" t="s">
        <v>370</v>
      </c>
      <c r="G2" t="s">
        <v>371</v>
      </c>
      <c r="H2" t="s">
        <v>373</v>
      </c>
      <c r="I2" s="14" t="s">
        <v>374</v>
      </c>
      <c r="J2" t="s">
        <v>273</v>
      </c>
      <c r="K2" t="s">
        <v>254</v>
      </c>
      <c r="L2" t="s">
        <v>255</v>
      </c>
      <c r="M2" t="s">
        <v>256</v>
      </c>
      <c r="N2" t="s">
        <v>257</v>
      </c>
      <c r="O2" s="14" t="s">
        <v>375</v>
      </c>
      <c r="P2" t="s">
        <v>258</v>
      </c>
      <c r="Q2" t="s">
        <v>258</v>
      </c>
      <c r="R2" t="s">
        <v>258</v>
      </c>
      <c r="S2">
        <v>10</v>
      </c>
      <c r="T2" t="s">
        <v>376</v>
      </c>
      <c r="U2">
        <v>45</v>
      </c>
      <c r="V2" t="s">
        <v>328</v>
      </c>
      <c r="W2">
        <v>300</v>
      </c>
      <c r="X2" t="s">
        <v>259</v>
      </c>
      <c r="Y2" t="s">
        <v>277</v>
      </c>
      <c r="Z2" t="s">
        <v>290</v>
      </c>
      <c r="AA2" t="s">
        <v>302</v>
      </c>
      <c r="AB2" t="s">
        <v>311</v>
      </c>
      <c r="AC2" t="s">
        <v>317</v>
      </c>
      <c r="AD2" t="s">
        <v>322</v>
      </c>
      <c r="AE2" t="s">
        <v>326</v>
      </c>
      <c r="AF2" t="s">
        <v>329</v>
      </c>
      <c r="AG2" t="s">
        <v>331</v>
      </c>
    </row>
    <row r="3" spans="1:33" x14ac:dyDescent="0.25">
      <c r="D3" s="13"/>
      <c r="I3" s="14"/>
      <c r="O3" s="14"/>
    </row>
    <row r="4" spans="1:33" x14ac:dyDescent="0.25">
      <c r="D4" s="13"/>
      <c r="I4" s="14"/>
      <c r="O4" s="14"/>
    </row>
    <row r="5" spans="1:33" x14ac:dyDescent="0.25">
      <c r="D5" s="13"/>
      <c r="I5" s="14"/>
      <c r="O5" s="14"/>
    </row>
    <row r="6" spans="1:33" x14ac:dyDescent="0.25">
      <c r="D6" s="13"/>
      <c r="I6" s="14"/>
      <c r="O6" s="14"/>
    </row>
    <row r="7" spans="1:33" x14ac:dyDescent="0.25">
      <c r="D7" s="13"/>
      <c r="I7" s="14"/>
      <c r="O7" s="14"/>
    </row>
    <row r="8" spans="1:33" x14ac:dyDescent="0.25">
      <c r="D8" s="13"/>
      <c r="I8" s="14"/>
      <c r="O8" s="14"/>
    </row>
    <row r="9" spans="1:33" x14ac:dyDescent="0.25">
      <c r="D9" s="13"/>
      <c r="I9" s="14"/>
      <c r="O9" s="14"/>
    </row>
  </sheetData>
  <phoneticPr fontId="1" type="noConversion"/>
  <dataValidations count="18">
    <dataValidation allowBlank="1" showInputMessage="1" showErrorMessage="1" errorTitle="Fehler!" error="Ungültige Eingabe._x000a_" promptTitle="quantitativer Pechnachweis" prompt="Wählen Sie aus der Liste." sqref="R1" xr:uid="{7C085159-B0DA-4B3A-BD1A-F66701A9D3C1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N1" xr:uid="{36D5D46E-9324-4BEA-9A15-C12DBBC97689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M1" xr:uid="{CD6A343E-A9A4-4FB6-AD42-F3EE8A87028A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1" xr:uid="{778F4377-0800-4E7C-876D-D2B999B93CD2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K1" xr:uid="{A7E9BF8F-5E50-46F4-AFA5-A04B4055274E}"/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1" xr:uid="{7F1FF105-03C1-449B-96C1-5DC380EDD8F5}"/>
    <dataValidation type="list" errorStyle="information" allowBlank="1" showInputMessage="1" sqref="X2:X4 X8 X10:X1048576" xr:uid="{7DA0F676-1112-4FDF-A639-37799EC1C942}">
      <formula1>FOOTNOTE_AUSWAHL</formula1>
    </dataValidation>
    <dataValidation type="list" allowBlank="1" showInputMessage="1" sqref="X9 X5:X7 Y2:AG1048576" xr:uid="{FE1F40CF-905C-4A1C-84F4-78C8900338D9}">
      <formula1>FOOTNOTE_AUSWAHL</formula1>
    </dataValidation>
    <dataValidation errorStyle="information" allowBlank="1" showInputMessage="1" sqref="X1" xr:uid="{68ADA6D7-3D37-48BA-88DB-4EFAC25AABB4}"/>
    <dataValidation allowBlank="1" showInputMessage="1" sqref="Y1:AG1" xr:uid="{CF737C7D-0277-46F7-AA23-3D178A87F598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J2:J1048576" xr:uid="{200A134C-37B8-4153-AC11-C24CBDA4F355}">
      <formula1>AUFSCHLUSS_OB_AUSWAHL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K2:K1048576" xr:uid="{EF4F3D00-F80C-4916-8B77-79F1261D1288}">
      <formula1>AUFSCHLUSS_TOB_AUSWAHL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L2:L1048576" xr:uid="{EE0051B8-DA66-4774-AEA5-2A5C6299795A}">
      <formula1>AUFSCHLUSS_UG_AUSWAHL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M2:M1048576" xr:uid="{3B55915B-49DD-4566-A23C-E4418E081189}">
      <formula1>OBERKANTE_AUSWAHL</formula1>
    </dataValidation>
    <dataValidation type="list" allowBlank="1" showInputMessage="1" showErrorMessage="1" sqref="P2:Q1048576" xr:uid="{00B9042F-3D56-4C20-9B27-58406C8A10E3}">
      <formula1>X_AUSWAHL</formula1>
    </dataValidation>
    <dataValidation type="list" allowBlank="1" showInputMessage="1" showErrorMessage="1" errorTitle="Fehler!" error="Ungültige Eingabe._x000a_" promptTitle="quantitativer Pechnachweis" prompt="Wählen Sie aus der Liste." sqref="R2:R1048576" xr:uid="{9877A45D-D6F0-4482-A624-BF4548611A11}">
      <formula1>X_AUSWAHL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N2:N1048576" xr:uid="{365BB2BF-2CC1-4F79-88C8-723ED12FB3F6}">
      <formula1>BELASTUNGSKLASSE_AUSWAHL</formula1>
    </dataValidation>
    <dataValidation type="list" allowBlank="1" showInputMessage="1" showErrorMessage="1" sqref="C2:C1048576" xr:uid="{6CCC122E-1D4E-4D9A-BF12-3D063E3D6B6E}">
      <formula1>LP_ID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EF97-8A87-48A3-BFDB-CC195B89FCDE}">
  <sheetPr>
    <tabColor theme="7" tint="0.79998168889431442"/>
  </sheetPr>
  <dimension ref="A1:AC38"/>
  <sheetViews>
    <sheetView workbookViewId="0">
      <pane ySplit="1" topLeftCell="A2" activePane="bottomLeft" state="frozen"/>
      <selection activeCell="F37" sqref="F37"/>
      <selection pane="bottomLeft" activeCell="F37" sqref="F37"/>
    </sheetView>
  </sheetViews>
  <sheetFormatPr baseColWidth="10" defaultRowHeight="15" x14ac:dyDescent="0.25"/>
  <cols>
    <col min="1" max="1" width="13.140625" customWidth="1"/>
    <col min="2" max="2" width="11.85546875" customWidth="1"/>
    <col min="3" max="3" width="15.85546875" bestFit="1" customWidth="1"/>
    <col min="4" max="4" width="9.42578125" bestFit="1" customWidth="1"/>
    <col min="5" max="5" width="12" bestFit="1" customWidth="1"/>
    <col min="6" max="6" width="14.7109375" bestFit="1" customWidth="1"/>
    <col min="7" max="7" width="16.42578125" customWidth="1"/>
    <col min="8" max="8" width="13.7109375" style="15" bestFit="1" customWidth="1"/>
    <col min="9" max="9" width="15.85546875" style="15" bestFit="1" customWidth="1"/>
    <col min="10" max="10" width="8.42578125" bestFit="1" customWidth="1"/>
    <col min="11" max="11" width="22.42578125" customWidth="1"/>
    <col min="12" max="12" width="22.140625" customWidth="1"/>
    <col min="13" max="13" width="7.85546875" bestFit="1" customWidth="1"/>
    <col min="14" max="14" width="32.140625" bestFit="1" customWidth="1"/>
    <col min="15" max="15" width="8.85546875" bestFit="1" customWidth="1"/>
    <col min="16" max="16" width="13" bestFit="1" customWidth="1"/>
    <col min="17" max="17" width="14.28515625" bestFit="1" customWidth="1"/>
    <col min="18" max="18" width="15.85546875" bestFit="1" customWidth="1"/>
    <col min="19" max="19" width="17.5703125" bestFit="1" customWidth="1"/>
    <col min="20" max="20" width="19.28515625" bestFit="1" customWidth="1"/>
    <col min="21" max="21" width="8.7109375" bestFit="1" customWidth="1"/>
    <col min="22" max="22" width="13.85546875" bestFit="1" customWidth="1"/>
    <col min="23" max="23" width="15" bestFit="1" customWidth="1"/>
    <col min="24" max="24" width="10.7109375" bestFit="1" customWidth="1"/>
    <col min="25" max="25" width="29.42578125" bestFit="1" customWidth="1"/>
    <col min="26" max="26" width="19.28515625" bestFit="1" customWidth="1"/>
    <col min="27" max="27" width="32.42578125" bestFit="1" customWidth="1"/>
    <col min="28" max="28" width="27.85546875" bestFit="1" customWidth="1"/>
    <col min="29" max="29" width="29.42578125" customWidth="1"/>
  </cols>
  <sheetData>
    <row r="1" spans="1:29" x14ac:dyDescent="0.25">
      <c r="A1" t="s">
        <v>31</v>
      </c>
      <c r="B1" t="s">
        <v>37</v>
      </c>
      <c r="C1" s="2" t="s">
        <v>43</v>
      </c>
      <c r="D1" s="3" t="s">
        <v>49</v>
      </c>
      <c r="E1" s="3" t="s">
        <v>32</v>
      </c>
      <c r="F1" s="3" t="s">
        <v>100</v>
      </c>
      <c r="G1" s="3" t="s">
        <v>101</v>
      </c>
      <c r="H1" s="3" t="s">
        <v>102</v>
      </c>
      <c r="I1" t="s">
        <v>103</v>
      </c>
      <c r="J1" t="s">
        <v>104</v>
      </c>
      <c r="K1" s="2" t="s">
        <v>105</v>
      </c>
      <c r="L1" s="3" t="s">
        <v>106</v>
      </c>
      <c r="M1" s="3" t="s">
        <v>107</v>
      </c>
      <c r="N1" s="3" t="s">
        <v>109</v>
      </c>
      <c r="O1" s="3" t="s">
        <v>110</v>
      </c>
      <c r="P1" s="3" t="s">
        <v>111</v>
      </c>
      <c r="Q1" t="s">
        <v>112</v>
      </c>
      <c r="R1" t="s">
        <v>113</v>
      </c>
      <c r="S1" s="2" t="s">
        <v>114</v>
      </c>
      <c r="T1" s="3" t="s">
        <v>115</v>
      </c>
      <c r="U1" s="3" t="s">
        <v>116</v>
      </c>
      <c r="V1" s="3" t="s">
        <v>117</v>
      </c>
      <c r="W1" s="3" t="s">
        <v>118</v>
      </c>
      <c r="X1" s="3" t="s">
        <v>72</v>
      </c>
      <c r="Y1" t="s">
        <v>119</v>
      </c>
      <c r="Z1" t="s">
        <v>120</v>
      </c>
      <c r="AA1" s="2" t="s">
        <v>121</v>
      </c>
      <c r="AB1" s="3" t="s">
        <v>122</v>
      </c>
      <c r="AC1" s="3" t="s">
        <v>123</v>
      </c>
    </row>
    <row r="2" spans="1:29" x14ac:dyDescent="0.25">
      <c r="A2">
        <v>1</v>
      </c>
      <c r="B2" t="s">
        <v>2</v>
      </c>
      <c r="C2" s="13" t="s">
        <v>378</v>
      </c>
      <c r="D2" t="s">
        <v>25</v>
      </c>
      <c r="E2">
        <v>1</v>
      </c>
      <c r="F2" t="s">
        <v>217</v>
      </c>
      <c r="G2" t="s">
        <v>216</v>
      </c>
      <c r="H2" s="14" t="s">
        <v>345</v>
      </c>
      <c r="I2"/>
      <c r="J2">
        <v>5</v>
      </c>
      <c r="K2" s="13">
        <f ca="1">SAMPLE_ERKUNDUNGSSTELLE[[#This Row],[TIEFE_ENDE]]-SAMPLE_ERKUNDUNGSSTELLE[[#This Row],[DICKE]]</f>
        <v>0</v>
      </c>
      <c r="L2" cm="1">
        <f t="array" aca="1" ref="L2" ca="1">IF(CELL("inhalt",INDIRECT(ADDRESS(ROW()-1,COLUMN(SAMPLE_ERKUNDUNGSSTELLE[[#This Row],[PROBE.ID]]))))=SAMPLE_ERKUNDUNGSSTELLE[[#This Row],[PROBE.ID]],(INDIRECT(ADDRESS(ROW()-1,COLUMN(SAMPLE_ERKUNDUNGSSTELLE[[#This Row],[TIEFE_ENDE]])))+SAMPLE_ERKUNDUNGSSTELLE[[#This Row],[DICKE]]),SAMPLE_ERKUNDUNGSSTELLE[[#This Row],[DICKE]])</f>
        <v>5</v>
      </c>
      <c r="M2" t="s">
        <v>247</v>
      </c>
      <c r="P2" s="14"/>
      <c r="S2" s="13"/>
      <c r="W2" t="str" cm="1">
        <f t="array" ref="W2">IF(OR(INDEX(COUNTIF(SAMPLE_ERKUNDUNGSSTELLE[[#This Row],[AUFSCHLUSS]],{"GOB";"TMHB";"BETON";"BESCHICHTUNG";"FUGE";"ABDICHTUNG"}),)),IF(OR(INDEX(COUNTIF(SAMPLE_ERKUNDUNGSSTELLE[[#This Row],[ART]],{"*Deckschicht*";"*Binderschicht*";"*Tragschicht*";"*Tragdeckschicht*";"*Oberflächenbehandlung*";"*Einstreudecke";"*Einstreudecke + Schotter*";"*Einstreudecke + anhaft. Schotter*";"*Einstreudecke + Splitt*";"*Einstreudecke + anhaft. Splitt*";"*Gussasphalt*"}),)),IF(SAMPLE_ERKUNDUNGSSTELLE[[#This Row],[PECH]]="nein","Asphalt","bit. Befestigung"),IF(SAMPLE_ERKUNDUNGSSTELLE[[#This Row],[ART]]&lt;&gt;"",SAMPLE_ERKUNDUNGSSTELLE[[#This Row],[ART]],"")),IF(SAMPLE_ERKUNDUNGSSTELLE[[#This Row],[AUFSCHLUSS]]="UG",IF(ISNUMBER(SEARCH("[",IF(SAMPLE_ERKUNDUNGSSTELLE[[#This Row],[ART]]&lt;&gt;"",SAMPLE_ERKUNDUNGSSTELLE[[#This Row],[ART]],""))),"Boden (Auffüllung)",IF(OR(INDEX(COUNTIF(SAMPLE_ERKUNDUNGSSTELLE[[#This Row],[ART]],{"OB";"OH";"OT"}),)),"Oberboden","Boden")),IF(ISNUMBER(SEARCH("OH*",IF(SAMPLE_ERKUNDUNGSSTELLE[[#This Row],[ART]]&lt;&gt;"",SAMPLE_ERKUNDUNGSSTELLE[[#This Row],[ART]],""))),"Oberboden",IF(SAMPLE_ERKUNDUNGSSTELLE[[#This Row],[ART]]&lt;&gt;"",SAMPLE_ERKUNDUNGSSTELLE[[#This Row],[ART]],""))))</f>
        <v>bit. Befestigung</v>
      </c>
      <c r="X2" s="14" t="str">
        <f>IF(SAMPLE_ERKUNDUNGSSTELLE[[#This Row],[PECH]]="JA","auffällig",IF(SAMPLE_ERKUNDUNGSSTELLE[[#This Row],[ART]]&lt;&gt;"","neutral",""))</f>
        <v>auffällig</v>
      </c>
      <c r="AA2" s="13"/>
    </row>
    <row r="3" spans="1:29" x14ac:dyDescent="0.25">
      <c r="H3"/>
      <c r="I3"/>
    </row>
    <row r="4" spans="1:29" x14ac:dyDescent="0.25">
      <c r="H4"/>
      <c r="I4"/>
    </row>
    <row r="5" spans="1:29" x14ac:dyDescent="0.25">
      <c r="H5"/>
      <c r="I5"/>
    </row>
    <row r="6" spans="1:29" x14ac:dyDescent="0.25">
      <c r="H6"/>
      <c r="I6"/>
    </row>
    <row r="7" spans="1:29" x14ac:dyDescent="0.25">
      <c r="H7"/>
      <c r="I7"/>
    </row>
    <row r="8" spans="1:29" x14ac:dyDescent="0.25">
      <c r="H8"/>
      <c r="I8"/>
    </row>
    <row r="9" spans="1:29" x14ac:dyDescent="0.25">
      <c r="H9"/>
      <c r="I9"/>
    </row>
    <row r="10" spans="1:29" x14ac:dyDescent="0.25">
      <c r="H10"/>
      <c r="I10"/>
    </row>
    <row r="11" spans="1:29" x14ac:dyDescent="0.25">
      <c r="H11"/>
      <c r="I11"/>
    </row>
    <row r="12" spans="1:29" x14ac:dyDescent="0.25">
      <c r="H12"/>
      <c r="I12"/>
    </row>
    <row r="13" spans="1:29" x14ac:dyDescent="0.25">
      <c r="H13"/>
      <c r="I13"/>
    </row>
    <row r="14" spans="1:29" x14ac:dyDescent="0.25">
      <c r="H14"/>
      <c r="I14"/>
    </row>
    <row r="15" spans="1:29" x14ac:dyDescent="0.25">
      <c r="H15"/>
      <c r="I15"/>
    </row>
    <row r="16" spans="1:29" x14ac:dyDescent="0.25">
      <c r="H16"/>
      <c r="I16"/>
    </row>
    <row r="17" spans="8:9" x14ac:dyDescent="0.25">
      <c r="H17"/>
      <c r="I17"/>
    </row>
    <row r="18" spans="8:9" x14ac:dyDescent="0.25">
      <c r="H18"/>
      <c r="I18"/>
    </row>
    <row r="19" spans="8:9" x14ac:dyDescent="0.25">
      <c r="H19"/>
      <c r="I19"/>
    </row>
    <row r="20" spans="8:9" x14ac:dyDescent="0.25">
      <c r="H20"/>
      <c r="I20"/>
    </row>
    <row r="21" spans="8:9" x14ac:dyDescent="0.25">
      <c r="H21"/>
      <c r="I21"/>
    </row>
    <row r="22" spans="8:9" x14ac:dyDescent="0.25">
      <c r="H22"/>
      <c r="I22"/>
    </row>
    <row r="23" spans="8:9" x14ac:dyDescent="0.25">
      <c r="H23"/>
      <c r="I23"/>
    </row>
    <row r="24" spans="8:9" x14ac:dyDescent="0.25">
      <c r="H24"/>
      <c r="I24"/>
    </row>
    <row r="25" spans="8:9" x14ac:dyDescent="0.25">
      <c r="H25"/>
      <c r="I25"/>
    </row>
    <row r="26" spans="8:9" x14ac:dyDescent="0.25">
      <c r="H26"/>
      <c r="I26"/>
    </row>
    <row r="27" spans="8:9" x14ac:dyDescent="0.25">
      <c r="H27"/>
      <c r="I27"/>
    </row>
    <row r="28" spans="8:9" x14ac:dyDescent="0.25">
      <c r="H28"/>
      <c r="I28"/>
    </row>
    <row r="29" spans="8:9" x14ac:dyDescent="0.25">
      <c r="H29"/>
      <c r="I29"/>
    </row>
    <row r="30" spans="8:9" x14ac:dyDescent="0.25">
      <c r="H30"/>
      <c r="I30"/>
    </row>
    <row r="31" spans="8:9" x14ac:dyDescent="0.25">
      <c r="H31"/>
      <c r="I31"/>
    </row>
    <row r="32" spans="8:9" x14ac:dyDescent="0.25">
      <c r="H32"/>
      <c r="I32"/>
    </row>
    <row r="33" spans="8:9" x14ac:dyDescent="0.25">
      <c r="H33"/>
      <c r="I33"/>
    </row>
    <row r="34" spans="8:9" x14ac:dyDescent="0.25">
      <c r="H34"/>
      <c r="I34"/>
    </row>
    <row r="35" spans="8:9" x14ac:dyDescent="0.25">
      <c r="H35"/>
      <c r="I35"/>
    </row>
    <row r="36" spans="8:9" x14ac:dyDescent="0.25">
      <c r="H36"/>
      <c r="I36"/>
    </row>
    <row r="37" spans="8:9" x14ac:dyDescent="0.25">
      <c r="H37"/>
      <c r="I37"/>
    </row>
    <row r="38" spans="8:9" x14ac:dyDescent="0.25">
      <c r="H38"/>
      <c r="I38"/>
    </row>
  </sheetData>
  <dataConsolidate/>
  <phoneticPr fontId="1" type="noConversion"/>
  <dataValidations xWindow="850" yWindow="933" count="19">
    <dataValidation allowBlank="1" showInputMessage="1" showErrorMessage="1" errorTitle="Falscher Aufschluss!" error="Bitte wählen Sie einen Aufschluss aus der Liste." promptTitle="Aufschluss" prompt="Bitte wählen sie einen Aufschluss aus der Liste." sqref="F1" xr:uid="{2812C2F9-489F-4251-B754-A0C5278AECA6}"/>
    <dataValidation allowBlank="1" showInputMessage="1" showErrorMessage="1" errorTitle="Fehler!" error="Ungültige Eingabe." promptTitle="Pechnachweis" prompt="Wählen Sie aus der Liste aus." sqref="M1" xr:uid="{1300AB54-2A2F-4104-8C7B-AA8163C4B3A7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B1" xr:uid="{32623C16-14FD-4FE5-A180-C8C2C943A3E6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AE7DFBCA-E1D7-4972-B9D3-1235B694B319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37153180-5D93-47F8-A5B5-CCEA187F8ECE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7CFD7AD4-8602-442C-91D5-E5A4E1F46779}"/>
    <dataValidation errorStyle="information" allowBlank="1" showInputMessage="1" showErrorMessage="1" errorTitle="Achtung" promptTitle="Rundungsgrad" prompt="Bitte wählen Sie eine Eigenschaft aus der Liste oder tragen selbst einen Wert ein." sqref="N1" xr:uid="{C4C7E983-7EF4-4F8B-8BA3-B0FE51090EA2}"/>
    <dataValidation errorStyle="warning" allowBlank="1" showInputMessage="1" showErrorMessage="1" errorTitle="Achtung!" error="Möglicherweise fehlerhaftes Behältnis." promptTitle="Behältnis" prompt="Bitte wählen Sie eines der Behältnisse!" sqref="V1" xr:uid="{E2174CBD-EBE5-4279-BEDD-1F10FD0F1C06}"/>
    <dataValidation type="list" allowBlank="1" showInputMessage="1" showErrorMessage="1" errorTitle="Falscher Aufschluss!" error="Bitte wählen Sie einen Aufschluss aus der Liste." promptTitle="Aufschluss" prompt="Bitte wählen sie einen Aufschluss aus der Liste." sqref="F2:F1048576" xr:uid="{10AD592B-719D-4909-8905-6325603E0A4D}">
      <formula1>AUFSCHLUSS_AUSWAHL</formula1>
    </dataValidation>
    <dataValidation type="list" allowBlank="1" showInputMessage="1" showErrorMessage="1" errorTitle="Fehler!" error="Ungültige Eingabe." promptTitle="Pechnachweis" prompt="Wählen Sie aus der Liste aus." sqref="M2:M1048576" xr:uid="{93508978-8F5C-4F80-9771-5A89B25D0DDC}">
      <formula1>JA_NEIN_AUSWAHL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B9D20699-2312-4080-A7B1-872C29BE547B}">
      <formula1>RUNDUNGSGRAD_AUSWAHL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A9ABD460-38AC-424F-B235-149421325D66}">
      <formula1>BODENART_AUSWAHL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580A785D-71DA-4FDF-8754-9687BCFCC5C0}">
      <formula1>KONSISTENZ_AUSWAHL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D61B662D-D1BB-4FC1-A7A5-F73175FF3E73}">
      <formula1>FEUCHTIGKEIT_AUSWAHL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B3A622FE-F961-444A-9164-D229A2A77E6B}">
      <formula1>BEHAELTNIS_AUSWAHL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B2:AB1048576" xr:uid="{ACD4893F-7752-4CFF-B714-498927C309BE}">
      <formula1>JA_NEIN_AUSWAHL</formula1>
    </dataValidation>
    <dataValidation type="list" allowBlank="1" showInputMessage="1" showErrorMessage="1" sqref="D2:D1048576" xr:uid="{8A55BE5F-729C-4B77-8705-ABB3C2A82F4C}">
      <formula1>RUK_ID</formula1>
    </dataValidation>
    <dataValidation type="list" allowBlank="1" showInputMessage="1" showErrorMessage="1" sqref="B2:B1048576" xr:uid="{C2B52AE8-44CE-41DF-851C-FA108CBFFEC6}">
      <formula1>ERK_ID</formula1>
    </dataValidation>
    <dataValidation type="list" allowBlank="1" showInputMessage="1" showErrorMessage="1" sqref="C2:C1048576" xr:uid="{857664EA-ECBC-4369-B059-0289208C77FC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D661-287D-4F88-875A-63E4F0E70659}">
  <sheetPr>
    <tabColor theme="4" tint="0.79998168889431442"/>
  </sheetPr>
  <dimension ref="A1:H5"/>
  <sheetViews>
    <sheetView workbookViewId="0">
      <selection activeCell="J30" sqref="J30"/>
    </sheetView>
  </sheetViews>
  <sheetFormatPr baseColWidth="10" defaultRowHeight="15" x14ac:dyDescent="0.25"/>
  <cols>
    <col min="1" max="1" width="13.42578125" customWidth="1"/>
    <col min="2" max="2" width="12" bestFit="1" customWidth="1"/>
    <col min="3" max="3" width="10.140625" bestFit="1" customWidth="1"/>
    <col min="4" max="4" width="18.85546875" customWidth="1"/>
    <col min="5" max="5" width="10.5703125" bestFit="1" customWidth="1"/>
    <col min="6" max="6" width="21" bestFit="1" customWidth="1"/>
    <col min="7" max="7" width="17.28515625" bestFit="1" customWidth="1"/>
    <col min="8" max="8" width="51.7109375" bestFit="1" customWidth="1"/>
  </cols>
  <sheetData>
    <row r="1" spans="1:8" x14ac:dyDescent="0.25">
      <c r="A1" t="s">
        <v>31</v>
      </c>
      <c r="B1" t="s">
        <v>32</v>
      </c>
      <c r="C1" s="2" t="s">
        <v>33</v>
      </c>
      <c r="D1" s="3" t="s">
        <v>34</v>
      </c>
      <c r="E1" s="3" t="s">
        <v>35</v>
      </c>
      <c r="F1" s="3" t="s">
        <v>54</v>
      </c>
      <c r="G1" s="3" t="s">
        <v>55</v>
      </c>
      <c r="H1" s="3" t="s">
        <v>56</v>
      </c>
    </row>
    <row r="2" spans="1:8" x14ac:dyDescent="0.25">
      <c r="A2" t="s">
        <v>3</v>
      </c>
      <c r="B2">
        <v>1</v>
      </c>
      <c r="C2" s="13">
        <v>44425</v>
      </c>
      <c r="D2" t="s">
        <v>381</v>
      </c>
      <c r="E2" t="s">
        <v>370</v>
      </c>
      <c r="F2" t="s">
        <v>382</v>
      </c>
      <c r="G2" t="s">
        <v>373</v>
      </c>
      <c r="H2" s="14" t="s">
        <v>374</v>
      </c>
    </row>
    <row r="3" spans="1:8" x14ac:dyDescent="0.25">
      <c r="C3" s="13"/>
      <c r="H3" s="14"/>
    </row>
    <row r="4" spans="1:8" x14ac:dyDescent="0.25">
      <c r="C4" s="13"/>
      <c r="H4" s="14"/>
    </row>
    <row r="5" spans="1:8" x14ac:dyDescent="0.25">
      <c r="C5" s="13"/>
      <c r="H5" s="14"/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7650-865A-4A0E-B90F-5CA11C871185}">
  <sheetPr>
    <tabColor theme="4" tint="0.79998168889431442"/>
  </sheetPr>
  <dimension ref="A1:Q8"/>
  <sheetViews>
    <sheetView workbookViewId="0">
      <selection activeCell="J30" sqref="J30"/>
    </sheetView>
  </sheetViews>
  <sheetFormatPr baseColWidth="10" defaultRowHeight="15" x14ac:dyDescent="0.25"/>
  <cols>
    <col min="1" max="1" width="5.140625" bestFit="1" customWidth="1"/>
    <col min="2" max="2" width="11.5703125" bestFit="1" customWidth="1"/>
    <col min="3" max="3" width="15.85546875" bestFit="1" customWidth="1"/>
    <col min="4" max="4" width="12" bestFit="1" customWidth="1"/>
    <col min="5" max="5" width="14.7109375" hidden="1" customWidth="1"/>
    <col min="6" max="6" width="17" customWidth="1"/>
    <col min="7" max="7" width="13.7109375" style="15" bestFit="1" customWidth="1"/>
    <col min="8" max="8" width="15" bestFit="1" customWidth="1"/>
    <col min="9" max="9" width="12.5703125" bestFit="1" customWidth="1"/>
    <col min="10" max="10" width="10.5703125" bestFit="1" customWidth="1"/>
    <col min="11" max="11" width="21.85546875" customWidth="1"/>
    <col min="12" max="12" width="16.85546875" customWidth="1"/>
    <col min="13" max="13" width="10.7109375" bestFit="1" customWidth="1"/>
    <col min="14" max="14" width="15.85546875" style="15" bestFit="1" customWidth="1"/>
    <col min="15" max="15" width="7.85546875" bestFit="1" customWidth="1"/>
    <col min="16" max="16" width="13" bestFit="1" customWidth="1"/>
    <col min="17" max="17" width="16.28515625" customWidth="1"/>
  </cols>
  <sheetData>
    <row r="1" spans="1:17" x14ac:dyDescent="0.25">
      <c r="A1" t="s">
        <v>31</v>
      </c>
      <c r="B1" t="s">
        <v>37</v>
      </c>
      <c r="C1" t="s">
        <v>43</v>
      </c>
      <c r="D1" t="s">
        <v>32</v>
      </c>
      <c r="E1" t="s">
        <v>100</v>
      </c>
      <c r="F1" t="s">
        <v>101</v>
      </c>
      <c r="G1" s="15" t="s">
        <v>102</v>
      </c>
      <c r="H1" t="s">
        <v>118</v>
      </c>
      <c r="I1" t="s">
        <v>125</v>
      </c>
      <c r="J1" t="s">
        <v>126</v>
      </c>
      <c r="K1" t="s">
        <v>117</v>
      </c>
      <c r="L1" t="s">
        <v>110</v>
      </c>
      <c r="M1" t="s">
        <v>72</v>
      </c>
      <c r="N1" s="15" t="s">
        <v>103</v>
      </c>
      <c r="O1" t="s">
        <v>107</v>
      </c>
      <c r="P1" t="s">
        <v>111</v>
      </c>
      <c r="Q1" t="s">
        <v>116</v>
      </c>
    </row>
    <row r="2" spans="1:17" x14ac:dyDescent="0.25">
      <c r="A2">
        <v>1</v>
      </c>
      <c r="B2" t="s">
        <v>3</v>
      </c>
      <c r="C2" t="s">
        <v>5</v>
      </c>
      <c r="D2">
        <v>1</v>
      </c>
      <c r="E2" t="str">
        <f t="shared" ref="E2" si="0">"HAUFWERK"</f>
        <v>HAUFWERK</v>
      </c>
      <c r="F2" t="s">
        <v>380</v>
      </c>
      <c r="G2" s="15" t="s">
        <v>379</v>
      </c>
      <c r="H2" t="s">
        <v>383</v>
      </c>
      <c r="I2">
        <v>250</v>
      </c>
      <c r="J2" cm="1">
        <f t="array" ref="J2">_xlfn.IFS(ISBLANK(SAMPLE_HAUFWERK[[#This Row],[VOLUMEN]]),"",SAMPLE_HAUFWERK[[#This Row],[VOLUMEN]]&lt;=30,2,SAMPLE_HAUFWERK[[#This Row],[VOLUMEN]]&lt;=60,3,SAMPLE_HAUFWERK[[#This Row],[VOLUMEN]]&lt;=100,4,SAMPLE_HAUFWERK[[#This Row],[VOLUMEN]]&lt;=150,5,SAMPLE_HAUFWERK[[#This Row],[VOLUMEN]]&lt;=200,6,SAMPLE_HAUFWERK[[#This Row],[VOLUMEN]]&lt;=300,7,SAMPLE_HAUFWERK[[#This Row],[VOLUMEN]]&lt;=400,8,SAMPLE_HAUFWERK[[#This Row],[VOLUMEN]]&lt;=500,9,SAMPLE_HAUFWERK[[#This Row],[VOLUMEN]]&lt;=600,10,SAMPLE_HAUFWERK[[#This Row],[VOLUMEN]]&lt;=700,11,SAMPLE_HAUFWERK[[#This Row],[VOLUMEN]]&lt;=800,12,SAMPLE_HAUFWERK[[#This Row],[VOLUMEN]]&lt;=900,13,SAMPLE_HAUFWERK[[#This Row],[VOLUMEN]]&lt;=1000,14,SAMPLE_HAUFWERK[[#This Row],[VOLUMEN]]&lt;=1100,15,SAMPLE_HAUFWERK[[#This Row],[VOLUMEN]]&lt;=1200,16)</f>
        <v>7</v>
      </c>
      <c r="K2" t="s">
        <v>261</v>
      </c>
      <c r="L2" t="s">
        <v>384</v>
      </c>
      <c r="M2" t="s">
        <v>337</v>
      </c>
      <c r="P2" t="s">
        <v>263</v>
      </c>
      <c r="Q2" t="s">
        <v>386</v>
      </c>
    </row>
    <row r="4" spans="1:17" x14ac:dyDescent="0.25">
      <c r="E4" s="1"/>
      <c r="J4" s="1"/>
    </row>
    <row r="5" spans="1:17" x14ac:dyDescent="0.25">
      <c r="E5" s="1"/>
      <c r="J5" s="1"/>
    </row>
    <row r="6" spans="1:17" x14ac:dyDescent="0.25">
      <c r="E6" s="1"/>
      <c r="J6" s="1"/>
    </row>
    <row r="7" spans="1:17" x14ac:dyDescent="0.25">
      <c r="E7" s="1"/>
      <c r="J7" s="1"/>
    </row>
    <row r="8" spans="1:17" x14ac:dyDescent="0.25">
      <c r="E8" s="1"/>
      <c r="J8" s="1"/>
    </row>
  </sheetData>
  <phoneticPr fontId="1" type="noConversion"/>
  <dataValidations count="9">
    <dataValidation allowBlank="1" showInputMessage="1" showErrorMessage="1" errorTitle="Falscher Aufschluss!" error="Bitte wählen Sie einen Aufschluss aus der Liste." promptTitle="Aufschluss" prompt="Bitte wählen sie einen Aufschluss aus der Liste." sqref="E1" xr:uid="{26934A02-ECC8-433F-9D85-7066244DF5B7}"/>
    <dataValidation errorStyle="warning" allowBlank="1" showInputMessage="1" showErrorMessage="1" errorTitle="Achtung!" error="Möglicherweise fehlerhaftes Behältnis." promptTitle="Behältnis" prompt="Bitte wählen Sie eines der Behältnisse!" sqref="K1:M1" xr:uid="{3CCB9401-072C-4901-A699-44B9159849DC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AACF19FE-E026-4D3C-A8E2-FCBD2E1EC77B}"/>
    <dataValidation allowBlank="1" showInputMessage="1" showErrorMessage="1" errorTitle="Fehler!" error="Ungültige Eingabe." promptTitle="Pechnachweis" prompt="Wählen Sie aus der Liste aus." sqref="O1" xr:uid="{12FEE02B-43EA-4EA0-A642-F66708093086}"/>
    <dataValidation type="list" errorStyle="warning" allowBlank="1" showInputMessage="1" showErrorMessage="1" errorTitle="Achtung!" error="Möglicherweise fehlerhaftes Behältnis." promptTitle="Behältnis" prompt="Bitte wählen Sie eines der Behältnisse!" sqref="K2:K1048576" xr:uid="{18B2E131-51A6-4ABB-BFEB-AA0298F02E99}">
      <formula1>BEHAELTNIS_AUSWAHL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C46046F0-F2F8-4F85-B076-A1D1994B0563}">
      <formula1>BODENART_AUSWAHL</formula1>
    </dataValidation>
    <dataValidation type="list" allowBlank="1" showInputMessage="1" showErrorMessage="1" errorTitle="Fehler!" error="Ungültige Eingabe." promptTitle="Pechnachweis" prompt="Wählen Sie aus der Liste aus." sqref="O2:O1048576" xr:uid="{939378C6-BF5D-420E-B5BA-343FE0302B3D}">
      <formula1>JA_NEIN_AUSWAHL</formula1>
    </dataValidation>
    <dataValidation type="list" allowBlank="1" showInputMessage="1" showErrorMessage="1" sqref="B2:B1048576" xr:uid="{5F95BD5F-72B8-479A-89B0-6D0501631172}">
      <formula1>HAUFWERK_ID</formula1>
    </dataValidation>
    <dataValidation type="list" allowBlank="1" showInputMessage="1" showErrorMessage="1" sqref="C2:C1048576" xr:uid="{2FAB030A-9A7B-40B2-843D-CFB924A9FB4A}">
      <formula1>CHEMIE_ID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87BD-2A7F-4D3E-8E6A-5DC4630880B6}">
  <sheetPr>
    <tabColor theme="5" tint="0.79998168889431442"/>
  </sheetPr>
  <dimension ref="A1:K11"/>
  <sheetViews>
    <sheetView topLeftCell="C1" workbookViewId="0">
      <selection activeCell="J19" sqref="J1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7.28515625" customWidth="1"/>
    <col min="4" max="4" width="18.7109375" customWidth="1"/>
    <col min="5" max="5" width="21.140625" bestFit="1" customWidth="1"/>
    <col min="6" max="6" width="18.140625" customWidth="1"/>
    <col min="7" max="7" width="27.42578125" customWidth="1"/>
    <col min="8" max="8" width="20" customWidth="1"/>
    <col min="9" max="9" width="17.140625" customWidth="1"/>
    <col min="10" max="10" width="19.42578125" customWidth="1"/>
    <col min="11" max="11" width="22.28515625" customWidth="1"/>
  </cols>
  <sheetData>
    <row r="1" spans="1:11" x14ac:dyDescent="0.25">
      <c r="A1" t="s">
        <v>31</v>
      </c>
      <c r="B1" t="s">
        <v>32</v>
      </c>
      <c r="C1" s="2" t="s">
        <v>33</v>
      </c>
      <c r="D1" t="s">
        <v>36</v>
      </c>
      <c r="E1" t="s">
        <v>71</v>
      </c>
      <c r="F1" t="s">
        <v>72</v>
      </c>
      <c r="G1" t="s">
        <v>73</v>
      </c>
      <c r="H1" t="s">
        <v>332</v>
      </c>
      <c r="I1" t="s">
        <v>74</v>
      </c>
      <c r="J1" t="s">
        <v>75</v>
      </c>
      <c r="K1" t="s">
        <v>76</v>
      </c>
    </row>
    <row r="2" spans="1:11" x14ac:dyDescent="0.25">
      <c r="A2" t="s">
        <v>4</v>
      </c>
      <c r="B2">
        <v>1</v>
      </c>
      <c r="C2" s="13">
        <v>44165</v>
      </c>
      <c r="D2" t="s">
        <v>389</v>
      </c>
      <c r="E2" t="s">
        <v>328</v>
      </c>
      <c r="G2" t="s">
        <v>390</v>
      </c>
      <c r="H2" t="s">
        <v>389</v>
      </c>
      <c r="I2" t="s">
        <v>391</v>
      </c>
      <c r="K2" t="s">
        <v>449</v>
      </c>
    </row>
    <row r="3" spans="1:11" x14ac:dyDescent="0.25">
      <c r="C3" s="13"/>
    </row>
    <row r="4" spans="1:11" x14ac:dyDescent="0.25">
      <c r="C4" s="13"/>
    </row>
    <row r="5" spans="1:11" x14ac:dyDescent="0.25">
      <c r="C5" s="13"/>
    </row>
    <row r="6" spans="1:11" x14ac:dyDescent="0.25">
      <c r="C6" s="13"/>
    </row>
    <row r="7" spans="1:11" x14ac:dyDescent="0.25">
      <c r="C7" s="13"/>
    </row>
    <row r="8" spans="1:11" x14ac:dyDescent="0.25">
      <c r="C8" s="13"/>
    </row>
    <row r="9" spans="1:11" x14ac:dyDescent="0.25">
      <c r="C9" s="13"/>
    </row>
    <row r="10" spans="1:11" x14ac:dyDescent="0.25">
      <c r="C10" s="13"/>
    </row>
    <row r="11" spans="1:11" x14ac:dyDescent="0.25">
      <c r="C11" s="13"/>
    </row>
  </sheetData>
  <dataValidations count="6">
    <dataValidation type="list" allowBlank="1" showInputMessage="1" showErrorMessage="1" sqref="I2:I1048576" xr:uid="{95CD0E4E-9D59-47FF-9ACE-D0E8EF8B013F}">
      <formula1>ETAGEN_AUSWAHL</formula1>
    </dataValidation>
    <dataValidation type="list" allowBlank="1" showInputMessage="1" showErrorMessage="1" sqref="F2:F1048576" xr:uid="{98A9578E-415D-42B8-BDB9-02622928B24E}">
      <formula1>GEBAUDE_GERUCH_AUSWAHL</formula1>
    </dataValidation>
    <dataValidation type="list" allowBlank="1" showInputMessage="1" showErrorMessage="1" sqref="E2:E1048576" xr:uid="{0844FAAF-9D67-4C6B-B0E8-675E843C4F77}">
      <formula1>GEBAUDE_CHARAKTER_AUSWAHL</formula1>
    </dataValidation>
    <dataValidation type="list" allowBlank="1" showInputMessage="1" showErrorMessage="1" sqref="D2:D1048576" xr:uid="{B8ED1182-11DC-412D-B1F6-B7FEA8ACCEDE}">
      <formula1>GEBAUDE_BAUTEIL_AUSWAHL</formula1>
    </dataValidation>
    <dataValidation type="list" allowBlank="1" showInputMessage="1" sqref="K2:K1048576" xr:uid="{8CDCC3CC-8229-4BFD-8817-7A9A8D721E9D}">
      <formula1>ENTNAHME_AUSWAHL</formula1>
    </dataValidation>
    <dataValidation allowBlank="1" showInputMessage="1" sqref="K1" xr:uid="{2D725EF5-1D40-4DDD-998A-BAD453A70FE1}"/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3AAC-571B-4D71-BBC7-D570A4552BCF}">
  <sheetPr>
    <tabColor theme="5" tint="0.79998168889431442"/>
  </sheetPr>
  <dimension ref="A1:O31"/>
  <sheetViews>
    <sheetView workbookViewId="0">
      <selection activeCell="K19" sqref="K19"/>
    </sheetView>
  </sheetViews>
  <sheetFormatPr baseColWidth="10" defaultRowHeight="15" x14ac:dyDescent="0.25"/>
  <cols>
    <col min="1" max="1" width="5.140625" bestFit="1" customWidth="1"/>
    <col min="2" max="2" width="11.85546875" style="16" customWidth="1"/>
    <col min="3" max="3" width="15.85546875" style="16" bestFit="1" customWidth="1"/>
    <col min="4" max="4" width="12" style="16" bestFit="1" customWidth="1"/>
    <col min="5" max="5" width="14.7109375" style="16" hidden="1" customWidth="1"/>
    <col min="6" max="6" width="20.42578125" style="16" customWidth="1"/>
    <col min="7" max="7" width="18.42578125" style="16" customWidth="1"/>
    <col min="8" max="8" width="8.42578125" style="16" bestFit="1" customWidth="1"/>
    <col min="9" max="9" width="14.28515625" style="16" bestFit="1" customWidth="1"/>
    <col min="10" max="11" width="13.5703125" style="16" bestFit="1" customWidth="1"/>
    <col min="12" max="12" width="23.140625" style="16" bestFit="1" customWidth="1"/>
    <col min="13" max="13" width="24.42578125" style="16" bestFit="1" customWidth="1"/>
    <col min="14" max="14" width="30.7109375" style="17" bestFit="1" customWidth="1"/>
    <col min="15" max="15" width="30" style="18" bestFit="1" customWidth="1"/>
  </cols>
  <sheetData>
    <row r="1" spans="1:15" x14ac:dyDescent="0.25">
      <c r="A1" t="s">
        <v>31</v>
      </c>
      <c r="B1" t="s">
        <v>37</v>
      </c>
      <c r="C1" s="2" t="s">
        <v>43</v>
      </c>
      <c r="D1" t="s">
        <v>32</v>
      </c>
      <c r="E1" t="s">
        <v>100</v>
      </c>
      <c r="F1" t="s">
        <v>124</v>
      </c>
      <c r="G1" t="s">
        <v>110</v>
      </c>
      <c r="H1" t="s">
        <v>104</v>
      </c>
      <c r="I1" t="s">
        <v>105</v>
      </c>
      <c r="J1" t="s">
        <v>106</v>
      </c>
      <c r="K1" t="s">
        <v>76</v>
      </c>
      <c r="L1" t="s">
        <v>475</v>
      </c>
      <c r="M1" t="s">
        <v>127</v>
      </c>
      <c r="N1" t="s">
        <v>128</v>
      </c>
      <c r="O1" s="2" t="s">
        <v>334</v>
      </c>
    </row>
    <row r="2" spans="1:15" x14ac:dyDescent="0.25">
      <c r="A2">
        <f t="shared" ref="A2" si="0">ROW()-1</f>
        <v>1</v>
      </c>
      <c r="B2" t="s">
        <v>4</v>
      </c>
      <c r="C2" s="13" t="s">
        <v>5</v>
      </c>
      <c r="D2">
        <v>1</v>
      </c>
      <c r="E2" t="str">
        <f t="shared" ref="E2" si="1">"GEBAEUDE"</f>
        <v>GEBAEUDE</v>
      </c>
      <c r="F2" t="s">
        <v>395</v>
      </c>
      <c r="G2" t="s">
        <v>385</v>
      </c>
      <c r="H2">
        <v>8</v>
      </c>
      <c r="I2">
        <f ca="1">SAMPLE_GEBAEUDE[[#This Row],[TIEFE_ENDE]]-SAMPLE_GEBAEUDE[[#This Row],[DICKE]]</f>
        <v>0</v>
      </c>
      <c r="J2" cm="1">
        <f t="array" aca="1" ref="J2" ca="1">IF(CELL("inhalt",INDIRECT(ADDRESS(ROW()-1,COLUMN(SAMPLE_GEBAEUDE[[#This Row],[PROBE.ID]]))))=SAMPLE_GEBAEUDE[[#This Row],[PROBE.ID]],(INDIRECT(ADDRESS(ROW()-1,COLUMN(SAMPLE_GEBAEUDE[[#This Row],[TIEFE_ENDE]])))+SAMPLE_GEBAEUDE[[#This Row],[DICKE]]),SAMPLE_GEBAEUDE[[#This Row],[DICKE]])</f>
        <v>8</v>
      </c>
      <c r="K2" t="s">
        <v>247</v>
      </c>
      <c r="L2"/>
      <c r="M2" t="s">
        <v>396</v>
      </c>
      <c r="N2" t="s">
        <v>401</v>
      </c>
      <c r="O2" s="13"/>
    </row>
    <row r="3" spans="1:15" x14ac:dyDescent="0.25">
      <c r="A3" s="16"/>
      <c r="N3" s="16"/>
      <c r="O3" s="16"/>
    </row>
    <row r="4" spans="1:15" x14ac:dyDescent="0.25">
      <c r="A4" s="16"/>
      <c r="N4" s="16"/>
      <c r="O4" s="16"/>
    </row>
    <row r="5" spans="1:15" x14ac:dyDescent="0.25">
      <c r="A5" s="16"/>
      <c r="N5" s="16"/>
      <c r="O5" s="16"/>
    </row>
    <row r="6" spans="1:15" x14ac:dyDescent="0.25">
      <c r="A6" s="16"/>
      <c r="N6" s="16"/>
      <c r="O6" s="16"/>
    </row>
    <row r="7" spans="1:15" x14ac:dyDescent="0.25">
      <c r="A7" s="16"/>
      <c r="N7" s="16"/>
      <c r="O7" s="16"/>
    </row>
    <row r="8" spans="1:15" x14ac:dyDescent="0.25">
      <c r="A8" s="16"/>
      <c r="N8" s="16"/>
      <c r="O8" s="16"/>
    </row>
    <row r="9" spans="1:15" x14ac:dyDescent="0.25">
      <c r="A9" s="16"/>
      <c r="N9" s="16"/>
      <c r="O9" s="16"/>
    </row>
    <row r="10" spans="1:15" x14ac:dyDescent="0.25">
      <c r="A10" s="16"/>
      <c r="N10" s="16"/>
      <c r="O10" s="16"/>
    </row>
    <row r="11" spans="1:15" x14ac:dyDescent="0.25">
      <c r="A11" s="16"/>
      <c r="N11" s="16"/>
      <c r="O11" s="16"/>
    </row>
    <row r="12" spans="1:15" x14ac:dyDescent="0.25">
      <c r="A12" s="16"/>
      <c r="N12" s="16"/>
      <c r="O12" s="16"/>
    </row>
    <row r="13" spans="1:15" x14ac:dyDescent="0.25">
      <c r="A13" s="16"/>
      <c r="N13" s="16"/>
      <c r="O13" s="16"/>
    </row>
    <row r="14" spans="1:15" x14ac:dyDescent="0.25">
      <c r="A14" s="16"/>
      <c r="N14" s="16"/>
      <c r="O14" s="16"/>
    </row>
    <row r="15" spans="1:15" x14ac:dyDescent="0.25">
      <c r="A15" s="16"/>
      <c r="N15" s="16"/>
      <c r="O15" s="16"/>
    </row>
    <row r="16" spans="1:15" x14ac:dyDescent="0.25">
      <c r="A16" s="16"/>
      <c r="N16" s="16"/>
      <c r="O16" s="16"/>
    </row>
    <row r="17" spans="1:15" x14ac:dyDescent="0.25">
      <c r="A17" s="16"/>
      <c r="N17" s="16"/>
      <c r="O17" s="16"/>
    </row>
    <row r="18" spans="1:15" x14ac:dyDescent="0.25">
      <c r="A18" s="16"/>
      <c r="N18" s="16"/>
      <c r="O18" s="16"/>
    </row>
    <row r="19" spans="1:15" ht="15.75" customHeight="1" x14ac:dyDescent="0.25">
      <c r="A19" s="16"/>
      <c r="N19" s="16"/>
      <c r="O19" s="16"/>
    </row>
    <row r="20" spans="1:15" x14ac:dyDescent="0.25">
      <c r="A20" s="16"/>
      <c r="N20" s="16"/>
      <c r="O20" s="16"/>
    </row>
    <row r="21" spans="1:15" x14ac:dyDescent="0.25">
      <c r="A21" s="16"/>
      <c r="N21" s="16"/>
      <c r="O21" s="16"/>
    </row>
    <row r="22" spans="1:15" x14ac:dyDescent="0.25">
      <c r="A22" s="16"/>
      <c r="N22" s="16"/>
      <c r="O22" s="16"/>
    </row>
    <row r="23" spans="1:15" x14ac:dyDescent="0.25">
      <c r="A23" s="16"/>
      <c r="N23" s="16"/>
      <c r="O23" s="16"/>
    </row>
    <row r="24" spans="1:15" x14ac:dyDescent="0.25">
      <c r="A24" s="16"/>
      <c r="N24" s="16"/>
      <c r="O24" s="16"/>
    </row>
    <row r="25" spans="1:15" x14ac:dyDescent="0.25">
      <c r="A25" s="16"/>
      <c r="N25" s="16"/>
      <c r="O25" s="16"/>
    </row>
    <row r="26" spans="1:15" x14ac:dyDescent="0.25">
      <c r="A26" s="16"/>
      <c r="N26" s="16"/>
      <c r="O26" s="16"/>
    </row>
    <row r="27" spans="1:15" x14ac:dyDescent="0.25">
      <c r="A27" s="16"/>
      <c r="N27" s="16"/>
      <c r="O27" s="16"/>
    </row>
    <row r="28" spans="1:15" x14ac:dyDescent="0.25">
      <c r="A28" s="16"/>
      <c r="N28" s="16"/>
      <c r="O28" s="16"/>
    </row>
    <row r="29" spans="1:15" x14ac:dyDescent="0.25">
      <c r="A29" s="16"/>
      <c r="N29" s="16"/>
      <c r="O29" s="16"/>
    </row>
    <row r="30" spans="1:15" x14ac:dyDescent="0.25">
      <c r="A30" s="16"/>
      <c r="N30" s="16"/>
      <c r="O30" s="16"/>
    </row>
    <row r="31" spans="1:15" x14ac:dyDescent="0.25">
      <c r="A31" s="16"/>
      <c r="N31" s="16"/>
      <c r="O31" s="16"/>
    </row>
  </sheetData>
  <dataValidations count="5">
    <dataValidation allowBlank="1" showInputMessage="1" showErrorMessage="1" errorTitle="Falscher Aufschluss!" error="Bitte wählen Sie einen Aufschluss aus der Liste." promptTitle="Aufschluss" prompt="Bitte wählen sie einen Aufschluss aus der Liste." sqref="E1" xr:uid="{DD3DC43E-2780-49D2-9C3B-9D694937EC10}"/>
    <dataValidation type="list" allowBlank="1" showInputMessage="1" showErrorMessage="1" sqref="B2:B1048576" xr:uid="{0171045E-7811-4FDF-86B8-292CEDEF53F5}">
      <formula1>GEBAUDE_ID</formula1>
    </dataValidation>
    <dataValidation type="list" allowBlank="1" showInputMessage="1" showErrorMessage="1" sqref="C2:C1048576" xr:uid="{6C0E39E8-8528-4500-8896-AD998FF85D75}">
      <formula1>CHEMIE_ID</formula1>
    </dataValidation>
    <dataValidation type="list" allowBlank="1" showInputMessage="1" showErrorMessage="1" sqref="N2:N1048576" xr:uid="{FDF3DEAA-F214-411D-99DF-C8D1ACD0747D}">
      <formula1>GEBAUDE_AVV_AUSWAHL</formula1>
    </dataValidation>
    <dataValidation type="list" allowBlank="1" showInputMessage="1" showErrorMessage="1" sqref="K2:L1048576" xr:uid="{6FE3F78B-8C64-408E-9A57-5BCB853EACAF}">
      <formula1>JA_NEIN_AUSWAHL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2462-153B-40C1-AA28-C1DF5A9D88FA}">
  <sheetPr>
    <tabColor theme="0" tint="-0.14999847407452621"/>
  </sheetPr>
  <dimension ref="A1:Y3"/>
  <sheetViews>
    <sheetView workbookViewId="0">
      <pane xSplit="1" topLeftCell="B1" activePane="topRight" state="frozen"/>
      <selection activeCell="M31" sqref="M31"/>
      <selection pane="topRight" activeCell="G19" sqref="G19"/>
    </sheetView>
  </sheetViews>
  <sheetFormatPr baseColWidth="10" defaultRowHeight="15" x14ac:dyDescent="0.25"/>
  <cols>
    <col min="1" max="1" width="16.85546875" customWidth="1"/>
    <col min="2" max="2" width="17.5703125" bestFit="1" customWidth="1"/>
    <col min="3" max="3" width="20.85546875" customWidth="1"/>
    <col min="4" max="4" width="16.85546875" customWidth="1"/>
    <col min="5" max="5" width="11.7109375" bestFit="1" customWidth="1"/>
    <col min="6" max="6" width="11.42578125" bestFit="1" customWidth="1"/>
    <col min="7" max="7" width="32.5703125" bestFit="1" customWidth="1"/>
    <col min="8" max="8" width="13.5703125" bestFit="1" customWidth="1"/>
    <col min="9" max="9" width="8" bestFit="1" customWidth="1"/>
    <col min="10" max="10" width="23.140625" bestFit="1" customWidth="1"/>
    <col min="11" max="11" width="16.7109375" bestFit="1" customWidth="1"/>
    <col min="12" max="12" width="20.42578125" bestFit="1" customWidth="1"/>
    <col min="13" max="13" width="18.42578125" customWidth="1"/>
    <col min="14" max="14" width="17.140625" bestFit="1" customWidth="1"/>
    <col min="15" max="15" width="6.7109375" bestFit="1" customWidth="1"/>
    <col min="16" max="16" width="10.42578125" customWidth="1"/>
    <col min="17" max="17" width="6.85546875" bestFit="1" customWidth="1"/>
    <col min="19" max="19" width="18.28515625" customWidth="1"/>
    <col min="20" max="20" width="8.5703125" bestFit="1" customWidth="1"/>
    <col min="21" max="21" width="8.5703125" customWidth="1"/>
    <col min="25" max="25" width="26.85546875" customWidth="1"/>
  </cols>
  <sheetData>
    <row r="1" spans="1:25" x14ac:dyDescent="0.25">
      <c r="A1" t="s">
        <v>31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211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387</v>
      </c>
      <c r="N1" t="s">
        <v>139</v>
      </c>
      <c r="O1" t="s">
        <v>140</v>
      </c>
      <c r="P1" t="s">
        <v>141</v>
      </c>
      <c r="Q1" t="s">
        <v>200</v>
      </c>
      <c r="R1" t="s">
        <v>333</v>
      </c>
      <c r="S1" t="s">
        <v>201</v>
      </c>
      <c r="T1" t="s">
        <v>446</v>
      </c>
      <c r="U1" t="s">
        <v>447</v>
      </c>
      <c r="V1" t="s">
        <v>202</v>
      </c>
      <c r="W1" t="s">
        <v>203</v>
      </c>
      <c r="X1" t="s">
        <v>108</v>
      </c>
      <c r="Y1" t="s">
        <v>204</v>
      </c>
    </row>
    <row r="2" spans="1:25" x14ac:dyDescent="0.25">
      <c r="A2" t="str">
        <f>"C"&amp;ROW()-2</f>
        <v>C0</v>
      </c>
      <c r="B2" t="s">
        <v>27</v>
      </c>
    </row>
    <row r="3" spans="1:25" x14ac:dyDescent="0.25">
      <c r="A3" t="str">
        <f t="shared" ref="A3" si="0">"C"&amp;ROW()-2</f>
        <v>C1</v>
      </c>
      <c r="B3" t="s">
        <v>266</v>
      </c>
      <c r="D3" t="s">
        <v>28</v>
      </c>
      <c r="E3" t="s">
        <v>248</v>
      </c>
      <c r="F3" t="s">
        <v>314</v>
      </c>
      <c r="G3" t="s">
        <v>268</v>
      </c>
      <c r="H3" t="s">
        <v>285</v>
      </c>
      <c r="I3" t="s">
        <v>250</v>
      </c>
      <c r="J3" t="s">
        <v>270</v>
      </c>
      <c r="K3" t="s">
        <v>28</v>
      </c>
      <c r="L3" t="s">
        <v>377</v>
      </c>
    </row>
  </sheetData>
  <phoneticPr fontId="1" type="noConversion"/>
  <dataValidations count="20">
    <dataValidation allowBlank="1" showInputMessage="1" showErrorMessage="1" errorTitle="Fehler!" error="Eingabe ungültig." promptTitle="Asbest" prompt="Bitte wählen Sie aus der Liste." sqref="N1" xr:uid="{1AEF4453-9462-4A3D-B789-C86FF78ACF62}"/>
    <dataValidation allowBlank="1" showInputMessage="1" showErrorMessage="1" errorTitle="Fehler!" error="Eingabe ungültig." promptTitle="REKU" prompt="Bitte wählen Sie aus der Liste." sqref="K1" xr:uid="{3E5805A4-EE3B-4E32-B151-193147194D4D}"/>
    <dataValidation allowBlank="1" showInputMessage="1" showErrorMessage="1" errorTitle="Fehler!" error="Ungültige Eingabe." promptTitle="Entscheidungshilfe" prompt="Bitte wählen Sie eine Einstufung aus der Liste." sqref="J1" xr:uid="{38528B3B-40F9-45BF-912A-65CF964A81A3}"/>
    <dataValidation allowBlank="1" showInputMessage="1" showErrorMessage="1" errorTitle="Fehler!" error="Eingabe ungültig." promptTitle="DepV" prompt="Bitte wählen Sie eine Einstufung aus der Liste." sqref="I1" xr:uid="{D7EF6357-5B0A-45B8-A4A2-DA22B934E843}"/>
    <dataValidation allowBlank="1" showInputMessage="1" showErrorMessage="1" errorTitle="Fehler!" error="Ungültige Eingabe." promptTitle="TL Gestein" prompt="Wählen Sie eine Einstufung aus der Liste." sqref="H1" xr:uid="{EAE9BF2E-91A8-4F08-8603-2A07785663CD}"/>
    <dataValidation allowBlank="1" showInputMessage="1" showErrorMessage="1" errorTitle="Fehler!" error="Eingabe ungültig." promptTitle="Orientierungswert" prompt="Wählen Sie aus der Liste." sqref="G1" xr:uid="{1878F4BC-D821-410E-A276-3687EC6E7258}"/>
    <dataValidation allowBlank="1" showInputMessage="1" showErrorMessage="1" errorTitle="Fehler!" error="Eingabe ungültig." promptTitle="Laga RC" prompt="Wählen Sie eine Einstufung aus der Liste." sqref="F1" xr:uid="{11EE0D70-0FE6-46E3-8ED8-9FEB30A45931}"/>
    <dataValidation allowBlank="1" showInputMessage="1" showErrorMessage="1" errorTitle="Fehler!" error="Die Angabe ist ungültig." promptTitle="Laga Boden" prompt="Wählen Sie eine Einstufung aus der Liste." sqref="E1" xr:uid="{9D5553FD-C891-4019-8505-1851E99024BA}"/>
    <dataValidation type="list" allowBlank="1" showInputMessage="1" showErrorMessage="1" sqref="B2:B1048576" xr:uid="{B6432ACD-C674-47A6-95CA-759DBF3F8857}">
      <formula1>MUFV_AUSWAHL</formula1>
    </dataValidation>
    <dataValidation type="list" allowBlank="1" showInputMessage="1" showErrorMessage="1" errorTitle="Fehler!" error="Die Angabe ist ungültig." promptTitle="Laga Boden" prompt="Wählen Sie eine Einstufung aus der Liste." sqref="E2:E1048576" xr:uid="{1DEF449F-04AE-48E8-8F52-4B37C4B34CCE}">
      <formula1>LAGA_BO_AUSWAHL</formula1>
    </dataValidation>
    <dataValidation type="list" allowBlank="1" showInputMessage="1" showErrorMessage="1" errorTitle="Fehler!" error="Eingabe ungültig." promptTitle="Laga RC" prompt="Wählen Sie eine Einstufung aus der Liste." sqref="F2:F1048576" xr:uid="{E106E68B-3354-4385-978A-E6B29C052AB1}">
      <formula1>LAGA_RC_AUSWAHL</formula1>
    </dataValidation>
    <dataValidation type="list" allowBlank="1" showInputMessage="1" showErrorMessage="1" errorTitle="Fehler!" error="Eingabe ungültig." promptTitle="Orientierungswert" prompt="Wählen Sie aus der Liste." sqref="G2:G1048576" xr:uid="{F543F9EC-7788-43D9-9B18-26409C448B2D}">
      <formula1>LAGA_RC_ORIENTIERUNG_AUSWAHL</formula1>
    </dataValidation>
    <dataValidation type="list" allowBlank="1" showInputMessage="1" showErrorMessage="1" errorTitle="Fehler!" error="Ungültige Eingabe." promptTitle="TL Gestein" prompt="Wählen Sie eine Einstufung aus der Liste." sqref="H2:H1048576" xr:uid="{4284729B-984B-414D-BA06-4F469A5B6C07}">
      <formula1>TL_GESTEIN_AUSWAHL</formula1>
    </dataValidation>
    <dataValidation type="list" allowBlank="1" showInputMessage="1" showErrorMessage="1" errorTitle="Fehler!" error="Eingabe ungültig." promptTitle="DepV" prompt="Bitte wählen Sie eine Einstufung aus der Liste." sqref="I2:I1048576" xr:uid="{BF3CA913-625D-431F-B026-4D1B8B0E4D3D}">
      <formula1>DEPV_AUSWAHL</formula1>
    </dataValidation>
    <dataValidation type="list" allowBlank="1" showInputMessage="1" showErrorMessage="1" errorTitle="Fehler!" error="Ungültige Eingabe." promptTitle="Entscheidungshilfe" prompt="Bitte wählen Sie eine Einstufung aus der Liste." sqref="J2:J1048576" xr:uid="{12CD3757-E6BB-42F4-B351-9E1DD135043B}">
      <formula1>ENTSCHEIDUNGSHILFE_AUSWAHL</formula1>
    </dataValidation>
    <dataValidation type="list" allowBlank="1" showInputMessage="1" showErrorMessage="1" errorTitle="Fehler!" error="Eingabe ungültig." promptTitle="REKU" prompt="Bitte wählen Sie aus der Liste." sqref="K2:K1048576" xr:uid="{15A191D3-2F93-4B01-8DFC-0F638EAF9E4E}">
      <formula1>REKU_AUSWAHL</formula1>
    </dataValidation>
    <dataValidation type="list" allowBlank="1" showInputMessage="1" showErrorMessage="1" errorTitle="Fehler!" error="Eingabe ungültig." promptTitle="Asbest" prompt="Bitte wählen Sie aus der Liste." sqref="N2:N1048576" xr:uid="{32D221BF-DC82-45C9-935D-DFAA60A83A87}">
      <formula1>ASBEST_AUSWAHL</formula1>
    </dataValidation>
    <dataValidation type="list" allowBlank="1" showInputMessage="1" showErrorMessage="1" sqref="W2:W1048576" xr:uid="{E1C0AFEE-3698-4B42-B31A-087BF4862A7C}">
      <formula1>CHEMIE_KMF_AUSWAHL</formula1>
    </dataValidation>
    <dataValidation type="list" allowBlank="1" showInputMessage="1" showErrorMessage="1" sqref="Y2:Y1048576" xr:uid="{9859F338-BD65-45FD-874F-4A2663FBB308}">
      <formula1>CHEMIE_ALTHOLZ_AUSWAHL</formula1>
    </dataValidation>
    <dataValidation type="list" allowBlank="1" showInputMessage="1" showErrorMessage="1" sqref="D2:D1048576" xr:uid="{32F9AF70-9DFA-4FDC-88DA-B19EA0CDD39C}">
      <formula1>CHEMIE_LFS_AUSWAHL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976-51B2-4C99-9DF1-AC5266596B47}">
  <sheetPr>
    <tabColor theme="0" tint="-0.14999847407452621"/>
  </sheetPr>
  <dimension ref="A1:D4"/>
  <sheetViews>
    <sheetView workbookViewId="0">
      <selection activeCell="M31" sqref="M31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3" width="14" bestFit="1" customWidth="1"/>
    <col min="4" max="4" width="8.42578125" style="6" bestFit="1" customWidth="1"/>
  </cols>
  <sheetData>
    <row r="1" spans="1:4" x14ac:dyDescent="0.25">
      <c r="A1" t="s">
        <v>31</v>
      </c>
      <c r="B1" t="s">
        <v>32</v>
      </c>
      <c r="C1" t="s">
        <v>142</v>
      </c>
      <c r="D1" s="6" t="s">
        <v>143</v>
      </c>
    </row>
    <row r="2" spans="1:4" x14ac:dyDescent="0.25">
      <c r="A2" t="str">
        <f t="shared" ref="A2" si="0">"A"&amp;ROW()-1</f>
        <v>A1</v>
      </c>
      <c r="B2">
        <f>ROW()-1</f>
        <v>1</v>
      </c>
    </row>
    <row r="4" spans="1:4" x14ac:dyDescent="0.25">
      <c r="A4" s="1"/>
    </row>
  </sheetData>
  <dataValidations count="1">
    <dataValidation type="list" allowBlank="1" showInputMessage="1" showErrorMessage="1" sqref="C2:C1048576" xr:uid="{10AF85FA-68C0-4EE8-B7C7-9E52FC476860}">
      <formula1>RUK_PROBENART_AUSWAHL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7359-ABC0-4F35-80F7-1AB5587A2ADE}">
  <sheetPr>
    <tabColor theme="0" tint="-0.14999847407452621"/>
  </sheetPr>
  <dimension ref="A1:J9"/>
  <sheetViews>
    <sheetView zoomScaleNormal="100" workbookViewId="0">
      <selection activeCell="K29" sqref="K29"/>
    </sheetView>
  </sheetViews>
  <sheetFormatPr baseColWidth="10" defaultRowHeight="15" x14ac:dyDescent="0.25"/>
  <cols>
    <col min="1" max="1" width="5.140625" bestFit="1" customWidth="1"/>
    <col min="2" max="2" width="12" bestFit="1" customWidth="1"/>
    <col min="3" max="5" width="10.42578125" bestFit="1" customWidth="1"/>
    <col min="6" max="6" width="15.28515625" style="7" customWidth="1"/>
    <col min="7" max="7" width="11.42578125" style="1"/>
    <col min="8" max="8" width="11.42578125" style="8"/>
    <col min="9" max="9" width="6.5703125" style="8" bestFit="1" customWidth="1"/>
    <col min="10" max="10" width="12.85546875" customWidth="1"/>
  </cols>
  <sheetData>
    <row r="1" spans="1:10" x14ac:dyDescent="0.25">
      <c r="A1" t="s">
        <v>31</v>
      </c>
      <c r="B1" t="s">
        <v>32</v>
      </c>
      <c r="C1" t="s">
        <v>144</v>
      </c>
      <c r="D1" t="s">
        <v>145</v>
      </c>
      <c r="E1" t="s">
        <v>146</v>
      </c>
      <c r="F1" s="7" t="s">
        <v>147</v>
      </c>
      <c r="G1" s="11" t="s">
        <v>212</v>
      </c>
      <c r="H1" s="4" t="s">
        <v>213</v>
      </c>
      <c r="I1" s="4" t="s">
        <v>214</v>
      </c>
      <c r="J1" t="s">
        <v>215</v>
      </c>
    </row>
    <row r="2" spans="1:10" x14ac:dyDescent="0.25">
      <c r="A2" t="str">
        <f t="shared" ref="A2" si="0">"LP"&amp;ROW()-1</f>
        <v>LP1</v>
      </c>
      <c r="B2">
        <f t="shared" ref="B2" si="1">ROW()-1</f>
        <v>1</v>
      </c>
      <c r="C2" s="5"/>
      <c r="D2" s="5"/>
      <c r="E2" s="5"/>
      <c r="F2" s="7" t="str">
        <f>IFERROR(AVERAGE(PARAMETER_LP[[#This Row],[WERT_1]:[WERT_3]]),"")</f>
        <v/>
      </c>
      <c r="G2" s="1" t="str">
        <f>IFERROR(ROUND(22.5/PARAMETER_LP[[#This Row],[MITTELWERT]],1),"")</f>
        <v/>
      </c>
      <c r="H2" s="8" t="str">
        <f>IFERROR(ROUND(PARAMETER_LP[[#This Row],[EV]]*0.85,0),"")</f>
        <v/>
      </c>
      <c r="I2" s="8" t="str">
        <f>IFERROR(IF(PARAMETER_LP[[#This Row],[EV85]]="","",IF(AND(PARAMETER_LP[[#This Row],[EV85]]&gt;45,PARAMETER_LP[[#This Row],[EV85]]&lt;75),ROUND(-0.0333*PARAMETER_LP[[#This Row],[EV85]]^2+5.3333*PARAMETER_LP[[#This Row],[EV85]]-92.5,0),IF(PARAMETER_LP[[#This Row],[EV85]]&lt;45,"&lt; 80","&gt; 120"))),"")</f>
        <v/>
      </c>
      <c r="J2" t="str">
        <f>IF(PARAMETER_LP[[#This Row],[EV2]] &lt;&gt; "",120,"")</f>
        <v/>
      </c>
    </row>
    <row r="3" spans="1:10" x14ac:dyDescent="0.25">
      <c r="A3" s="1"/>
      <c r="B3" s="1"/>
      <c r="C3" s="5"/>
      <c r="D3" s="5"/>
      <c r="E3" s="5"/>
    </row>
    <row r="4" spans="1:10" x14ac:dyDescent="0.25">
      <c r="A4" s="1"/>
      <c r="B4" s="1"/>
      <c r="C4" s="5"/>
      <c r="D4" s="5"/>
      <c r="E4" s="5"/>
    </row>
    <row r="5" spans="1:10" x14ac:dyDescent="0.25">
      <c r="A5" s="1"/>
      <c r="B5" s="1"/>
      <c r="C5" s="5"/>
      <c r="D5" s="5"/>
      <c r="E5" s="5"/>
    </row>
    <row r="6" spans="1:10" x14ac:dyDescent="0.25">
      <c r="A6" s="1"/>
      <c r="B6" s="1"/>
      <c r="C6" s="5"/>
      <c r="D6" s="5"/>
      <c r="E6" s="5"/>
    </row>
    <row r="7" spans="1:10" x14ac:dyDescent="0.25">
      <c r="A7" s="1"/>
      <c r="B7" s="1"/>
      <c r="C7" s="5"/>
      <c r="D7" s="5"/>
      <c r="E7" s="5"/>
    </row>
    <row r="8" spans="1:10" x14ac:dyDescent="0.25">
      <c r="A8" s="1"/>
      <c r="B8" s="1"/>
      <c r="C8" s="5"/>
      <c r="D8" s="5"/>
      <c r="E8" s="5"/>
    </row>
    <row r="9" spans="1:10" x14ac:dyDescent="0.25">
      <c r="A9" s="1"/>
      <c r="B9" s="1"/>
      <c r="C9" s="5"/>
      <c r="D9" s="5"/>
      <c r="E9" s="5"/>
    </row>
  </sheetData>
  <pageMargins left="0.7" right="0.7" top="0.78740157499999996" bottom="0.78740157499999996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12581-FA9D-4FF9-8AF4-629CBEDA0CF0}">
  <dimension ref="A1:AG25"/>
  <sheetViews>
    <sheetView topLeftCell="G1" workbookViewId="0">
      <selection activeCell="J13" sqref="J13"/>
    </sheetView>
  </sheetViews>
  <sheetFormatPr baseColWidth="10" defaultRowHeight="15" x14ac:dyDescent="0.25"/>
  <cols>
    <col min="1" max="1" width="20.7109375" bestFit="1" customWidth="1"/>
    <col min="2" max="2" width="22.28515625" bestFit="1" customWidth="1"/>
    <col min="3" max="3" width="24.85546875" bestFit="1" customWidth="1"/>
    <col min="4" max="4" width="19.28515625" bestFit="1" customWidth="1"/>
    <col min="5" max="5" width="20.5703125" bestFit="1" customWidth="1"/>
    <col min="6" max="6" width="22" bestFit="1" customWidth="1"/>
    <col min="7" max="7" width="33.85546875" bestFit="1" customWidth="1"/>
    <col min="8" max="8" width="14.7109375" bestFit="1" customWidth="1"/>
    <col min="9" max="9" width="17.140625" bestFit="1" customWidth="1"/>
    <col min="10" max="10" width="16.85546875" bestFit="1" customWidth="1"/>
    <col min="11" max="11" width="36.7109375" bestFit="1" customWidth="1"/>
    <col min="12" max="12" width="18" bestFit="1" customWidth="1"/>
    <col min="13" max="13" width="13.42578125" bestFit="1" customWidth="1"/>
    <col min="14" max="14" width="28.5703125" bestFit="1" customWidth="1"/>
    <col min="15" max="15" width="16.7109375" bestFit="1" customWidth="1"/>
    <col min="16" max="16" width="17.140625" bestFit="1" customWidth="1"/>
    <col min="17" max="17" width="20.140625" bestFit="1" customWidth="1"/>
    <col min="18" max="18" width="21.28515625" bestFit="1" customWidth="1"/>
    <col min="19" max="19" width="27.5703125" bestFit="1" customWidth="1"/>
    <col min="20" max="20" width="15.85546875" bestFit="1" customWidth="1"/>
    <col min="21" max="21" width="23.140625" bestFit="1" customWidth="1"/>
    <col min="22" max="22" width="12" bestFit="1" customWidth="1"/>
    <col min="23" max="23" width="141" bestFit="1" customWidth="1"/>
    <col min="24" max="24" width="16.42578125" bestFit="1" customWidth="1"/>
    <col min="25" max="25" width="16.7109375" customWidth="1"/>
    <col min="26" max="26" width="21.7109375" customWidth="1"/>
    <col min="27" max="27" width="17.28515625" customWidth="1"/>
    <col min="28" max="28" width="18.140625" customWidth="1"/>
    <col min="30" max="30" width="24.28515625" customWidth="1"/>
    <col min="31" max="31" width="16.7109375" customWidth="1"/>
    <col min="32" max="32" width="20.140625" customWidth="1"/>
  </cols>
  <sheetData>
    <row r="1" spans="1:33" s="10" customFormat="1" x14ac:dyDescent="0.25">
      <c r="A1" s="10" t="s">
        <v>219</v>
      </c>
      <c r="B1" s="10" t="s">
        <v>220</v>
      </c>
      <c r="C1" s="10" t="s">
        <v>221</v>
      </c>
      <c r="D1" s="10" t="s">
        <v>222</v>
      </c>
      <c r="E1" s="10" t="s">
        <v>223</v>
      </c>
      <c r="F1" s="10" t="s">
        <v>224</v>
      </c>
      <c r="G1" s="10" t="s">
        <v>225</v>
      </c>
      <c r="H1" s="10" t="s">
        <v>226</v>
      </c>
      <c r="I1" s="10" t="s">
        <v>227</v>
      </c>
      <c r="J1" s="10" t="s">
        <v>228</v>
      </c>
      <c r="K1" s="10" t="s">
        <v>229</v>
      </c>
      <c r="L1" s="10" t="s">
        <v>230</v>
      </c>
      <c r="M1" s="10" t="s">
        <v>231</v>
      </c>
      <c r="N1" s="10" t="s">
        <v>232</v>
      </c>
      <c r="O1" s="10" t="s">
        <v>233</v>
      </c>
      <c r="P1" s="10" t="s">
        <v>234</v>
      </c>
      <c r="Q1" s="10" t="s">
        <v>235</v>
      </c>
      <c r="R1" s="10" t="s">
        <v>236</v>
      </c>
      <c r="S1" s="10" t="s">
        <v>237</v>
      </c>
      <c r="T1" s="10" t="s">
        <v>238</v>
      </c>
      <c r="U1" s="10" t="s">
        <v>239</v>
      </c>
      <c r="V1" s="10" t="s">
        <v>240</v>
      </c>
      <c r="W1" s="10" t="s">
        <v>241</v>
      </c>
      <c r="X1" s="10" t="s">
        <v>346</v>
      </c>
      <c r="Y1" s="10" t="s">
        <v>428</v>
      </c>
      <c r="Z1" s="10" t="s">
        <v>429</v>
      </c>
      <c r="AA1" s="10" t="s">
        <v>425</v>
      </c>
      <c r="AB1" s="10" t="s">
        <v>418</v>
      </c>
      <c r="AC1" s="10" t="s">
        <v>430</v>
      </c>
      <c r="AD1" s="10" t="s">
        <v>431</v>
      </c>
      <c r="AE1" s="10" t="s">
        <v>131</v>
      </c>
      <c r="AF1" s="10" t="s">
        <v>203</v>
      </c>
      <c r="AG1" s="10" t="s">
        <v>443</v>
      </c>
    </row>
    <row r="2" spans="1:33" x14ac:dyDescent="0.25">
      <c r="A2" t="s">
        <v>217</v>
      </c>
      <c r="B2" t="s">
        <v>242</v>
      </c>
      <c r="C2" t="s">
        <v>243</v>
      </c>
      <c r="D2" t="s">
        <v>244</v>
      </c>
      <c r="E2" t="s">
        <v>245</v>
      </c>
      <c r="F2" t="s">
        <v>246</v>
      </c>
      <c r="G2" t="s">
        <v>247</v>
      </c>
      <c r="H2" t="s">
        <v>27</v>
      </c>
      <c r="I2" t="s">
        <v>248</v>
      </c>
      <c r="J2" t="s">
        <v>248</v>
      </c>
      <c r="K2" t="s">
        <v>28</v>
      </c>
      <c r="L2" t="s">
        <v>249</v>
      </c>
      <c r="M2" t="s">
        <v>250</v>
      </c>
      <c r="N2" t="s">
        <v>251</v>
      </c>
      <c r="O2" t="s">
        <v>28</v>
      </c>
      <c r="P2" t="s">
        <v>252</v>
      </c>
      <c r="Q2" t="s">
        <v>253</v>
      </c>
      <c r="R2" t="s">
        <v>254</v>
      </c>
      <c r="S2" t="s">
        <v>255</v>
      </c>
      <c r="T2" t="s">
        <v>256</v>
      </c>
      <c r="U2" t="s">
        <v>257</v>
      </c>
      <c r="V2" t="s">
        <v>258</v>
      </c>
      <c r="W2" t="s">
        <v>259</v>
      </c>
      <c r="X2" t="s">
        <v>29</v>
      </c>
      <c r="Y2" t="s">
        <v>397</v>
      </c>
      <c r="Z2" t="s">
        <v>328</v>
      </c>
      <c r="AA2" t="s">
        <v>414</v>
      </c>
      <c r="AB2" t="s">
        <v>419</v>
      </c>
      <c r="AC2" t="s">
        <v>450</v>
      </c>
      <c r="AD2" t="s">
        <v>405</v>
      </c>
      <c r="AE2" t="s">
        <v>28</v>
      </c>
      <c r="AF2" t="s">
        <v>252</v>
      </c>
      <c r="AG2" t="s">
        <v>444</v>
      </c>
    </row>
    <row r="3" spans="1:33" x14ac:dyDescent="0.25">
      <c r="A3" t="s">
        <v>260</v>
      </c>
      <c r="B3" t="s">
        <v>261</v>
      </c>
      <c r="C3" t="s">
        <v>262</v>
      </c>
      <c r="D3" t="s">
        <v>263</v>
      </c>
      <c r="E3" t="s">
        <v>264</v>
      </c>
      <c r="F3" t="s">
        <v>265</v>
      </c>
      <c r="G3" t="s">
        <v>218</v>
      </c>
      <c r="H3" t="s">
        <v>266</v>
      </c>
      <c r="I3" t="s">
        <v>267</v>
      </c>
      <c r="J3" t="s">
        <v>267</v>
      </c>
      <c r="K3" t="s">
        <v>268</v>
      </c>
      <c r="L3" t="s">
        <v>269</v>
      </c>
      <c r="M3" t="s">
        <v>270</v>
      </c>
      <c r="N3" t="s">
        <v>270</v>
      </c>
      <c r="O3" t="s">
        <v>268</v>
      </c>
      <c r="P3" t="s">
        <v>271</v>
      </c>
      <c r="Q3" t="s">
        <v>272</v>
      </c>
      <c r="R3" t="s">
        <v>273</v>
      </c>
      <c r="S3" t="s">
        <v>274</v>
      </c>
      <c r="T3" t="s">
        <v>275</v>
      </c>
      <c r="U3">
        <v>0.3</v>
      </c>
      <c r="V3" t="s">
        <v>276</v>
      </c>
      <c r="W3" t="s">
        <v>277</v>
      </c>
      <c r="X3" t="s">
        <v>344</v>
      </c>
      <c r="Y3" t="s">
        <v>400</v>
      </c>
      <c r="Z3" t="s">
        <v>394</v>
      </c>
      <c r="AA3" t="s">
        <v>415</v>
      </c>
      <c r="AB3" t="s">
        <v>420</v>
      </c>
      <c r="AC3" t="s">
        <v>451</v>
      </c>
      <c r="AD3" t="s">
        <v>432</v>
      </c>
      <c r="AE3" t="s">
        <v>268</v>
      </c>
      <c r="AF3" t="s">
        <v>271</v>
      </c>
      <c r="AG3" t="s">
        <v>445</v>
      </c>
    </row>
    <row r="4" spans="1:33" x14ac:dyDescent="0.25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s">
        <v>283</v>
      </c>
      <c r="H4" t="s">
        <v>448</v>
      </c>
      <c r="I4" t="s">
        <v>284</v>
      </c>
      <c r="J4" t="s">
        <v>284</v>
      </c>
      <c r="L4" t="s">
        <v>285</v>
      </c>
      <c r="M4" t="s">
        <v>286</v>
      </c>
      <c r="N4" t="s">
        <v>286</v>
      </c>
      <c r="Q4" t="s">
        <v>287</v>
      </c>
      <c r="R4" t="s">
        <v>255</v>
      </c>
      <c r="S4" t="s">
        <v>254</v>
      </c>
      <c r="T4" t="s">
        <v>288</v>
      </c>
      <c r="U4" s="6">
        <v>1</v>
      </c>
      <c r="V4" t="s">
        <v>289</v>
      </c>
      <c r="W4" t="s">
        <v>290</v>
      </c>
      <c r="Y4" t="s">
        <v>399</v>
      </c>
      <c r="Z4" t="s">
        <v>413</v>
      </c>
      <c r="AA4" t="s">
        <v>416</v>
      </c>
      <c r="AB4" t="s">
        <v>398</v>
      </c>
      <c r="AC4" t="s">
        <v>452</v>
      </c>
      <c r="AD4" t="s">
        <v>404</v>
      </c>
    </row>
    <row r="5" spans="1:33" x14ac:dyDescent="0.25">
      <c r="A5" t="s">
        <v>291</v>
      </c>
      <c r="B5" t="s">
        <v>292</v>
      </c>
      <c r="C5" t="s">
        <v>293</v>
      </c>
      <c r="D5" t="s">
        <v>294</v>
      </c>
      <c r="E5" t="s">
        <v>295</v>
      </c>
      <c r="F5" t="s">
        <v>296</v>
      </c>
      <c r="H5" t="s">
        <v>474</v>
      </c>
      <c r="I5" t="s">
        <v>297</v>
      </c>
      <c r="J5" t="s">
        <v>297</v>
      </c>
      <c r="L5" t="s">
        <v>298</v>
      </c>
      <c r="M5" t="s">
        <v>299</v>
      </c>
      <c r="Q5" t="s">
        <v>300</v>
      </c>
      <c r="S5" t="s">
        <v>273</v>
      </c>
      <c r="U5">
        <v>1.8</v>
      </c>
      <c r="V5" t="s">
        <v>301</v>
      </c>
      <c r="W5" t="s">
        <v>302</v>
      </c>
      <c r="Y5" t="s">
        <v>408</v>
      </c>
      <c r="Z5" t="s">
        <v>393</v>
      </c>
      <c r="AA5" t="s">
        <v>417</v>
      </c>
      <c r="AB5" t="s">
        <v>421</v>
      </c>
      <c r="AC5" t="s">
        <v>453</v>
      </c>
      <c r="AD5" t="s">
        <v>402</v>
      </c>
    </row>
    <row r="6" spans="1:33" x14ac:dyDescent="0.25">
      <c r="A6" t="s">
        <v>303</v>
      </c>
      <c r="B6" t="s">
        <v>304</v>
      </c>
      <c r="E6" t="s">
        <v>305</v>
      </c>
      <c r="F6" t="s">
        <v>306</v>
      </c>
      <c r="I6" t="s">
        <v>307</v>
      </c>
      <c r="J6" t="s">
        <v>307</v>
      </c>
      <c r="M6" t="s">
        <v>308</v>
      </c>
      <c r="Q6" t="s">
        <v>309</v>
      </c>
      <c r="U6">
        <v>3.2</v>
      </c>
      <c r="V6" t="s">
        <v>310</v>
      </c>
      <c r="W6" t="s">
        <v>311</v>
      </c>
      <c r="Y6" t="s">
        <v>409</v>
      </c>
      <c r="AB6" t="s">
        <v>391</v>
      </c>
      <c r="AC6" t="s">
        <v>466</v>
      </c>
      <c r="AD6" t="s">
        <v>433</v>
      </c>
    </row>
    <row r="7" spans="1:33" x14ac:dyDescent="0.25">
      <c r="A7" t="s">
        <v>312</v>
      </c>
      <c r="E7" t="s">
        <v>313</v>
      </c>
      <c r="I7" t="s">
        <v>314</v>
      </c>
      <c r="J7" t="s">
        <v>314</v>
      </c>
      <c r="Q7" t="s">
        <v>315</v>
      </c>
      <c r="U7">
        <v>10</v>
      </c>
      <c r="V7" t="s">
        <v>316</v>
      </c>
      <c r="W7" t="s">
        <v>317</v>
      </c>
      <c r="Y7" t="s">
        <v>389</v>
      </c>
      <c r="AB7" t="s">
        <v>422</v>
      </c>
      <c r="AC7" t="s">
        <v>467</v>
      </c>
      <c r="AD7" t="s">
        <v>434</v>
      </c>
    </row>
    <row r="8" spans="1:33" x14ac:dyDescent="0.25">
      <c r="A8" t="s">
        <v>318</v>
      </c>
      <c r="E8" t="s">
        <v>319</v>
      </c>
      <c r="Q8" t="s">
        <v>320</v>
      </c>
      <c r="U8">
        <v>32</v>
      </c>
      <c r="V8" t="s">
        <v>321</v>
      </c>
      <c r="W8" t="s">
        <v>322</v>
      </c>
      <c r="Y8" t="s">
        <v>410</v>
      </c>
      <c r="AB8" t="s">
        <v>423</v>
      </c>
      <c r="AC8" t="s">
        <v>468</v>
      </c>
      <c r="AD8" t="s">
        <v>435</v>
      </c>
    </row>
    <row r="9" spans="1:33" x14ac:dyDescent="0.25">
      <c r="A9" t="s">
        <v>323</v>
      </c>
      <c r="E9" t="s">
        <v>324</v>
      </c>
      <c r="Q9" t="s">
        <v>273</v>
      </c>
      <c r="U9">
        <v>100</v>
      </c>
      <c r="V9" t="s">
        <v>325</v>
      </c>
      <c r="W9" t="s">
        <v>326</v>
      </c>
      <c r="Y9" t="s">
        <v>411</v>
      </c>
      <c r="AB9" t="s">
        <v>424</v>
      </c>
      <c r="AC9" t="s">
        <v>469</v>
      </c>
      <c r="AD9" t="s">
        <v>403</v>
      </c>
    </row>
    <row r="10" spans="1:33" x14ac:dyDescent="0.25">
      <c r="A10" t="s">
        <v>327</v>
      </c>
      <c r="E10" t="s">
        <v>328</v>
      </c>
      <c r="W10" t="s">
        <v>329</v>
      </c>
      <c r="Y10" t="s">
        <v>412</v>
      </c>
      <c r="AB10" t="s">
        <v>426</v>
      </c>
      <c r="AC10" t="s">
        <v>454</v>
      </c>
      <c r="AD10" t="s">
        <v>436</v>
      </c>
    </row>
    <row r="11" spans="1:33" x14ac:dyDescent="0.25">
      <c r="A11" s="9" t="s">
        <v>330</v>
      </c>
      <c r="W11" t="s">
        <v>331</v>
      </c>
      <c r="AB11" t="s">
        <v>427</v>
      </c>
      <c r="AC11" t="s">
        <v>455</v>
      </c>
      <c r="AD11" t="s">
        <v>437</v>
      </c>
    </row>
    <row r="12" spans="1:33" x14ac:dyDescent="0.25">
      <c r="AC12" t="s">
        <v>456</v>
      </c>
      <c r="AD12" t="s">
        <v>438</v>
      </c>
    </row>
    <row r="13" spans="1:33" x14ac:dyDescent="0.25">
      <c r="AC13" t="s">
        <v>457</v>
      </c>
      <c r="AD13" t="s">
        <v>439</v>
      </c>
    </row>
    <row r="14" spans="1:33" x14ac:dyDescent="0.25">
      <c r="AC14" t="s">
        <v>458</v>
      </c>
      <c r="AD14" t="s">
        <v>406</v>
      </c>
    </row>
    <row r="15" spans="1:33" x14ac:dyDescent="0.25">
      <c r="AC15" t="s">
        <v>459</v>
      </c>
      <c r="AD15" t="s">
        <v>440</v>
      </c>
    </row>
    <row r="16" spans="1:33" x14ac:dyDescent="0.25">
      <c r="AC16" t="s">
        <v>460</v>
      </c>
      <c r="AD16" t="s">
        <v>407</v>
      </c>
    </row>
    <row r="17" spans="29:30" x14ac:dyDescent="0.25">
      <c r="AC17" t="s">
        <v>461</v>
      </c>
      <c r="AD17" t="s">
        <v>441</v>
      </c>
    </row>
    <row r="18" spans="29:30" x14ac:dyDescent="0.25">
      <c r="AC18" t="s">
        <v>462</v>
      </c>
      <c r="AD18" t="s">
        <v>442</v>
      </c>
    </row>
    <row r="19" spans="29:30" x14ac:dyDescent="0.25">
      <c r="AC19" t="s">
        <v>463</v>
      </c>
    </row>
    <row r="20" spans="29:30" x14ac:dyDescent="0.25">
      <c r="AC20" t="s">
        <v>464</v>
      </c>
    </row>
    <row r="21" spans="29:30" x14ac:dyDescent="0.25">
      <c r="AC21" t="s">
        <v>465</v>
      </c>
    </row>
    <row r="22" spans="29:30" x14ac:dyDescent="0.25">
      <c r="AC22" t="s">
        <v>470</v>
      </c>
    </row>
    <row r="23" spans="29:30" x14ac:dyDescent="0.25">
      <c r="AC23" t="s">
        <v>471</v>
      </c>
    </row>
    <row r="24" spans="29:30" x14ac:dyDescent="0.25">
      <c r="AC24" t="s">
        <v>472</v>
      </c>
    </row>
    <row r="25" spans="29:30" x14ac:dyDescent="0.25">
      <c r="AC25" t="s">
        <v>473</v>
      </c>
    </row>
  </sheetData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ACBBE7-1532-4665-86EE-1A2D909F32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Daten</vt:lpstr>
      <vt:lpstr>DATENSATZ</vt:lpstr>
      <vt:lpstr>PROBE_SAMPLE_KOMBINIERT</vt:lpstr>
      <vt:lpstr>PROBE_GESAMT</vt:lpstr>
      <vt:lpstr>SAMPLE_GESAMT</vt:lpstr>
      <vt:lpstr>Untersuchung_Kombiniert</vt:lpstr>
      <vt:lpstr>Probe_Kombiniert</vt:lpstr>
      <vt:lpstr>U Erkundungsstelle</vt:lpstr>
      <vt:lpstr>P Erkundungsstelle</vt:lpstr>
      <vt:lpstr>U Haufwerk</vt:lpstr>
      <vt:lpstr>P Haufwerk</vt:lpstr>
      <vt:lpstr>U Gebäude</vt:lpstr>
      <vt:lpstr>P Gebäude</vt:lpstr>
      <vt:lpstr>Chemie</vt:lpstr>
      <vt:lpstr>RuK</vt:lpstr>
      <vt:lpstr>LP</vt:lpstr>
      <vt:lpstr>Auswahl 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Kuenzl</dc:creator>
  <cp:lastModifiedBy>Kuenzl</cp:lastModifiedBy>
  <dcterms:created xsi:type="dcterms:W3CDTF">2021-07-27T08:53:06Z</dcterms:created>
  <dcterms:modified xsi:type="dcterms:W3CDTF">2021-09-29T16:13:52Z</dcterms:modified>
</cp:coreProperties>
</file>