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report-templates\"/>
    </mc:Choice>
  </mc:AlternateContent>
  <xr:revisionPtr revIDLastSave="0" documentId="13_ncr:1_{7CFA3AB5-6161-4A58-98AC-765412BAB44E}" xr6:coauthVersionLast="47" xr6:coauthVersionMax="47" xr10:uidLastSave="{00000000-0000-0000-0000-000000000000}"/>
  <bookViews>
    <workbookView xWindow="-28815" yWindow="60" windowWidth="26220" windowHeight="13650" tabRatio="907" activeTab="8" xr2:uid="{00000000-000D-0000-FFFF-FFFF00000000}"/>
  </bookViews>
  <sheets>
    <sheet name="GWN" sheetId="15" r:id="rId1"/>
    <sheet name="Tabelle2" sheetId="16" state="hidden" r:id="rId2"/>
    <sheet name="Eingabe" sheetId="3" r:id="rId3"/>
    <sheet name="Gefährlichkeit RLP" sheetId="9" r:id="rId4"/>
    <sheet name="Gefährlichkeit Saarland" sheetId="14" r:id="rId5"/>
    <sheet name="LAGA Boden" sheetId="5" r:id="rId6"/>
    <sheet name="LAGA RC" sheetId="7" r:id="rId7"/>
    <sheet name="TL Gestein" sheetId="17" r:id="rId8"/>
    <sheet name="DepV 5-8" sheetId="6" r:id="rId9"/>
    <sheet name="DepV 9" sheetId="12" r:id="rId10"/>
    <sheet name="Entscheidungshilfe" sheetId="11" r:id="rId11"/>
    <sheet name="LAGA Boden Feststoff" sheetId="13" r:id="rId12"/>
  </sheets>
  <definedNames>
    <definedName name="_xlnm._FilterDatabase" localSheetId="2" hidden="1">Eingabe!$A$1:$D$116</definedName>
    <definedName name="_ftn1" localSheetId="5">'LAGA Boden'!$A$47</definedName>
    <definedName name="_ftn1" localSheetId="11">'LAGA Boden Feststoff'!#REF!</definedName>
    <definedName name="_ftn1" localSheetId="6">'LAGA RC'!$A$38</definedName>
    <definedName name="_ftn1" localSheetId="7">'TL Gestein'!$A$38</definedName>
    <definedName name="_ftn2" localSheetId="8">'DepV 5-8'!$A$58</definedName>
    <definedName name="_ftn2" localSheetId="10">Entscheidungshilfe!$A$33</definedName>
    <definedName name="_ftn3" localSheetId="8">'DepV 5-8'!$A$59</definedName>
    <definedName name="_ftn3" localSheetId="10">Entscheidungshilfe!$A$34</definedName>
    <definedName name="_ftnref1" localSheetId="5">'LAGA Boden'!$AL$16</definedName>
    <definedName name="_ftnref1" localSheetId="11">'LAGA Boden Feststoff'!#REF!</definedName>
    <definedName name="_ftnref1" localSheetId="6">'LAGA RC'!$AJ$12</definedName>
    <definedName name="_ftnref1" localSheetId="7">'TL Gestein'!$AI$12</definedName>
    <definedName name="_ftnref2" localSheetId="8">'DepV 5-8'!$AI$4</definedName>
    <definedName name="_ftnref2" localSheetId="10">Entscheidungshilfe!$AI$3</definedName>
    <definedName name="_ftnref3" localSheetId="8">'DepV 5-8'!$B$18</definedName>
    <definedName name="_ftnref3" localSheetId="10">Entscheidungshilfe!$B$14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5" i="11" l="1"/>
  <c r="Y15" i="11"/>
  <c r="Z15" i="11"/>
  <c r="AA15" i="11"/>
  <c r="AB15" i="11"/>
  <c r="AC15" i="11"/>
  <c r="AD15" i="11"/>
  <c r="AE15" i="11"/>
  <c r="AF15" i="11"/>
  <c r="AG15" i="11"/>
  <c r="B1" i="16"/>
  <c r="B2" i="16"/>
  <c r="B3" i="16"/>
  <c r="B6" i="16"/>
  <c r="B53" i="16"/>
  <c r="B66" i="16" a="1"/>
  <c r="B66" i="16" s="1"/>
  <c r="B67" i="16" a="1"/>
  <c r="B67" i="16" s="1"/>
  <c r="B68" i="16" a="1"/>
  <c r="B68" i="16" s="1"/>
  <c r="B69" i="16" a="1"/>
  <c r="B69" i="16" s="1"/>
  <c r="B70" i="16" a="1"/>
  <c r="B70" i="16" s="1"/>
  <c r="B72" i="16" a="1"/>
  <c r="B72" i="16" s="1"/>
  <c r="B73" i="16" a="1"/>
  <c r="B73" i="16" s="1"/>
  <c r="B74" i="16" a="1"/>
  <c r="B74" i="16" s="1"/>
  <c r="B78" i="16"/>
  <c r="B100" i="16"/>
  <c r="B103" i="16"/>
  <c r="B4" i="16"/>
  <c r="B5" i="16"/>
  <c r="B7" i="16"/>
  <c r="B8" i="16"/>
  <c r="B9" i="16"/>
  <c r="B10" i="16"/>
  <c r="B11" i="16"/>
  <c r="B13" i="16"/>
  <c r="B14" i="16"/>
  <c r="B15" i="16"/>
  <c r="B16" i="16"/>
  <c r="B17" i="16"/>
  <c r="B18" i="16"/>
  <c r="B19" i="16"/>
  <c r="B20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4" i="16"/>
  <c r="B55" i="16"/>
  <c r="B56" i="16"/>
  <c r="B57" i="16"/>
  <c r="B58" i="16"/>
  <c r="B59" i="16"/>
  <c r="B60" i="16"/>
  <c r="B61" i="16"/>
  <c r="B62" i="16"/>
  <c r="B71" i="16" a="1"/>
  <c r="B71" i="16" s="1"/>
  <c r="B79" i="16"/>
  <c r="B80" i="16"/>
  <c r="B81" i="16"/>
  <c r="B82" i="16"/>
  <c r="B83" i="16"/>
  <c r="B84" i="16"/>
  <c r="B85" i="16"/>
  <c r="B86" i="16"/>
  <c r="B87" i="16"/>
  <c r="B88" i="16"/>
  <c r="B89" i="16" a="1"/>
  <c r="B89" i="16"/>
  <c r="B90" i="16" a="1"/>
  <c r="B90" i="16"/>
  <c r="B91" i="16" a="1"/>
  <c r="B91" i="16"/>
  <c r="B92" i="16" a="1"/>
  <c r="B92" i="16"/>
  <c r="B93" i="16" a="1"/>
  <c r="B93" i="16"/>
  <c r="B94" i="16" a="1"/>
  <c r="B94" i="16"/>
  <c r="B95" i="16" a="1"/>
  <c r="B95" i="16" s="1"/>
  <c r="B96" i="16" a="1"/>
  <c r="B96" i="16"/>
  <c r="B97" i="16" a="1"/>
  <c r="B97" i="16" s="1"/>
  <c r="B98" i="16" a="1"/>
  <c r="B98" i="16" s="1"/>
  <c r="B99" i="16" a="1"/>
  <c r="B99" i="16" s="1"/>
  <c r="B101" i="16"/>
  <c r="B102" i="16"/>
  <c r="B104" i="16"/>
  <c r="X57" i="17" l="1"/>
  <c r="Y57" i="17"/>
  <c r="Z57" i="17"/>
  <c r="AA57" i="17"/>
  <c r="AB57" i="17"/>
  <c r="AC57" i="17"/>
  <c r="AD57" i="17"/>
  <c r="AE57" i="17"/>
  <c r="AF57" i="17"/>
  <c r="AG57" i="17"/>
  <c r="X9" i="7" l="1"/>
  <c r="Y9" i="7"/>
  <c r="Z9" i="7"/>
  <c r="AA9" i="7"/>
  <c r="AB9" i="7"/>
  <c r="AC9" i="7"/>
  <c r="AD9" i="7"/>
  <c r="AE9" i="7"/>
  <c r="AF9" i="7"/>
  <c r="AG9" i="7"/>
  <c r="I1" i="3" l="1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G34" i="17" l="1"/>
  <c r="AF34" i="17"/>
  <c r="AE34" i="17"/>
  <c r="AD34" i="17"/>
  <c r="AC34" i="17"/>
  <c r="AB34" i="17"/>
  <c r="AA34" i="17"/>
  <c r="Z34" i="17"/>
  <c r="Y34" i="17"/>
  <c r="X34" i="17"/>
  <c r="AG33" i="17"/>
  <c r="AF33" i="17"/>
  <c r="AE33" i="17"/>
  <c r="AD33" i="17"/>
  <c r="AC33" i="17"/>
  <c r="AB33" i="17"/>
  <c r="AA33" i="17"/>
  <c r="Z33" i="17"/>
  <c r="Y33" i="17"/>
  <c r="X33" i="17"/>
  <c r="AG32" i="17"/>
  <c r="AF32" i="17"/>
  <c r="AE32" i="17"/>
  <c r="AD32" i="17"/>
  <c r="AC32" i="17"/>
  <c r="AB32" i="17"/>
  <c r="AA32" i="17"/>
  <c r="Z32" i="17"/>
  <c r="Y32" i="17"/>
  <c r="X32" i="17"/>
  <c r="AG31" i="17"/>
  <c r="AF31" i="17"/>
  <c r="AE31" i="17"/>
  <c r="AD31" i="17"/>
  <c r="AC31" i="17"/>
  <c r="AB31" i="17"/>
  <c r="AA31" i="17"/>
  <c r="Z31" i="17"/>
  <c r="Y31" i="17"/>
  <c r="X31" i="17"/>
  <c r="AG30" i="17"/>
  <c r="AF30" i="17"/>
  <c r="AE30" i="17"/>
  <c r="AD30" i="17"/>
  <c r="AC30" i="17"/>
  <c r="AB30" i="17"/>
  <c r="AA30" i="17"/>
  <c r="Z30" i="17"/>
  <c r="Y30" i="17"/>
  <c r="X30" i="17"/>
  <c r="AG29" i="17"/>
  <c r="AF29" i="17"/>
  <c r="AE29" i="17"/>
  <c r="AD29" i="17"/>
  <c r="AC29" i="17"/>
  <c r="AB29" i="17"/>
  <c r="AA29" i="17"/>
  <c r="Z29" i="17"/>
  <c r="Y29" i="17"/>
  <c r="X29" i="17"/>
  <c r="AG28" i="17"/>
  <c r="AF28" i="17"/>
  <c r="AE28" i="17"/>
  <c r="AD28" i="17"/>
  <c r="AC28" i="17"/>
  <c r="AB28" i="17"/>
  <c r="AA28" i="17"/>
  <c r="Z28" i="17"/>
  <c r="Y28" i="17"/>
  <c r="X28" i="17"/>
  <c r="AG27" i="17"/>
  <c r="AF27" i="17"/>
  <c r="AE27" i="17"/>
  <c r="AD27" i="17"/>
  <c r="AC27" i="17"/>
  <c r="AB27" i="17"/>
  <c r="AA27" i="17"/>
  <c r="Z27" i="17"/>
  <c r="Y27" i="17"/>
  <c r="X27" i="17"/>
  <c r="AG26" i="17"/>
  <c r="AF26" i="17"/>
  <c r="AE26" i="17"/>
  <c r="AD26" i="17"/>
  <c r="AC26" i="17"/>
  <c r="AB26" i="17"/>
  <c r="AA26" i="17"/>
  <c r="Z26" i="17"/>
  <c r="Y26" i="17"/>
  <c r="X26" i="17"/>
  <c r="AG25" i="17"/>
  <c r="AF25" i="17"/>
  <c r="AE25" i="17"/>
  <c r="AD25" i="17"/>
  <c r="AC25" i="17"/>
  <c r="AB25" i="17"/>
  <c r="AA25" i="17"/>
  <c r="Z25" i="17"/>
  <c r="Y25" i="17"/>
  <c r="X25" i="17"/>
  <c r="AG24" i="17"/>
  <c r="AF24" i="17"/>
  <c r="AE24" i="17"/>
  <c r="AD24" i="17"/>
  <c r="AC24" i="17"/>
  <c r="AB24" i="17"/>
  <c r="AA24" i="17"/>
  <c r="Z24" i="17"/>
  <c r="Y24" i="17"/>
  <c r="X24" i="17"/>
  <c r="AG23" i="17"/>
  <c r="AF23" i="17"/>
  <c r="AE23" i="17"/>
  <c r="AD23" i="17"/>
  <c r="AC23" i="17"/>
  <c r="AB23" i="17"/>
  <c r="AA23" i="17"/>
  <c r="Z23" i="17"/>
  <c r="Y23" i="17"/>
  <c r="X23" i="17"/>
  <c r="AG22" i="17"/>
  <c r="AF22" i="17"/>
  <c r="AE22" i="17"/>
  <c r="AD22" i="17"/>
  <c r="AC22" i="17"/>
  <c r="AB22" i="17"/>
  <c r="AA22" i="17"/>
  <c r="Z22" i="17"/>
  <c r="Y22" i="17"/>
  <c r="X22" i="17"/>
  <c r="AG20" i="17"/>
  <c r="AF20" i="17"/>
  <c r="AE20" i="17"/>
  <c r="AD20" i="17"/>
  <c r="AC20" i="17"/>
  <c r="AB20" i="17"/>
  <c r="AA20" i="17"/>
  <c r="Z20" i="17"/>
  <c r="Y20" i="17"/>
  <c r="X20" i="17"/>
  <c r="AG19" i="17"/>
  <c r="AF19" i="17"/>
  <c r="AE19" i="17"/>
  <c r="AD19" i="17"/>
  <c r="AC19" i="17"/>
  <c r="AB19" i="17"/>
  <c r="AA19" i="17"/>
  <c r="Z19" i="17"/>
  <c r="Y19" i="17"/>
  <c r="X19" i="17"/>
  <c r="AG18" i="17"/>
  <c r="AF18" i="17"/>
  <c r="AE18" i="17"/>
  <c r="AD18" i="17"/>
  <c r="AC18" i="17"/>
  <c r="AB18" i="17"/>
  <c r="AA18" i="17"/>
  <c r="Z18" i="17"/>
  <c r="Y18" i="17"/>
  <c r="X18" i="17"/>
  <c r="AG17" i="17"/>
  <c r="AF17" i="17"/>
  <c r="AE17" i="17"/>
  <c r="AD17" i="17"/>
  <c r="AC17" i="17"/>
  <c r="AB17" i="17"/>
  <c r="AA17" i="17"/>
  <c r="Z17" i="17"/>
  <c r="Y17" i="17"/>
  <c r="X17" i="17"/>
  <c r="AG16" i="17"/>
  <c r="AF16" i="17"/>
  <c r="AE16" i="17"/>
  <c r="AD16" i="17"/>
  <c r="AC16" i="17"/>
  <c r="AB16" i="17"/>
  <c r="AA16" i="17"/>
  <c r="Z16" i="17"/>
  <c r="Y16" i="17"/>
  <c r="X16" i="17"/>
  <c r="AG15" i="17"/>
  <c r="AF15" i="17"/>
  <c r="AE15" i="17"/>
  <c r="AD15" i="17"/>
  <c r="AC15" i="17"/>
  <c r="AB15" i="17"/>
  <c r="AA15" i="17"/>
  <c r="Z15" i="17"/>
  <c r="Y15" i="17"/>
  <c r="X15" i="17"/>
  <c r="AG14" i="17"/>
  <c r="AF14" i="17"/>
  <c r="AE14" i="17"/>
  <c r="AD14" i="17"/>
  <c r="AC14" i="17"/>
  <c r="AB14" i="17"/>
  <c r="AA14" i="17"/>
  <c r="Z14" i="17"/>
  <c r="Y14" i="17"/>
  <c r="X14" i="17"/>
  <c r="AG13" i="17"/>
  <c r="AF13" i="17"/>
  <c r="AE13" i="17"/>
  <c r="AD13" i="17"/>
  <c r="AC13" i="17"/>
  <c r="AB13" i="17"/>
  <c r="AA13" i="17"/>
  <c r="Z13" i="17"/>
  <c r="Y13" i="17"/>
  <c r="X13" i="17"/>
  <c r="AG12" i="17"/>
  <c r="AF12" i="17"/>
  <c r="AE12" i="17"/>
  <c r="AD12" i="17"/>
  <c r="AC12" i="17"/>
  <c r="AB12" i="17"/>
  <c r="AA12" i="17"/>
  <c r="Z12" i="17"/>
  <c r="Y12" i="17"/>
  <c r="X12" i="17"/>
  <c r="AG11" i="17"/>
  <c r="AF11" i="17"/>
  <c r="AE11" i="17"/>
  <c r="AD11" i="17"/>
  <c r="AC11" i="17"/>
  <c r="AB11" i="17"/>
  <c r="AA11" i="17"/>
  <c r="Z11" i="17"/>
  <c r="Y11" i="17"/>
  <c r="X11" i="17"/>
  <c r="AG10" i="17"/>
  <c r="AF10" i="17"/>
  <c r="AE10" i="17"/>
  <c r="AD10" i="17"/>
  <c r="AC10" i="17"/>
  <c r="AB10" i="17"/>
  <c r="AA10" i="17"/>
  <c r="Z10" i="17"/>
  <c r="Y10" i="17"/>
  <c r="X10" i="17"/>
  <c r="AG9" i="17"/>
  <c r="AF9" i="17"/>
  <c r="AE9" i="17"/>
  <c r="AD9" i="17"/>
  <c r="AC9" i="17"/>
  <c r="AB9" i="17"/>
  <c r="AA9" i="17"/>
  <c r="Z9" i="17"/>
  <c r="Y9" i="17"/>
  <c r="X9" i="17"/>
  <c r="AG7" i="17"/>
  <c r="AF7" i="17"/>
  <c r="AE7" i="17"/>
  <c r="AD7" i="17"/>
  <c r="AC7" i="17"/>
  <c r="AB7" i="17"/>
  <c r="AA7" i="17"/>
  <c r="Z7" i="17"/>
  <c r="Y7" i="17"/>
  <c r="X7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AG4" i="17"/>
  <c r="AF4" i="17"/>
  <c r="AE4" i="17"/>
  <c r="AD4" i="17"/>
  <c r="AC4" i="17"/>
  <c r="AB4" i="17"/>
  <c r="AA4" i="17"/>
  <c r="Z4" i="17"/>
  <c r="Y4" i="17"/>
  <c r="X4" i="17"/>
  <c r="AG3" i="17"/>
  <c r="AG100" i="17" s="1"/>
  <c r="AF3" i="17"/>
  <c r="AF100" i="17" s="1"/>
  <c r="AE3" i="17"/>
  <c r="AE100" i="17" s="1"/>
  <c r="AD3" i="17"/>
  <c r="AD100" i="17" s="1"/>
  <c r="AC3" i="17"/>
  <c r="AC100" i="17" s="1"/>
  <c r="AB3" i="17"/>
  <c r="AB100" i="17" s="1"/>
  <c r="AA3" i="17"/>
  <c r="AA100" i="17" s="1"/>
  <c r="Z3" i="17"/>
  <c r="Z100" i="17" s="1"/>
  <c r="Y3" i="17"/>
  <c r="Y100" i="17" s="1"/>
  <c r="X3" i="17"/>
  <c r="X100" i="17" s="1"/>
  <c r="W3" i="17"/>
  <c r="W100" i="17" s="1"/>
  <c r="V3" i="17"/>
  <c r="V100" i="17" s="1"/>
  <c r="U3" i="17"/>
  <c r="U100" i="17" s="1"/>
  <c r="T3" i="17"/>
  <c r="T100" i="17" s="1"/>
  <c r="S3" i="17"/>
  <c r="S100" i="17" s="1"/>
  <c r="R3" i="17"/>
  <c r="R100" i="17" s="1"/>
  <c r="Q3" i="17"/>
  <c r="Q100" i="17" s="1"/>
  <c r="P3" i="17"/>
  <c r="P100" i="17" s="1"/>
  <c r="O3" i="17"/>
  <c r="O100" i="17" s="1"/>
  <c r="X54" i="17" l="1"/>
  <c r="X56" i="17"/>
  <c r="X55" i="17"/>
  <c r="AB54" i="17"/>
  <c r="AB56" i="17"/>
  <c r="AB55" i="17"/>
  <c r="AF54" i="17"/>
  <c r="AF56" i="17"/>
  <c r="AF55" i="17"/>
  <c r="Y54" i="17"/>
  <c r="Y56" i="17"/>
  <c r="Y55" i="17"/>
  <c r="AC54" i="17"/>
  <c r="AC56" i="17"/>
  <c r="AC55" i="17"/>
  <c r="AG54" i="17"/>
  <c r="AG56" i="17"/>
  <c r="AG55" i="17"/>
  <c r="Z55" i="17"/>
  <c r="Z54" i="17"/>
  <c r="Z56" i="17"/>
  <c r="AD55" i="17"/>
  <c r="AD54" i="17"/>
  <c r="AD56" i="17"/>
  <c r="AA55" i="17"/>
  <c r="AA54" i="17"/>
  <c r="AA56" i="17"/>
  <c r="AE55" i="17"/>
  <c r="AE54" i="17"/>
  <c r="AE56" i="17"/>
  <c r="R84" i="3"/>
  <c r="S84" i="3"/>
  <c r="T84" i="3"/>
  <c r="U84" i="3"/>
  <c r="V84" i="3"/>
  <c r="W84" i="3"/>
  <c r="X84" i="3"/>
  <c r="Y84" i="3"/>
  <c r="Z84" i="3"/>
  <c r="R85" i="3"/>
  <c r="S85" i="3"/>
  <c r="T85" i="3"/>
  <c r="U85" i="3"/>
  <c r="V85" i="3"/>
  <c r="W85" i="3"/>
  <c r="X85" i="3"/>
  <c r="Y85" i="3"/>
  <c r="Z85" i="3"/>
  <c r="R86" i="3"/>
  <c r="S86" i="3"/>
  <c r="T86" i="3"/>
  <c r="U86" i="3"/>
  <c r="V86" i="3"/>
  <c r="W86" i="3"/>
  <c r="X86" i="3"/>
  <c r="Y86" i="3"/>
  <c r="Z86" i="3"/>
  <c r="R87" i="3"/>
  <c r="S87" i="3"/>
  <c r="T87" i="3"/>
  <c r="U87" i="3"/>
  <c r="V87" i="3"/>
  <c r="W87" i="3"/>
  <c r="X87" i="3"/>
  <c r="Y87" i="3"/>
  <c r="Z87" i="3"/>
  <c r="R88" i="3"/>
  <c r="S88" i="3"/>
  <c r="T88" i="3"/>
  <c r="U88" i="3"/>
  <c r="V88" i="3"/>
  <c r="W88" i="3"/>
  <c r="X88" i="3"/>
  <c r="Y88" i="3"/>
  <c r="Z88" i="3"/>
  <c r="R89" i="3"/>
  <c r="S89" i="3"/>
  <c r="T89" i="3"/>
  <c r="U89" i="3"/>
  <c r="V89" i="3"/>
  <c r="W89" i="3"/>
  <c r="X89" i="3"/>
  <c r="Y89" i="3"/>
  <c r="Z89" i="3"/>
  <c r="R90" i="3"/>
  <c r="S90" i="3"/>
  <c r="T90" i="3"/>
  <c r="U90" i="3"/>
  <c r="V90" i="3"/>
  <c r="W90" i="3"/>
  <c r="X90" i="3"/>
  <c r="Y90" i="3"/>
  <c r="Z90" i="3"/>
  <c r="R91" i="3"/>
  <c r="S91" i="3"/>
  <c r="T91" i="3"/>
  <c r="U91" i="3"/>
  <c r="V91" i="3"/>
  <c r="W91" i="3"/>
  <c r="X91" i="3"/>
  <c r="Y91" i="3"/>
  <c r="Z91" i="3"/>
  <c r="R92" i="3"/>
  <c r="S92" i="3"/>
  <c r="T92" i="3"/>
  <c r="U92" i="3"/>
  <c r="V92" i="3"/>
  <c r="W92" i="3"/>
  <c r="X92" i="3"/>
  <c r="Y92" i="3"/>
  <c r="Z92" i="3"/>
  <c r="R93" i="3"/>
  <c r="S93" i="3"/>
  <c r="T93" i="3"/>
  <c r="U93" i="3"/>
  <c r="V93" i="3"/>
  <c r="W93" i="3"/>
  <c r="X93" i="3"/>
  <c r="Y93" i="3"/>
  <c r="Z93" i="3"/>
  <c r="R94" i="3"/>
  <c r="S94" i="3"/>
  <c r="T94" i="3"/>
  <c r="U94" i="3"/>
  <c r="V94" i="3"/>
  <c r="W94" i="3"/>
  <c r="X94" i="3"/>
  <c r="Y94" i="3"/>
  <c r="Z94" i="3"/>
  <c r="R95" i="3"/>
  <c r="S95" i="3"/>
  <c r="T95" i="3"/>
  <c r="U95" i="3"/>
  <c r="V95" i="3"/>
  <c r="W95" i="3"/>
  <c r="X95" i="3"/>
  <c r="Y95" i="3"/>
  <c r="Z95" i="3"/>
  <c r="R96" i="3"/>
  <c r="S96" i="3"/>
  <c r="T96" i="3"/>
  <c r="U96" i="3"/>
  <c r="V96" i="3"/>
  <c r="W96" i="3"/>
  <c r="X96" i="3"/>
  <c r="Y96" i="3"/>
  <c r="Z96" i="3"/>
  <c r="R98" i="3"/>
  <c r="S98" i="3"/>
  <c r="T98" i="3"/>
  <c r="U98" i="3"/>
  <c r="V98" i="3"/>
  <c r="W98" i="3"/>
  <c r="X98" i="3"/>
  <c r="Y98" i="3"/>
  <c r="Z98" i="3"/>
  <c r="R99" i="3"/>
  <c r="S99" i="3"/>
  <c r="T99" i="3"/>
  <c r="U99" i="3"/>
  <c r="V99" i="3"/>
  <c r="W99" i="3"/>
  <c r="X99" i="3"/>
  <c r="Y99" i="3"/>
  <c r="Z99" i="3"/>
  <c r="R100" i="3"/>
  <c r="S100" i="3"/>
  <c r="T100" i="3"/>
  <c r="U100" i="3"/>
  <c r="V100" i="3"/>
  <c r="W100" i="3"/>
  <c r="X100" i="3"/>
  <c r="Y100" i="3"/>
  <c r="Z100" i="3"/>
  <c r="R101" i="3"/>
  <c r="S101" i="3"/>
  <c r="T101" i="3"/>
  <c r="U101" i="3"/>
  <c r="V101" i="3"/>
  <c r="W101" i="3"/>
  <c r="X101" i="3"/>
  <c r="Y101" i="3"/>
  <c r="Z101" i="3"/>
  <c r="R102" i="3"/>
  <c r="S102" i="3"/>
  <c r="T102" i="3"/>
  <c r="U102" i="3"/>
  <c r="V102" i="3"/>
  <c r="W102" i="3"/>
  <c r="X102" i="3"/>
  <c r="Y102" i="3"/>
  <c r="Z102" i="3"/>
  <c r="R103" i="3"/>
  <c r="S103" i="3"/>
  <c r="T103" i="3"/>
  <c r="U103" i="3"/>
  <c r="V103" i="3"/>
  <c r="W103" i="3"/>
  <c r="X103" i="3"/>
  <c r="Y103" i="3"/>
  <c r="Z103" i="3"/>
  <c r="R104" i="3"/>
  <c r="S104" i="3"/>
  <c r="T104" i="3"/>
  <c r="U104" i="3"/>
  <c r="V104" i="3"/>
  <c r="W104" i="3"/>
  <c r="X104" i="3"/>
  <c r="Y104" i="3"/>
  <c r="Z104" i="3"/>
  <c r="R105" i="3"/>
  <c r="S105" i="3"/>
  <c r="T105" i="3"/>
  <c r="U105" i="3"/>
  <c r="V105" i="3"/>
  <c r="W105" i="3"/>
  <c r="X105" i="3"/>
  <c r="Y105" i="3"/>
  <c r="Z105" i="3"/>
  <c r="R106" i="3"/>
  <c r="S106" i="3"/>
  <c r="T106" i="3"/>
  <c r="U106" i="3"/>
  <c r="V106" i="3"/>
  <c r="W106" i="3"/>
  <c r="X106" i="3"/>
  <c r="Y106" i="3"/>
  <c r="Z106" i="3"/>
  <c r="R107" i="3"/>
  <c r="S107" i="3"/>
  <c r="T107" i="3"/>
  <c r="U107" i="3"/>
  <c r="V107" i="3"/>
  <c r="W107" i="3"/>
  <c r="X107" i="3"/>
  <c r="Y107" i="3"/>
  <c r="Z107" i="3"/>
  <c r="R108" i="3"/>
  <c r="S108" i="3"/>
  <c r="T108" i="3"/>
  <c r="U108" i="3"/>
  <c r="V108" i="3"/>
  <c r="W108" i="3"/>
  <c r="X108" i="3"/>
  <c r="Y108" i="3"/>
  <c r="Z108" i="3"/>
  <c r="R109" i="3"/>
  <c r="S109" i="3"/>
  <c r="T109" i="3"/>
  <c r="U109" i="3"/>
  <c r="V109" i="3"/>
  <c r="W109" i="3"/>
  <c r="X109" i="3"/>
  <c r="Y109" i="3"/>
  <c r="Z109" i="3"/>
  <c r="R110" i="3"/>
  <c r="S110" i="3"/>
  <c r="T110" i="3"/>
  <c r="U110" i="3"/>
  <c r="V110" i="3"/>
  <c r="W110" i="3"/>
  <c r="X110" i="3"/>
  <c r="Y110" i="3"/>
  <c r="Z110" i="3"/>
  <c r="Z97" i="3"/>
  <c r="Y97" i="3"/>
  <c r="X97" i="3"/>
  <c r="W97" i="3"/>
  <c r="V97" i="3"/>
  <c r="U97" i="3"/>
  <c r="T97" i="3"/>
  <c r="S97" i="3"/>
  <c r="R97" i="3"/>
  <c r="D75" i="16"/>
  <c r="D76" i="16"/>
  <c r="D77" i="16"/>
  <c r="V27" i="17" l="1"/>
  <c r="U31" i="17"/>
  <c r="O30" i="17"/>
  <c r="U28" i="17"/>
  <c r="V24" i="17"/>
  <c r="V22" i="17"/>
  <c r="O27" i="17"/>
  <c r="S27" i="17"/>
  <c r="W27" i="17"/>
  <c r="U33" i="17"/>
  <c r="Q33" i="17"/>
  <c r="W32" i="17"/>
  <c r="S32" i="17"/>
  <c r="O32" i="17"/>
  <c r="T31" i="17"/>
  <c r="P31" i="17"/>
  <c r="V30" i="17"/>
  <c r="R30" i="17"/>
  <c r="W29" i="17"/>
  <c r="S29" i="17"/>
  <c r="O29" i="17"/>
  <c r="T28" i="17"/>
  <c r="P28" i="17"/>
  <c r="V26" i="17"/>
  <c r="R26" i="17"/>
  <c r="T34" i="17"/>
  <c r="P34" i="17"/>
  <c r="T25" i="17"/>
  <c r="P25" i="17"/>
  <c r="U24" i="17"/>
  <c r="Q24" i="17"/>
  <c r="T23" i="17"/>
  <c r="P23" i="17"/>
  <c r="U22" i="17"/>
  <c r="Q22" i="17"/>
  <c r="R27" i="17"/>
  <c r="R33" i="17"/>
  <c r="P32" i="17"/>
  <c r="S30" i="17"/>
  <c r="P29" i="17"/>
  <c r="S26" i="17"/>
  <c r="O26" i="17"/>
  <c r="U34" i="17"/>
  <c r="Q25" i="17"/>
  <c r="R22" i="17"/>
  <c r="P27" i="17"/>
  <c r="T27" i="17"/>
  <c r="T33" i="17"/>
  <c r="P33" i="17"/>
  <c r="V32" i="17"/>
  <c r="R32" i="17"/>
  <c r="W31" i="17"/>
  <c r="S31" i="17"/>
  <c r="O31" i="17"/>
  <c r="U30" i="17"/>
  <c r="Q30" i="17"/>
  <c r="V29" i="17"/>
  <c r="R29" i="17"/>
  <c r="W28" i="17"/>
  <c r="S28" i="17"/>
  <c r="O28" i="17"/>
  <c r="U26" i="17"/>
  <c r="Q26" i="17"/>
  <c r="W34" i="17"/>
  <c r="S34" i="17"/>
  <c r="O34" i="17"/>
  <c r="W25" i="17"/>
  <c r="S25" i="17"/>
  <c r="O25" i="17"/>
  <c r="T24" i="17"/>
  <c r="P24" i="17"/>
  <c r="W23" i="17"/>
  <c r="S23" i="17"/>
  <c r="O23" i="17"/>
  <c r="T22" i="17"/>
  <c r="P22" i="17"/>
  <c r="V33" i="17"/>
  <c r="T32" i="17"/>
  <c r="Q31" i="17"/>
  <c r="W30" i="17"/>
  <c r="T29" i="17"/>
  <c r="Q28" i="17"/>
  <c r="W26" i="17"/>
  <c r="Q34" i="17"/>
  <c r="U25" i="17"/>
  <c r="R24" i="17"/>
  <c r="U23" i="17"/>
  <c r="Q23" i="17"/>
  <c r="Q27" i="17"/>
  <c r="U27" i="17"/>
  <c r="W33" i="17"/>
  <c r="S33" i="17"/>
  <c r="O33" i="17"/>
  <c r="U32" i="17"/>
  <c r="Q32" i="17"/>
  <c r="V31" i="17"/>
  <c r="R31" i="17"/>
  <c r="T30" i="17"/>
  <c r="P30" i="17"/>
  <c r="U29" i="17"/>
  <c r="Q29" i="17"/>
  <c r="V28" i="17"/>
  <c r="R28" i="17"/>
  <c r="T26" i="17"/>
  <c r="P26" i="17"/>
  <c r="V34" i="17"/>
  <c r="R34" i="17"/>
  <c r="V25" i="17"/>
  <c r="R25" i="17"/>
  <c r="W24" i="17"/>
  <c r="S24" i="17"/>
  <c r="O24" i="17"/>
  <c r="V23" i="17"/>
  <c r="R23" i="17"/>
  <c r="W22" i="17"/>
  <c r="S22" i="17"/>
  <c r="O22" i="17"/>
  <c r="D60" i="16"/>
  <c r="D62" i="16"/>
  <c r="D63" i="16"/>
  <c r="D64" i="16"/>
  <c r="D65" i="16"/>
  <c r="D12" i="16"/>
  <c r="D20" i="16"/>
  <c r="D21" i="16"/>
  <c r="D22" i="16"/>
  <c r="D23" i="16"/>
  <c r="D24" i="16"/>
  <c r="D27" i="16"/>
  <c r="D36" i="16"/>
  <c r="S57" i="17" l="1"/>
  <c r="P57" i="17"/>
  <c r="W57" i="17"/>
  <c r="T57" i="17"/>
  <c r="Q57" i="17"/>
  <c r="U57" i="17"/>
  <c r="V57" i="17"/>
  <c r="O57" i="17"/>
  <c r="R57" i="17"/>
  <c r="Q55" i="17"/>
  <c r="Q54" i="17"/>
  <c r="Q56" i="17"/>
  <c r="U55" i="17"/>
  <c r="U54" i="17"/>
  <c r="U56" i="17"/>
  <c r="O54" i="17"/>
  <c r="O56" i="17"/>
  <c r="O55" i="17"/>
  <c r="T55" i="17"/>
  <c r="T54" i="17"/>
  <c r="T56" i="17"/>
  <c r="R54" i="17"/>
  <c r="R56" i="17"/>
  <c r="R55" i="17"/>
  <c r="V54" i="17"/>
  <c r="V56" i="17"/>
  <c r="V55" i="17"/>
  <c r="S54" i="17"/>
  <c r="S56" i="17"/>
  <c r="S55" i="17"/>
  <c r="P55" i="17"/>
  <c r="P54" i="17"/>
  <c r="P56" i="17"/>
  <c r="W54" i="17"/>
  <c r="W56" i="17"/>
  <c r="W55" i="17"/>
  <c r="AG39" i="9"/>
  <c r="X39" i="9"/>
  <c r="Y39" i="9"/>
  <c r="Z39" i="9"/>
  <c r="AA39" i="9"/>
  <c r="AB39" i="9"/>
  <c r="AC39" i="9"/>
  <c r="AD39" i="9"/>
  <c r="AE39" i="9"/>
  <c r="AF39" i="9"/>
  <c r="AG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F37" i="9"/>
  <c r="E37" i="9"/>
  <c r="D37" i="9"/>
  <c r="AG52" i="6" l="1"/>
  <c r="AF52" i="6"/>
  <c r="AE52" i="6"/>
  <c r="AD52" i="6"/>
  <c r="AC52" i="6"/>
  <c r="AB52" i="6"/>
  <c r="AA52" i="6"/>
  <c r="Z52" i="6"/>
  <c r="Y52" i="6"/>
  <c r="X52" i="6"/>
  <c r="G104" i="16"/>
  <c r="G99" i="16"/>
  <c r="E99" i="16"/>
  <c r="E104" i="16"/>
  <c r="D104" i="16" l="1"/>
  <c r="D99" i="16"/>
  <c r="E102" i="16"/>
  <c r="D102" i="16" s="1"/>
  <c r="G102" i="16"/>
  <c r="G96" i="16"/>
  <c r="E89" i="16"/>
  <c r="G93" i="16"/>
  <c r="E96" i="16"/>
  <c r="G92" i="16"/>
  <c r="E93" i="16"/>
  <c r="G94" i="16"/>
  <c r="G91" i="16"/>
  <c r="G97" i="16"/>
  <c r="E91" i="16"/>
  <c r="E97" i="16"/>
  <c r="D91" i="16" l="1"/>
  <c r="D93" i="16"/>
  <c r="D97" i="16"/>
  <c r="D96" i="16"/>
  <c r="E85" i="16"/>
  <c r="E88" i="16"/>
  <c r="E90" i="16"/>
  <c r="G78" i="16"/>
  <c r="G89" i="16"/>
  <c r="G86" i="16"/>
  <c r="E86" i="16"/>
  <c r="G98" i="16"/>
  <c r="E95" i="16"/>
  <c r="E94" i="16"/>
  <c r="G85" i="16"/>
  <c r="G88" i="16"/>
  <c r="G95" i="16"/>
  <c r="E98" i="16"/>
  <c r="E92" i="16"/>
  <c r="G90" i="16"/>
  <c r="D92" i="16" l="1"/>
  <c r="D94" i="16"/>
  <c r="D86" i="16"/>
  <c r="D88" i="16"/>
  <c r="D85" i="16"/>
  <c r="D95" i="16"/>
  <c r="D90" i="16"/>
  <c r="D98" i="16"/>
  <c r="D89" i="16"/>
  <c r="N3" i="17"/>
  <c r="N100" i="17" s="1"/>
  <c r="M3" i="17"/>
  <c r="M100" i="17" s="1"/>
  <c r="L3" i="17"/>
  <c r="L100" i="17" s="1"/>
  <c r="K3" i="17"/>
  <c r="K100" i="17" s="1"/>
  <c r="J3" i="17"/>
  <c r="J100" i="17" s="1"/>
  <c r="E78" i="16"/>
  <c r="I99" i="3"/>
  <c r="G101" i="3"/>
  <c r="H102" i="3"/>
  <c r="H97" i="3"/>
  <c r="G102" i="3"/>
  <c r="H84" i="3"/>
  <c r="H104" i="3"/>
  <c r="H101" i="3"/>
  <c r="H94" i="3"/>
  <c r="H95" i="3"/>
  <c r="G99" i="3"/>
  <c r="H91" i="3"/>
  <c r="H108" i="3"/>
  <c r="H105" i="3"/>
  <c r="G108" i="3"/>
  <c r="H98" i="3"/>
  <c r="G105" i="3"/>
  <c r="G92" i="3"/>
  <c r="H100" i="3"/>
  <c r="H103" i="3"/>
  <c r="G3" i="17" l="1"/>
  <c r="G100" i="17" s="1"/>
  <c r="H3" i="17"/>
  <c r="H100" i="17" s="1"/>
  <c r="K59" i="3"/>
  <c r="I3" i="17"/>
  <c r="I100" i="17" s="1"/>
  <c r="L59" i="3"/>
  <c r="D29" i="17"/>
  <c r="F29" i="17"/>
  <c r="D78" i="16"/>
  <c r="D33" i="17"/>
  <c r="E32" i="17"/>
  <c r="E31" i="17"/>
  <c r="E33" i="17"/>
  <c r="E27" i="17"/>
  <c r="E22" i="17"/>
  <c r="E28" i="17"/>
  <c r="D31" i="17"/>
  <c r="E26" i="17"/>
  <c r="E30" i="17"/>
  <c r="E3" i="17"/>
  <c r="E100" i="17" s="1"/>
  <c r="F3" i="17"/>
  <c r="F100" i="17" s="1"/>
  <c r="D3" i="17"/>
  <c r="D100" i="17" s="1"/>
  <c r="N86" i="3"/>
  <c r="N90" i="3"/>
  <c r="N94" i="3"/>
  <c r="N99" i="3"/>
  <c r="N103" i="3"/>
  <c r="N107" i="3"/>
  <c r="N97" i="3"/>
  <c r="N85" i="3"/>
  <c r="N106" i="3"/>
  <c r="N110" i="3"/>
  <c r="K39" i="9" s="1"/>
  <c r="N87" i="3"/>
  <c r="N91" i="3"/>
  <c r="N95" i="3"/>
  <c r="N100" i="3"/>
  <c r="N104" i="3"/>
  <c r="N108" i="3"/>
  <c r="K52" i="6" s="1"/>
  <c r="N93" i="3"/>
  <c r="N98" i="3"/>
  <c r="N102" i="3"/>
  <c r="N84" i="3"/>
  <c r="N88" i="3"/>
  <c r="N92" i="3"/>
  <c r="N96" i="3"/>
  <c r="N101" i="3"/>
  <c r="N105" i="3"/>
  <c r="N109" i="3"/>
  <c r="N89" i="3"/>
  <c r="K85" i="3"/>
  <c r="K89" i="3"/>
  <c r="K93" i="3"/>
  <c r="K98" i="3"/>
  <c r="K102" i="3"/>
  <c r="K106" i="3"/>
  <c r="K110" i="3"/>
  <c r="K84" i="3"/>
  <c r="K96" i="3"/>
  <c r="K101" i="3"/>
  <c r="K105" i="3"/>
  <c r="K97" i="3"/>
  <c r="K86" i="3"/>
  <c r="K90" i="3"/>
  <c r="K94" i="3"/>
  <c r="K99" i="3"/>
  <c r="K103" i="3"/>
  <c r="K107" i="3"/>
  <c r="K92" i="3"/>
  <c r="K109" i="3"/>
  <c r="K87" i="3"/>
  <c r="K91" i="3"/>
  <c r="K95" i="3"/>
  <c r="K100" i="3"/>
  <c r="K104" i="3"/>
  <c r="K108" i="3"/>
  <c r="K88" i="3"/>
  <c r="L84" i="3"/>
  <c r="L88" i="3"/>
  <c r="L92" i="3"/>
  <c r="L96" i="3"/>
  <c r="L101" i="3"/>
  <c r="L105" i="3"/>
  <c r="L109" i="3"/>
  <c r="L87" i="3"/>
  <c r="L108" i="3"/>
  <c r="L85" i="3"/>
  <c r="L89" i="3"/>
  <c r="L93" i="3"/>
  <c r="L98" i="3"/>
  <c r="L102" i="3"/>
  <c r="L106" i="3"/>
  <c r="L110" i="3"/>
  <c r="L100" i="3"/>
  <c r="L86" i="3"/>
  <c r="L90" i="3"/>
  <c r="L94" i="3"/>
  <c r="L99" i="3"/>
  <c r="L103" i="3"/>
  <c r="L107" i="3"/>
  <c r="L97" i="3"/>
  <c r="L91" i="3"/>
  <c r="L95" i="3"/>
  <c r="L104" i="3"/>
  <c r="P84" i="3"/>
  <c r="P88" i="3"/>
  <c r="P92" i="3"/>
  <c r="P96" i="3"/>
  <c r="P101" i="3"/>
  <c r="P105" i="3"/>
  <c r="P109" i="3"/>
  <c r="P87" i="3"/>
  <c r="P104" i="3"/>
  <c r="P108" i="3"/>
  <c r="M52" i="6" s="1"/>
  <c r="P85" i="3"/>
  <c r="P89" i="3"/>
  <c r="P93" i="3"/>
  <c r="P98" i="3"/>
  <c r="P102" i="3"/>
  <c r="P106" i="3"/>
  <c r="P110" i="3"/>
  <c r="M39" i="9" s="1"/>
  <c r="P95" i="3"/>
  <c r="P100" i="3"/>
  <c r="P86" i="3"/>
  <c r="P90" i="3"/>
  <c r="P94" i="3"/>
  <c r="P99" i="3"/>
  <c r="P103" i="3"/>
  <c r="P107" i="3"/>
  <c r="P97" i="3"/>
  <c r="P91" i="3"/>
  <c r="M87" i="3"/>
  <c r="M91" i="3"/>
  <c r="M95" i="3"/>
  <c r="M100" i="3"/>
  <c r="M104" i="3"/>
  <c r="M108" i="3"/>
  <c r="M84" i="3"/>
  <c r="M88" i="3"/>
  <c r="M92" i="3"/>
  <c r="M96" i="3"/>
  <c r="M101" i="3"/>
  <c r="M105" i="3"/>
  <c r="M109" i="3"/>
  <c r="M97" i="3"/>
  <c r="M90" i="3"/>
  <c r="M94" i="3"/>
  <c r="M107" i="3"/>
  <c r="M85" i="3"/>
  <c r="M89" i="3"/>
  <c r="M93" i="3"/>
  <c r="M98" i="3"/>
  <c r="M102" i="3"/>
  <c r="M106" i="3"/>
  <c r="M110" i="3"/>
  <c r="M86" i="3"/>
  <c r="M99" i="3"/>
  <c r="M103" i="3"/>
  <c r="Q87" i="3"/>
  <c r="Q91" i="3"/>
  <c r="Q95" i="3"/>
  <c r="Q100" i="3"/>
  <c r="Q104" i="3"/>
  <c r="Q108" i="3"/>
  <c r="N52" i="6" s="1"/>
  <c r="Q86" i="3"/>
  <c r="Q94" i="3"/>
  <c r="Q107" i="3"/>
  <c r="Q84" i="3"/>
  <c r="Q88" i="3"/>
  <c r="Q92" i="3"/>
  <c r="Q96" i="3"/>
  <c r="Q101" i="3"/>
  <c r="Q105" i="3"/>
  <c r="Q109" i="3"/>
  <c r="Q97" i="3"/>
  <c r="Q99" i="3"/>
  <c r="Q85" i="3"/>
  <c r="Q89" i="3"/>
  <c r="Q93" i="3"/>
  <c r="Q98" i="3"/>
  <c r="Q102" i="3"/>
  <c r="Q106" i="3"/>
  <c r="Q110" i="3"/>
  <c r="N39" i="9" s="1"/>
  <c r="Q90" i="3"/>
  <c r="Q103" i="3"/>
  <c r="O85" i="3"/>
  <c r="O89" i="3"/>
  <c r="O93" i="3"/>
  <c r="O98" i="3"/>
  <c r="O102" i="3"/>
  <c r="O106" i="3"/>
  <c r="O110" i="3"/>
  <c r="L39" i="9" s="1"/>
  <c r="O96" i="3"/>
  <c r="O101" i="3"/>
  <c r="O105" i="3"/>
  <c r="O97" i="3"/>
  <c r="O86" i="3"/>
  <c r="O90" i="3"/>
  <c r="O94" i="3"/>
  <c r="O99" i="3"/>
  <c r="O103" i="3"/>
  <c r="O107" i="3"/>
  <c r="O92" i="3"/>
  <c r="O87" i="3"/>
  <c r="O91" i="3"/>
  <c r="O95" i="3"/>
  <c r="O100" i="3"/>
  <c r="O104" i="3"/>
  <c r="O108" i="3"/>
  <c r="L52" i="6" s="1"/>
  <c r="O84" i="3"/>
  <c r="O88" i="3"/>
  <c r="O109" i="3"/>
  <c r="T52" i="6"/>
  <c r="T39" i="9"/>
  <c r="Q52" i="6"/>
  <c r="Q39" i="9"/>
  <c r="R52" i="6"/>
  <c r="R39" i="9"/>
  <c r="V52" i="6"/>
  <c r="V39" i="9"/>
  <c r="P52" i="6"/>
  <c r="P39" i="9"/>
  <c r="U52" i="6"/>
  <c r="U39" i="9"/>
  <c r="O52" i="6"/>
  <c r="O39" i="9"/>
  <c r="S52" i="6"/>
  <c r="S39" i="9"/>
  <c r="W52" i="6"/>
  <c r="W39" i="9"/>
  <c r="O78" i="3"/>
  <c r="O74" i="3"/>
  <c r="O67" i="3"/>
  <c r="O63" i="3"/>
  <c r="O59" i="3"/>
  <c r="O55" i="3"/>
  <c r="O51" i="3"/>
  <c r="O47" i="3"/>
  <c r="O43" i="3"/>
  <c r="O39" i="3"/>
  <c r="O35" i="3"/>
  <c r="O31" i="3"/>
  <c r="O23" i="3"/>
  <c r="O19" i="3"/>
  <c r="L9" i="7" s="1"/>
  <c r="O14" i="3"/>
  <c r="O77" i="3"/>
  <c r="O73" i="3"/>
  <c r="O66" i="3"/>
  <c r="L15" i="11" s="1"/>
  <c r="O62" i="3"/>
  <c r="O58" i="3"/>
  <c r="O54" i="3"/>
  <c r="O50" i="3"/>
  <c r="O46" i="3"/>
  <c r="O42" i="3"/>
  <c r="O80" i="3"/>
  <c r="O72" i="3"/>
  <c r="O61" i="3"/>
  <c r="O53" i="3"/>
  <c r="O45" i="3"/>
  <c r="O38" i="3"/>
  <c r="O33" i="3"/>
  <c r="O24" i="3"/>
  <c r="O17" i="3"/>
  <c r="L9" i="17" s="1"/>
  <c r="O12" i="3"/>
  <c r="O79" i="3"/>
  <c r="O68" i="3"/>
  <c r="O60" i="3"/>
  <c r="O52" i="3"/>
  <c r="O44" i="3"/>
  <c r="O37" i="3"/>
  <c r="O32" i="3"/>
  <c r="O22" i="3"/>
  <c r="O16" i="3"/>
  <c r="O11" i="3"/>
  <c r="O76" i="3"/>
  <c r="O57" i="3"/>
  <c r="O41" i="3"/>
  <c r="O26" i="3"/>
  <c r="O15" i="3"/>
  <c r="O75" i="3"/>
  <c r="O56" i="3"/>
  <c r="O40" i="3"/>
  <c r="O25" i="3"/>
  <c r="O13" i="3"/>
  <c r="O65" i="3"/>
  <c r="O49" i="3"/>
  <c r="O36" i="3"/>
  <c r="O21" i="3"/>
  <c r="O64" i="3"/>
  <c r="O48" i="3"/>
  <c r="O34" i="3"/>
  <c r="O20" i="3"/>
  <c r="S80" i="3"/>
  <c r="S76" i="3"/>
  <c r="S72" i="3"/>
  <c r="S65" i="3"/>
  <c r="S61" i="3"/>
  <c r="S57" i="3"/>
  <c r="S53" i="3"/>
  <c r="S49" i="3"/>
  <c r="S45" i="3"/>
  <c r="S41" i="3"/>
  <c r="S37" i="3"/>
  <c r="S33" i="3"/>
  <c r="S25" i="3"/>
  <c r="S21" i="3"/>
  <c r="S16" i="3"/>
  <c r="S12" i="3"/>
  <c r="S79" i="3"/>
  <c r="S74" i="3"/>
  <c r="S66" i="3"/>
  <c r="P15" i="11" s="1"/>
  <c r="S60" i="3"/>
  <c r="S55" i="3"/>
  <c r="S50" i="3"/>
  <c r="S44" i="3"/>
  <c r="S39" i="3"/>
  <c r="S34" i="3"/>
  <c r="S24" i="3"/>
  <c r="S19" i="3"/>
  <c r="P9" i="7" s="1"/>
  <c r="S13" i="3"/>
  <c r="S78" i="3"/>
  <c r="S73" i="3"/>
  <c r="S64" i="3"/>
  <c r="S59" i="3"/>
  <c r="S54" i="3"/>
  <c r="S48" i="3"/>
  <c r="S43" i="3"/>
  <c r="S38" i="3"/>
  <c r="S32" i="3"/>
  <c r="S23" i="3"/>
  <c r="S17" i="3"/>
  <c r="P9" i="17" s="1"/>
  <c r="S11" i="3"/>
  <c r="S68" i="3"/>
  <c r="S58" i="3"/>
  <c r="S47" i="3"/>
  <c r="S36" i="3"/>
  <c r="S22" i="3"/>
  <c r="S67" i="3"/>
  <c r="S56" i="3"/>
  <c r="S46" i="3"/>
  <c r="S35" i="3"/>
  <c r="S20" i="3"/>
  <c r="S63" i="3"/>
  <c r="S42" i="3"/>
  <c r="S15" i="3"/>
  <c r="S62" i="3"/>
  <c r="S40" i="3"/>
  <c r="S14" i="3"/>
  <c r="S77" i="3"/>
  <c r="S52" i="3"/>
  <c r="S31" i="3"/>
  <c r="S75" i="3"/>
  <c r="S51" i="3"/>
  <c r="S26" i="3"/>
  <c r="W78" i="3"/>
  <c r="W74" i="3"/>
  <c r="W67" i="3"/>
  <c r="W63" i="3"/>
  <c r="W59" i="3"/>
  <c r="W55" i="3"/>
  <c r="W51" i="3"/>
  <c r="W47" i="3"/>
  <c r="W43" i="3"/>
  <c r="W39" i="3"/>
  <c r="W35" i="3"/>
  <c r="W31" i="3"/>
  <c r="W23" i="3"/>
  <c r="W77" i="3"/>
  <c r="W73" i="3"/>
  <c r="W66" i="3"/>
  <c r="T15" i="11" s="1"/>
  <c r="W62" i="3"/>
  <c r="W58" i="3"/>
  <c r="W54" i="3"/>
  <c r="W50" i="3"/>
  <c r="W46" i="3"/>
  <c r="W42" i="3"/>
  <c r="W38" i="3"/>
  <c r="W34" i="3"/>
  <c r="W26" i="3"/>
  <c r="W22" i="3"/>
  <c r="W76" i="3"/>
  <c r="W65" i="3"/>
  <c r="W57" i="3"/>
  <c r="W49" i="3"/>
  <c r="W41" i="3"/>
  <c r="W33" i="3"/>
  <c r="W21" i="3"/>
  <c r="W16" i="3"/>
  <c r="W12" i="3"/>
  <c r="W75" i="3"/>
  <c r="W61" i="3"/>
  <c r="W52" i="3"/>
  <c r="W40" i="3"/>
  <c r="W25" i="3"/>
  <c r="W17" i="3"/>
  <c r="T9" i="17" s="1"/>
  <c r="W11" i="3"/>
  <c r="W72" i="3"/>
  <c r="W60" i="3"/>
  <c r="W48" i="3"/>
  <c r="W37" i="3"/>
  <c r="W24" i="3"/>
  <c r="W15" i="3"/>
  <c r="W80" i="3"/>
  <c r="W56" i="3"/>
  <c r="W36" i="3"/>
  <c r="W14" i="3"/>
  <c r="W79" i="3"/>
  <c r="W53" i="3"/>
  <c r="W32" i="3"/>
  <c r="W13" i="3"/>
  <c r="W45" i="3"/>
  <c r="W44" i="3"/>
  <c r="W68" i="3"/>
  <c r="W20" i="3"/>
  <c r="W64" i="3"/>
  <c r="W19" i="3"/>
  <c r="T9" i="7" s="1"/>
  <c r="P79" i="3"/>
  <c r="P75" i="3"/>
  <c r="P68" i="3"/>
  <c r="P64" i="3"/>
  <c r="P60" i="3"/>
  <c r="P56" i="3"/>
  <c r="P52" i="3"/>
  <c r="P48" i="3"/>
  <c r="P44" i="3"/>
  <c r="P40" i="3"/>
  <c r="P36" i="3"/>
  <c r="P32" i="3"/>
  <c r="P24" i="3"/>
  <c r="P20" i="3"/>
  <c r="P15" i="3"/>
  <c r="P11" i="3"/>
  <c r="P78" i="3"/>
  <c r="P74" i="3"/>
  <c r="P67" i="3"/>
  <c r="P63" i="3"/>
  <c r="P59" i="3"/>
  <c r="P55" i="3"/>
  <c r="P51" i="3"/>
  <c r="P47" i="3"/>
  <c r="P43" i="3"/>
  <c r="P39" i="3"/>
  <c r="P35" i="3"/>
  <c r="P31" i="3"/>
  <c r="P23" i="3"/>
  <c r="P19" i="3"/>
  <c r="M9" i="7" s="1"/>
  <c r="P14" i="3"/>
  <c r="P73" i="3"/>
  <c r="P62" i="3"/>
  <c r="P54" i="3"/>
  <c r="P46" i="3"/>
  <c r="P38" i="3"/>
  <c r="P26" i="3"/>
  <c r="P17" i="3"/>
  <c r="M9" i="17" s="1"/>
  <c r="P80" i="3"/>
  <c r="P72" i="3"/>
  <c r="P61" i="3"/>
  <c r="P53" i="3"/>
  <c r="P45" i="3"/>
  <c r="P37" i="3"/>
  <c r="P25" i="3"/>
  <c r="P16" i="3"/>
  <c r="P66" i="3"/>
  <c r="M15" i="11" s="1"/>
  <c r="P50" i="3"/>
  <c r="P34" i="3"/>
  <c r="P13" i="3"/>
  <c r="P65" i="3"/>
  <c r="P49" i="3"/>
  <c r="P33" i="3"/>
  <c r="P12" i="3"/>
  <c r="P77" i="3"/>
  <c r="P58" i="3"/>
  <c r="P42" i="3"/>
  <c r="P22" i="3"/>
  <c r="P76" i="3"/>
  <c r="P57" i="3"/>
  <c r="P41" i="3"/>
  <c r="P21" i="3"/>
  <c r="T77" i="3"/>
  <c r="T73" i="3"/>
  <c r="T66" i="3"/>
  <c r="Q15" i="11" s="1"/>
  <c r="T62" i="3"/>
  <c r="T58" i="3"/>
  <c r="T54" i="3"/>
  <c r="T50" i="3"/>
  <c r="T46" i="3"/>
  <c r="T42" i="3"/>
  <c r="T38" i="3"/>
  <c r="T34" i="3"/>
  <c r="T26" i="3"/>
  <c r="T22" i="3"/>
  <c r="T17" i="3"/>
  <c r="Q9" i="17" s="1"/>
  <c r="T13" i="3"/>
  <c r="T78" i="3"/>
  <c r="T72" i="3"/>
  <c r="T64" i="3"/>
  <c r="T59" i="3"/>
  <c r="T53" i="3"/>
  <c r="T48" i="3"/>
  <c r="T43" i="3"/>
  <c r="T37" i="3"/>
  <c r="T32" i="3"/>
  <c r="T23" i="3"/>
  <c r="T16" i="3"/>
  <c r="T11" i="3"/>
  <c r="T76" i="3"/>
  <c r="T68" i="3"/>
  <c r="T63" i="3"/>
  <c r="T57" i="3"/>
  <c r="T52" i="3"/>
  <c r="T47" i="3"/>
  <c r="T41" i="3"/>
  <c r="T36" i="3"/>
  <c r="T31" i="3"/>
  <c r="T21" i="3"/>
  <c r="T15" i="3"/>
  <c r="T80" i="3"/>
  <c r="T67" i="3"/>
  <c r="T56" i="3"/>
  <c r="T45" i="3"/>
  <c r="T35" i="3"/>
  <c r="T20" i="3"/>
  <c r="T79" i="3"/>
  <c r="T65" i="3"/>
  <c r="T55" i="3"/>
  <c r="T44" i="3"/>
  <c r="T33" i="3"/>
  <c r="T19" i="3"/>
  <c r="Q9" i="7" s="1"/>
  <c r="T61" i="3"/>
  <c r="T40" i="3"/>
  <c r="T14" i="3"/>
  <c r="T60" i="3"/>
  <c r="T39" i="3"/>
  <c r="T12" i="3"/>
  <c r="T75" i="3"/>
  <c r="T51" i="3"/>
  <c r="T25" i="3"/>
  <c r="T74" i="3"/>
  <c r="T49" i="3"/>
  <c r="T24" i="3"/>
  <c r="X79" i="3"/>
  <c r="X75" i="3"/>
  <c r="X68" i="3"/>
  <c r="X64" i="3"/>
  <c r="X60" i="3"/>
  <c r="X56" i="3"/>
  <c r="X52" i="3"/>
  <c r="X48" i="3"/>
  <c r="X44" i="3"/>
  <c r="X40" i="3"/>
  <c r="X36" i="3"/>
  <c r="X32" i="3"/>
  <c r="X24" i="3"/>
  <c r="X20" i="3"/>
  <c r="X15" i="3"/>
  <c r="X11" i="3"/>
  <c r="X78" i="3"/>
  <c r="X74" i="3"/>
  <c r="X67" i="3"/>
  <c r="X63" i="3"/>
  <c r="X59" i="3"/>
  <c r="X55" i="3"/>
  <c r="X51" i="3"/>
  <c r="X47" i="3"/>
  <c r="X43" i="3"/>
  <c r="X39" i="3"/>
  <c r="X35" i="3"/>
  <c r="X31" i="3"/>
  <c r="X23" i="3"/>
  <c r="X19" i="3"/>
  <c r="U9" i="7" s="1"/>
  <c r="X14" i="3"/>
  <c r="X77" i="3"/>
  <c r="X66" i="3"/>
  <c r="U15" i="11" s="1"/>
  <c r="X58" i="3"/>
  <c r="X50" i="3"/>
  <c r="X42" i="3"/>
  <c r="X34" i="3"/>
  <c r="X22" i="3"/>
  <c r="X13" i="3"/>
  <c r="X73" i="3"/>
  <c r="X61" i="3"/>
  <c r="X49" i="3"/>
  <c r="X38" i="3"/>
  <c r="X25" i="3"/>
  <c r="X12" i="3"/>
  <c r="X72" i="3"/>
  <c r="X57" i="3"/>
  <c r="X46" i="3"/>
  <c r="X37" i="3"/>
  <c r="X21" i="3"/>
  <c r="X80" i="3"/>
  <c r="X54" i="3"/>
  <c r="X33" i="3"/>
  <c r="X76" i="3"/>
  <c r="X53" i="3"/>
  <c r="X26" i="3"/>
  <c r="X45" i="3"/>
  <c r="X41" i="3"/>
  <c r="X65" i="3"/>
  <c r="X17" i="3"/>
  <c r="U9" i="17" s="1"/>
  <c r="X62" i="3"/>
  <c r="X16" i="3"/>
  <c r="Q78" i="3"/>
  <c r="Q74" i="3"/>
  <c r="Q67" i="3"/>
  <c r="Q63" i="3"/>
  <c r="Q59" i="3"/>
  <c r="Q55" i="3"/>
  <c r="Q51" i="3"/>
  <c r="Q47" i="3"/>
  <c r="Q43" i="3"/>
  <c r="Q39" i="3"/>
  <c r="Q77" i="3"/>
  <c r="Q72" i="3"/>
  <c r="Q64" i="3"/>
  <c r="Q58" i="3"/>
  <c r="Q53" i="3"/>
  <c r="Q48" i="3"/>
  <c r="Q42" i="3"/>
  <c r="Q37" i="3"/>
  <c r="Q33" i="3"/>
  <c r="Q25" i="3"/>
  <c r="Q21" i="3"/>
  <c r="Q16" i="3"/>
  <c r="Q12" i="3"/>
  <c r="Q76" i="3"/>
  <c r="Q68" i="3"/>
  <c r="Q62" i="3"/>
  <c r="Q57" i="3"/>
  <c r="Q52" i="3"/>
  <c r="Q46" i="3"/>
  <c r="Q41" i="3"/>
  <c r="Q36" i="3"/>
  <c r="Q32" i="3"/>
  <c r="Q24" i="3"/>
  <c r="Q20" i="3"/>
  <c r="Q15" i="3"/>
  <c r="Q11" i="3"/>
  <c r="Q75" i="3"/>
  <c r="Q61" i="3"/>
  <c r="Q50" i="3"/>
  <c r="Q40" i="3"/>
  <c r="Q31" i="3"/>
  <c r="Q19" i="3"/>
  <c r="N9" i="7" s="1"/>
  <c r="Q73" i="3"/>
  <c r="Q60" i="3"/>
  <c r="Q49" i="3"/>
  <c r="Q38" i="3"/>
  <c r="Q26" i="3"/>
  <c r="Q17" i="3"/>
  <c r="N9" i="17" s="1"/>
  <c r="Q66" i="3"/>
  <c r="N15" i="11" s="1"/>
  <c r="Q45" i="3"/>
  <c r="Q23" i="3"/>
  <c r="Q65" i="3"/>
  <c r="Q44" i="3"/>
  <c r="Q22" i="3"/>
  <c r="Q80" i="3"/>
  <c r="Q56" i="3"/>
  <c r="Q35" i="3"/>
  <c r="Q14" i="3"/>
  <c r="Q79" i="3"/>
  <c r="Q54" i="3"/>
  <c r="Q34" i="3"/>
  <c r="Q13" i="3"/>
  <c r="U78" i="3"/>
  <c r="U74" i="3"/>
  <c r="U67" i="3"/>
  <c r="U63" i="3"/>
  <c r="U59" i="3"/>
  <c r="U55" i="3"/>
  <c r="U51" i="3"/>
  <c r="U47" i="3"/>
  <c r="U43" i="3"/>
  <c r="U39" i="3"/>
  <c r="U35" i="3"/>
  <c r="U31" i="3"/>
  <c r="U23" i="3"/>
  <c r="U19" i="3"/>
  <c r="R9" i="7" s="1"/>
  <c r="U14" i="3"/>
  <c r="U76" i="3"/>
  <c r="U68" i="3"/>
  <c r="U62" i="3"/>
  <c r="U57" i="3"/>
  <c r="U52" i="3"/>
  <c r="U46" i="3"/>
  <c r="U41" i="3"/>
  <c r="U36" i="3"/>
  <c r="U26" i="3"/>
  <c r="U21" i="3"/>
  <c r="U15" i="3"/>
  <c r="U80" i="3"/>
  <c r="U75" i="3"/>
  <c r="U66" i="3"/>
  <c r="R15" i="11" s="1"/>
  <c r="U61" i="3"/>
  <c r="U56" i="3"/>
  <c r="U50" i="3"/>
  <c r="U45" i="3"/>
  <c r="U40" i="3"/>
  <c r="U34" i="3"/>
  <c r="U25" i="3"/>
  <c r="U20" i="3"/>
  <c r="U13" i="3"/>
  <c r="U79" i="3"/>
  <c r="U65" i="3"/>
  <c r="U54" i="3"/>
  <c r="U44" i="3"/>
  <c r="U33" i="3"/>
  <c r="U17" i="3"/>
  <c r="R9" i="17" s="1"/>
  <c r="U77" i="3"/>
  <c r="U64" i="3"/>
  <c r="U53" i="3"/>
  <c r="U42" i="3"/>
  <c r="U32" i="3"/>
  <c r="U16" i="3"/>
  <c r="U60" i="3"/>
  <c r="U38" i="3"/>
  <c r="U12" i="3"/>
  <c r="U58" i="3"/>
  <c r="U37" i="3"/>
  <c r="U11" i="3"/>
  <c r="U73" i="3"/>
  <c r="U49" i="3"/>
  <c r="U24" i="3"/>
  <c r="U72" i="3"/>
  <c r="U48" i="3"/>
  <c r="U22" i="3"/>
  <c r="Y80" i="3"/>
  <c r="Y76" i="3"/>
  <c r="Y72" i="3"/>
  <c r="Y65" i="3"/>
  <c r="Y61" i="3"/>
  <c r="Y57" i="3"/>
  <c r="Y53" i="3"/>
  <c r="Y49" i="3"/>
  <c r="Y45" i="3"/>
  <c r="Y41" i="3"/>
  <c r="Y37" i="3"/>
  <c r="Y33" i="3"/>
  <c r="Y25" i="3"/>
  <c r="Y21" i="3"/>
  <c r="Y16" i="3"/>
  <c r="Y12" i="3"/>
  <c r="Y79" i="3"/>
  <c r="Y75" i="3"/>
  <c r="Y68" i="3"/>
  <c r="Y64" i="3"/>
  <c r="Y60" i="3"/>
  <c r="Y56" i="3"/>
  <c r="Y52" i="3"/>
  <c r="Y48" i="3"/>
  <c r="Y44" i="3"/>
  <c r="Y40" i="3"/>
  <c r="Y36" i="3"/>
  <c r="Y32" i="3"/>
  <c r="Y24" i="3"/>
  <c r="Y20" i="3"/>
  <c r="Y15" i="3"/>
  <c r="Y11" i="3"/>
  <c r="Y78" i="3"/>
  <c r="Y67" i="3"/>
  <c r="Y59" i="3"/>
  <c r="Y51" i="3"/>
  <c r="Y43" i="3"/>
  <c r="Y35" i="3"/>
  <c r="Y23" i="3"/>
  <c r="Y14" i="3"/>
  <c r="Y73" i="3"/>
  <c r="Y58" i="3"/>
  <c r="Y47" i="3"/>
  <c r="Y38" i="3"/>
  <c r="Y22" i="3"/>
  <c r="Y66" i="3"/>
  <c r="V15" i="11" s="1"/>
  <c r="Y55" i="3"/>
  <c r="Y46" i="3"/>
  <c r="Y34" i="3"/>
  <c r="Y19" i="3"/>
  <c r="V9" i="7" s="1"/>
  <c r="Y77" i="3"/>
  <c r="Y54" i="3"/>
  <c r="Y31" i="3"/>
  <c r="Y74" i="3"/>
  <c r="Y50" i="3"/>
  <c r="Y26" i="3"/>
  <c r="Y42" i="3"/>
  <c r="Y39" i="3"/>
  <c r="Y63" i="3"/>
  <c r="Y17" i="3"/>
  <c r="V9" i="17" s="1"/>
  <c r="Y62" i="3"/>
  <c r="Y13" i="3"/>
  <c r="N77" i="3"/>
  <c r="K21" i="11" s="1"/>
  <c r="N73" i="3"/>
  <c r="N66" i="3"/>
  <c r="K15" i="11" s="1"/>
  <c r="N62" i="3"/>
  <c r="N58" i="3"/>
  <c r="N54" i="3"/>
  <c r="N50" i="3"/>
  <c r="N46" i="3"/>
  <c r="N42" i="3"/>
  <c r="N38" i="3"/>
  <c r="N34" i="3"/>
  <c r="N26" i="3"/>
  <c r="N22" i="3"/>
  <c r="N17" i="3"/>
  <c r="K9" i="17" s="1"/>
  <c r="N13" i="3"/>
  <c r="N80" i="3"/>
  <c r="N75" i="3"/>
  <c r="N67" i="3"/>
  <c r="N61" i="3"/>
  <c r="N56" i="3"/>
  <c r="N51" i="3"/>
  <c r="N45" i="3"/>
  <c r="N40" i="3"/>
  <c r="N35" i="3"/>
  <c r="N25" i="3"/>
  <c r="N20" i="3"/>
  <c r="N14" i="3"/>
  <c r="N79" i="3"/>
  <c r="N74" i="3"/>
  <c r="N65" i="3"/>
  <c r="N60" i="3"/>
  <c r="N55" i="3"/>
  <c r="N49" i="3"/>
  <c r="N44" i="3"/>
  <c r="N39" i="3"/>
  <c r="N33" i="3"/>
  <c r="N24" i="3"/>
  <c r="N19" i="3"/>
  <c r="K9" i="7" s="1"/>
  <c r="N12" i="3"/>
  <c r="N78" i="3"/>
  <c r="N64" i="3"/>
  <c r="N53" i="3"/>
  <c r="N43" i="3"/>
  <c r="N32" i="3"/>
  <c r="N16" i="3"/>
  <c r="N76" i="3"/>
  <c r="N63" i="3"/>
  <c r="N52" i="3"/>
  <c r="N41" i="3"/>
  <c r="N31" i="3"/>
  <c r="N15" i="3"/>
  <c r="N72" i="3"/>
  <c r="N59" i="3"/>
  <c r="N48" i="3"/>
  <c r="N37" i="3"/>
  <c r="N23" i="3"/>
  <c r="N11" i="3"/>
  <c r="N68" i="3"/>
  <c r="N57" i="3"/>
  <c r="N47" i="3"/>
  <c r="N36" i="3"/>
  <c r="N21" i="3"/>
  <c r="R79" i="3"/>
  <c r="R75" i="3"/>
  <c r="R68" i="3"/>
  <c r="R64" i="3"/>
  <c r="R60" i="3"/>
  <c r="R56" i="3"/>
  <c r="R52" i="3"/>
  <c r="R48" i="3"/>
  <c r="R44" i="3"/>
  <c r="R40" i="3"/>
  <c r="R36" i="3"/>
  <c r="R32" i="3"/>
  <c r="R24" i="3"/>
  <c r="R20" i="3"/>
  <c r="R15" i="3"/>
  <c r="R11" i="3"/>
  <c r="R76" i="3"/>
  <c r="R67" i="3"/>
  <c r="R62" i="3"/>
  <c r="R57" i="3"/>
  <c r="R51" i="3"/>
  <c r="R46" i="3"/>
  <c r="R41" i="3"/>
  <c r="R35" i="3"/>
  <c r="R26" i="3"/>
  <c r="R21" i="3"/>
  <c r="R14" i="3"/>
  <c r="R80" i="3"/>
  <c r="R74" i="3"/>
  <c r="R66" i="3"/>
  <c r="O15" i="11" s="1"/>
  <c r="R61" i="3"/>
  <c r="R55" i="3"/>
  <c r="R50" i="3"/>
  <c r="R45" i="3"/>
  <c r="R39" i="3"/>
  <c r="R34" i="3"/>
  <c r="R25" i="3"/>
  <c r="R19" i="3"/>
  <c r="O9" i="7" s="1"/>
  <c r="R13" i="3"/>
  <c r="R73" i="3"/>
  <c r="R59" i="3"/>
  <c r="R49" i="3"/>
  <c r="R38" i="3"/>
  <c r="R23" i="3"/>
  <c r="R12" i="3"/>
  <c r="R72" i="3"/>
  <c r="R58" i="3"/>
  <c r="R47" i="3"/>
  <c r="R37" i="3"/>
  <c r="R22" i="3"/>
  <c r="R65" i="3"/>
  <c r="R43" i="3"/>
  <c r="R17" i="3"/>
  <c r="O9" i="17" s="1"/>
  <c r="R63" i="3"/>
  <c r="R42" i="3"/>
  <c r="R16" i="3"/>
  <c r="R78" i="3"/>
  <c r="R54" i="3"/>
  <c r="R33" i="3"/>
  <c r="R77" i="3"/>
  <c r="R53" i="3"/>
  <c r="R31" i="3"/>
  <c r="V79" i="3"/>
  <c r="V75" i="3"/>
  <c r="V68" i="3"/>
  <c r="V64" i="3"/>
  <c r="V60" i="3"/>
  <c r="V56" i="3"/>
  <c r="V52" i="3"/>
  <c r="V48" i="3"/>
  <c r="V44" i="3"/>
  <c r="V40" i="3"/>
  <c r="V36" i="3"/>
  <c r="V32" i="3"/>
  <c r="V24" i="3"/>
  <c r="V20" i="3"/>
  <c r="V15" i="3"/>
  <c r="V11" i="3"/>
  <c r="V80" i="3"/>
  <c r="V74" i="3"/>
  <c r="V66" i="3"/>
  <c r="S15" i="11" s="1"/>
  <c r="V61" i="3"/>
  <c r="V55" i="3"/>
  <c r="V50" i="3"/>
  <c r="V45" i="3"/>
  <c r="V39" i="3"/>
  <c r="V34" i="3"/>
  <c r="V25" i="3"/>
  <c r="V19" i="3"/>
  <c r="S9" i="7" s="1"/>
  <c r="V13" i="3"/>
  <c r="V78" i="3"/>
  <c r="V73" i="3"/>
  <c r="V65" i="3"/>
  <c r="V59" i="3"/>
  <c r="V54" i="3"/>
  <c r="V49" i="3"/>
  <c r="V43" i="3"/>
  <c r="V38" i="3"/>
  <c r="V33" i="3"/>
  <c r="V23" i="3"/>
  <c r="V17" i="3"/>
  <c r="S9" i="17" s="1"/>
  <c r="V12" i="3"/>
  <c r="V77" i="3"/>
  <c r="V63" i="3"/>
  <c r="V53" i="3"/>
  <c r="V42" i="3"/>
  <c r="V31" i="3"/>
  <c r="V16" i="3"/>
  <c r="V76" i="3"/>
  <c r="V62" i="3"/>
  <c r="V51" i="3"/>
  <c r="V41" i="3"/>
  <c r="V26" i="3"/>
  <c r="V14" i="3"/>
  <c r="V58" i="3"/>
  <c r="V37" i="3"/>
  <c r="V57" i="3"/>
  <c r="V35" i="3"/>
  <c r="V72" i="3"/>
  <c r="V47" i="3"/>
  <c r="V22" i="3"/>
  <c r="V67" i="3"/>
  <c r="V46" i="3"/>
  <c r="V21" i="3"/>
  <c r="Z77" i="3"/>
  <c r="Z73" i="3"/>
  <c r="Z66" i="3"/>
  <c r="W15" i="11" s="1"/>
  <c r="Z62" i="3"/>
  <c r="Z58" i="3"/>
  <c r="Z54" i="3"/>
  <c r="Z50" i="3"/>
  <c r="Z46" i="3"/>
  <c r="Z42" i="3"/>
  <c r="Z38" i="3"/>
  <c r="Z34" i="3"/>
  <c r="Z26" i="3"/>
  <c r="Z22" i="3"/>
  <c r="Z17" i="3"/>
  <c r="W9" i="17" s="1"/>
  <c r="Z13" i="3"/>
  <c r="Z80" i="3"/>
  <c r="Z76" i="3"/>
  <c r="Z72" i="3"/>
  <c r="Z65" i="3"/>
  <c r="Z61" i="3"/>
  <c r="Z57" i="3"/>
  <c r="Z53" i="3"/>
  <c r="Z49" i="3"/>
  <c r="Z45" i="3"/>
  <c r="Z41" i="3"/>
  <c r="Z37" i="3"/>
  <c r="Z33" i="3"/>
  <c r="Z25" i="3"/>
  <c r="Z21" i="3"/>
  <c r="Z16" i="3"/>
  <c r="Z12" i="3"/>
  <c r="Z79" i="3"/>
  <c r="Z68" i="3"/>
  <c r="Z60" i="3"/>
  <c r="Z52" i="3"/>
  <c r="Z44" i="3"/>
  <c r="Z36" i="3"/>
  <c r="Z24" i="3"/>
  <c r="Z15" i="3"/>
  <c r="Z67" i="3"/>
  <c r="Z56" i="3"/>
  <c r="Z47" i="3"/>
  <c r="Z35" i="3"/>
  <c r="Z20" i="3"/>
  <c r="Z78" i="3"/>
  <c r="Z64" i="3"/>
  <c r="Z55" i="3"/>
  <c r="Z43" i="3"/>
  <c r="Z32" i="3"/>
  <c r="Z19" i="3"/>
  <c r="W9" i="7" s="1"/>
  <c r="Z75" i="3"/>
  <c r="Z51" i="3"/>
  <c r="Z31" i="3"/>
  <c r="Z74" i="3"/>
  <c r="Z48" i="3"/>
  <c r="Z23" i="3"/>
  <c r="Z40" i="3"/>
  <c r="Z39" i="3"/>
  <c r="Z63" i="3"/>
  <c r="Z14" i="3"/>
  <c r="Z59" i="3"/>
  <c r="Z11" i="3"/>
  <c r="M76" i="3"/>
  <c r="M57" i="3"/>
  <c r="M41" i="3"/>
  <c r="M21" i="3"/>
  <c r="M77" i="3"/>
  <c r="M52" i="3"/>
  <c r="M31" i="3"/>
  <c r="M75" i="3"/>
  <c r="M51" i="3"/>
  <c r="M26" i="3"/>
  <c r="M44" i="3"/>
  <c r="M43" i="3"/>
  <c r="M39" i="3"/>
  <c r="M48" i="3"/>
  <c r="M72" i="3"/>
  <c r="M53" i="3"/>
  <c r="M37" i="3"/>
  <c r="M16" i="3"/>
  <c r="M68" i="3"/>
  <c r="M47" i="3"/>
  <c r="M22" i="3"/>
  <c r="M67" i="3"/>
  <c r="M46" i="3"/>
  <c r="M20" i="3"/>
  <c r="M79" i="3"/>
  <c r="M34" i="3"/>
  <c r="M78" i="3"/>
  <c r="M32" i="3"/>
  <c r="M74" i="3"/>
  <c r="M24" i="3"/>
  <c r="M38" i="3"/>
  <c r="M65" i="3"/>
  <c r="M49" i="3"/>
  <c r="M33" i="3"/>
  <c r="M12" i="3"/>
  <c r="M63" i="3"/>
  <c r="M42" i="3"/>
  <c r="M15" i="3"/>
  <c r="M62" i="3"/>
  <c r="M40" i="3"/>
  <c r="M14" i="3"/>
  <c r="M66" i="3"/>
  <c r="J15" i="11" s="1"/>
  <c r="M19" i="3"/>
  <c r="J9" i="7" s="1"/>
  <c r="M64" i="3"/>
  <c r="M17" i="3"/>
  <c r="J9" i="17" s="1"/>
  <c r="M60" i="3"/>
  <c r="M13" i="3"/>
  <c r="M73" i="3"/>
  <c r="M23" i="3"/>
  <c r="M80" i="3"/>
  <c r="M61" i="3"/>
  <c r="M45" i="3"/>
  <c r="M25" i="3"/>
  <c r="M58" i="3"/>
  <c r="M36" i="3"/>
  <c r="M56" i="3"/>
  <c r="M35" i="3"/>
  <c r="M55" i="3"/>
  <c r="M54" i="3"/>
  <c r="M50" i="3"/>
  <c r="M59" i="3"/>
  <c r="M11" i="3"/>
  <c r="L68" i="3"/>
  <c r="L52" i="3"/>
  <c r="L36" i="3"/>
  <c r="L15" i="3"/>
  <c r="L73" i="3"/>
  <c r="L49" i="3"/>
  <c r="L23" i="3"/>
  <c r="L77" i="3"/>
  <c r="L53" i="3"/>
  <c r="L31" i="3"/>
  <c r="L46" i="3"/>
  <c r="L45" i="3"/>
  <c r="L41" i="3"/>
  <c r="L39" i="3"/>
  <c r="L64" i="3"/>
  <c r="L48" i="3"/>
  <c r="L32" i="3"/>
  <c r="L11" i="3"/>
  <c r="L65" i="3"/>
  <c r="L43" i="3"/>
  <c r="L17" i="3"/>
  <c r="I9" i="17" s="1"/>
  <c r="L72" i="3"/>
  <c r="L47" i="3"/>
  <c r="L22" i="3"/>
  <c r="L35" i="3"/>
  <c r="L80" i="3"/>
  <c r="L34" i="3"/>
  <c r="L76" i="3"/>
  <c r="L26" i="3"/>
  <c r="L74" i="3"/>
  <c r="L25" i="3"/>
  <c r="L79" i="3"/>
  <c r="L60" i="3"/>
  <c r="L44" i="3"/>
  <c r="L24" i="3"/>
  <c r="L38" i="3"/>
  <c r="L12" i="3"/>
  <c r="L63" i="3"/>
  <c r="L42" i="3"/>
  <c r="L16" i="3"/>
  <c r="L67" i="3"/>
  <c r="L21" i="3"/>
  <c r="L66" i="3"/>
  <c r="I15" i="11" s="1"/>
  <c r="L19" i="3"/>
  <c r="I9" i="7" s="1"/>
  <c r="L62" i="3"/>
  <c r="L14" i="3"/>
  <c r="L61" i="3"/>
  <c r="L13" i="3"/>
  <c r="L75" i="3"/>
  <c r="L56" i="3"/>
  <c r="L40" i="3"/>
  <c r="L20" i="3"/>
  <c r="L78" i="3"/>
  <c r="L54" i="3"/>
  <c r="L33" i="3"/>
  <c r="L58" i="3"/>
  <c r="L37" i="3"/>
  <c r="L57" i="3"/>
  <c r="L55" i="3"/>
  <c r="L51" i="3"/>
  <c r="L50" i="3"/>
  <c r="K75" i="3"/>
  <c r="K79" i="3"/>
  <c r="K64" i="3"/>
  <c r="K61" i="3"/>
  <c r="K65" i="3"/>
  <c r="K60" i="3"/>
  <c r="K62" i="3"/>
  <c r="K66" i="3"/>
  <c r="H15" i="11" s="1"/>
  <c r="K80" i="3"/>
  <c r="K72" i="3"/>
  <c r="K68" i="3"/>
  <c r="K73" i="3"/>
  <c r="K77" i="3"/>
  <c r="K76" i="3"/>
  <c r="K67" i="3"/>
  <c r="J94" i="3"/>
  <c r="J97" i="3"/>
  <c r="J87" i="3"/>
  <c r="J104" i="3"/>
  <c r="J102" i="3"/>
  <c r="J96" i="3"/>
  <c r="J89" i="3"/>
  <c r="J75" i="3"/>
  <c r="I97" i="3"/>
  <c r="I92" i="3"/>
  <c r="I102" i="3"/>
  <c r="I68" i="3"/>
  <c r="G79" i="16"/>
  <c r="E71" i="16"/>
  <c r="G62" i="16"/>
  <c r="G60" i="16"/>
  <c r="E67" i="16"/>
  <c r="I96" i="3"/>
  <c r="G68" i="16"/>
  <c r="G74" i="16"/>
  <c r="J59" i="3"/>
  <c r="J99" i="3"/>
  <c r="J85" i="3"/>
  <c r="J91" i="3"/>
  <c r="J108" i="3"/>
  <c r="J84" i="3"/>
  <c r="J101" i="3"/>
  <c r="I98" i="3"/>
  <c r="I108" i="3"/>
  <c r="I101" i="3"/>
  <c r="I85" i="3"/>
  <c r="I100" i="3"/>
  <c r="I91" i="3"/>
  <c r="E79" i="16"/>
  <c r="E83" i="16"/>
  <c r="G72" i="16"/>
  <c r="E72" i="16"/>
  <c r="G83" i="16"/>
  <c r="I95" i="3"/>
  <c r="I105" i="3"/>
  <c r="G69" i="16"/>
  <c r="J86" i="3"/>
  <c r="J103" i="3"/>
  <c r="J106" i="3"/>
  <c r="J95" i="3"/>
  <c r="J105" i="3"/>
  <c r="J80" i="3"/>
  <c r="J76" i="3"/>
  <c r="I66" i="3"/>
  <c r="I109" i="3"/>
  <c r="G67" i="16"/>
  <c r="J90" i="3"/>
  <c r="J107" i="3"/>
  <c r="J110" i="3"/>
  <c r="J100" i="3"/>
  <c r="J98" i="3"/>
  <c r="J92" i="3"/>
  <c r="J109" i="3"/>
  <c r="J66" i="3"/>
  <c r="J68" i="3"/>
  <c r="J72" i="3"/>
  <c r="J73" i="3"/>
  <c r="J77" i="3"/>
  <c r="I110" i="3"/>
  <c r="I94" i="3"/>
  <c r="I103" i="3"/>
  <c r="I77" i="3"/>
  <c r="I75" i="3"/>
  <c r="I104" i="3"/>
  <c r="E70" i="16"/>
  <c r="G82" i="16"/>
  <c r="E69" i="16"/>
  <c r="E68" i="16"/>
  <c r="G71" i="16"/>
  <c r="I84" i="3"/>
  <c r="G66" i="16"/>
  <c r="G68" i="3"/>
  <c r="G103" i="3"/>
  <c r="H68" i="3"/>
  <c r="H75" i="3"/>
  <c r="H92" i="3"/>
  <c r="H99" i="3"/>
  <c r="G106" i="3"/>
  <c r="G84" i="3"/>
  <c r="G96" i="3"/>
  <c r="G76" i="3"/>
  <c r="G97" i="3"/>
  <c r="G91" i="3"/>
  <c r="G98" i="3"/>
  <c r="G77" i="3"/>
  <c r="H77" i="3"/>
  <c r="H80" i="3"/>
  <c r="G72" i="3"/>
  <c r="G104" i="3"/>
  <c r="G75" i="3"/>
  <c r="G100" i="3"/>
  <c r="G80" i="3"/>
  <c r="G95" i="3"/>
  <c r="H109" i="3"/>
  <c r="G94" i="3"/>
  <c r="G110" i="3"/>
  <c r="H85" i="3"/>
  <c r="G66" i="3"/>
  <c r="H110" i="3"/>
  <c r="H96" i="3"/>
  <c r="G15" i="11" l="1"/>
  <c r="F15" i="11"/>
  <c r="D15" i="11"/>
  <c r="G20" i="17"/>
  <c r="S13" i="17"/>
  <c r="S20" i="17"/>
  <c r="K12" i="17"/>
  <c r="V18" i="17"/>
  <c r="V10" i="17"/>
  <c r="N10" i="17"/>
  <c r="Q12" i="17"/>
  <c r="M19" i="17"/>
  <c r="T13" i="17"/>
  <c r="T17" i="17"/>
  <c r="L26" i="17"/>
  <c r="J32" i="17"/>
  <c r="J25" i="17"/>
  <c r="J22" i="17"/>
  <c r="I29" i="17"/>
  <c r="H30" i="17"/>
  <c r="H27" i="17"/>
  <c r="K25" i="17"/>
  <c r="H17" i="17"/>
  <c r="H14" i="17"/>
  <c r="H13" i="17"/>
  <c r="H16" i="17"/>
  <c r="I15" i="17"/>
  <c r="I20" i="17"/>
  <c r="I13" i="17"/>
  <c r="J14" i="17"/>
  <c r="J16" i="17"/>
  <c r="W15" i="17"/>
  <c r="W13" i="17"/>
  <c r="W14" i="17"/>
  <c r="S12" i="17"/>
  <c r="S7" i="17"/>
  <c r="O13" i="17"/>
  <c r="O11" i="17"/>
  <c r="O16" i="17"/>
  <c r="K13" i="17"/>
  <c r="K19" i="17"/>
  <c r="K20" i="17"/>
  <c r="V7" i="17"/>
  <c r="V15" i="17"/>
  <c r="V11" i="17"/>
  <c r="V16" i="17"/>
  <c r="V17" i="17"/>
  <c r="R13" i="17"/>
  <c r="R16" i="17"/>
  <c r="R17" i="17"/>
  <c r="N7" i="17"/>
  <c r="N15" i="17"/>
  <c r="U14" i="17"/>
  <c r="U18" i="17"/>
  <c r="Q10" i="17"/>
  <c r="Q14" i="17"/>
  <c r="M13" i="17"/>
  <c r="M14" i="17"/>
  <c r="T18" i="17"/>
  <c r="T15" i="17"/>
  <c r="P16" i="17"/>
  <c r="P12" i="17"/>
  <c r="P7" i="17"/>
  <c r="L7" i="17"/>
  <c r="L16" i="17"/>
  <c r="L13" i="17"/>
  <c r="L11" i="17"/>
  <c r="L15" i="17"/>
  <c r="L32" i="17"/>
  <c r="L28" i="17"/>
  <c r="N32" i="17"/>
  <c r="N31" i="17"/>
  <c r="N23" i="17"/>
  <c r="N33" i="17"/>
  <c r="N24" i="17"/>
  <c r="N26" i="17"/>
  <c r="J29" i="17"/>
  <c r="J31" i="17"/>
  <c r="J23" i="17"/>
  <c r="J27" i="17"/>
  <c r="M34" i="17"/>
  <c r="M22" i="17"/>
  <c r="I27" i="17"/>
  <c r="I34" i="17"/>
  <c r="H24" i="17"/>
  <c r="H26" i="17"/>
  <c r="H33" i="17"/>
  <c r="H34" i="17"/>
  <c r="K28" i="17"/>
  <c r="K30" i="17"/>
  <c r="G33" i="17"/>
  <c r="G26" i="17"/>
  <c r="G32" i="17"/>
  <c r="G17" i="17"/>
  <c r="H11" i="17"/>
  <c r="I11" i="17"/>
  <c r="J17" i="17"/>
  <c r="W16" i="17"/>
  <c r="W10" i="17"/>
  <c r="W7" i="17"/>
  <c r="W11" i="17"/>
  <c r="S18" i="17"/>
  <c r="S19" i="17"/>
  <c r="O7" i="17"/>
  <c r="O10" i="17"/>
  <c r="V12" i="17"/>
  <c r="V13" i="17"/>
  <c r="R14" i="17"/>
  <c r="R18" i="17"/>
  <c r="R19" i="17"/>
  <c r="N20" i="17"/>
  <c r="N14" i="17"/>
  <c r="U11" i="17"/>
  <c r="U12" i="17"/>
  <c r="Q11" i="17"/>
  <c r="T14" i="17"/>
  <c r="P10" i="17"/>
  <c r="P19" i="17"/>
  <c r="L22" i="17"/>
  <c r="L23" i="17"/>
  <c r="N30" i="17"/>
  <c r="M27" i="17"/>
  <c r="M26" i="17"/>
  <c r="M28" i="17"/>
  <c r="M24" i="17"/>
  <c r="I30" i="17"/>
  <c r="H29" i="17"/>
  <c r="H22" i="17"/>
  <c r="G28" i="17"/>
  <c r="H12" i="17"/>
  <c r="H18" i="17"/>
  <c r="G16" i="17"/>
  <c r="H20" i="17"/>
  <c r="I19" i="17"/>
  <c r="I16" i="17"/>
  <c r="I14" i="17"/>
  <c r="J7" i="17"/>
  <c r="J19" i="17"/>
  <c r="J13" i="17"/>
  <c r="W12" i="17"/>
  <c r="W19" i="17"/>
  <c r="W17" i="17"/>
  <c r="W18" i="17"/>
  <c r="S17" i="17"/>
  <c r="S11" i="17"/>
  <c r="S10" i="17"/>
  <c r="O19" i="17"/>
  <c r="O12" i="17"/>
  <c r="O15" i="17"/>
  <c r="O17" i="17"/>
  <c r="K10" i="17"/>
  <c r="K7" i="17"/>
  <c r="K11" i="17"/>
  <c r="V14" i="17"/>
  <c r="V19" i="17"/>
  <c r="V20" i="17"/>
  <c r="R20" i="17"/>
  <c r="N11" i="17"/>
  <c r="N16" i="17"/>
  <c r="N12" i="17"/>
  <c r="N19" i="17"/>
  <c r="U20" i="17"/>
  <c r="U7" i="17"/>
  <c r="U10" i="17"/>
  <c r="Q16" i="17"/>
  <c r="Q13" i="17"/>
  <c r="Q18" i="17"/>
  <c r="M17" i="17"/>
  <c r="M18" i="17"/>
  <c r="M11" i="17"/>
  <c r="M20" i="17"/>
  <c r="M10" i="17"/>
  <c r="T20" i="17"/>
  <c r="T12" i="17"/>
  <c r="T19" i="17"/>
  <c r="P11" i="17"/>
  <c r="P13" i="17"/>
  <c r="L10" i="17"/>
  <c r="L17" i="17"/>
  <c r="L20" i="17"/>
  <c r="L14" i="17"/>
  <c r="L12" i="17"/>
  <c r="L19" i="17"/>
  <c r="L29" i="17"/>
  <c r="L27" i="17"/>
  <c r="L34" i="17"/>
  <c r="N28" i="17"/>
  <c r="N29" i="17"/>
  <c r="N22" i="17"/>
  <c r="J28" i="17"/>
  <c r="M32" i="17"/>
  <c r="M25" i="17"/>
  <c r="I25" i="17"/>
  <c r="H25" i="17"/>
  <c r="K33" i="17"/>
  <c r="K24" i="17"/>
  <c r="K34" i="17"/>
  <c r="K26" i="17"/>
  <c r="K32" i="17"/>
  <c r="G22" i="17"/>
  <c r="G23" i="17"/>
  <c r="G29" i="17"/>
  <c r="I12" i="17"/>
  <c r="G12" i="17"/>
  <c r="J12" i="17"/>
  <c r="J15" i="17"/>
  <c r="J18" i="17"/>
  <c r="K15" i="17"/>
  <c r="K16" i="17"/>
  <c r="K18" i="17"/>
  <c r="R11" i="17"/>
  <c r="R12" i="17"/>
  <c r="N18" i="17"/>
  <c r="U19" i="17"/>
  <c r="Q20" i="17"/>
  <c r="Q7" i="17"/>
  <c r="M12" i="17"/>
  <c r="P18" i="17"/>
  <c r="P20" i="17"/>
  <c r="L31" i="17"/>
  <c r="N25" i="17"/>
  <c r="J26" i="17"/>
  <c r="M33" i="17"/>
  <c r="I28" i="17"/>
  <c r="I22" i="17"/>
  <c r="H28" i="17"/>
  <c r="K31" i="17"/>
  <c r="K27" i="17"/>
  <c r="G30" i="17"/>
  <c r="G18" i="17"/>
  <c r="G14" i="17"/>
  <c r="G13" i="17"/>
  <c r="G11" i="17"/>
  <c r="I7" i="17"/>
  <c r="I17" i="17"/>
  <c r="I18" i="17"/>
  <c r="I10" i="17"/>
  <c r="J20" i="17"/>
  <c r="J11" i="17"/>
  <c r="J10" i="17"/>
  <c r="W20" i="17"/>
  <c r="S14" i="17"/>
  <c r="S15" i="17"/>
  <c r="S16" i="17"/>
  <c r="O18" i="17"/>
  <c r="O14" i="17"/>
  <c r="O20" i="17"/>
  <c r="K17" i="17"/>
  <c r="K14" i="17"/>
  <c r="R7" i="17"/>
  <c r="R10" i="17"/>
  <c r="R15" i="17"/>
  <c r="N17" i="17"/>
  <c r="N13" i="17"/>
  <c r="U17" i="17"/>
  <c r="U13" i="17"/>
  <c r="U15" i="17"/>
  <c r="U16" i="17"/>
  <c r="Q15" i="17"/>
  <c r="Q17" i="17"/>
  <c r="Q19" i="17"/>
  <c r="M7" i="17"/>
  <c r="M15" i="17"/>
  <c r="M16" i="17"/>
  <c r="T7" i="17"/>
  <c r="T10" i="17"/>
  <c r="T16" i="17"/>
  <c r="T11" i="17"/>
  <c r="P14" i="17"/>
  <c r="P15" i="17"/>
  <c r="P17" i="17"/>
  <c r="L18" i="17"/>
  <c r="L24" i="17"/>
  <c r="L30" i="17"/>
  <c r="L33" i="17"/>
  <c r="L25" i="17"/>
  <c r="N34" i="17"/>
  <c r="N27" i="17"/>
  <c r="J34" i="17"/>
  <c r="J33" i="17"/>
  <c r="J24" i="17"/>
  <c r="J30" i="17"/>
  <c r="M29" i="17"/>
  <c r="M30" i="17"/>
  <c r="M31" i="17"/>
  <c r="M23" i="17"/>
  <c r="I26" i="17"/>
  <c r="I32" i="17"/>
  <c r="I31" i="17"/>
  <c r="I23" i="17"/>
  <c r="I33" i="17"/>
  <c r="I24" i="17"/>
  <c r="H32" i="17"/>
  <c r="H31" i="17"/>
  <c r="H23" i="17"/>
  <c r="K22" i="17"/>
  <c r="K57" i="17" s="1"/>
  <c r="K23" i="17"/>
  <c r="K29" i="17"/>
  <c r="G25" i="17"/>
  <c r="G31" i="17"/>
  <c r="G27" i="17"/>
  <c r="F30" i="17"/>
  <c r="F28" i="17"/>
  <c r="F23" i="17"/>
  <c r="D13" i="17"/>
  <c r="D20" i="17"/>
  <c r="D17" i="17"/>
  <c r="F31" i="17"/>
  <c r="D32" i="17"/>
  <c r="F22" i="17"/>
  <c r="E20" i="17"/>
  <c r="D16" i="17"/>
  <c r="E18" i="17"/>
  <c r="D11" i="17"/>
  <c r="D26" i="17"/>
  <c r="D30" i="17"/>
  <c r="D22" i="17"/>
  <c r="F11" i="17"/>
  <c r="F16" i="17"/>
  <c r="D18" i="17"/>
  <c r="E29" i="17"/>
  <c r="D28" i="17"/>
  <c r="F32" i="17"/>
  <c r="F33" i="17"/>
  <c r="E16" i="17"/>
  <c r="F18" i="17"/>
  <c r="E23" i="17"/>
  <c r="F27" i="17"/>
  <c r="F26" i="17"/>
  <c r="D27" i="17"/>
  <c r="E101" i="16"/>
  <c r="D101" i="16" s="1"/>
  <c r="G101" i="16"/>
  <c r="E103" i="16"/>
  <c r="D103" i="16" s="1"/>
  <c r="G103" i="16"/>
  <c r="D79" i="16"/>
  <c r="D83" i="16"/>
  <c r="D68" i="16"/>
  <c r="D67" i="16"/>
  <c r="D72" i="16"/>
  <c r="D69" i="16"/>
  <c r="D71" i="16"/>
  <c r="D70" i="16"/>
  <c r="F39" i="9"/>
  <c r="J39" i="9"/>
  <c r="J52" i="6"/>
  <c r="I39" i="9"/>
  <c r="I52" i="6"/>
  <c r="H39" i="9"/>
  <c r="H52" i="6"/>
  <c r="G39" i="9"/>
  <c r="G52" i="6"/>
  <c r="F52" i="6"/>
  <c r="E52" i="6"/>
  <c r="E39" i="9"/>
  <c r="D39" i="9"/>
  <c r="D52" i="6"/>
  <c r="R16" i="5"/>
  <c r="V16" i="5"/>
  <c r="R18" i="5"/>
  <c r="V18" i="5"/>
  <c r="T18" i="5"/>
  <c r="T30" i="5"/>
  <c r="T16" i="5"/>
  <c r="U30" i="5"/>
  <c r="U16" i="5"/>
  <c r="U18" i="5"/>
  <c r="I2" i="3"/>
  <c r="F4" i="17" s="1"/>
  <c r="J2" i="3"/>
  <c r="G4" i="17" s="1"/>
  <c r="O2" i="3"/>
  <c r="L4" i="17" s="1"/>
  <c r="P2" i="3"/>
  <c r="M4" i="17" s="1"/>
  <c r="Q2" i="3"/>
  <c r="N4" i="17" s="1"/>
  <c r="S2" i="3"/>
  <c r="P4" i="17" s="1"/>
  <c r="T2" i="3"/>
  <c r="Q4" i="17" s="1"/>
  <c r="U2" i="3"/>
  <c r="R4" i="17" s="1"/>
  <c r="W2" i="3"/>
  <c r="T4" i="17" s="1"/>
  <c r="X2" i="3"/>
  <c r="U4" i="17" s="1"/>
  <c r="Y2" i="3"/>
  <c r="V4" i="17" s="1"/>
  <c r="X16" i="5"/>
  <c r="Y16" i="5"/>
  <c r="Z16" i="5"/>
  <c r="AA16" i="5"/>
  <c r="AB16" i="5"/>
  <c r="AC16" i="5"/>
  <c r="AD16" i="5"/>
  <c r="AE16" i="5"/>
  <c r="AF16" i="5"/>
  <c r="AG16" i="5"/>
  <c r="X30" i="5"/>
  <c r="Y30" i="5"/>
  <c r="Z30" i="5"/>
  <c r="AA30" i="5"/>
  <c r="AB30" i="5"/>
  <c r="AC30" i="5"/>
  <c r="AD30" i="5"/>
  <c r="AE30" i="5"/>
  <c r="AF30" i="5"/>
  <c r="AG30" i="5"/>
  <c r="X18" i="5"/>
  <c r="Y18" i="5"/>
  <c r="Z18" i="5"/>
  <c r="AA18" i="5"/>
  <c r="AB18" i="5"/>
  <c r="AC18" i="5"/>
  <c r="AD18" i="5"/>
  <c r="AE18" i="5"/>
  <c r="AF18" i="5"/>
  <c r="AG18" i="5"/>
  <c r="V30" i="5"/>
  <c r="R30" i="5"/>
  <c r="K63" i="3"/>
  <c r="K78" i="3"/>
  <c r="K74" i="3"/>
  <c r="E100" i="16"/>
  <c r="G100" i="16"/>
  <c r="I106" i="3"/>
  <c r="I107" i="3"/>
  <c r="G84" i="16"/>
  <c r="G61" i="16"/>
  <c r="E74" i="16"/>
  <c r="G55" i="16"/>
  <c r="E59" i="16"/>
  <c r="G58" i="16"/>
  <c r="E84" i="16"/>
  <c r="E58" i="16"/>
  <c r="G54" i="16"/>
  <c r="E82" i="16"/>
  <c r="J78" i="3"/>
  <c r="I72" i="3"/>
  <c r="I80" i="3"/>
  <c r="E56" i="16"/>
  <c r="E55" i="16"/>
  <c r="E57" i="16"/>
  <c r="G56" i="16"/>
  <c r="E81" i="16"/>
  <c r="E73" i="16"/>
  <c r="E54" i="16"/>
  <c r="J74" i="3"/>
  <c r="I76" i="3"/>
  <c r="I89" i="3"/>
  <c r="E66" i="16"/>
  <c r="G59" i="16"/>
  <c r="G87" i="16"/>
  <c r="G70" i="16"/>
  <c r="G81" i="16"/>
  <c r="I73" i="3"/>
  <c r="G73" i="16"/>
  <c r="E80" i="16"/>
  <c r="E61" i="16"/>
  <c r="I78" i="3"/>
  <c r="G80" i="16"/>
  <c r="E87" i="16"/>
  <c r="I74" i="3"/>
  <c r="G57" i="16"/>
  <c r="H73" i="3"/>
  <c r="H106" i="3"/>
  <c r="G74" i="3"/>
  <c r="G89" i="3"/>
  <c r="H76" i="3"/>
  <c r="G85" i="3"/>
  <c r="H89" i="3"/>
  <c r="G107" i="3"/>
  <c r="G109" i="3"/>
  <c r="H72" i="3"/>
  <c r="G78" i="3"/>
  <c r="H107" i="3"/>
  <c r="G73" i="3"/>
  <c r="H66" i="3"/>
  <c r="H78" i="3"/>
  <c r="H74" i="3"/>
  <c r="E15" i="11" l="1"/>
  <c r="D100" i="16"/>
  <c r="I57" i="17"/>
  <c r="N57" i="17"/>
  <c r="H57" i="17"/>
  <c r="M57" i="17"/>
  <c r="J57" i="17"/>
  <c r="L57" i="17"/>
  <c r="E25" i="17"/>
  <c r="L55" i="17"/>
  <c r="L54" i="17"/>
  <c r="L56" i="17"/>
  <c r="K54" i="17"/>
  <c r="K56" i="17"/>
  <c r="K55" i="17"/>
  <c r="J54" i="17"/>
  <c r="J56" i="17"/>
  <c r="J55" i="17"/>
  <c r="H55" i="17"/>
  <c r="H54" i="17"/>
  <c r="H56" i="17"/>
  <c r="N54" i="17"/>
  <c r="N56" i="17"/>
  <c r="N55" i="17"/>
  <c r="I55" i="17"/>
  <c r="I54" i="17"/>
  <c r="I56" i="17"/>
  <c r="M55" i="17"/>
  <c r="M54" i="17"/>
  <c r="M56" i="17"/>
  <c r="G19" i="17"/>
  <c r="H19" i="17"/>
  <c r="H15" i="17"/>
  <c r="G15" i="17"/>
  <c r="E11" i="17"/>
  <c r="F19" i="17"/>
  <c r="F15" i="17"/>
  <c r="F14" i="17"/>
  <c r="D14" i="17"/>
  <c r="F17" i="17"/>
  <c r="D25" i="17"/>
  <c r="E19" i="17"/>
  <c r="D19" i="17"/>
  <c r="D54" i="16"/>
  <c r="D73" i="16"/>
  <c r="D61" i="16"/>
  <c r="D59" i="16"/>
  <c r="D87" i="16"/>
  <c r="D84" i="16"/>
  <c r="D74" i="16"/>
  <c r="F13" i="17"/>
  <c r="D23" i="17"/>
  <c r="D15" i="17"/>
  <c r="D82" i="16"/>
  <c r="F25" i="17"/>
  <c r="E13" i="17"/>
  <c r="E17" i="17"/>
  <c r="E14" i="17"/>
  <c r="E15" i="17"/>
  <c r="D58" i="16"/>
  <c r="D81" i="16"/>
  <c r="D55" i="16"/>
  <c r="D80" i="16"/>
  <c r="D56" i="16"/>
  <c r="D57" i="16"/>
  <c r="D66" i="16"/>
  <c r="F20" i="17"/>
  <c r="L2" i="3"/>
  <c r="I4" i="17" s="1"/>
  <c r="M2" i="3"/>
  <c r="J4" i="17" s="1"/>
  <c r="K2" i="3"/>
  <c r="H4" i="17" s="1"/>
  <c r="G2" i="3"/>
  <c r="D4" i="17" s="1"/>
  <c r="H2" i="3"/>
  <c r="E4" i="17" s="1"/>
  <c r="W16" i="5"/>
  <c r="Z2" i="3"/>
  <c r="W4" i="17" s="1"/>
  <c r="W30" i="5"/>
  <c r="W18" i="5"/>
  <c r="N2" i="3"/>
  <c r="K4" i="17" s="1"/>
  <c r="R2" i="3"/>
  <c r="O4" i="17" s="1"/>
  <c r="S16" i="5"/>
  <c r="V2" i="3"/>
  <c r="S4" i="17" s="1"/>
  <c r="S30" i="5"/>
  <c r="S18" i="5"/>
  <c r="J88" i="3"/>
  <c r="J60" i="3"/>
  <c r="J93" i="3"/>
  <c r="J64" i="3"/>
  <c r="J62" i="3"/>
  <c r="I62" i="3"/>
  <c r="I60" i="3"/>
  <c r="I67" i="3"/>
  <c r="J79" i="3"/>
  <c r="I79" i="3"/>
  <c r="J63" i="3"/>
  <c r="I63" i="3"/>
  <c r="I86" i="3"/>
  <c r="I93" i="3"/>
  <c r="J67" i="3"/>
  <c r="I88" i="3"/>
  <c r="J61" i="3"/>
  <c r="I90" i="3"/>
  <c r="I65" i="3"/>
  <c r="G5" i="16"/>
  <c r="J65" i="3"/>
  <c r="I64" i="3"/>
  <c r="I61" i="3"/>
  <c r="I87" i="3"/>
  <c r="H87" i="3"/>
  <c r="H64" i="3"/>
  <c r="H63" i="3"/>
  <c r="H90" i="3"/>
  <c r="H67" i="3"/>
  <c r="H79" i="3"/>
  <c r="G79" i="3"/>
  <c r="G61" i="3"/>
  <c r="H61" i="3"/>
  <c r="G90" i="3"/>
  <c r="G63" i="3"/>
  <c r="G67" i="3"/>
  <c r="G86" i="3"/>
  <c r="H86" i="3"/>
  <c r="H60" i="3"/>
  <c r="G87" i="3"/>
  <c r="G88" i="3"/>
  <c r="G60" i="3"/>
  <c r="G64" i="3"/>
  <c r="G65" i="3"/>
  <c r="H62" i="3"/>
  <c r="H65" i="3"/>
  <c r="H93" i="3"/>
  <c r="G93" i="3"/>
  <c r="G62" i="3"/>
  <c r="H88" i="3"/>
  <c r="G24" i="17" l="1"/>
  <c r="F24" i="17"/>
  <c r="F57" i="17" s="1"/>
  <c r="G34" i="17"/>
  <c r="E24" i="17"/>
  <c r="E56" i="17" s="1"/>
  <c r="D24" i="17"/>
  <c r="D57" i="17" s="1"/>
  <c r="F56" i="17"/>
  <c r="E34" i="17"/>
  <c r="D34" i="17"/>
  <c r="F34" i="17"/>
  <c r="V18" i="6"/>
  <c r="U18" i="6"/>
  <c r="T18" i="6"/>
  <c r="R18" i="6"/>
  <c r="N18" i="6"/>
  <c r="W48" i="6"/>
  <c r="T48" i="6"/>
  <c r="S48" i="6"/>
  <c r="W21" i="12"/>
  <c r="V21" i="12"/>
  <c r="U21" i="12"/>
  <c r="T21" i="12"/>
  <c r="S21" i="12"/>
  <c r="R21" i="12"/>
  <c r="AG25" i="11"/>
  <c r="AG24" i="11"/>
  <c r="AG23" i="11"/>
  <c r="AG22" i="11"/>
  <c r="AG21" i="11"/>
  <c r="AG20" i="11"/>
  <c r="AG19" i="11"/>
  <c r="AG18" i="11"/>
  <c r="AG17" i="11"/>
  <c r="AG16" i="11"/>
  <c r="AG14" i="11"/>
  <c r="AG13" i="11"/>
  <c r="AG12" i="11"/>
  <c r="AG11" i="11"/>
  <c r="AG10" i="11"/>
  <c r="AG9" i="11"/>
  <c r="AG7" i="11"/>
  <c r="AF25" i="11"/>
  <c r="AF24" i="11"/>
  <c r="AF23" i="11"/>
  <c r="AF22" i="11"/>
  <c r="AF21" i="11"/>
  <c r="AF20" i="11"/>
  <c r="AF19" i="11"/>
  <c r="AF18" i="11"/>
  <c r="AF17" i="11"/>
  <c r="AF16" i="11"/>
  <c r="AF14" i="11"/>
  <c r="AF13" i="11"/>
  <c r="AF12" i="11"/>
  <c r="AF11" i="11"/>
  <c r="AF10" i="11"/>
  <c r="AF9" i="11"/>
  <c r="AF7" i="11"/>
  <c r="AE25" i="11"/>
  <c r="AE24" i="11"/>
  <c r="AE23" i="11"/>
  <c r="AE22" i="11"/>
  <c r="AE21" i="11"/>
  <c r="AE20" i="11"/>
  <c r="AE19" i="11"/>
  <c r="AE18" i="11"/>
  <c r="AE17" i="11"/>
  <c r="AE16" i="11"/>
  <c r="AE14" i="11"/>
  <c r="AE13" i="11"/>
  <c r="AE12" i="11"/>
  <c r="AE11" i="11"/>
  <c r="AE10" i="11"/>
  <c r="AE9" i="11"/>
  <c r="AE7" i="11"/>
  <c r="AD25" i="11"/>
  <c r="AD24" i="11"/>
  <c r="AD23" i="11"/>
  <c r="AD22" i="11"/>
  <c r="AD21" i="11"/>
  <c r="AD20" i="11"/>
  <c r="AD19" i="11"/>
  <c r="AD18" i="11"/>
  <c r="AD17" i="11"/>
  <c r="AD16" i="11"/>
  <c r="AD14" i="11"/>
  <c r="AD13" i="11"/>
  <c r="AD12" i="11"/>
  <c r="AD11" i="11"/>
  <c r="AD10" i="11"/>
  <c r="AD9" i="11"/>
  <c r="AD7" i="11"/>
  <c r="AC25" i="11"/>
  <c r="AC24" i="11"/>
  <c r="AC23" i="11"/>
  <c r="AC22" i="11"/>
  <c r="AC21" i="11"/>
  <c r="AC20" i="11"/>
  <c r="AC19" i="11"/>
  <c r="AC18" i="11"/>
  <c r="AC17" i="11"/>
  <c r="AC16" i="11"/>
  <c r="AC14" i="11"/>
  <c r="AC13" i="11"/>
  <c r="AC12" i="11"/>
  <c r="AC11" i="11"/>
  <c r="AC10" i="11"/>
  <c r="AC9" i="11"/>
  <c r="AC7" i="11"/>
  <c r="AB25" i="11"/>
  <c r="AB24" i="11"/>
  <c r="AB23" i="11"/>
  <c r="AB22" i="11"/>
  <c r="AB21" i="11"/>
  <c r="AB20" i="11"/>
  <c r="AB19" i="11"/>
  <c r="AB18" i="11"/>
  <c r="AB17" i="11"/>
  <c r="AB16" i="11"/>
  <c r="AB14" i="11"/>
  <c r="AB13" i="11"/>
  <c r="AB12" i="11"/>
  <c r="AB11" i="11"/>
  <c r="AB10" i="11"/>
  <c r="AB9" i="11"/>
  <c r="AB7" i="11"/>
  <c r="AA25" i="11"/>
  <c r="AA24" i="11"/>
  <c r="AA23" i="11"/>
  <c r="AA22" i="11"/>
  <c r="AA21" i="11"/>
  <c r="AA20" i="11"/>
  <c r="AA19" i="11"/>
  <c r="AA18" i="11"/>
  <c r="AA17" i="11"/>
  <c r="AA16" i="11"/>
  <c r="AA14" i="11"/>
  <c r="AA13" i="11"/>
  <c r="AA12" i="11"/>
  <c r="AA11" i="11"/>
  <c r="AA10" i="11"/>
  <c r="AA9" i="11"/>
  <c r="AA7" i="11"/>
  <c r="Z25" i="11"/>
  <c r="Z24" i="11"/>
  <c r="Z23" i="11"/>
  <c r="Z22" i="11"/>
  <c r="Z21" i="11"/>
  <c r="Z20" i="11"/>
  <c r="Z19" i="11"/>
  <c r="Z18" i="11"/>
  <c r="Z17" i="11"/>
  <c r="Z16" i="11"/>
  <c r="Z14" i="11"/>
  <c r="Z13" i="11"/>
  <c r="Z12" i="11"/>
  <c r="Z11" i="11"/>
  <c r="Z10" i="11"/>
  <c r="Z9" i="11"/>
  <c r="Z7" i="11"/>
  <c r="Y25" i="11"/>
  <c r="Y24" i="11"/>
  <c r="Y23" i="11"/>
  <c r="Y22" i="11"/>
  <c r="Y21" i="11"/>
  <c r="Y20" i="11"/>
  <c r="Y19" i="11"/>
  <c r="Y18" i="11"/>
  <c r="Y17" i="11"/>
  <c r="Y16" i="11"/>
  <c r="Y14" i="11"/>
  <c r="Y13" i="11"/>
  <c r="Y12" i="11"/>
  <c r="Y11" i="11"/>
  <c r="Y10" i="11"/>
  <c r="Y9" i="11"/>
  <c r="Y7" i="11"/>
  <c r="X25" i="11"/>
  <c r="X24" i="11"/>
  <c r="X23" i="11"/>
  <c r="X22" i="11"/>
  <c r="X21" i="11"/>
  <c r="X20" i="11"/>
  <c r="X19" i="11"/>
  <c r="X18" i="11"/>
  <c r="X17" i="11"/>
  <c r="X16" i="11"/>
  <c r="X14" i="11"/>
  <c r="X13" i="11"/>
  <c r="X12" i="11"/>
  <c r="X11" i="11"/>
  <c r="X10" i="11"/>
  <c r="X9" i="11"/>
  <c r="X7" i="11"/>
  <c r="AG31" i="12"/>
  <c r="AG30" i="12"/>
  <c r="AG29" i="12"/>
  <c r="AG28" i="12"/>
  <c r="AG27" i="12"/>
  <c r="AG26" i="12"/>
  <c r="AG25" i="12"/>
  <c r="AG24" i="12"/>
  <c r="AG23" i="12"/>
  <c r="AG22" i="12"/>
  <c r="AG21" i="12"/>
  <c r="AG20" i="12"/>
  <c r="AG18" i="12"/>
  <c r="AG17" i="12"/>
  <c r="AG16" i="12"/>
  <c r="AG15" i="12"/>
  <c r="AG14" i="12"/>
  <c r="AG13" i="12"/>
  <c r="AG12" i="12"/>
  <c r="AG11" i="12"/>
  <c r="AG10" i="12"/>
  <c r="AG9" i="12"/>
  <c r="AG7" i="12"/>
  <c r="AF31" i="12"/>
  <c r="AF30" i="12"/>
  <c r="AF29" i="12"/>
  <c r="AF28" i="12"/>
  <c r="AF27" i="12"/>
  <c r="AF26" i="12"/>
  <c r="AF25" i="12"/>
  <c r="AF24" i="12"/>
  <c r="AF23" i="12"/>
  <c r="AF22" i="12"/>
  <c r="AF21" i="12"/>
  <c r="AF20" i="12"/>
  <c r="AF18" i="12"/>
  <c r="AF17" i="12"/>
  <c r="AF16" i="12"/>
  <c r="AF15" i="12"/>
  <c r="AF14" i="12"/>
  <c r="AF13" i="12"/>
  <c r="AF12" i="12"/>
  <c r="AF11" i="12"/>
  <c r="AF10" i="12"/>
  <c r="AF9" i="12"/>
  <c r="AF7" i="12"/>
  <c r="AE31" i="12"/>
  <c r="AE30" i="12"/>
  <c r="AE29" i="12"/>
  <c r="AE28" i="12"/>
  <c r="AE27" i="12"/>
  <c r="AE26" i="12"/>
  <c r="AE25" i="12"/>
  <c r="AE24" i="12"/>
  <c r="AE23" i="12"/>
  <c r="AE22" i="12"/>
  <c r="AE21" i="12"/>
  <c r="AE20" i="12"/>
  <c r="AE18" i="12"/>
  <c r="AE17" i="12"/>
  <c r="AE16" i="12"/>
  <c r="AE15" i="12"/>
  <c r="AE14" i="12"/>
  <c r="AE13" i="12"/>
  <c r="AE12" i="12"/>
  <c r="AE11" i="12"/>
  <c r="AE10" i="12"/>
  <c r="AE9" i="12"/>
  <c r="AE7" i="12"/>
  <c r="AD31" i="12"/>
  <c r="AD30" i="12"/>
  <c r="AD29" i="12"/>
  <c r="AD28" i="12"/>
  <c r="AD27" i="12"/>
  <c r="AD26" i="12"/>
  <c r="AD25" i="12"/>
  <c r="AD24" i="12"/>
  <c r="AD23" i="12"/>
  <c r="AD22" i="12"/>
  <c r="AD21" i="12"/>
  <c r="AD20" i="12"/>
  <c r="AD18" i="12"/>
  <c r="AD17" i="12"/>
  <c r="AD16" i="12"/>
  <c r="AD15" i="12"/>
  <c r="AD14" i="12"/>
  <c r="AD13" i="12"/>
  <c r="AD12" i="12"/>
  <c r="AD11" i="12"/>
  <c r="AD10" i="12"/>
  <c r="AD9" i="12"/>
  <c r="AD7" i="12"/>
  <c r="AC31" i="12"/>
  <c r="AC30" i="12"/>
  <c r="AC29" i="12"/>
  <c r="AC28" i="12"/>
  <c r="AC27" i="12"/>
  <c r="AC26" i="12"/>
  <c r="AC25" i="12"/>
  <c r="AC24" i="12"/>
  <c r="AC23" i="12"/>
  <c r="AC22" i="12"/>
  <c r="AC21" i="12"/>
  <c r="AC20" i="12"/>
  <c r="AC18" i="12"/>
  <c r="AC17" i="12"/>
  <c r="AC16" i="12"/>
  <c r="AC15" i="12"/>
  <c r="AC14" i="12"/>
  <c r="AC13" i="12"/>
  <c r="AC12" i="12"/>
  <c r="AC11" i="12"/>
  <c r="AC10" i="12"/>
  <c r="AC9" i="12"/>
  <c r="AC7" i="12"/>
  <c r="AB31" i="12"/>
  <c r="AB30" i="12"/>
  <c r="AB29" i="12"/>
  <c r="AB28" i="12"/>
  <c r="AB27" i="12"/>
  <c r="AB26" i="12"/>
  <c r="AB25" i="12"/>
  <c r="AB24" i="12"/>
  <c r="AB23" i="12"/>
  <c r="AB22" i="12"/>
  <c r="AB21" i="12"/>
  <c r="AB20" i="12"/>
  <c r="AB18" i="12"/>
  <c r="AB17" i="12"/>
  <c r="AB16" i="12"/>
  <c r="AB15" i="12"/>
  <c r="AB14" i="12"/>
  <c r="AB13" i="12"/>
  <c r="AB12" i="12"/>
  <c r="AB11" i="12"/>
  <c r="AB10" i="12"/>
  <c r="AB9" i="12"/>
  <c r="AB7" i="12"/>
  <c r="AA31" i="12"/>
  <c r="AA30" i="12"/>
  <c r="AA29" i="12"/>
  <c r="AA28" i="12"/>
  <c r="AA27" i="12"/>
  <c r="AA26" i="12"/>
  <c r="AA25" i="12"/>
  <c r="AA24" i="12"/>
  <c r="AA23" i="12"/>
  <c r="AA22" i="12"/>
  <c r="AA21" i="12"/>
  <c r="AA20" i="12"/>
  <c r="AA18" i="12"/>
  <c r="AA17" i="12"/>
  <c r="AA16" i="12"/>
  <c r="AA15" i="12"/>
  <c r="AA14" i="12"/>
  <c r="AA13" i="12"/>
  <c r="AA12" i="12"/>
  <c r="AA11" i="12"/>
  <c r="AA10" i="12"/>
  <c r="AA9" i="12"/>
  <c r="AA7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Z18" i="12"/>
  <c r="Z17" i="12"/>
  <c r="Z16" i="12"/>
  <c r="Z15" i="12"/>
  <c r="Z14" i="12"/>
  <c r="Z13" i="12"/>
  <c r="Z12" i="12"/>
  <c r="Z11" i="12"/>
  <c r="Z10" i="12"/>
  <c r="Z9" i="12"/>
  <c r="Z7" i="12"/>
  <c r="Y31" i="12"/>
  <c r="Y30" i="12"/>
  <c r="Y29" i="12"/>
  <c r="Y28" i="12"/>
  <c r="Y27" i="12"/>
  <c r="Y26" i="12"/>
  <c r="Y25" i="12"/>
  <c r="Y24" i="12"/>
  <c r="Y23" i="12"/>
  <c r="Y22" i="12"/>
  <c r="Y21" i="12"/>
  <c r="Y20" i="12"/>
  <c r="Y18" i="12"/>
  <c r="Y17" i="12"/>
  <c r="Y16" i="12"/>
  <c r="Y15" i="12"/>
  <c r="Y14" i="12"/>
  <c r="Y13" i="12"/>
  <c r="Y12" i="12"/>
  <c r="Y11" i="12"/>
  <c r="Y10" i="12"/>
  <c r="Y9" i="12"/>
  <c r="Y7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8" i="12"/>
  <c r="X17" i="12"/>
  <c r="X16" i="12"/>
  <c r="X15" i="12"/>
  <c r="X14" i="12"/>
  <c r="X13" i="12"/>
  <c r="X12" i="12"/>
  <c r="X11" i="12"/>
  <c r="X10" i="12"/>
  <c r="X9" i="12"/>
  <c r="X7" i="12"/>
  <c r="AG51" i="6"/>
  <c r="AG50" i="6"/>
  <c r="AG49" i="6"/>
  <c r="AG48" i="6"/>
  <c r="AG47" i="6"/>
  <c r="AG46" i="6"/>
  <c r="AG45" i="6"/>
  <c r="AG44" i="6"/>
  <c r="AG43" i="6"/>
  <c r="AG42" i="6"/>
  <c r="AG41" i="6"/>
  <c r="AG40" i="6"/>
  <c r="AG39" i="6"/>
  <c r="AG38" i="6"/>
  <c r="AG37" i="6"/>
  <c r="AG36" i="6"/>
  <c r="AG35" i="6"/>
  <c r="AG34" i="6"/>
  <c r="AG33" i="6"/>
  <c r="AG32" i="6"/>
  <c r="AG31" i="6"/>
  <c r="AG30" i="6"/>
  <c r="AG29" i="6"/>
  <c r="AG28" i="6"/>
  <c r="AG26" i="6"/>
  <c r="AG25" i="6"/>
  <c r="AG24" i="6"/>
  <c r="AG23" i="6"/>
  <c r="AG22" i="6"/>
  <c r="AG21" i="6"/>
  <c r="AG20" i="6"/>
  <c r="AG19" i="6"/>
  <c r="AG18" i="6"/>
  <c r="AG17" i="6"/>
  <c r="AG16" i="6"/>
  <c r="AG15" i="6"/>
  <c r="AG14" i="6"/>
  <c r="AG13" i="6"/>
  <c r="AG11" i="6"/>
  <c r="AG10" i="6"/>
  <c r="AG8" i="6"/>
  <c r="AF51" i="6"/>
  <c r="AF50" i="6"/>
  <c r="AF49" i="6"/>
  <c r="AF48" i="6"/>
  <c r="AF47" i="6"/>
  <c r="AF46" i="6"/>
  <c r="AF45" i="6"/>
  <c r="AF44" i="6"/>
  <c r="AF43" i="6"/>
  <c r="AF42" i="6"/>
  <c r="AF41" i="6"/>
  <c r="AF40" i="6"/>
  <c r="AF39" i="6"/>
  <c r="AF38" i="6"/>
  <c r="AF37" i="6"/>
  <c r="AF36" i="6"/>
  <c r="AF35" i="6"/>
  <c r="AF34" i="6"/>
  <c r="AF33" i="6"/>
  <c r="AF32" i="6"/>
  <c r="AF31" i="6"/>
  <c r="AF30" i="6"/>
  <c r="AF29" i="6"/>
  <c r="AF28" i="6"/>
  <c r="AF26" i="6"/>
  <c r="AF25" i="6"/>
  <c r="AF24" i="6"/>
  <c r="AF23" i="6"/>
  <c r="AF22" i="6"/>
  <c r="AF21" i="6"/>
  <c r="AF20" i="6"/>
  <c r="AF19" i="6"/>
  <c r="AF18" i="6"/>
  <c r="AF17" i="6"/>
  <c r="AF16" i="6"/>
  <c r="AF15" i="6"/>
  <c r="AF14" i="6"/>
  <c r="AF13" i="6"/>
  <c r="AF11" i="6"/>
  <c r="AF10" i="6"/>
  <c r="AF8" i="6"/>
  <c r="AE51" i="6"/>
  <c r="AE50" i="6"/>
  <c r="AE49" i="6"/>
  <c r="AE48" i="6"/>
  <c r="AE47" i="6"/>
  <c r="AE46" i="6"/>
  <c r="AE45" i="6"/>
  <c r="AE44" i="6"/>
  <c r="AE4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1" i="6"/>
  <c r="AE10" i="6"/>
  <c r="AE8" i="6"/>
  <c r="AD51" i="6"/>
  <c r="AD50" i="6"/>
  <c r="AD49" i="6"/>
  <c r="AD48" i="6"/>
  <c r="AD47" i="6"/>
  <c r="AD46" i="6"/>
  <c r="AD45" i="6"/>
  <c r="AD44" i="6"/>
  <c r="AD43" i="6"/>
  <c r="AD42" i="6"/>
  <c r="AD41" i="6"/>
  <c r="AD40" i="6"/>
  <c r="AD39" i="6"/>
  <c r="AD38" i="6"/>
  <c r="AD37" i="6"/>
  <c r="AD36" i="6"/>
  <c r="AD35" i="6"/>
  <c r="AD34" i="6"/>
  <c r="AD33" i="6"/>
  <c r="AD32" i="6"/>
  <c r="AD31" i="6"/>
  <c r="AD30" i="6"/>
  <c r="AD29" i="6"/>
  <c r="AD28" i="6"/>
  <c r="AD26" i="6"/>
  <c r="AD25" i="6"/>
  <c r="AD24" i="6"/>
  <c r="AD23" i="6"/>
  <c r="AD22" i="6"/>
  <c r="AD21" i="6"/>
  <c r="AD20" i="6"/>
  <c r="AD19" i="6"/>
  <c r="AD18" i="6"/>
  <c r="AD17" i="6"/>
  <c r="AD16" i="6"/>
  <c r="AD15" i="6"/>
  <c r="AD14" i="6"/>
  <c r="AD13" i="6"/>
  <c r="AD11" i="6"/>
  <c r="AD10" i="6"/>
  <c r="AD8" i="6"/>
  <c r="AC51" i="6"/>
  <c r="AC50" i="6"/>
  <c r="AC49" i="6"/>
  <c r="AC48" i="6"/>
  <c r="AC47" i="6"/>
  <c r="AC46" i="6"/>
  <c r="AC45" i="6"/>
  <c r="AC44" i="6"/>
  <c r="AC43" i="6"/>
  <c r="AC42" i="6"/>
  <c r="AC41" i="6"/>
  <c r="AC40" i="6"/>
  <c r="AC39" i="6"/>
  <c r="AC38" i="6"/>
  <c r="AC37" i="6"/>
  <c r="AC36" i="6"/>
  <c r="AC35" i="6"/>
  <c r="AC34" i="6"/>
  <c r="AC33" i="6"/>
  <c r="AC32" i="6"/>
  <c r="AC31" i="6"/>
  <c r="AC30" i="6"/>
  <c r="AC29" i="6"/>
  <c r="AC28" i="6"/>
  <c r="AC26" i="6"/>
  <c r="AC25" i="6"/>
  <c r="AC24" i="6"/>
  <c r="AC23" i="6"/>
  <c r="AC22" i="6"/>
  <c r="AC21" i="6"/>
  <c r="AC20" i="6"/>
  <c r="AC19" i="6"/>
  <c r="AC18" i="6"/>
  <c r="AC17" i="6"/>
  <c r="AC16" i="6"/>
  <c r="AC15" i="6"/>
  <c r="AC14" i="6"/>
  <c r="AC13" i="6"/>
  <c r="AC11" i="6"/>
  <c r="AC10" i="6"/>
  <c r="AC8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1" i="6"/>
  <c r="AB10" i="6"/>
  <c r="AB8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1" i="6"/>
  <c r="AA10" i="6"/>
  <c r="AA8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1" i="6"/>
  <c r="Z10" i="6"/>
  <c r="Z8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1" i="6"/>
  <c r="Y10" i="6"/>
  <c r="Y8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1" i="6"/>
  <c r="X10" i="6"/>
  <c r="X8" i="6"/>
  <c r="W51" i="6"/>
  <c r="W50" i="6"/>
  <c r="W46" i="6"/>
  <c r="V51" i="6"/>
  <c r="V50" i="6"/>
  <c r="V46" i="6"/>
  <c r="U51" i="6"/>
  <c r="U50" i="6"/>
  <c r="U46" i="6"/>
  <c r="T51" i="6"/>
  <c r="T50" i="6"/>
  <c r="T46" i="6"/>
  <c r="S51" i="6"/>
  <c r="S50" i="6"/>
  <c r="S46" i="6"/>
  <c r="R51" i="6"/>
  <c r="R50" i="6"/>
  <c r="R46" i="6"/>
  <c r="AF34" i="7"/>
  <c r="AF33" i="7"/>
  <c r="AF32" i="7"/>
  <c r="AF31" i="7"/>
  <c r="AF30" i="7"/>
  <c r="AF29" i="7"/>
  <c r="AF28" i="7"/>
  <c r="AF27" i="7"/>
  <c r="AF26" i="7"/>
  <c r="AF25" i="7"/>
  <c r="AF24" i="7"/>
  <c r="AF23" i="7"/>
  <c r="AF22" i="7"/>
  <c r="AF20" i="7"/>
  <c r="AF19" i="7"/>
  <c r="AF18" i="7"/>
  <c r="AF17" i="7"/>
  <c r="AF16" i="7"/>
  <c r="AF15" i="7"/>
  <c r="AF14" i="7"/>
  <c r="AF13" i="7"/>
  <c r="AF12" i="7"/>
  <c r="AF11" i="7"/>
  <c r="AF10" i="7"/>
  <c r="AF7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0" i="7"/>
  <c r="AE19" i="7"/>
  <c r="AE18" i="7"/>
  <c r="AE17" i="7"/>
  <c r="AE16" i="7"/>
  <c r="AE15" i="7"/>
  <c r="AE14" i="7"/>
  <c r="AE13" i="7"/>
  <c r="AE12" i="7"/>
  <c r="AE11" i="7"/>
  <c r="AE10" i="7"/>
  <c r="AE7" i="7"/>
  <c r="AD34" i="7"/>
  <c r="AD33" i="7"/>
  <c r="AD32" i="7"/>
  <c r="AD31" i="7"/>
  <c r="AD30" i="7"/>
  <c r="AD29" i="7"/>
  <c r="AD28" i="7"/>
  <c r="AD27" i="7"/>
  <c r="AD26" i="7"/>
  <c r="AD25" i="7"/>
  <c r="AD24" i="7"/>
  <c r="AD23" i="7"/>
  <c r="AD22" i="7"/>
  <c r="AD20" i="7"/>
  <c r="AD19" i="7"/>
  <c r="AD18" i="7"/>
  <c r="AD17" i="7"/>
  <c r="AD16" i="7"/>
  <c r="AD15" i="7"/>
  <c r="AD14" i="7"/>
  <c r="AD13" i="7"/>
  <c r="AD12" i="7"/>
  <c r="AD11" i="7"/>
  <c r="AD10" i="7"/>
  <c r="AD7" i="7"/>
  <c r="AC34" i="7"/>
  <c r="AC33" i="7"/>
  <c r="AC32" i="7"/>
  <c r="AC31" i="7"/>
  <c r="AC30" i="7"/>
  <c r="AC29" i="7"/>
  <c r="AC28" i="7"/>
  <c r="AC27" i="7"/>
  <c r="AC26" i="7"/>
  <c r="AC25" i="7"/>
  <c r="AC24" i="7"/>
  <c r="AC23" i="7"/>
  <c r="AC22" i="7"/>
  <c r="AC20" i="7"/>
  <c r="AC19" i="7"/>
  <c r="AC18" i="7"/>
  <c r="AC17" i="7"/>
  <c r="AC16" i="7"/>
  <c r="AC15" i="7"/>
  <c r="AC14" i="7"/>
  <c r="AC13" i="7"/>
  <c r="AC12" i="7"/>
  <c r="AC11" i="7"/>
  <c r="AC10" i="7"/>
  <c r="AC7" i="7"/>
  <c r="AB34" i="7"/>
  <c r="AB33" i="7"/>
  <c r="AB32" i="7"/>
  <c r="AB31" i="7"/>
  <c r="AB30" i="7"/>
  <c r="AB29" i="7"/>
  <c r="AB28" i="7"/>
  <c r="AB27" i="7"/>
  <c r="AB26" i="7"/>
  <c r="AB25" i="7"/>
  <c r="AB24" i="7"/>
  <c r="AB23" i="7"/>
  <c r="AB22" i="7"/>
  <c r="AB20" i="7"/>
  <c r="AB19" i="7"/>
  <c r="AB18" i="7"/>
  <c r="AB17" i="7"/>
  <c r="AB16" i="7"/>
  <c r="AB15" i="7"/>
  <c r="AB14" i="7"/>
  <c r="AB13" i="7"/>
  <c r="AB12" i="7"/>
  <c r="AB11" i="7"/>
  <c r="AB10" i="7"/>
  <c r="AB7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0" i="7"/>
  <c r="AA19" i="7"/>
  <c r="AA18" i="7"/>
  <c r="AA17" i="7"/>
  <c r="AA16" i="7"/>
  <c r="AA15" i="7"/>
  <c r="AA14" i="7"/>
  <c r="AA13" i="7"/>
  <c r="AA12" i="7"/>
  <c r="AA11" i="7"/>
  <c r="AA10" i="7"/>
  <c r="AA7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0" i="7"/>
  <c r="Z19" i="7"/>
  <c r="Z18" i="7"/>
  <c r="Z17" i="7"/>
  <c r="Z16" i="7"/>
  <c r="Z15" i="7"/>
  <c r="Z14" i="7"/>
  <c r="Z13" i="7"/>
  <c r="Z12" i="7"/>
  <c r="Z11" i="7"/>
  <c r="Z10" i="7"/>
  <c r="Z7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0" i="7"/>
  <c r="Y19" i="7"/>
  <c r="Y18" i="7"/>
  <c r="Y17" i="7"/>
  <c r="Y16" i="7"/>
  <c r="Y15" i="7"/>
  <c r="Y14" i="7"/>
  <c r="Y13" i="7"/>
  <c r="Y12" i="7"/>
  <c r="Y11" i="7"/>
  <c r="Y10" i="7"/>
  <c r="Y7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0" i="7"/>
  <c r="X19" i="7"/>
  <c r="X18" i="7"/>
  <c r="X17" i="7"/>
  <c r="X16" i="7"/>
  <c r="X15" i="7"/>
  <c r="X14" i="7"/>
  <c r="X13" i="7"/>
  <c r="X12" i="7"/>
  <c r="X11" i="7"/>
  <c r="X10" i="7"/>
  <c r="X7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0" i="7"/>
  <c r="AG19" i="7"/>
  <c r="AG18" i="7"/>
  <c r="AG17" i="7"/>
  <c r="AG16" i="7"/>
  <c r="AG15" i="7"/>
  <c r="AG14" i="7"/>
  <c r="AG13" i="7"/>
  <c r="AG12" i="7"/>
  <c r="AG11" i="7"/>
  <c r="AG10" i="7"/>
  <c r="AG7" i="7"/>
  <c r="AF43" i="5"/>
  <c r="AF42" i="5"/>
  <c r="AF41" i="5"/>
  <c r="AF40" i="5"/>
  <c r="AF39" i="5"/>
  <c r="AF38" i="5"/>
  <c r="AF37" i="5"/>
  <c r="AF36" i="5"/>
  <c r="AF35" i="5"/>
  <c r="AF34" i="5"/>
  <c r="AF33" i="5"/>
  <c r="AF32" i="5"/>
  <c r="AF31" i="5"/>
  <c r="AF28" i="5"/>
  <c r="AF27" i="5"/>
  <c r="AF26" i="5"/>
  <c r="AF25" i="5"/>
  <c r="AF24" i="5"/>
  <c r="AF23" i="5"/>
  <c r="AF22" i="5"/>
  <c r="AF21" i="5"/>
  <c r="AF20" i="5"/>
  <c r="AF19" i="5"/>
  <c r="AF17" i="5"/>
  <c r="AF15" i="5"/>
  <c r="AF14" i="5"/>
  <c r="AF13" i="5"/>
  <c r="AF12" i="5"/>
  <c r="AF11" i="5"/>
  <c r="AF10" i="5"/>
  <c r="AF8" i="5"/>
  <c r="AE43" i="5"/>
  <c r="AE42" i="5"/>
  <c r="AE41" i="5"/>
  <c r="AE40" i="5"/>
  <c r="AE39" i="5"/>
  <c r="AE38" i="5"/>
  <c r="AE37" i="5"/>
  <c r="AE36" i="5"/>
  <c r="AE35" i="5"/>
  <c r="AE34" i="5"/>
  <c r="AE33" i="5"/>
  <c r="AE32" i="5"/>
  <c r="AE31" i="5"/>
  <c r="AE28" i="5"/>
  <c r="AE27" i="5"/>
  <c r="AE26" i="5"/>
  <c r="AE25" i="5"/>
  <c r="AE24" i="5"/>
  <c r="AE23" i="5"/>
  <c r="AE22" i="5"/>
  <c r="AE21" i="5"/>
  <c r="AE20" i="5"/>
  <c r="AE19" i="5"/>
  <c r="AE17" i="5"/>
  <c r="AE15" i="5"/>
  <c r="AE14" i="5"/>
  <c r="AE13" i="5"/>
  <c r="AE12" i="5"/>
  <c r="AE11" i="5"/>
  <c r="AE10" i="5"/>
  <c r="AE8" i="5"/>
  <c r="AD43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28" i="5"/>
  <c r="AD27" i="5"/>
  <c r="AD26" i="5"/>
  <c r="AD25" i="5"/>
  <c r="AD24" i="5"/>
  <c r="AD23" i="5"/>
  <c r="AD22" i="5"/>
  <c r="AD21" i="5"/>
  <c r="AD20" i="5"/>
  <c r="AD19" i="5"/>
  <c r="AD17" i="5"/>
  <c r="AD15" i="5"/>
  <c r="AD14" i="5"/>
  <c r="AD13" i="5"/>
  <c r="AD12" i="5"/>
  <c r="AD11" i="5"/>
  <c r="AD10" i="5"/>
  <c r="AD8" i="5"/>
  <c r="AC43" i="5"/>
  <c r="AC42" i="5"/>
  <c r="AC41" i="5"/>
  <c r="AC40" i="5"/>
  <c r="AC39" i="5"/>
  <c r="AC38" i="5"/>
  <c r="AC37" i="5"/>
  <c r="AC36" i="5"/>
  <c r="AC35" i="5"/>
  <c r="AC34" i="5"/>
  <c r="AC33" i="5"/>
  <c r="AC32" i="5"/>
  <c r="AC31" i="5"/>
  <c r="AC28" i="5"/>
  <c r="AC27" i="5"/>
  <c r="AC26" i="5"/>
  <c r="AC25" i="5"/>
  <c r="AC24" i="5"/>
  <c r="AC23" i="5"/>
  <c r="AC22" i="5"/>
  <c r="AC21" i="5"/>
  <c r="AC20" i="5"/>
  <c r="AC19" i="5"/>
  <c r="AC17" i="5"/>
  <c r="AC15" i="5"/>
  <c r="AC14" i="5"/>
  <c r="AC13" i="5"/>
  <c r="AC12" i="5"/>
  <c r="AC11" i="5"/>
  <c r="AC10" i="5"/>
  <c r="AC8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28" i="5"/>
  <c r="AB27" i="5"/>
  <c r="AB26" i="5"/>
  <c r="AB25" i="5"/>
  <c r="AB24" i="5"/>
  <c r="AB23" i="5"/>
  <c r="AB22" i="5"/>
  <c r="AB21" i="5"/>
  <c r="AB20" i="5"/>
  <c r="AB19" i="5"/>
  <c r="AB17" i="5"/>
  <c r="AB15" i="5"/>
  <c r="AB14" i="5"/>
  <c r="AB13" i="5"/>
  <c r="AB12" i="5"/>
  <c r="AB11" i="5"/>
  <c r="AB10" i="5"/>
  <c r="AB8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28" i="5"/>
  <c r="AA27" i="5"/>
  <c r="AA26" i="5"/>
  <c r="AA25" i="5"/>
  <c r="AA24" i="5"/>
  <c r="AA23" i="5"/>
  <c r="AA22" i="5"/>
  <c r="AA21" i="5"/>
  <c r="AA20" i="5"/>
  <c r="AA19" i="5"/>
  <c r="AA17" i="5"/>
  <c r="AA15" i="5"/>
  <c r="AA14" i="5"/>
  <c r="AA13" i="5"/>
  <c r="AA12" i="5"/>
  <c r="AA11" i="5"/>
  <c r="AA10" i="5"/>
  <c r="AA8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28" i="5"/>
  <c r="Z27" i="5"/>
  <c r="Z26" i="5"/>
  <c r="Z25" i="5"/>
  <c r="Z24" i="5"/>
  <c r="Z23" i="5"/>
  <c r="Z22" i="5"/>
  <c r="Z21" i="5"/>
  <c r="Z20" i="5"/>
  <c r="Z19" i="5"/>
  <c r="Z17" i="5"/>
  <c r="Z15" i="5"/>
  <c r="Z14" i="5"/>
  <c r="Z13" i="5"/>
  <c r="Z12" i="5"/>
  <c r="Z11" i="5"/>
  <c r="Z10" i="5"/>
  <c r="Z8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28" i="5"/>
  <c r="Y27" i="5"/>
  <c r="Y26" i="5"/>
  <c r="Y25" i="5"/>
  <c r="Y24" i="5"/>
  <c r="Y23" i="5"/>
  <c r="Y22" i="5"/>
  <c r="Y21" i="5"/>
  <c r="Y20" i="5"/>
  <c r="Y19" i="5"/>
  <c r="Y17" i="5"/>
  <c r="Y15" i="5"/>
  <c r="Y14" i="5"/>
  <c r="Y13" i="5"/>
  <c r="Y12" i="5"/>
  <c r="Y11" i="5"/>
  <c r="Y10" i="5"/>
  <c r="Y8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28" i="5"/>
  <c r="X27" i="5"/>
  <c r="X26" i="5"/>
  <c r="X25" i="5"/>
  <c r="X24" i="5"/>
  <c r="X23" i="5"/>
  <c r="X22" i="5"/>
  <c r="X21" i="5"/>
  <c r="X20" i="5"/>
  <c r="X19" i="5"/>
  <c r="X17" i="5"/>
  <c r="X15" i="5"/>
  <c r="X14" i="5"/>
  <c r="X13" i="5"/>
  <c r="X12" i="5"/>
  <c r="X11" i="5"/>
  <c r="X10" i="5"/>
  <c r="X8" i="5"/>
  <c r="AG43" i="5"/>
  <c r="AG42" i="5"/>
  <c r="AG41" i="5"/>
  <c r="AG40" i="5"/>
  <c r="AG39" i="5"/>
  <c r="AG38" i="5"/>
  <c r="AG37" i="5"/>
  <c r="AG36" i="5"/>
  <c r="AG35" i="5"/>
  <c r="AG34" i="5"/>
  <c r="AG33" i="5"/>
  <c r="AG32" i="5"/>
  <c r="AG31" i="5"/>
  <c r="AG28" i="5"/>
  <c r="AG27" i="5"/>
  <c r="AG26" i="5"/>
  <c r="AG25" i="5"/>
  <c r="AG24" i="5"/>
  <c r="AG23" i="5"/>
  <c r="AG22" i="5"/>
  <c r="AG21" i="5"/>
  <c r="AG20" i="5"/>
  <c r="AG19" i="5"/>
  <c r="AG17" i="5"/>
  <c r="AG15" i="5"/>
  <c r="AG14" i="5"/>
  <c r="AG13" i="5"/>
  <c r="AG12" i="5"/>
  <c r="AG11" i="5"/>
  <c r="AG10" i="5"/>
  <c r="AG8" i="5"/>
  <c r="AF45" i="14"/>
  <c r="AF44" i="14"/>
  <c r="AF43" i="14"/>
  <c r="AF42" i="14"/>
  <c r="AF41" i="14"/>
  <c r="AF40" i="14"/>
  <c r="AF39" i="14"/>
  <c r="AF38" i="14"/>
  <c r="AF37" i="14"/>
  <c r="AF36" i="14"/>
  <c r="AF35" i="14"/>
  <c r="AF34" i="14"/>
  <c r="AF33" i="14"/>
  <c r="AF32" i="14"/>
  <c r="AF31" i="14"/>
  <c r="AF30" i="14"/>
  <c r="AF29" i="14"/>
  <c r="AF28" i="14"/>
  <c r="AF27" i="14"/>
  <c r="AF25" i="14"/>
  <c r="AF24" i="14"/>
  <c r="AF23" i="14"/>
  <c r="AF22" i="14"/>
  <c r="AF21" i="14"/>
  <c r="AF20" i="14"/>
  <c r="AF19" i="14"/>
  <c r="AF18" i="14"/>
  <c r="AF17" i="14"/>
  <c r="AF16" i="14"/>
  <c r="AF15" i="14"/>
  <c r="AF14" i="14"/>
  <c r="AF13" i="14"/>
  <c r="AF12" i="14"/>
  <c r="AF11" i="14"/>
  <c r="AF10" i="14"/>
  <c r="AF9" i="14"/>
  <c r="AF7" i="14"/>
  <c r="AE45" i="14"/>
  <c r="AE44" i="14"/>
  <c r="AE43" i="14"/>
  <c r="AE42" i="14"/>
  <c r="AE41" i="14"/>
  <c r="AE40" i="14"/>
  <c r="AE39" i="14"/>
  <c r="AE38" i="14"/>
  <c r="AE37" i="14"/>
  <c r="AE36" i="14"/>
  <c r="AE35" i="14"/>
  <c r="AE34" i="14"/>
  <c r="AE33" i="14"/>
  <c r="AE32" i="14"/>
  <c r="AE31" i="14"/>
  <c r="AE30" i="14"/>
  <c r="AE29" i="14"/>
  <c r="AE28" i="14"/>
  <c r="AE27" i="14"/>
  <c r="AE25" i="14"/>
  <c r="AE24" i="14"/>
  <c r="AE23" i="14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AE10" i="14"/>
  <c r="AE9" i="14"/>
  <c r="AE7" i="14"/>
  <c r="AD45" i="14"/>
  <c r="AD44" i="14"/>
  <c r="AD43" i="14"/>
  <c r="AD42" i="14"/>
  <c r="AD41" i="14"/>
  <c r="AD40" i="14"/>
  <c r="AD39" i="14"/>
  <c r="AD38" i="14"/>
  <c r="AD37" i="14"/>
  <c r="AD36" i="14"/>
  <c r="AD35" i="14"/>
  <c r="AD34" i="14"/>
  <c r="AD33" i="14"/>
  <c r="AD32" i="14"/>
  <c r="AD31" i="14"/>
  <c r="AD30" i="14"/>
  <c r="AD29" i="14"/>
  <c r="AD28" i="14"/>
  <c r="AD27" i="14"/>
  <c r="AD25" i="14"/>
  <c r="AD24" i="14"/>
  <c r="AD23" i="14"/>
  <c r="AD22" i="14"/>
  <c r="AD21" i="14"/>
  <c r="AD20" i="14"/>
  <c r="AD19" i="14"/>
  <c r="AD18" i="14"/>
  <c r="AD17" i="14"/>
  <c r="AD16" i="14"/>
  <c r="AD15" i="14"/>
  <c r="AD14" i="14"/>
  <c r="AD13" i="14"/>
  <c r="AD12" i="14"/>
  <c r="AD11" i="14"/>
  <c r="AD10" i="14"/>
  <c r="AD9" i="14"/>
  <c r="AD7" i="14"/>
  <c r="AC45" i="14"/>
  <c r="AC44" i="14"/>
  <c r="AC43" i="14"/>
  <c r="AC42" i="14"/>
  <c r="AC41" i="14"/>
  <c r="AC40" i="14"/>
  <c r="AC39" i="14"/>
  <c r="AC38" i="14"/>
  <c r="AC37" i="14"/>
  <c r="AC36" i="14"/>
  <c r="AC35" i="14"/>
  <c r="AC34" i="14"/>
  <c r="AC33" i="14"/>
  <c r="AC32" i="14"/>
  <c r="AC31" i="14"/>
  <c r="AC30" i="14"/>
  <c r="AC29" i="14"/>
  <c r="AC28" i="14"/>
  <c r="AC27" i="14"/>
  <c r="AC25" i="14"/>
  <c r="AC24" i="14"/>
  <c r="AC23" i="14"/>
  <c r="AC22" i="14"/>
  <c r="AC21" i="14"/>
  <c r="AC20" i="14"/>
  <c r="AC19" i="14"/>
  <c r="AC18" i="14"/>
  <c r="AC17" i="14"/>
  <c r="AC16" i="14"/>
  <c r="AC15" i="14"/>
  <c r="AC14" i="14"/>
  <c r="AC13" i="14"/>
  <c r="AC12" i="14"/>
  <c r="AC11" i="14"/>
  <c r="AC10" i="14"/>
  <c r="AC9" i="14"/>
  <c r="AC7" i="14"/>
  <c r="AB45" i="14"/>
  <c r="AB44" i="14"/>
  <c r="AB43" i="14"/>
  <c r="AB42" i="14"/>
  <c r="AB41" i="14"/>
  <c r="AB40" i="14"/>
  <c r="AB39" i="14"/>
  <c r="AB38" i="14"/>
  <c r="AB37" i="14"/>
  <c r="AB36" i="14"/>
  <c r="AB35" i="14"/>
  <c r="AB34" i="14"/>
  <c r="AB33" i="14"/>
  <c r="AB32" i="14"/>
  <c r="AB31" i="14"/>
  <c r="AB30" i="14"/>
  <c r="AB29" i="14"/>
  <c r="AB28" i="14"/>
  <c r="AB27" i="14"/>
  <c r="AB25" i="14"/>
  <c r="AB24" i="14"/>
  <c r="AB23" i="14"/>
  <c r="AB22" i="14"/>
  <c r="AB21" i="14"/>
  <c r="AB20" i="14"/>
  <c r="AB19" i="14"/>
  <c r="AB18" i="14"/>
  <c r="AB17" i="14"/>
  <c r="AB16" i="14"/>
  <c r="AB15" i="14"/>
  <c r="AB14" i="14"/>
  <c r="AB13" i="14"/>
  <c r="AB12" i="14"/>
  <c r="AB11" i="14"/>
  <c r="AB10" i="14"/>
  <c r="AB9" i="14"/>
  <c r="AB7" i="14"/>
  <c r="AA45" i="14"/>
  <c r="AA44" i="14"/>
  <c r="AA43" i="14"/>
  <c r="AA42" i="14"/>
  <c r="AA41" i="14"/>
  <c r="AA40" i="14"/>
  <c r="AA39" i="14"/>
  <c r="AA38" i="14"/>
  <c r="AA37" i="14"/>
  <c r="AA36" i="14"/>
  <c r="AA35" i="14"/>
  <c r="AA34" i="14"/>
  <c r="AA33" i="14"/>
  <c r="AA32" i="14"/>
  <c r="AA31" i="14"/>
  <c r="AA30" i="14"/>
  <c r="AA29" i="14"/>
  <c r="AA28" i="14"/>
  <c r="AA27" i="14"/>
  <c r="AA25" i="14"/>
  <c r="AA24" i="14"/>
  <c r="AA23" i="14"/>
  <c r="AA22" i="14"/>
  <c r="AA21" i="14"/>
  <c r="AA20" i="14"/>
  <c r="AA19" i="14"/>
  <c r="AA18" i="14"/>
  <c r="AA17" i="14"/>
  <c r="AA16" i="14"/>
  <c r="AA15" i="14"/>
  <c r="AA14" i="14"/>
  <c r="AA13" i="14"/>
  <c r="AA12" i="14"/>
  <c r="AA11" i="14"/>
  <c r="AA10" i="14"/>
  <c r="AA9" i="14"/>
  <c r="AA7" i="14"/>
  <c r="Z45" i="14"/>
  <c r="Z44" i="14"/>
  <c r="Z43" i="14"/>
  <c r="Z42" i="14"/>
  <c r="Z41" i="14"/>
  <c r="Z40" i="14"/>
  <c r="Z39" i="14"/>
  <c r="Z38" i="14"/>
  <c r="Z37" i="14"/>
  <c r="Z36" i="14"/>
  <c r="Z35" i="14"/>
  <c r="Z34" i="14"/>
  <c r="Z33" i="14"/>
  <c r="Z32" i="14"/>
  <c r="Z31" i="14"/>
  <c r="Z30" i="14"/>
  <c r="Z29" i="14"/>
  <c r="Z28" i="14"/>
  <c r="Z27" i="14"/>
  <c r="Z25" i="14"/>
  <c r="Z24" i="14"/>
  <c r="Z23" i="14"/>
  <c r="Z22" i="14"/>
  <c r="Z21" i="14"/>
  <c r="Z20" i="14"/>
  <c r="Z19" i="14"/>
  <c r="Z18" i="14"/>
  <c r="Z17" i="14"/>
  <c r="Z16" i="14"/>
  <c r="Z15" i="14"/>
  <c r="Z14" i="14"/>
  <c r="Z13" i="14"/>
  <c r="Z12" i="14"/>
  <c r="Z11" i="14"/>
  <c r="Z10" i="14"/>
  <c r="Z9" i="14"/>
  <c r="Z7" i="14"/>
  <c r="Y45" i="14"/>
  <c r="Y44" i="14"/>
  <c r="Y43" i="14"/>
  <c r="Y42" i="14"/>
  <c r="Y41" i="14"/>
  <c r="Y40" i="14"/>
  <c r="Y39" i="14"/>
  <c r="Y38" i="14"/>
  <c r="Y37" i="14"/>
  <c r="Y36" i="14"/>
  <c r="Y35" i="14"/>
  <c r="Y34" i="14"/>
  <c r="Y33" i="14"/>
  <c r="Y32" i="14"/>
  <c r="Y31" i="14"/>
  <c r="Y30" i="14"/>
  <c r="Y29" i="14"/>
  <c r="Y28" i="14"/>
  <c r="Y27" i="14"/>
  <c r="Y25" i="14"/>
  <c r="Y24" i="14"/>
  <c r="Y23" i="14"/>
  <c r="Y22" i="14"/>
  <c r="Y21" i="14"/>
  <c r="Y20" i="14"/>
  <c r="Y19" i="14"/>
  <c r="Y18" i="14"/>
  <c r="Y17" i="14"/>
  <c r="Y16" i="14"/>
  <c r="Y15" i="14"/>
  <c r="Y14" i="14"/>
  <c r="Y13" i="14"/>
  <c r="Y12" i="14"/>
  <c r="Y11" i="14"/>
  <c r="Y10" i="14"/>
  <c r="Y9" i="14"/>
  <c r="Y7" i="14"/>
  <c r="X45" i="14"/>
  <c r="X44" i="14"/>
  <c r="X43" i="14"/>
  <c r="X42" i="14"/>
  <c r="X41" i="14"/>
  <c r="X40" i="14"/>
  <c r="X39" i="14"/>
  <c r="X38" i="14"/>
  <c r="X37" i="14"/>
  <c r="X36" i="14"/>
  <c r="X35" i="14"/>
  <c r="X34" i="14"/>
  <c r="X33" i="14"/>
  <c r="X32" i="14"/>
  <c r="X31" i="14"/>
  <c r="X30" i="14"/>
  <c r="X29" i="14"/>
  <c r="X28" i="14"/>
  <c r="X27" i="14"/>
  <c r="X25" i="14"/>
  <c r="X24" i="14"/>
  <c r="X23" i="14"/>
  <c r="X22" i="14"/>
  <c r="X21" i="14"/>
  <c r="X20" i="14"/>
  <c r="X19" i="14"/>
  <c r="X18" i="14"/>
  <c r="X17" i="14"/>
  <c r="X16" i="14"/>
  <c r="X15" i="14"/>
  <c r="X14" i="14"/>
  <c r="X13" i="14"/>
  <c r="X12" i="14"/>
  <c r="X11" i="14"/>
  <c r="X10" i="14"/>
  <c r="X9" i="14"/>
  <c r="X7" i="14"/>
  <c r="W39" i="14"/>
  <c r="W37" i="14"/>
  <c r="W31" i="14"/>
  <c r="W25" i="14"/>
  <c r="W18" i="14"/>
  <c r="V39" i="14"/>
  <c r="V37" i="14"/>
  <c r="V31" i="14"/>
  <c r="V25" i="14"/>
  <c r="V18" i="14"/>
  <c r="U39" i="14"/>
  <c r="U37" i="14"/>
  <c r="U31" i="14"/>
  <c r="U25" i="14"/>
  <c r="U18" i="14"/>
  <c r="T39" i="14"/>
  <c r="T37" i="14"/>
  <c r="T31" i="14"/>
  <c r="T25" i="14"/>
  <c r="T18" i="14"/>
  <c r="S39" i="14"/>
  <c r="S37" i="14"/>
  <c r="S31" i="14"/>
  <c r="S25" i="14"/>
  <c r="S18" i="14"/>
  <c r="R39" i="14"/>
  <c r="R37" i="14"/>
  <c r="R31" i="14"/>
  <c r="R25" i="14"/>
  <c r="R18" i="14"/>
  <c r="Q39" i="14"/>
  <c r="Q37" i="14"/>
  <c r="Q31" i="14"/>
  <c r="Q25" i="14"/>
  <c r="Q18" i="14"/>
  <c r="P39" i="14"/>
  <c r="P37" i="14"/>
  <c r="P31" i="14"/>
  <c r="P25" i="14"/>
  <c r="P18" i="14"/>
  <c r="O39" i="14"/>
  <c r="O37" i="14"/>
  <c r="O31" i="14"/>
  <c r="O25" i="14"/>
  <c r="O18" i="14"/>
  <c r="N39" i="14"/>
  <c r="N37" i="14"/>
  <c r="N31" i="14"/>
  <c r="N25" i="14"/>
  <c r="N18" i="14"/>
  <c r="M39" i="14"/>
  <c r="M37" i="14"/>
  <c r="M31" i="14"/>
  <c r="M25" i="14"/>
  <c r="M18" i="14"/>
  <c r="L39" i="14"/>
  <c r="L37" i="14"/>
  <c r="L31" i="14"/>
  <c r="L25" i="14"/>
  <c r="L18" i="14"/>
  <c r="K39" i="14"/>
  <c r="K37" i="14"/>
  <c r="K31" i="14"/>
  <c r="K25" i="14"/>
  <c r="K18" i="14"/>
  <c r="J39" i="14"/>
  <c r="J37" i="14"/>
  <c r="J31" i="14"/>
  <c r="J25" i="14"/>
  <c r="J18" i="14"/>
  <c r="I39" i="14"/>
  <c r="I37" i="14"/>
  <c r="I31" i="14"/>
  <c r="I25" i="14"/>
  <c r="I18" i="14"/>
  <c r="H39" i="14"/>
  <c r="H37" i="14"/>
  <c r="H31" i="14"/>
  <c r="H25" i="14"/>
  <c r="H18" i="14"/>
  <c r="G39" i="14"/>
  <c r="G37" i="14"/>
  <c r="G31" i="14"/>
  <c r="G25" i="14"/>
  <c r="G18" i="14"/>
  <c r="F39" i="14"/>
  <c r="F37" i="14"/>
  <c r="F31" i="14"/>
  <c r="F25" i="14"/>
  <c r="F18" i="14"/>
  <c r="E39" i="14"/>
  <c r="E37" i="14"/>
  <c r="E31" i="14"/>
  <c r="E25" i="14"/>
  <c r="E18" i="14"/>
  <c r="D39" i="14"/>
  <c r="D37" i="14"/>
  <c r="D31" i="14"/>
  <c r="D25" i="14"/>
  <c r="D18" i="14"/>
  <c r="AG45" i="14"/>
  <c r="AG44" i="14"/>
  <c r="AG43" i="14"/>
  <c r="AG42" i="14"/>
  <c r="AG41" i="14"/>
  <c r="AG40" i="14"/>
  <c r="AG39" i="14"/>
  <c r="AG38" i="14"/>
  <c r="AG37" i="14"/>
  <c r="AG36" i="14"/>
  <c r="AG35" i="14"/>
  <c r="AG34" i="14"/>
  <c r="AG33" i="14"/>
  <c r="AG32" i="14"/>
  <c r="AG31" i="14"/>
  <c r="AG30" i="14"/>
  <c r="AG29" i="14"/>
  <c r="AG28" i="14"/>
  <c r="AG27" i="14"/>
  <c r="AG25" i="14"/>
  <c r="AG24" i="14"/>
  <c r="AG23" i="14"/>
  <c r="AG22" i="14"/>
  <c r="AG21" i="14"/>
  <c r="AG20" i="14"/>
  <c r="AG19" i="14"/>
  <c r="AG18" i="14"/>
  <c r="AG17" i="14"/>
  <c r="AG16" i="14"/>
  <c r="AG15" i="14"/>
  <c r="AG14" i="14"/>
  <c r="AG13" i="14"/>
  <c r="AG12" i="14"/>
  <c r="AG11" i="14"/>
  <c r="AG10" i="14"/>
  <c r="AG9" i="14"/>
  <c r="AG7" i="14"/>
  <c r="AF40" i="9"/>
  <c r="AF38" i="9"/>
  <c r="AF36" i="9"/>
  <c r="AF35" i="9"/>
  <c r="AF34" i="9"/>
  <c r="AF33" i="9"/>
  <c r="AF32" i="9"/>
  <c r="AF31" i="9"/>
  <c r="AF30" i="9"/>
  <c r="AF29" i="9"/>
  <c r="AF28" i="9"/>
  <c r="AF26" i="9"/>
  <c r="AF25" i="9"/>
  <c r="AF24" i="9"/>
  <c r="AF23" i="9"/>
  <c r="AF22" i="9"/>
  <c r="AF21" i="9"/>
  <c r="AF20" i="9"/>
  <c r="AF19" i="9"/>
  <c r="AF18" i="9"/>
  <c r="AF17" i="9"/>
  <c r="AF16" i="9"/>
  <c r="AF15" i="9"/>
  <c r="AF14" i="9"/>
  <c r="AF13" i="9"/>
  <c r="AF12" i="9"/>
  <c r="AF11" i="9"/>
  <c r="AF10" i="9"/>
  <c r="AF9" i="9"/>
  <c r="AF7" i="9"/>
  <c r="AE40" i="9"/>
  <c r="AE38" i="9"/>
  <c r="AE36" i="9"/>
  <c r="AE35" i="9"/>
  <c r="AE34" i="9"/>
  <c r="AE33" i="9"/>
  <c r="AE32" i="9"/>
  <c r="AE31" i="9"/>
  <c r="AE30" i="9"/>
  <c r="AE29" i="9"/>
  <c r="AE28" i="9"/>
  <c r="AE26" i="9"/>
  <c r="AE25" i="9"/>
  <c r="AE24" i="9"/>
  <c r="AE23" i="9"/>
  <c r="AE22" i="9"/>
  <c r="AE21" i="9"/>
  <c r="AE20" i="9"/>
  <c r="AE19" i="9"/>
  <c r="AE18" i="9"/>
  <c r="AE17" i="9"/>
  <c r="AE16" i="9"/>
  <c r="AE15" i="9"/>
  <c r="AE14" i="9"/>
  <c r="AE13" i="9"/>
  <c r="AE12" i="9"/>
  <c r="AE11" i="9"/>
  <c r="AE10" i="9"/>
  <c r="AE9" i="9"/>
  <c r="AE7" i="9"/>
  <c r="AD40" i="9"/>
  <c r="AD38" i="9"/>
  <c r="AD36" i="9"/>
  <c r="AD35" i="9"/>
  <c r="AD34" i="9"/>
  <c r="AD33" i="9"/>
  <c r="AD32" i="9"/>
  <c r="AD31" i="9"/>
  <c r="AD30" i="9"/>
  <c r="AD29" i="9"/>
  <c r="AD28" i="9"/>
  <c r="AD26" i="9"/>
  <c r="AD25" i="9"/>
  <c r="AD24" i="9"/>
  <c r="AD23" i="9"/>
  <c r="AD22" i="9"/>
  <c r="AD21" i="9"/>
  <c r="AD20" i="9"/>
  <c r="AD19" i="9"/>
  <c r="AD18" i="9"/>
  <c r="AD17" i="9"/>
  <c r="AD16" i="9"/>
  <c r="AD15" i="9"/>
  <c r="AD14" i="9"/>
  <c r="AD13" i="9"/>
  <c r="AD12" i="9"/>
  <c r="AD11" i="9"/>
  <c r="AD10" i="9"/>
  <c r="AD9" i="9"/>
  <c r="AD7" i="9"/>
  <c r="AC40" i="9"/>
  <c r="AC38" i="9"/>
  <c r="AC36" i="9"/>
  <c r="AC35" i="9"/>
  <c r="AC34" i="9"/>
  <c r="AC33" i="9"/>
  <c r="AC32" i="9"/>
  <c r="AC31" i="9"/>
  <c r="AC30" i="9"/>
  <c r="AC29" i="9"/>
  <c r="AC28" i="9"/>
  <c r="AC26" i="9"/>
  <c r="AC25" i="9"/>
  <c r="AC24" i="9"/>
  <c r="AC23" i="9"/>
  <c r="AC22" i="9"/>
  <c r="AC21" i="9"/>
  <c r="AC20" i="9"/>
  <c r="AC19" i="9"/>
  <c r="AC18" i="9"/>
  <c r="AC17" i="9"/>
  <c r="AC16" i="9"/>
  <c r="AC15" i="9"/>
  <c r="AC14" i="9"/>
  <c r="AC13" i="9"/>
  <c r="AC12" i="9"/>
  <c r="AC11" i="9"/>
  <c r="AC10" i="9"/>
  <c r="AC9" i="9"/>
  <c r="AC7" i="9"/>
  <c r="AB40" i="9"/>
  <c r="AB38" i="9"/>
  <c r="AB36" i="9"/>
  <c r="AB35" i="9"/>
  <c r="AB34" i="9"/>
  <c r="AB33" i="9"/>
  <c r="AB32" i="9"/>
  <c r="AB31" i="9"/>
  <c r="AB30" i="9"/>
  <c r="AB29" i="9"/>
  <c r="AB28" i="9"/>
  <c r="AB26" i="9"/>
  <c r="AB25" i="9"/>
  <c r="AB24" i="9"/>
  <c r="AB23" i="9"/>
  <c r="AB22" i="9"/>
  <c r="AB21" i="9"/>
  <c r="AB20" i="9"/>
  <c r="AB19" i="9"/>
  <c r="AB18" i="9"/>
  <c r="AB17" i="9"/>
  <c r="AB16" i="9"/>
  <c r="AB15" i="9"/>
  <c r="AB14" i="9"/>
  <c r="AB13" i="9"/>
  <c r="AB12" i="9"/>
  <c r="AB11" i="9"/>
  <c r="AB10" i="9"/>
  <c r="AB9" i="9"/>
  <c r="AB7" i="9"/>
  <c r="AA40" i="9"/>
  <c r="AA38" i="9"/>
  <c r="AA36" i="9"/>
  <c r="AA35" i="9"/>
  <c r="AA34" i="9"/>
  <c r="AA33" i="9"/>
  <c r="AA32" i="9"/>
  <c r="AA31" i="9"/>
  <c r="AA30" i="9"/>
  <c r="AA29" i="9"/>
  <c r="AA28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AA13" i="9"/>
  <c r="AA12" i="9"/>
  <c r="AA11" i="9"/>
  <c r="AA10" i="9"/>
  <c r="AA9" i="9"/>
  <c r="AA7" i="9"/>
  <c r="Z40" i="9"/>
  <c r="Z38" i="9"/>
  <c r="Z36" i="9"/>
  <c r="Z35" i="9"/>
  <c r="Z34" i="9"/>
  <c r="Z33" i="9"/>
  <c r="Z32" i="9"/>
  <c r="Z31" i="9"/>
  <c r="Z30" i="9"/>
  <c r="Z29" i="9"/>
  <c r="Z28" i="9"/>
  <c r="Z26" i="9"/>
  <c r="Z25" i="9"/>
  <c r="Z24" i="9"/>
  <c r="Z23" i="9"/>
  <c r="Z22" i="9"/>
  <c r="Z21" i="9"/>
  <c r="Z20" i="9"/>
  <c r="Z19" i="9"/>
  <c r="Z18" i="9"/>
  <c r="Z17" i="9"/>
  <c r="Z16" i="9"/>
  <c r="Z15" i="9"/>
  <c r="Z14" i="9"/>
  <c r="Z13" i="9"/>
  <c r="Z12" i="9"/>
  <c r="Z11" i="9"/>
  <c r="Z10" i="9"/>
  <c r="Z9" i="9"/>
  <c r="Z7" i="9"/>
  <c r="Y40" i="9"/>
  <c r="Y38" i="9"/>
  <c r="Y36" i="9"/>
  <c r="Y35" i="9"/>
  <c r="Y34" i="9"/>
  <c r="Y33" i="9"/>
  <c r="Y32" i="9"/>
  <c r="Y31" i="9"/>
  <c r="Y30" i="9"/>
  <c r="Y29" i="9"/>
  <c r="Y28" i="9"/>
  <c r="Y26" i="9"/>
  <c r="Y25" i="9"/>
  <c r="Y24" i="9"/>
  <c r="Y23" i="9"/>
  <c r="Y22" i="9"/>
  <c r="Y21" i="9"/>
  <c r="Y20" i="9"/>
  <c r="Y19" i="9"/>
  <c r="Y18" i="9"/>
  <c r="Y17" i="9"/>
  <c r="Y16" i="9"/>
  <c r="Y15" i="9"/>
  <c r="Y14" i="9"/>
  <c r="Y13" i="9"/>
  <c r="Y12" i="9"/>
  <c r="Y11" i="9"/>
  <c r="Y10" i="9"/>
  <c r="Y9" i="9"/>
  <c r="Y7" i="9"/>
  <c r="X40" i="9"/>
  <c r="X38" i="9"/>
  <c r="X36" i="9"/>
  <c r="X35" i="9"/>
  <c r="X34" i="9"/>
  <c r="X33" i="9"/>
  <c r="X32" i="9"/>
  <c r="X31" i="9"/>
  <c r="X30" i="9"/>
  <c r="X29" i="9"/>
  <c r="X28" i="9"/>
  <c r="X26" i="9"/>
  <c r="X25" i="9"/>
  <c r="X24" i="9"/>
  <c r="X23" i="9"/>
  <c r="X22" i="9"/>
  <c r="X21" i="9"/>
  <c r="X20" i="9"/>
  <c r="X19" i="9"/>
  <c r="X18" i="9"/>
  <c r="X17" i="9"/>
  <c r="X16" i="9"/>
  <c r="X15" i="9"/>
  <c r="X14" i="9"/>
  <c r="X13" i="9"/>
  <c r="X12" i="9"/>
  <c r="X11" i="9"/>
  <c r="X10" i="9"/>
  <c r="X9" i="9"/>
  <c r="X7" i="9"/>
  <c r="AG40" i="9"/>
  <c r="AG38" i="9"/>
  <c r="AG36" i="9"/>
  <c r="AG35" i="9"/>
  <c r="AG34" i="9"/>
  <c r="AG33" i="9"/>
  <c r="AG32" i="9"/>
  <c r="AG31" i="9"/>
  <c r="AG30" i="9"/>
  <c r="AG29" i="9"/>
  <c r="AG28" i="9"/>
  <c r="AG26" i="9"/>
  <c r="AG25" i="9"/>
  <c r="AG24" i="9"/>
  <c r="AG23" i="9"/>
  <c r="AG22" i="9"/>
  <c r="AG21" i="9"/>
  <c r="AG20" i="9"/>
  <c r="AG19" i="9"/>
  <c r="AG18" i="9"/>
  <c r="AG17" i="9"/>
  <c r="AG16" i="9"/>
  <c r="AG15" i="9"/>
  <c r="AG14" i="9"/>
  <c r="AG13" i="9"/>
  <c r="AG12" i="9"/>
  <c r="AG11" i="9"/>
  <c r="AG10" i="9"/>
  <c r="AG9" i="9"/>
  <c r="AG7" i="9"/>
  <c r="W31" i="12"/>
  <c r="W30" i="12"/>
  <c r="W29" i="12"/>
  <c r="W28" i="12"/>
  <c r="W27" i="12"/>
  <c r="W26" i="12"/>
  <c r="W25" i="12"/>
  <c r="W24" i="12"/>
  <c r="W40" i="6"/>
  <c r="W34" i="5"/>
  <c r="W41" i="6"/>
  <c r="W23" i="12"/>
  <c r="W22" i="12"/>
  <c r="W29" i="6"/>
  <c r="W25" i="5"/>
  <c r="W13" i="12"/>
  <c r="W20" i="11"/>
  <c r="W11" i="12"/>
  <c r="W9" i="12"/>
  <c r="W14" i="6"/>
  <c r="W17" i="12"/>
  <c r="W13" i="6"/>
  <c r="W12" i="5"/>
  <c r="W15" i="6"/>
  <c r="W9" i="11"/>
  <c r="W10" i="6"/>
  <c r="W18" i="6"/>
  <c r="V31" i="12"/>
  <c r="V30" i="12"/>
  <c r="V29" i="12"/>
  <c r="V28" i="12"/>
  <c r="V27" i="12"/>
  <c r="V26" i="12"/>
  <c r="V25" i="12"/>
  <c r="V31" i="6"/>
  <c r="V40" i="6"/>
  <c r="V34" i="5"/>
  <c r="V41" i="6"/>
  <c r="V23" i="12"/>
  <c r="V22" i="12"/>
  <c r="V29" i="6"/>
  <c r="V28" i="6"/>
  <c r="V15" i="12"/>
  <c r="V14" i="12"/>
  <c r="V12" i="12"/>
  <c r="V10" i="12"/>
  <c r="V18" i="12"/>
  <c r="V17" i="12"/>
  <c r="V13" i="5"/>
  <c r="V12" i="5"/>
  <c r="V10" i="11"/>
  <c r="V9" i="11"/>
  <c r="V28" i="5"/>
  <c r="V7" i="12"/>
  <c r="V10" i="6"/>
  <c r="U30" i="12"/>
  <c r="U29" i="12"/>
  <c r="U28" i="12"/>
  <c r="U27" i="12"/>
  <c r="U26" i="12"/>
  <c r="U25" i="12"/>
  <c r="U24" i="12"/>
  <c r="U40" i="6"/>
  <c r="U34" i="5"/>
  <c r="U41" i="6"/>
  <c r="U23" i="12"/>
  <c r="U22" i="12"/>
  <c r="U29" i="6"/>
  <c r="U20" i="12"/>
  <c r="U25" i="5"/>
  <c r="U13" i="12"/>
  <c r="U9" i="12"/>
  <c r="U17" i="11"/>
  <c r="U17" i="12"/>
  <c r="U13" i="6"/>
  <c r="U12" i="5"/>
  <c r="U10" i="11"/>
  <c r="U9" i="11"/>
  <c r="U10" i="6"/>
  <c r="T31" i="12"/>
  <c r="T30" i="12"/>
  <c r="T29" i="12"/>
  <c r="T28" i="12"/>
  <c r="T27" i="12"/>
  <c r="T26" i="12"/>
  <c r="T25" i="12"/>
  <c r="T24" i="12"/>
  <c r="T40" i="6"/>
  <c r="T34" i="5"/>
  <c r="T41" i="6"/>
  <c r="T23" i="12"/>
  <c r="T22" i="12"/>
  <c r="T29" i="6"/>
  <c r="T15" i="12"/>
  <c r="T14" i="12"/>
  <c r="T12" i="12"/>
  <c r="T19" i="11"/>
  <c r="T10" i="12"/>
  <c r="T18" i="12"/>
  <c r="T17" i="12"/>
  <c r="T13" i="5"/>
  <c r="T12" i="5"/>
  <c r="T10" i="11"/>
  <c r="T9" i="11"/>
  <c r="T28" i="5"/>
  <c r="T7" i="12"/>
  <c r="T10" i="6"/>
  <c r="S31" i="12"/>
  <c r="S30" i="12"/>
  <c r="S29" i="12"/>
  <c r="S28" i="12"/>
  <c r="S27" i="12"/>
  <c r="S26" i="12"/>
  <c r="S25" i="12"/>
  <c r="S24" i="12"/>
  <c r="S40" i="6"/>
  <c r="S34" i="5"/>
  <c r="S41" i="6"/>
  <c r="S22" i="12"/>
  <c r="S29" i="6"/>
  <c r="S25" i="5"/>
  <c r="S13" i="12"/>
  <c r="S11" i="12"/>
  <c r="S9" i="12"/>
  <c r="S14" i="6"/>
  <c r="S17" i="12"/>
  <c r="S13" i="6"/>
  <c r="S12" i="5"/>
  <c r="S15" i="6"/>
  <c r="S9" i="11"/>
  <c r="S7" i="11"/>
  <c r="S10" i="6"/>
  <c r="S18" i="6"/>
  <c r="R31" i="12"/>
  <c r="R30" i="12"/>
  <c r="R29" i="12"/>
  <c r="R28" i="12"/>
  <c r="R27" i="12"/>
  <c r="R26" i="12"/>
  <c r="R25" i="12"/>
  <c r="R31" i="6"/>
  <c r="R40" i="6"/>
  <c r="R34" i="5"/>
  <c r="R41" i="6"/>
  <c r="R23" i="12"/>
  <c r="R22" i="12"/>
  <c r="R29" i="6"/>
  <c r="R28" i="6"/>
  <c r="R15" i="12"/>
  <c r="R14" i="12"/>
  <c r="R12" i="12"/>
  <c r="R10" i="12"/>
  <c r="R18" i="12"/>
  <c r="R17" i="12"/>
  <c r="R13" i="5"/>
  <c r="R12" i="5"/>
  <c r="R10" i="11"/>
  <c r="R10" i="7"/>
  <c r="R28" i="5"/>
  <c r="R7" i="12"/>
  <c r="R10" i="6"/>
  <c r="Q18" i="6"/>
  <c r="K11" i="3"/>
  <c r="J11" i="3"/>
  <c r="G20" i="16"/>
  <c r="G36" i="16"/>
  <c r="E52" i="16"/>
  <c r="G37" i="16"/>
  <c r="E45" i="16"/>
  <c r="E53" i="16"/>
  <c r="I11" i="3"/>
  <c r="E39" i="16"/>
  <c r="E50" i="16"/>
  <c r="E48" i="16"/>
  <c r="G47" i="16"/>
  <c r="E49" i="16"/>
  <c r="E5" i="16"/>
  <c r="E46" i="16"/>
  <c r="E43" i="16"/>
  <c r="G48" i="16"/>
  <c r="G44" i="16"/>
  <c r="G40" i="16"/>
  <c r="G51" i="16"/>
  <c r="G42" i="16"/>
  <c r="E42" i="16"/>
  <c r="E38" i="16"/>
  <c r="E51" i="16"/>
  <c r="G53" i="16"/>
  <c r="G41" i="16"/>
  <c r="G27" i="16"/>
  <c r="E47" i="16"/>
  <c r="G50" i="16"/>
  <c r="H26" i="3"/>
  <c r="G33" i="3"/>
  <c r="G11" i="3"/>
  <c r="G26" i="3"/>
  <c r="H42" i="3"/>
  <c r="G42" i="3"/>
  <c r="H11" i="3"/>
  <c r="F55" i="17" l="1"/>
  <c r="F54" i="17"/>
  <c r="G54" i="17"/>
  <c r="G57" i="17"/>
  <c r="G56" i="17"/>
  <c r="G55" i="17"/>
  <c r="D5" i="16"/>
  <c r="E55" i="17"/>
  <c r="E57" i="17"/>
  <c r="D56" i="17"/>
  <c r="D54" i="17"/>
  <c r="D55" i="17"/>
  <c r="E54" i="17"/>
  <c r="D49" i="16"/>
  <c r="D39" i="16"/>
  <c r="D43" i="16"/>
  <c r="D47" i="16"/>
  <c r="D51" i="16"/>
  <c r="D45" i="16"/>
  <c r="D48" i="16"/>
  <c r="D52" i="16"/>
  <c r="D53" i="16"/>
  <c r="D38" i="16"/>
  <c r="D42" i="16"/>
  <c r="D46" i="16"/>
  <c r="D50" i="16"/>
  <c r="P50" i="6"/>
  <c r="G51" i="6"/>
  <c r="F50" i="6"/>
  <c r="L51" i="6"/>
  <c r="N51" i="6"/>
  <c r="Q50" i="6"/>
  <c r="L18" i="6"/>
  <c r="P51" i="6"/>
  <c r="L50" i="6"/>
  <c r="M18" i="6"/>
  <c r="M50" i="6"/>
  <c r="I50" i="6"/>
  <c r="K50" i="6"/>
  <c r="J51" i="6"/>
  <c r="Q51" i="6"/>
  <c r="F51" i="6"/>
  <c r="K18" i="6"/>
  <c r="M51" i="6"/>
  <c r="O50" i="6"/>
  <c r="N50" i="6"/>
  <c r="H51" i="6"/>
  <c r="O51" i="6"/>
  <c r="I51" i="6"/>
  <c r="P18" i="6"/>
  <c r="J18" i="6"/>
  <c r="G50" i="6"/>
  <c r="J50" i="6"/>
  <c r="O18" i="6"/>
  <c r="H50" i="6"/>
  <c r="K51" i="6"/>
  <c r="V48" i="6"/>
  <c r="E51" i="6"/>
  <c r="E50" i="6"/>
  <c r="D51" i="6"/>
  <c r="D50" i="6"/>
  <c r="R48" i="6"/>
  <c r="U48" i="6"/>
  <c r="S18" i="11"/>
  <c r="V20" i="11"/>
  <c r="R24" i="12"/>
  <c r="T16" i="11"/>
  <c r="W10" i="11"/>
  <c r="W12" i="12"/>
  <c r="R20" i="11"/>
  <c r="T24" i="11"/>
  <c r="W18" i="11"/>
  <c r="S10" i="11"/>
  <c r="U22" i="11"/>
  <c r="S14" i="12"/>
  <c r="S21" i="11"/>
  <c r="U13" i="5"/>
  <c r="U12" i="11"/>
  <c r="V14" i="11"/>
  <c r="W7" i="12"/>
  <c r="W7" i="11"/>
  <c r="W10" i="12"/>
  <c r="W17" i="11"/>
  <c r="R12" i="11"/>
  <c r="T7" i="11"/>
  <c r="U14" i="11"/>
  <c r="R9" i="12"/>
  <c r="R18" i="11"/>
  <c r="R13" i="12"/>
  <c r="R22" i="11"/>
  <c r="S28" i="5"/>
  <c r="S25" i="11"/>
  <c r="S18" i="12"/>
  <c r="S13" i="11"/>
  <c r="T9" i="12"/>
  <c r="T18" i="11"/>
  <c r="T13" i="12"/>
  <c r="T22" i="11"/>
  <c r="U28" i="5"/>
  <c r="U25" i="11"/>
  <c r="U18" i="12"/>
  <c r="U13" i="11"/>
  <c r="V9" i="12"/>
  <c r="V18" i="11"/>
  <c r="V13" i="12"/>
  <c r="V22" i="11"/>
  <c r="W28" i="5"/>
  <c r="W25" i="11"/>
  <c r="W18" i="12"/>
  <c r="W13" i="11"/>
  <c r="S7" i="12"/>
  <c r="R13" i="11"/>
  <c r="R21" i="11"/>
  <c r="S11" i="11"/>
  <c r="S19" i="11"/>
  <c r="T17" i="11"/>
  <c r="T25" i="11"/>
  <c r="U23" i="11"/>
  <c r="V13" i="11"/>
  <c r="V21" i="11"/>
  <c r="W11" i="11"/>
  <c r="W19" i="11"/>
  <c r="R14" i="11"/>
  <c r="S13" i="5"/>
  <c r="S12" i="11"/>
  <c r="S10" i="12"/>
  <c r="S17" i="11"/>
  <c r="T14" i="11"/>
  <c r="U7" i="12"/>
  <c r="U7" i="11"/>
  <c r="U24" i="6"/>
  <c r="U21" i="11"/>
  <c r="W13" i="5"/>
  <c r="W12" i="11"/>
  <c r="W14" i="12"/>
  <c r="W21" i="11"/>
  <c r="U10" i="12"/>
  <c r="V12" i="11"/>
  <c r="R14" i="6"/>
  <c r="R22" i="6"/>
  <c r="R19" i="11"/>
  <c r="R25" i="5"/>
  <c r="R23" i="11"/>
  <c r="T25" i="5"/>
  <c r="T23" i="11"/>
  <c r="V14" i="6"/>
  <c r="V22" i="6"/>
  <c r="V19" i="11"/>
  <c r="V25" i="5"/>
  <c r="V23" i="11"/>
  <c r="S16" i="12"/>
  <c r="V11" i="12"/>
  <c r="R7" i="11"/>
  <c r="R16" i="11"/>
  <c r="R24" i="11"/>
  <c r="S14" i="11"/>
  <c r="S22" i="11"/>
  <c r="T12" i="11"/>
  <c r="T20" i="11"/>
  <c r="U18" i="11"/>
  <c r="V7" i="11"/>
  <c r="V16" i="11"/>
  <c r="V24" i="11"/>
  <c r="W14" i="11"/>
  <c r="W22" i="11"/>
  <c r="R13" i="6"/>
  <c r="R11" i="11"/>
  <c r="S16" i="11"/>
  <c r="S12" i="12"/>
  <c r="S20" i="11"/>
  <c r="S15" i="12"/>
  <c r="S24" i="11"/>
  <c r="T13" i="6"/>
  <c r="T11" i="11"/>
  <c r="U16" i="11"/>
  <c r="U12" i="12"/>
  <c r="U20" i="11"/>
  <c r="U15" i="12"/>
  <c r="U24" i="11"/>
  <c r="V13" i="6"/>
  <c r="V11" i="11"/>
  <c r="W16" i="11"/>
  <c r="W15" i="12"/>
  <c r="W24" i="11"/>
  <c r="V20" i="12"/>
  <c r="R9" i="11"/>
  <c r="R17" i="11"/>
  <c r="R25" i="11"/>
  <c r="S23" i="11"/>
  <c r="T13" i="11"/>
  <c r="T21" i="11"/>
  <c r="U11" i="11"/>
  <c r="U19" i="11"/>
  <c r="V17" i="11"/>
  <c r="V25" i="11"/>
  <c r="W23" i="11"/>
  <c r="S39" i="6"/>
  <c r="S23" i="12"/>
  <c r="U33" i="7"/>
  <c r="U31" i="12"/>
  <c r="T14" i="6"/>
  <c r="T16" i="12"/>
  <c r="T22" i="6"/>
  <c r="T11" i="12"/>
  <c r="U14" i="6"/>
  <c r="U16" i="12"/>
  <c r="R16" i="12"/>
  <c r="U11" i="12"/>
  <c r="R11" i="12"/>
  <c r="R20" i="12"/>
  <c r="U14" i="12"/>
  <c r="V24" i="12"/>
  <c r="W16" i="12"/>
  <c r="S28" i="6"/>
  <c r="S20" i="12"/>
  <c r="T28" i="6"/>
  <c r="T20" i="12"/>
  <c r="W28" i="6"/>
  <c r="W20" i="12"/>
  <c r="V16" i="12"/>
  <c r="D18" i="6"/>
  <c r="E18" i="6"/>
  <c r="F18" i="6"/>
  <c r="G18" i="6"/>
  <c r="H18" i="6"/>
  <c r="I18" i="6"/>
  <c r="R11" i="6"/>
  <c r="R23" i="6"/>
  <c r="R26" i="6"/>
  <c r="R43" i="6"/>
  <c r="R36" i="6"/>
  <c r="S11" i="6"/>
  <c r="S23" i="6"/>
  <c r="S27" i="5"/>
  <c r="S26" i="6"/>
  <c r="S31" i="6"/>
  <c r="S43" i="6"/>
  <c r="S36" i="6"/>
  <c r="T11" i="6"/>
  <c r="T23" i="6"/>
  <c r="T26" i="6"/>
  <c r="T31" i="6"/>
  <c r="T43" i="6"/>
  <c r="T36" i="6"/>
  <c r="U11" i="6"/>
  <c r="U23" i="6"/>
  <c r="U27" i="5"/>
  <c r="U26" i="6"/>
  <c r="U31" i="6"/>
  <c r="U41" i="14"/>
  <c r="U43" i="6"/>
  <c r="U36" i="6"/>
  <c r="V11" i="6"/>
  <c r="V23" i="6"/>
  <c r="V26" i="6"/>
  <c r="V43" i="6"/>
  <c r="V36" i="6"/>
  <c r="W11" i="6"/>
  <c r="W23" i="6"/>
  <c r="W27" i="5"/>
  <c r="W26" i="6"/>
  <c r="W31" i="6"/>
  <c r="W38" i="5"/>
  <c r="W43" i="6"/>
  <c r="W36" i="6"/>
  <c r="R8" i="6"/>
  <c r="R20" i="5"/>
  <c r="R20" i="6"/>
  <c r="R24" i="6"/>
  <c r="R38" i="6"/>
  <c r="R40" i="14"/>
  <c r="R42" i="6"/>
  <c r="R34" i="6"/>
  <c r="R44" i="14"/>
  <c r="R47" i="6"/>
  <c r="S8" i="6"/>
  <c r="S20" i="6"/>
  <c r="S24" i="6"/>
  <c r="S38" i="6"/>
  <c r="S40" i="14"/>
  <c r="S42" i="6"/>
  <c r="S34" i="6"/>
  <c r="S44" i="14"/>
  <c r="S47" i="6"/>
  <c r="T8" i="6"/>
  <c r="T20" i="6"/>
  <c r="T24" i="6"/>
  <c r="T38" i="6"/>
  <c r="T40" i="14"/>
  <c r="T42" i="6"/>
  <c r="T34" i="6"/>
  <c r="T44" i="14"/>
  <c r="T47" i="6"/>
  <c r="U7" i="7"/>
  <c r="U8" i="6"/>
  <c r="U20" i="6"/>
  <c r="U28" i="6"/>
  <c r="U38" i="6"/>
  <c r="U40" i="14"/>
  <c r="U42" i="6"/>
  <c r="U34" i="6"/>
  <c r="U44" i="14"/>
  <c r="U47" i="6"/>
  <c r="V8" i="6"/>
  <c r="V20" i="5"/>
  <c r="V20" i="6"/>
  <c r="V24" i="5"/>
  <c r="V24" i="6"/>
  <c r="V38" i="6"/>
  <c r="V40" i="14"/>
  <c r="V42" i="6"/>
  <c r="V34" i="6"/>
  <c r="V44" i="14"/>
  <c r="V47" i="6"/>
  <c r="W8" i="5"/>
  <c r="W8" i="6"/>
  <c r="W20" i="6"/>
  <c r="W24" i="6"/>
  <c r="W38" i="6"/>
  <c r="W40" i="14"/>
  <c r="W42" i="6"/>
  <c r="W34" i="6"/>
  <c r="W44" i="14"/>
  <c r="W47" i="6"/>
  <c r="R11" i="5"/>
  <c r="R15" i="6"/>
  <c r="R17" i="5"/>
  <c r="R17" i="6"/>
  <c r="R16" i="6"/>
  <c r="R21" i="6"/>
  <c r="R25" i="6"/>
  <c r="R49" i="6"/>
  <c r="R39" i="6"/>
  <c r="R30" i="6"/>
  <c r="R32" i="6"/>
  <c r="R42" i="14"/>
  <c r="R44" i="6"/>
  <c r="R37" i="6"/>
  <c r="S17" i="5"/>
  <c r="S17" i="6"/>
  <c r="S16" i="6"/>
  <c r="S21" i="6"/>
  <c r="S25" i="6"/>
  <c r="S49" i="6"/>
  <c r="S30" i="6"/>
  <c r="S32" i="6"/>
  <c r="S42" i="14"/>
  <c r="S44" i="6"/>
  <c r="S37" i="6"/>
  <c r="T11" i="5"/>
  <c r="T15" i="6"/>
  <c r="T17" i="5"/>
  <c r="T17" i="6"/>
  <c r="T16" i="6"/>
  <c r="T21" i="6"/>
  <c r="T25" i="6"/>
  <c r="T31" i="5"/>
  <c r="T49" i="6"/>
  <c r="T39" i="6"/>
  <c r="T30" i="6"/>
  <c r="T36" i="5"/>
  <c r="T32" i="6"/>
  <c r="T42" i="14"/>
  <c r="T44" i="6"/>
  <c r="T37" i="6"/>
  <c r="U11" i="5"/>
  <c r="U15" i="6"/>
  <c r="U17" i="5"/>
  <c r="U17" i="6"/>
  <c r="U16" i="6"/>
  <c r="U21" i="6"/>
  <c r="U25" i="6"/>
  <c r="U49" i="6"/>
  <c r="U33" i="5"/>
  <c r="U39" i="6"/>
  <c r="U30" i="6"/>
  <c r="U32" i="6"/>
  <c r="U42" i="14"/>
  <c r="U44" i="6"/>
  <c r="U42" i="5"/>
  <c r="U37" i="6"/>
  <c r="V11" i="5"/>
  <c r="V15" i="6"/>
  <c r="V17" i="5"/>
  <c r="V17" i="6"/>
  <c r="V16" i="6"/>
  <c r="V21" i="6"/>
  <c r="V25" i="6"/>
  <c r="V31" i="5"/>
  <c r="V49" i="6"/>
  <c r="V39" i="6"/>
  <c r="V30" i="6"/>
  <c r="V36" i="5"/>
  <c r="V32" i="6"/>
  <c r="V42" i="14"/>
  <c r="V44" i="6"/>
  <c r="V37" i="6"/>
  <c r="W17" i="5"/>
  <c r="W17" i="6"/>
  <c r="W16" i="6"/>
  <c r="W21" i="6"/>
  <c r="W25" i="6"/>
  <c r="W49" i="6"/>
  <c r="W33" i="5"/>
  <c r="W39" i="6"/>
  <c r="W30" i="6"/>
  <c r="W32" i="6"/>
  <c r="W42" i="14"/>
  <c r="W44" i="6"/>
  <c r="W42" i="5"/>
  <c r="W37" i="6"/>
  <c r="R26" i="9"/>
  <c r="R19" i="6"/>
  <c r="R43" i="14"/>
  <c r="R45" i="6"/>
  <c r="R33" i="6"/>
  <c r="R40" i="5"/>
  <c r="R35" i="6"/>
  <c r="S26" i="9"/>
  <c r="S19" i="6"/>
  <c r="S16" i="7"/>
  <c r="S22" i="6"/>
  <c r="S43" i="14"/>
  <c r="S45" i="6"/>
  <c r="S33" i="6"/>
  <c r="S35" i="6"/>
  <c r="T10" i="7"/>
  <c r="T26" i="9"/>
  <c r="T19" i="6"/>
  <c r="T43" i="14"/>
  <c r="T45" i="6"/>
  <c r="T33" i="6"/>
  <c r="T35" i="6"/>
  <c r="U26" i="9"/>
  <c r="U19" i="6"/>
  <c r="U16" i="7"/>
  <c r="U22" i="6"/>
  <c r="U43" i="14"/>
  <c r="U45" i="6"/>
  <c r="U33" i="6"/>
  <c r="U35" i="6"/>
  <c r="V10" i="7"/>
  <c r="V26" i="9"/>
  <c r="V19" i="6"/>
  <c r="V43" i="14"/>
  <c r="V45" i="6"/>
  <c r="V33" i="6"/>
  <c r="V35" i="6"/>
  <c r="W26" i="9"/>
  <c r="W19" i="6"/>
  <c r="W16" i="7"/>
  <c r="W22" i="6"/>
  <c r="W43" i="14"/>
  <c r="W45" i="6"/>
  <c r="W33" i="6"/>
  <c r="W35" i="6"/>
  <c r="T27" i="7"/>
  <c r="V26" i="7"/>
  <c r="W29" i="7"/>
  <c r="T22" i="7"/>
  <c r="U18" i="7"/>
  <c r="V22" i="7"/>
  <c r="W22" i="7"/>
  <c r="R26" i="7"/>
  <c r="S22" i="7"/>
  <c r="V23" i="7"/>
  <c r="R22" i="7"/>
  <c r="R16" i="7"/>
  <c r="S10" i="7"/>
  <c r="T16" i="7"/>
  <c r="U10" i="7"/>
  <c r="V16" i="7"/>
  <c r="W10" i="7"/>
  <c r="W12" i="7"/>
  <c r="R10" i="5"/>
  <c r="R32" i="5"/>
  <c r="R24" i="7"/>
  <c r="S10" i="5"/>
  <c r="S15" i="5"/>
  <c r="S11" i="7"/>
  <c r="S24" i="5"/>
  <c r="S18" i="7"/>
  <c r="T10" i="5"/>
  <c r="T24" i="5"/>
  <c r="T18" i="7"/>
  <c r="R12" i="7"/>
  <c r="R21" i="5"/>
  <c r="R15" i="7"/>
  <c r="R26" i="5"/>
  <c r="R19" i="7"/>
  <c r="R31" i="5"/>
  <c r="R23" i="7"/>
  <c r="R33" i="5"/>
  <c r="R25" i="7"/>
  <c r="R43" i="5"/>
  <c r="R34" i="7"/>
  <c r="R36" i="5"/>
  <c r="R27" i="7"/>
  <c r="R42" i="5"/>
  <c r="R33" i="7"/>
  <c r="S12" i="7"/>
  <c r="S21" i="5"/>
  <c r="S15" i="7"/>
  <c r="S26" i="5"/>
  <c r="S19" i="7"/>
  <c r="S31" i="5"/>
  <c r="S23" i="7"/>
  <c r="S33" i="5"/>
  <c r="S25" i="7"/>
  <c r="S43" i="5"/>
  <c r="S34" i="7"/>
  <c r="S36" i="5"/>
  <c r="S27" i="7"/>
  <c r="S42" i="5"/>
  <c r="S33" i="7"/>
  <c r="T12" i="7"/>
  <c r="T21" i="5"/>
  <c r="T15" i="7"/>
  <c r="R31" i="7"/>
  <c r="R8" i="5"/>
  <c r="R7" i="7"/>
  <c r="S8" i="5"/>
  <c r="S7" i="7"/>
  <c r="S20" i="5"/>
  <c r="S14" i="7"/>
  <c r="S32" i="5"/>
  <c r="S24" i="7"/>
  <c r="R14" i="7"/>
  <c r="R37" i="5"/>
  <c r="R28" i="7"/>
  <c r="S37" i="5"/>
  <c r="S28" i="7"/>
  <c r="S40" i="5"/>
  <c r="S31" i="7"/>
  <c r="T37" i="5"/>
  <c r="T28" i="7"/>
  <c r="T40" i="5"/>
  <c r="T31" i="7"/>
  <c r="U37" i="5"/>
  <c r="U28" i="7"/>
  <c r="U40" i="5"/>
  <c r="U31" i="7"/>
  <c r="V37" i="5"/>
  <c r="V28" i="7"/>
  <c r="V40" i="5"/>
  <c r="V31" i="7"/>
  <c r="W37" i="5"/>
  <c r="W28" i="7"/>
  <c r="W40" i="5"/>
  <c r="W31" i="7"/>
  <c r="S20" i="7"/>
  <c r="R15" i="5"/>
  <c r="R11" i="7"/>
  <c r="R24" i="5"/>
  <c r="R18" i="7"/>
  <c r="R39" i="5"/>
  <c r="R30" i="7"/>
  <c r="S39" i="5"/>
  <c r="S30" i="7"/>
  <c r="T8" i="5"/>
  <c r="T7" i="7"/>
  <c r="T14" i="9"/>
  <c r="T11" i="7"/>
  <c r="T20" i="5"/>
  <c r="T14" i="7"/>
  <c r="T32" i="5"/>
  <c r="T24" i="7"/>
  <c r="T39" i="5"/>
  <c r="T30" i="7"/>
  <c r="R19" i="5"/>
  <c r="R13" i="7"/>
  <c r="R23" i="5"/>
  <c r="R17" i="7"/>
  <c r="R27" i="5"/>
  <c r="R20" i="7"/>
  <c r="R38" i="5"/>
  <c r="R29" i="7"/>
  <c r="R41" i="5"/>
  <c r="R32" i="7"/>
  <c r="S19" i="5"/>
  <c r="S13" i="7"/>
  <c r="S23" i="5"/>
  <c r="S17" i="7"/>
  <c r="S35" i="5"/>
  <c r="S26" i="7"/>
  <c r="S38" i="5"/>
  <c r="S29" i="7"/>
  <c r="S41" i="5"/>
  <c r="S32" i="7"/>
  <c r="T19" i="5"/>
  <c r="T13" i="7"/>
  <c r="T23" i="5"/>
  <c r="T17" i="7"/>
  <c r="T27" i="5"/>
  <c r="T20" i="7"/>
  <c r="T35" i="5"/>
  <c r="T26" i="7"/>
  <c r="T38" i="5"/>
  <c r="T29" i="7"/>
  <c r="T41" i="5"/>
  <c r="T32" i="7"/>
  <c r="U19" i="5"/>
  <c r="U13" i="7"/>
  <c r="U23" i="5"/>
  <c r="U17" i="7"/>
  <c r="U35" i="5"/>
  <c r="U26" i="7"/>
  <c r="U41" i="5"/>
  <c r="U32" i="7"/>
  <c r="V19" i="5"/>
  <c r="V13" i="7"/>
  <c r="V23" i="5"/>
  <c r="V17" i="7"/>
  <c r="V27" i="5"/>
  <c r="V20" i="7"/>
  <c r="V38" i="5"/>
  <c r="V29" i="7"/>
  <c r="V41" i="5"/>
  <c r="V32" i="7"/>
  <c r="W19" i="5"/>
  <c r="W13" i="7"/>
  <c r="W23" i="5"/>
  <c r="W17" i="7"/>
  <c r="W35" i="5"/>
  <c r="W26" i="7"/>
  <c r="W41" i="5"/>
  <c r="W32" i="7"/>
  <c r="U20" i="7"/>
  <c r="V27" i="7"/>
  <c r="W33" i="7"/>
  <c r="U10" i="5"/>
  <c r="U15" i="5"/>
  <c r="U11" i="7"/>
  <c r="U20" i="5"/>
  <c r="U14" i="7"/>
  <c r="U27" i="14"/>
  <c r="U22" i="7"/>
  <c r="U32" i="5"/>
  <c r="U24" i="7"/>
  <c r="U39" i="5"/>
  <c r="U30" i="7"/>
  <c r="V8" i="5"/>
  <c r="V7" i="7"/>
  <c r="V10" i="5"/>
  <c r="V15" i="5"/>
  <c r="V11" i="7"/>
  <c r="V32" i="5"/>
  <c r="V24" i="7"/>
  <c r="V39" i="5"/>
  <c r="V30" i="7"/>
  <c r="W10" i="5"/>
  <c r="W15" i="5"/>
  <c r="W11" i="7"/>
  <c r="W20" i="5"/>
  <c r="W14" i="7"/>
  <c r="W24" i="5"/>
  <c r="W18" i="7"/>
  <c r="W32" i="5"/>
  <c r="W24" i="7"/>
  <c r="W39" i="5"/>
  <c r="W30" i="7"/>
  <c r="U25" i="7"/>
  <c r="V14" i="7"/>
  <c r="W20" i="7"/>
  <c r="T26" i="5"/>
  <c r="T19" i="7"/>
  <c r="T33" i="5"/>
  <c r="T25" i="7"/>
  <c r="T43" i="5"/>
  <c r="T34" i="7"/>
  <c r="T42" i="5"/>
  <c r="T33" i="7"/>
  <c r="U21" i="5"/>
  <c r="U15" i="7"/>
  <c r="U26" i="5"/>
  <c r="U19" i="7"/>
  <c r="U31" i="5"/>
  <c r="U23" i="7"/>
  <c r="U43" i="5"/>
  <c r="U34" i="7"/>
  <c r="U36" i="5"/>
  <c r="U27" i="7"/>
  <c r="V12" i="7"/>
  <c r="V21" i="5"/>
  <c r="V15" i="7"/>
  <c r="V26" i="5"/>
  <c r="V19" i="7"/>
  <c r="V33" i="5"/>
  <c r="V25" i="7"/>
  <c r="V43" i="5"/>
  <c r="V34" i="7"/>
  <c r="V42" i="5"/>
  <c r="V33" i="7"/>
  <c r="W21" i="5"/>
  <c r="W15" i="7"/>
  <c r="W26" i="5"/>
  <c r="W19" i="7"/>
  <c r="W31" i="5"/>
  <c r="W23" i="7"/>
  <c r="W43" i="5"/>
  <c r="W34" i="7"/>
  <c r="W36" i="5"/>
  <c r="W27" i="7"/>
  <c r="T23" i="7"/>
  <c r="U12" i="7"/>
  <c r="U29" i="7"/>
  <c r="V18" i="7"/>
  <c r="W7" i="7"/>
  <c r="W25" i="7"/>
  <c r="U38" i="5"/>
  <c r="R19" i="9"/>
  <c r="R22" i="5"/>
  <c r="S13" i="9"/>
  <c r="S14" i="5"/>
  <c r="R13" i="9"/>
  <c r="R14" i="5"/>
  <c r="S19" i="9"/>
  <c r="S22" i="5"/>
  <c r="R28" i="9"/>
  <c r="R35" i="5"/>
  <c r="R27" i="14"/>
  <c r="S27" i="14"/>
  <c r="S10" i="9"/>
  <c r="S11" i="5"/>
  <c r="W10" i="9"/>
  <c r="W11" i="5"/>
  <c r="T13" i="9"/>
  <c r="T14" i="5"/>
  <c r="T19" i="9"/>
  <c r="T22" i="5"/>
  <c r="U13" i="9"/>
  <c r="U14" i="5"/>
  <c r="U19" i="9"/>
  <c r="U22" i="5"/>
  <c r="V13" i="9"/>
  <c r="V14" i="5"/>
  <c r="V19" i="9"/>
  <c r="V22" i="5"/>
  <c r="W13" i="9"/>
  <c r="W14" i="5"/>
  <c r="W19" i="9"/>
  <c r="W22" i="5"/>
  <c r="T15" i="5"/>
  <c r="V28" i="9"/>
  <c r="V35" i="5"/>
  <c r="T27" i="14"/>
  <c r="U7" i="9"/>
  <c r="U8" i="5"/>
  <c r="U21" i="9"/>
  <c r="U24" i="5"/>
  <c r="V27" i="14"/>
  <c r="W27" i="14"/>
  <c r="R25" i="9"/>
  <c r="R24" i="14"/>
  <c r="R18" i="9"/>
  <c r="R17" i="14"/>
  <c r="R29" i="9"/>
  <c r="R29" i="14"/>
  <c r="R35" i="9"/>
  <c r="R35" i="14"/>
  <c r="S23" i="9"/>
  <c r="S22" i="14"/>
  <c r="T10" i="9"/>
  <c r="T10" i="14"/>
  <c r="T15" i="9"/>
  <c r="T14" i="14"/>
  <c r="T23" i="9"/>
  <c r="T22" i="14"/>
  <c r="U25" i="9"/>
  <c r="U24" i="14"/>
  <c r="U18" i="9"/>
  <c r="U17" i="14"/>
  <c r="U29" i="9"/>
  <c r="U29" i="14"/>
  <c r="V25" i="9"/>
  <c r="V24" i="14"/>
  <c r="W25" i="9"/>
  <c r="W24" i="14"/>
  <c r="W29" i="9"/>
  <c r="W29" i="14"/>
  <c r="R22" i="9"/>
  <c r="R21" i="14"/>
  <c r="R36" i="9"/>
  <c r="R36" i="14"/>
  <c r="R30" i="9"/>
  <c r="R30" i="14"/>
  <c r="R33" i="9"/>
  <c r="R33" i="14"/>
  <c r="S22" i="9"/>
  <c r="S21" i="14"/>
  <c r="S36" i="9"/>
  <c r="S36" i="14"/>
  <c r="S30" i="9"/>
  <c r="S30" i="14"/>
  <c r="S33" i="9"/>
  <c r="S33" i="14"/>
  <c r="T22" i="9"/>
  <c r="T21" i="14"/>
  <c r="T36" i="9"/>
  <c r="T36" i="14"/>
  <c r="T30" i="9"/>
  <c r="T30" i="14"/>
  <c r="T33" i="9"/>
  <c r="T33" i="14"/>
  <c r="U22" i="9"/>
  <c r="U21" i="14"/>
  <c r="U36" i="9"/>
  <c r="U36" i="14"/>
  <c r="U30" i="9"/>
  <c r="U30" i="14"/>
  <c r="U33" i="9"/>
  <c r="U33" i="14"/>
  <c r="V22" i="9"/>
  <c r="V21" i="14"/>
  <c r="V36" i="9"/>
  <c r="V36" i="14"/>
  <c r="V30" i="9"/>
  <c r="V30" i="14"/>
  <c r="V33" i="9"/>
  <c r="V33" i="14"/>
  <c r="W22" i="9"/>
  <c r="W21" i="14"/>
  <c r="W36" i="9"/>
  <c r="W36" i="14"/>
  <c r="W30" i="9"/>
  <c r="W30" i="14"/>
  <c r="W33" i="9"/>
  <c r="W33" i="14"/>
  <c r="T13" i="14"/>
  <c r="U20" i="14"/>
  <c r="V28" i="14"/>
  <c r="W10" i="14"/>
  <c r="R15" i="9"/>
  <c r="R14" i="14"/>
  <c r="R40" i="9"/>
  <c r="R45" i="14"/>
  <c r="S15" i="9"/>
  <c r="S14" i="14"/>
  <c r="S18" i="9"/>
  <c r="S17" i="14"/>
  <c r="S29" i="9"/>
  <c r="S29" i="14"/>
  <c r="T25" i="9"/>
  <c r="T24" i="14"/>
  <c r="T18" i="9"/>
  <c r="T17" i="14"/>
  <c r="T29" i="9"/>
  <c r="T29" i="14"/>
  <c r="T35" i="9"/>
  <c r="T35" i="14"/>
  <c r="U15" i="9"/>
  <c r="U14" i="14"/>
  <c r="U23" i="9"/>
  <c r="U22" i="14"/>
  <c r="V10" i="9"/>
  <c r="V10" i="14"/>
  <c r="V15" i="9"/>
  <c r="V14" i="14"/>
  <c r="V18" i="9"/>
  <c r="V17" i="14"/>
  <c r="V29" i="9"/>
  <c r="V29" i="14"/>
  <c r="V35" i="9"/>
  <c r="V35" i="14"/>
  <c r="W18" i="9"/>
  <c r="W17" i="14"/>
  <c r="W40" i="9"/>
  <c r="W45" i="14"/>
  <c r="W35" i="9"/>
  <c r="W35" i="14"/>
  <c r="R16" i="9"/>
  <c r="R15" i="14"/>
  <c r="R20" i="9"/>
  <c r="R19" i="14"/>
  <c r="R24" i="9"/>
  <c r="R23" i="14"/>
  <c r="R31" i="9"/>
  <c r="R41" i="14"/>
  <c r="R34" i="9"/>
  <c r="R34" i="14"/>
  <c r="S16" i="9"/>
  <c r="S15" i="14"/>
  <c r="S20" i="9"/>
  <c r="S19" i="14"/>
  <c r="S24" i="9"/>
  <c r="S23" i="14"/>
  <c r="S28" i="9"/>
  <c r="S28" i="14"/>
  <c r="S31" i="9"/>
  <c r="S41" i="14"/>
  <c r="S34" i="9"/>
  <c r="S34" i="14"/>
  <c r="T16" i="9"/>
  <c r="T15" i="14"/>
  <c r="T20" i="9"/>
  <c r="T19" i="14"/>
  <c r="T24" i="9"/>
  <c r="T23" i="14"/>
  <c r="T28" i="9"/>
  <c r="T28" i="14"/>
  <c r="T31" i="9"/>
  <c r="T41" i="14"/>
  <c r="T34" i="9"/>
  <c r="T34" i="14"/>
  <c r="U16" i="9"/>
  <c r="U15" i="14"/>
  <c r="U20" i="9"/>
  <c r="U19" i="14"/>
  <c r="U24" i="9"/>
  <c r="U23" i="14"/>
  <c r="U28" i="9"/>
  <c r="U28" i="14"/>
  <c r="U34" i="9"/>
  <c r="U34" i="14"/>
  <c r="V16" i="9"/>
  <c r="V15" i="14"/>
  <c r="V20" i="9"/>
  <c r="V19" i="14"/>
  <c r="V24" i="9"/>
  <c r="V23" i="14"/>
  <c r="V31" i="9"/>
  <c r="V41" i="14"/>
  <c r="V34" i="9"/>
  <c r="V34" i="14"/>
  <c r="W16" i="9"/>
  <c r="W15" i="14"/>
  <c r="W20" i="9"/>
  <c r="W19" i="14"/>
  <c r="W24" i="9"/>
  <c r="W23" i="14"/>
  <c r="W28" i="9"/>
  <c r="W28" i="14"/>
  <c r="W31" i="9"/>
  <c r="W41" i="14"/>
  <c r="W34" i="9"/>
  <c r="W34" i="14"/>
  <c r="U31" i="9"/>
  <c r="R10" i="9"/>
  <c r="R10" i="14"/>
  <c r="R23" i="9"/>
  <c r="R22" i="14"/>
  <c r="S25" i="9"/>
  <c r="S24" i="14"/>
  <c r="S40" i="9"/>
  <c r="S45" i="14"/>
  <c r="S35" i="9"/>
  <c r="S35" i="14"/>
  <c r="T40" i="9"/>
  <c r="T45" i="14"/>
  <c r="U10" i="9"/>
  <c r="U10" i="14"/>
  <c r="U40" i="9"/>
  <c r="U45" i="14"/>
  <c r="U35" i="9"/>
  <c r="U35" i="14"/>
  <c r="V23" i="9"/>
  <c r="V22" i="14"/>
  <c r="V40" i="9"/>
  <c r="V45" i="14"/>
  <c r="W15" i="9"/>
  <c r="W14" i="14"/>
  <c r="W23" i="9"/>
  <c r="W22" i="14"/>
  <c r="R7" i="9"/>
  <c r="R7" i="14"/>
  <c r="R9" i="9"/>
  <c r="R9" i="14"/>
  <c r="R11" i="9"/>
  <c r="R11" i="14"/>
  <c r="R12" i="9"/>
  <c r="R12" i="14"/>
  <c r="R14" i="9"/>
  <c r="R13" i="14"/>
  <c r="R17" i="9"/>
  <c r="R16" i="14"/>
  <c r="R21" i="9"/>
  <c r="R20" i="14"/>
  <c r="R38" i="9"/>
  <c r="R38" i="14"/>
  <c r="R32" i="9"/>
  <c r="R32" i="14"/>
  <c r="S7" i="9"/>
  <c r="S7" i="14"/>
  <c r="S9" i="9"/>
  <c r="S9" i="14"/>
  <c r="S11" i="9"/>
  <c r="S11" i="14"/>
  <c r="S12" i="9"/>
  <c r="S12" i="14"/>
  <c r="S14" i="9"/>
  <c r="S13" i="14"/>
  <c r="S17" i="9"/>
  <c r="S16" i="14"/>
  <c r="S21" i="9"/>
  <c r="S20" i="14"/>
  <c r="S38" i="9"/>
  <c r="S38" i="14"/>
  <c r="S32" i="9"/>
  <c r="S32" i="14"/>
  <c r="T7" i="9"/>
  <c r="T7" i="14"/>
  <c r="T9" i="9"/>
  <c r="T9" i="14"/>
  <c r="T11" i="9"/>
  <c r="T11" i="14"/>
  <c r="T12" i="9"/>
  <c r="T12" i="14"/>
  <c r="T17" i="9"/>
  <c r="T16" i="14"/>
  <c r="T21" i="9"/>
  <c r="T20" i="14"/>
  <c r="T38" i="9"/>
  <c r="T38" i="14"/>
  <c r="T32" i="9"/>
  <c r="T32" i="14"/>
  <c r="U9" i="9"/>
  <c r="U9" i="14"/>
  <c r="U11" i="9"/>
  <c r="U11" i="14"/>
  <c r="U12" i="9"/>
  <c r="U12" i="14"/>
  <c r="U14" i="9"/>
  <c r="U13" i="14"/>
  <c r="U17" i="9"/>
  <c r="U16" i="14"/>
  <c r="U38" i="9"/>
  <c r="U38" i="14"/>
  <c r="U32" i="9"/>
  <c r="U32" i="14"/>
  <c r="V7" i="9"/>
  <c r="V7" i="14"/>
  <c r="V9" i="9"/>
  <c r="V9" i="14"/>
  <c r="V11" i="9"/>
  <c r="V11" i="14"/>
  <c r="V12" i="9"/>
  <c r="V12" i="14"/>
  <c r="V14" i="9"/>
  <c r="V13" i="14"/>
  <c r="V17" i="9"/>
  <c r="V16" i="14"/>
  <c r="V21" i="9"/>
  <c r="V20" i="14"/>
  <c r="V38" i="9"/>
  <c r="V38" i="14"/>
  <c r="V32" i="9"/>
  <c r="V32" i="14"/>
  <c r="W7" i="9"/>
  <c r="W7" i="14"/>
  <c r="W9" i="9"/>
  <c r="W9" i="14"/>
  <c r="W11" i="9"/>
  <c r="W11" i="14"/>
  <c r="W12" i="9"/>
  <c r="W12" i="14"/>
  <c r="W14" i="9"/>
  <c r="W13" i="14"/>
  <c r="W17" i="9"/>
  <c r="W16" i="14"/>
  <c r="W21" i="9"/>
  <c r="W20" i="14"/>
  <c r="W38" i="9"/>
  <c r="W38" i="14"/>
  <c r="W32" i="9"/>
  <c r="W32" i="14"/>
  <c r="R28" i="14"/>
  <c r="S10" i="14"/>
  <c r="U7" i="14"/>
  <c r="K24" i="3"/>
  <c r="K36" i="3"/>
  <c r="K26" i="3"/>
  <c r="K46" i="3"/>
  <c r="K50" i="3"/>
  <c r="K23" i="3"/>
  <c r="K31" i="3"/>
  <c r="K43" i="3"/>
  <c r="K52" i="3"/>
  <c r="K25" i="3"/>
  <c r="K37" i="3"/>
  <c r="K45" i="3"/>
  <c r="K20" i="3"/>
  <c r="K34" i="3"/>
  <c r="K42" i="3"/>
  <c r="K58" i="3"/>
  <c r="K40" i="3"/>
  <c r="K32" i="3"/>
  <c r="K44" i="3"/>
  <c r="K41" i="3"/>
  <c r="K55" i="3"/>
  <c r="K56" i="3"/>
  <c r="K33" i="3"/>
  <c r="K53" i="3"/>
  <c r="K38" i="3"/>
  <c r="K54" i="3"/>
  <c r="K35" i="3"/>
  <c r="K39" i="3"/>
  <c r="K47" i="3"/>
  <c r="K51" i="3"/>
  <c r="K48" i="3"/>
  <c r="K49" i="3"/>
  <c r="K57" i="3"/>
  <c r="E14" i="16"/>
  <c r="G14" i="16"/>
  <c r="J51" i="3"/>
  <c r="J26" i="3"/>
  <c r="J55" i="3"/>
  <c r="J48" i="3"/>
  <c r="J44" i="3"/>
  <c r="J56" i="3"/>
  <c r="I53" i="3"/>
  <c r="I55" i="3"/>
  <c r="I57" i="3"/>
  <c r="I54" i="3"/>
  <c r="I52" i="3"/>
  <c r="G26" i="16"/>
  <c r="E32" i="16"/>
  <c r="G30" i="16"/>
  <c r="E34" i="16"/>
  <c r="E18" i="16"/>
  <c r="E11" i="16"/>
  <c r="E28" i="16"/>
  <c r="E25" i="16"/>
  <c r="E31" i="16"/>
  <c r="G9" i="16"/>
  <c r="E33" i="16"/>
  <c r="J54" i="3"/>
  <c r="J57" i="3"/>
  <c r="J52" i="3"/>
  <c r="J20" i="3"/>
  <c r="J45" i="3"/>
  <c r="I49" i="3"/>
  <c r="I46" i="3"/>
  <c r="I33" i="3"/>
  <c r="I48" i="3"/>
  <c r="G28" i="16"/>
  <c r="G33" i="16"/>
  <c r="E30" i="16"/>
  <c r="G32" i="16"/>
  <c r="E19" i="16"/>
  <c r="E37" i="16"/>
  <c r="G35" i="16"/>
  <c r="G45" i="16"/>
  <c r="G25" i="16"/>
  <c r="E17" i="16"/>
  <c r="J49" i="3"/>
  <c r="J42" i="3"/>
  <c r="J58" i="3"/>
  <c r="I58" i="3"/>
  <c r="I45" i="3"/>
  <c r="I59" i="3"/>
  <c r="I26" i="3"/>
  <c r="G18" i="16"/>
  <c r="E44" i="16"/>
  <c r="G52" i="16"/>
  <c r="G46" i="16"/>
  <c r="E7" i="16"/>
  <c r="G10" i="16"/>
  <c r="G31" i="16"/>
  <c r="E40" i="16"/>
  <c r="G49" i="16"/>
  <c r="G38" i="16"/>
  <c r="G17" i="16"/>
  <c r="E41" i="16"/>
  <c r="J53" i="3"/>
  <c r="J33" i="3"/>
  <c r="I44" i="3"/>
  <c r="I56" i="3"/>
  <c r="I42" i="3"/>
  <c r="I51" i="3"/>
  <c r="G29" i="16"/>
  <c r="E35" i="16"/>
  <c r="E26" i="16"/>
  <c r="G19" i="16"/>
  <c r="G34" i="16"/>
  <c r="G43" i="16"/>
  <c r="G39" i="16"/>
  <c r="E29" i="16"/>
  <c r="G49" i="3"/>
  <c r="G57" i="3"/>
  <c r="G45" i="3"/>
  <c r="H48" i="3"/>
  <c r="H55" i="3"/>
  <c r="H59" i="3"/>
  <c r="H58" i="3"/>
  <c r="H12" i="3"/>
  <c r="H45" i="3"/>
  <c r="G58" i="3"/>
  <c r="H57" i="3"/>
  <c r="G56" i="3"/>
  <c r="H44" i="3"/>
  <c r="G13" i="3"/>
  <c r="G59" i="3"/>
  <c r="H52" i="3"/>
  <c r="G51" i="3"/>
  <c r="G44" i="3"/>
  <c r="H56" i="3"/>
  <c r="G53" i="3"/>
  <c r="G54" i="3"/>
  <c r="G48" i="3"/>
  <c r="H51" i="3"/>
  <c r="H49" i="3"/>
  <c r="G52" i="3"/>
  <c r="H54" i="3"/>
  <c r="H53" i="3"/>
  <c r="G55" i="3"/>
  <c r="H33" i="3"/>
  <c r="D40" i="16" l="1"/>
  <c r="D44" i="16"/>
  <c r="D34" i="16"/>
  <c r="D26" i="16"/>
  <c r="D35" i="16"/>
  <c r="D33" i="16"/>
  <c r="D25" i="16"/>
  <c r="D32" i="16"/>
  <c r="D14" i="16"/>
  <c r="E12" i="17"/>
  <c r="D41" i="16"/>
  <c r="D12" i="17"/>
  <c r="D7" i="17"/>
  <c r="D30" i="16"/>
  <c r="D18" i="16"/>
  <c r="D19" i="16"/>
  <c r="D29" i="16"/>
  <c r="D17" i="16"/>
  <c r="D28" i="16"/>
  <c r="D31" i="16"/>
  <c r="D37" i="16"/>
  <c r="F12" i="17"/>
  <c r="D11" i="16"/>
  <c r="D7" i="16"/>
  <c r="D33" i="14"/>
  <c r="D35" i="6"/>
  <c r="D31" i="7"/>
  <c r="D40" i="5"/>
  <c r="D33" i="9"/>
  <c r="D29" i="12"/>
  <c r="E30" i="14"/>
  <c r="E28" i="7"/>
  <c r="E26" i="12"/>
  <c r="E33" i="6"/>
  <c r="E37" i="5"/>
  <c r="E30" i="9"/>
  <c r="D30" i="5"/>
  <c r="D28" i="6"/>
  <c r="D22" i="7"/>
  <c r="D20" i="12"/>
  <c r="D27" i="14"/>
  <c r="E24" i="5"/>
  <c r="E21" i="11"/>
  <c r="E14" i="12"/>
  <c r="E24" i="6"/>
  <c r="E18" i="7"/>
  <c r="E21" i="9"/>
  <c r="E20" i="14"/>
  <c r="E12" i="11"/>
  <c r="E13" i="5"/>
  <c r="E12" i="9"/>
  <c r="E12" i="14"/>
  <c r="D11" i="14"/>
  <c r="D12" i="5"/>
  <c r="D11" i="9"/>
  <c r="D33" i="7"/>
  <c r="D42" i="5"/>
  <c r="D35" i="14"/>
  <c r="D35" i="9"/>
  <c r="D31" i="12"/>
  <c r="D37" i="6"/>
  <c r="D27" i="7"/>
  <c r="D36" i="5"/>
  <c r="D29" i="14"/>
  <c r="D29" i="9"/>
  <c r="D25" i="12"/>
  <c r="D32" i="6"/>
  <c r="D34" i="5"/>
  <c r="E16" i="11"/>
  <c r="E19" i="5"/>
  <c r="E16" i="9"/>
  <c r="E13" i="7"/>
  <c r="E15" i="14"/>
  <c r="D48" i="6"/>
  <c r="E49" i="6"/>
  <c r="E23" i="7"/>
  <c r="E21" i="12"/>
  <c r="E31" i="5"/>
  <c r="D46" i="6"/>
  <c r="E42" i="6"/>
  <c r="E40" i="14"/>
  <c r="E40" i="5"/>
  <c r="E33" i="9"/>
  <c r="E33" i="14"/>
  <c r="E31" i="7"/>
  <c r="E29" i="12"/>
  <c r="E35" i="6"/>
  <c r="E22" i="12"/>
  <c r="E24" i="7"/>
  <c r="E38" i="6"/>
  <c r="E32" i="5"/>
  <c r="D38" i="6"/>
  <c r="D24" i="7"/>
  <c r="D32" i="5"/>
  <c r="D22" i="12"/>
  <c r="D21" i="9"/>
  <c r="D24" i="6"/>
  <c r="D18" i="7"/>
  <c r="D20" i="14"/>
  <c r="D21" i="11"/>
  <c r="D14" i="12"/>
  <c r="D24" i="5"/>
  <c r="D17" i="11"/>
  <c r="D10" i="12"/>
  <c r="D20" i="5"/>
  <c r="D16" i="14"/>
  <c r="D17" i="9"/>
  <c r="D20" i="6"/>
  <c r="D14" i="7"/>
  <c r="E14" i="11"/>
  <c r="E15" i="5"/>
  <c r="E14" i="9"/>
  <c r="E11" i="7"/>
  <c r="E13" i="14"/>
  <c r="E31" i="12"/>
  <c r="E37" i="6"/>
  <c r="E33" i="7"/>
  <c r="E35" i="14"/>
  <c r="E35" i="9"/>
  <c r="E42" i="5"/>
  <c r="E44" i="6"/>
  <c r="E42" i="14"/>
  <c r="E34" i="5"/>
  <c r="D29" i="6"/>
  <c r="D24" i="9"/>
  <c r="D26" i="6"/>
  <c r="D20" i="7"/>
  <c r="D15" i="12"/>
  <c r="D23" i="14"/>
  <c r="D24" i="11"/>
  <c r="D27" i="5"/>
  <c r="E19" i="14"/>
  <c r="E20" i="11"/>
  <c r="E23" i="6"/>
  <c r="E23" i="5"/>
  <c r="E12" i="12"/>
  <c r="E20" i="9"/>
  <c r="E17" i="7"/>
  <c r="D20" i="11"/>
  <c r="D12" i="12"/>
  <c r="D23" i="5"/>
  <c r="D20" i="9"/>
  <c r="D23" i="6"/>
  <c r="D17" i="7"/>
  <c r="D19" i="14"/>
  <c r="D16" i="9"/>
  <c r="D13" i="7"/>
  <c r="D16" i="11"/>
  <c r="D19" i="5"/>
  <c r="D15" i="14"/>
  <c r="D11" i="11"/>
  <c r="D13" i="6"/>
  <c r="E47" i="6"/>
  <c r="E44" i="14"/>
  <c r="E32" i="9"/>
  <c r="E28" i="12"/>
  <c r="E30" i="7"/>
  <c r="E32" i="14"/>
  <c r="E34" i="6"/>
  <c r="E39" i="5"/>
  <c r="D43" i="6"/>
  <c r="D29" i="7"/>
  <c r="D38" i="5"/>
  <c r="D31" i="9"/>
  <c r="D27" i="12"/>
  <c r="D41" i="14"/>
  <c r="D45" i="6"/>
  <c r="D43" i="14"/>
  <c r="E17" i="5"/>
  <c r="E17" i="6"/>
  <c r="E17" i="12"/>
  <c r="E46" i="6"/>
  <c r="E20" i="12"/>
  <c r="E22" i="7"/>
  <c r="E27" i="14"/>
  <c r="E30" i="5"/>
  <c r="E28" i="6"/>
  <c r="D12" i="11"/>
  <c r="D12" i="14"/>
  <c r="D13" i="5"/>
  <c r="D12" i="9"/>
  <c r="D42" i="14"/>
  <c r="D44" i="6"/>
  <c r="E29" i="6"/>
  <c r="E20" i="7"/>
  <c r="E23" i="14"/>
  <c r="E24" i="11"/>
  <c r="E26" i="6"/>
  <c r="E27" i="5"/>
  <c r="E15" i="12"/>
  <c r="E24" i="9"/>
  <c r="E13" i="6"/>
  <c r="E11" i="11"/>
  <c r="E41" i="6"/>
  <c r="E36" i="14"/>
  <c r="E36" i="9"/>
  <c r="E34" i="14"/>
  <c r="E30" i="12"/>
  <c r="E36" i="6"/>
  <c r="E41" i="5"/>
  <c r="E34" i="9"/>
  <c r="E32" i="7"/>
  <c r="D42" i="6"/>
  <c r="D40" i="14"/>
  <c r="D30" i="14"/>
  <c r="D33" i="6"/>
  <c r="D28" i="7"/>
  <c r="D37" i="5"/>
  <c r="D30" i="9"/>
  <c r="D26" i="12"/>
  <c r="D38" i="14"/>
  <c r="D38" i="9"/>
  <c r="D40" i="6"/>
  <c r="E38" i="14"/>
  <c r="E40" i="6"/>
  <c r="E38" i="9"/>
  <c r="E17" i="9"/>
  <c r="E17" i="11"/>
  <c r="E10" i="12"/>
  <c r="E14" i="7"/>
  <c r="E20" i="6"/>
  <c r="E20" i="5"/>
  <c r="E16" i="14"/>
  <c r="D11" i="7"/>
  <c r="D15" i="5"/>
  <c r="D14" i="9"/>
  <c r="D14" i="11"/>
  <c r="D13" i="14"/>
  <c r="E11" i="14"/>
  <c r="E11" i="9"/>
  <c r="E12" i="5"/>
  <c r="E32" i="6"/>
  <c r="E29" i="14"/>
  <c r="E25" i="12"/>
  <c r="E27" i="7"/>
  <c r="E29" i="9"/>
  <c r="E36" i="5"/>
  <c r="E24" i="12"/>
  <c r="E31" i="6"/>
  <c r="E35" i="5"/>
  <c r="E28" i="9"/>
  <c r="E26" i="7"/>
  <c r="E28" i="14"/>
  <c r="D24" i="12"/>
  <c r="D28" i="14"/>
  <c r="D31" i="6"/>
  <c r="D26" i="7"/>
  <c r="D28" i="9"/>
  <c r="D35" i="5"/>
  <c r="D22" i="6"/>
  <c r="D16" i="7"/>
  <c r="D19" i="11"/>
  <c r="D11" i="12"/>
  <c r="D22" i="5"/>
  <c r="D19" i="9"/>
  <c r="E16" i="7"/>
  <c r="E19" i="9"/>
  <c r="E11" i="12"/>
  <c r="E22" i="5"/>
  <c r="E22" i="6"/>
  <c r="E19" i="11"/>
  <c r="D44" i="14"/>
  <c r="D47" i="6"/>
  <c r="D28" i="12"/>
  <c r="D32" i="14"/>
  <c r="D34" i="6"/>
  <c r="D30" i="7"/>
  <c r="D32" i="9"/>
  <c r="D39" i="5"/>
  <c r="D36" i="14"/>
  <c r="D36" i="9"/>
  <c r="D41" i="6"/>
  <c r="E48" i="6"/>
  <c r="E23" i="11"/>
  <c r="E21" i="14"/>
  <c r="E22" i="9"/>
  <c r="E25" i="5"/>
  <c r="D21" i="14"/>
  <c r="D23" i="11"/>
  <c r="D25" i="5"/>
  <c r="D22" i="9"/>
  <c r="E34" i="7"/>
  <c r="E40" i="9"/>
  <c r="E43" i="5"/>
  <c r="E30" i="6"/>
  <c r="E45" i="14"/>
  <c r="D23" i="12"/>
  <c r="D39" i="6"/>
  <c r="D25" i="7"/>
  <c r="D33" i="5"/>
  <c r="E22" i="11"/>
  <c r="E25" i="6"/>
  <c r="E19" i="7"/>
  <c r="E13" i="12"/>
  <c r="E26" i="5"/>
  <c r="E22" i="14"/>
  <c r="E23" i="9"/>
  <c r="D16" i="12"/>
  <c r="D14" i="6"/>
  <c r="D18" i="12"/>
  <c r="D16" i="6"/>
  <c r="D12" i="7"/>
  <c r="D13" i="11"/>
  <c r="D14" i="14"/>
  <c r="D16" i="5"/>
  <c r="D15" i="9"/>
  <c r="D17" i="6"/>
  <c r="D17" i="5"/>
  <c r="D17" i="12"/>
  <c r="E27" i="12"/>
  <c r="E43" i="6"/>
  <c r="E38" i="5"/>
  <c r="E31" i="9"/>
  <c r="E29" i="7"/>
  <c r="E41" i="14"/>
  <c r="E45" i="6"/>
  <c r="E43" i="14"/>
  <c r="E15" i="7"/>
  <c r="E9" i="12"/>
  <c r="E21" i="5"/>
  <c r="E17" i="14"/>
  <c r="E18" i="9"/>
  <c r="E18" i="11"/>
  <c r="E21" i="6"/>
  <c r="D21" i="6"/>
  <c r="D15" i="7"/>
  <c r="D18" i="11"/>
  <c r="D9" i="12"/>
  <c r="D21" i="5"/>
  <c r="D17" i="14"/>
  <c r="D18" i="9"/>
  <c r="D30" i="6"/>
  <c r="D34" i="7"/>
  <c r="D43" i="5"/>
  <c r="D45" i="14"/>
  <c r="D40" i="9"/>
  <c r="D32" i="7"/>
  <c r="D41" i="5"/>
  <c r="D34" i="14"/>
  <c r="D34" i="9"/>
  <c r="D30" i="12"/>
  <c r="D36" i="6"/>
  <c r="E23" i="12"/>
  <c r="E33" i="5"/>
  <c r="E25" i="7"/>
  <c r="E39" i="6"/>
  <c r="D23" i="7"/>
  <c r="D31" i="5"/>
  <c r="D21" i="12"/>
  <c r="D49" i="6"/>
  <c r="D25" i="6"/>
  <c r="D19" i="7"/>
  <c r="D22" i="14"/>
  <c r="D22" i="11"/>
  <c r="D13" i="12"/>
  <c r="D26" i="5"/>
  <c r="D23" i="9"/>
  <c r="E16" i="12"/>
  <c r="E14" i="6"/>
  <c r="E18" i="12"/>
  <c r="E14" i="14"/>
  <c r="E16" i="5"/>
  <c r="E15" i="9"/>
  <c r="E13" i="11"/>
  <c r="E16" i="6"/>
  <c r="E12" i="7"/>
  <c r="L40" i="14"/>
  <c r="L42" i="6"/>
  <c r="I42" i="6"/>
  <c r="I40" i="14"/>
  <c r="O42" i="6"/>
  <c r="O40" i="14"/>
  <c r="P29" i="12"/>
  <c r="P35" i="6"/>
  <c r="P31" i="7"/>
  <c r="P33" i="9"/>
  <c r="P40" i="5"/>
  <c r="P33" i="14"/>
  <c r="K29" i="12"/>
  <c r="K35" i="6"/>
  <c r="K33" i="14"/>
  <c r="K33" i="9"/>
  <c r="K31" i="7"/>
  <c r="K40" i="5"/>
  <c r="M29" i="12"/>
  <c r="M40" i="5"/>
  <c r="M35" i="6"/>
  <c r="M31" i="7"/>
  <c r="M33" i="9"/>
  <c r="M33" i="14"/>
  <c r="I33" i="6"/>
  <c r="I26" i="12"/>
  <c r="I28" i="7"/>
  <c r="I37" i="5"/>
  <c r="I30" i="14"/>
  <c r="I30" i="9"/>
  <c r="L26" i="12"/>
  <c r="L28" i="7"/>
  <c r="L30" i="9"/>
  <c r="L30" i="14"/>
  <c r="L33" i="6"/>
  <c r="L37" i="5"/>
  <c r="K26" i="12"/>
  <c r="K28" i="7"/>
  <c r="K30" i="9"/>
  <c r="K30" i="14"/>
  <c r="K33" i="6"/>
  <c r="K37" i="5"/>
  <c r="M40" i="6"/>
  <c r="M38" i="9"/>
  <c r="M38" i="14"/>
  <c r="G40" i="6"/>
  <c r="G38" i="14"/>
  <c r="G38" i="9"/>
  <c r="K40" i="6"/>
  <c r="K38" i="9"/>
  <c r="K38" i="14"/>
  <c r="I38" i="6"/>
  <c r="I22" i="12"/>
  <c r="I24" i="7"/>
  <c r="I32" i="5"/>
  <c r="P22" i="12"/>
  <c r="P38" i="6"/>
  <c r="P32" i="5"/>
  <c r="P24" i="7"/>
  <c r="J22" i="12"/>
  <c r="J38" i="6"/>
  <c r="J32" i="5"/>
  <c r="J24" i="7"/>
  <c r="F30" i="5"/>
  <c r="F28" i="6"/>
  <c r="F20" i="12"/>
  <c r="F22" i="7"/>
  <c r="F27" i="14"/>
  <c r="H30" i="5"/>
  <c r="H20" i="12"/>
  <c r="H28" i="6"/>
  <c r="H22" i="7"/>
  <c r="H27" i="14"/>
  <c r="N30" i="5"/>
  <c r="N28" i="6"/>
  <c r="N20" i="12"/>
  <c r="N27" i="14"/>
  <c r="N22" i="7"/>
  <c r="H21" i="11"/>
  <c r="H14" i="12"/>
  <c r="H24" i="6"/>
  <c r="H18" i="7"/>
  <c r="H20" i="14"/>
  <c r="H24" i="5"/>
  <c r="H21" i="9"/>
  <c r="L14" i="12"/>
  <c r="L21" i="11"/>
  <c r="L24" i="6"/>
  <c r="L24" i="5"/>
  <c r="L18" i="7"/>
  <c r="L21" i="9"/>
  <c r="L20" i="14"/>
  <c r="J14" i="12"/>
  <c r="J21" i="11"/>
  <c r="J24" i="6"/>
  <c r="J24" i="5"/>
  <c r="J18" i="7"/>
  <c r="J21" i="9"/>
  <c r="J20" i="14"/>
  <c r="L10" i="12"/>
  <c r="L17" i="11"/>
  <c r="L20" i="6"/>
  <c r="L20" i="5"/>
  <c r="L14" i="7"/>
  <c r="L17" i="9"/>
  <c r="L16" i="14"/>
  <c r="I17" i="11"/>
  <c r="I20" i="6"/>
  <c r="I10" i="12"/>
  <c r="I16" i="14"/>
  <c r="I14" i="7"/>
  <c r="I20" i="5"/>
  <c r="I17" i="9"/>
  <c r="N10" i="12"/>
  <c r="N17" i="11"/>
  <c r="N20" i="6"/>
  <c r="N20" i="5"/>
  <c r="N14" i="7"/>
  <c r="N17" i="9"/>
  <c r="N16" i="14"/>
  <c r="H14" i="11"/>
  <c r="H15" i="5"/>
  <c r="H11" i="7"/>
  <c r="H13" i="14"/>
  <c r="H14" i="9"/>
  <c r="L14" i="11"/>
  <c r="L15" i="5"/>
  <c r="L11" i="7"/>
  <c r="L14" i="9"/>
  <c r="L13" i="14"/>
  <c r="K14" i="11"/>
  <c r="K15" i="5"/>
  <c r="K11" i="7"/>
  <c r="K14" i="9"/>
  <c r="K13" i="14"/>
  <c r="L13" i="5"/>
  <c r="L12" i="11"/>
  <c r="L12" i="9"/>
  <c r="L12" i="14"/>
  <c r="I12" i="11"/>
  <c r="I12" i="14"/>
  <c r="I13" i="5"/>
  <c r="I12" i="9"/>
  <c r="M13" i="5"/>
  <c r="M12" i="11"/>
  <c r="M12" i="9"/>
  <c r="M12" i="14"/>
  <c r="M26" i="9"/>
  <c r="M19" i="6"/>
  <c r="H19" i="6"/>
  <c r="H26" i="9"/>
  <c r="J26" i="9"/>
  <c r="J19" i="6"/>
  <c r="P31" i="12"/>
  <c r="P37" i="6"/>
  <c r="P42" i="5"/>
  <c r="P35" i="9"/>
  <c r="P33" i="7"/>
  <c r="P35" i="14"/>
  <c r="N37" i="6"/>
  <c r="N31" i="12"/>
  <c r="N42" i="5"/>
  <c r="N33" i="7"/>
  <c r="N35" i="9"/>
  <c r="N35" i="14"/>
  <c r="Q31" i="12"/>
  <c r="Q33" i="7"/>
  <c r="Q35" i="9"/>
  <c r="Q35" i="14"/>
  <c r="Q37" i="6"/>
  <c r="Q42" i="5"/>
  <c r="F44" i="6"/>
  <c r="F42" i="14"/>
  <c r="P44" i="6"/>
  <c r="P42" i="14"/>
  <c r="K42" i="14"/>
  <c r="K44" i="6"/>
  <c r="M32" i="6"/>
  <c r="M25" i="12"/>
  <c r="M27" i="7"/>
  <c r="M29" i="9"/>
  <c r="M36" i="5"/>
  <c r="M29" i="14"/>
  <c r="F25" i="12"/>
  <c r="F32" i="6"/>
  <c r="F36" i="5"/>
  <c r="F29" i="14"/>
  <c r="F27" i="7"/>
  <c r="F29" i="9"/>
  <c r="K25" i="12"/>
  <c r="K32" i="6"/>
  <c r="K27" i="7"/>
  <c r="K29" i="9"/>
  <c r="K36" i="5"/>
  <c r="K29" i="14"/>
  <c r="M34" i="5"/>
  <c r="N34" i="5"/>
  <c r="J34" i="5"/>
  <c r="G29" i="6"/>
  <c r="L29" i="6"/>
  <c r="K29" i="6"/>
  <c r="P24" i="11"/>
  <c r="P26" i="6"/>
  <c r="P15" i="12"/>
  <c r="P20" i="7"/>
  <c r="P24" i="9"/>
  <c r="P23" i="14"/>
  <c r="P27" i="5"/>
  <c r="O15" i="12"/>
  <c r="O26" i="6"/>
  <c r="O24" i="11"/>
  <c r="O24" i="9"/>
  <c r="O23" i="14"/>
  <c r="O27" i="5"/>
  <c r="O20" i="7"/>
  <c r="N15" i="12"/>
  <c r="N24" i="11"/>
  <c r="N26" i="6"/>
  <c r="N27" i="5"/>
  <c r="N20" i="7"/>
  <c r="N24" i="9"/>
  <c r="N23" i="14"/>
  <c r="G20" i="11"/>
  <c r="G23" i="6"/>
  <c r="G12" i="12"/>
  <c r="G23" i="5"/>
  <c r="G17" i="7"/>
  <c r="G19" i="14"/>
  <c r="G20" i="9"/>
  <c r="L20" i="11"/>
  <c r="L23" i="6"/>
  <c r="L12" i="12"/>
  <c r="L20" i="9"/>
  <c r="L19" i="14"/>
  <c r="L17" i="7"/>
  <c r="L23" i="5"/>
  <c r="O20" i="11"/>
  <c r="O12" i="12"/>
  <c r="O23" i="6"/>
  <c r="O23" i="5"/>
  <c r="O17" i="7"/>
  <c r="O20" i="9"/>
  <c r="O19" i="14"/>
  <c r="H16" i="11"/>
  <c r="H15" i="14"/>
  <c r="H13" i="7"/>
  <c r="H19" i="5"/>
  <c r="H16" i="9"/>
  <c r="F16" i="11"/>
  <c r="F19" i="5"/>
  <c r="F15" i="14"/>
  <c r="F13" i="7"/>
  <c r="F16" i="9"/>
  <c r="P16" i="11"/>
  <c r="P16" i="9"/>
  <c r="P15" i="14"/>
  <c r="P19" i="5"/>
  <c r="P13" i="7"/>
  <c r="P13" i="6"/>
  <c r="P11" i="11"/>
  <c r="G11" i="11"/>
  <c r="G13" i="6"/>
  <c r="L47" i="6"/>
  <c r="L44" i="14"/>
  <c r="I47" i="6"/>
  <c r="I44" i="14"/>
  <c r="N28" i="12"/>
  <c r="N34" i="6"/>
  <c r="N39" i="5"/>
  <c r="N30" i="7"/>
  <c r="N32" i="9"/>
  <c r="N32" i="14"/>
  <c r="L34" i="6"/>
  <c r="L28" i="12"/>
  <c r="L30" i="7"/>
  <c r="L32" i="9"/>
  <c r="L39" i="5"/>
  <c r="L32" i="14"/>
  <c r="Q28" i="12"/>
  <c r="Q34" i="6"/>
  <c r="Q39" i="5"/>
  <c r="Q30" i="7"/>
  <c r="Q32" i="9"/>
  <c r="Q32" i="14"/>
  <c r="H31" i="6"/>
  <c r="H24" i="12"/>
  <c r="H28" i="14"/>
  <c r="H26" i="7"/>
  <c r="H35" i="5"/>
  <c r="H28" i="9"/>
  <c r="J24" i="12"/>
  <c r="J31" i="6"/>
  <c r="J35" i="5"/>
  <c r="J28" i="9"/>
  <c r="J26" i="7"/>
  <c r="J28" i="14"/>
  <c r="L41" i="6"/>
  <c r="L36" i="14"/>
  <c r="L36" i="9"/>
  <c r="O41" i="6"/>
  <c r="O36" i="9"/>
  <c r="O36" i="14"/>
  <c r="G48" i="6"/>
  <c r="P48" i="6"/>
  <c r="G23" i="11"/>
  <c r="G21" i="14"/>
  <c r="G25" i="5"/>
  <c r="G22" i="9"/>
  <c r="L25" i="5"/>
  <c r="L23" i="11"/>
  <c r="L22" i="9"/>
  <c r="L21" i="14"/>
  <c r="O25" i="5"/>
  <c r="O23" i="11"/>
  <c r="O22" i="9"/>
  <c r="O21" i="14"/>
  <c r="N11" i="12"/>
  <c r="N16" i="7"/>
  <c r="N19" i="11"/>
  <c r="N19" i="9"/>
  <c r="N22" i="6"/>
  <c r="N22" i="5"/>
  <c r="H42" i="6"/>
  <c r="H40" i="14"/>
  <c r="Q40" i="14"/>
  <c r="Q42" i="6"/>
  <c r="M42" i="6"/>
  <c r="M40" i="14"/>
  <c r="H29" i="12"/>
  <c r="H35" i="6"/>
  <c r="H33" i="14"/>
  <c r="H31" i="7"/>
  <c r="H40" i="5"/>
  <c r="H33" i="9"/>
  <c r="F29" i="12"/>
  <c r="F35" i="6"/>
  <c r="F33" i="14"/>
  <c r="F31" i="7"/>
  <c r="F40" i="5"/>
  <c r="F33" i="9"/>
  <c r="N29" i="12"/>
  <c r="N35" i="6"/>
  <c r="N40" i="5"/>
  <c r="N31" i="7"/>
  <c r="N33" i="9"/>
  <c r="N33" i="14"/>
  <c r="N26" i="12"/>
  <c r="N28" i="7"/>
  <c r="N30" i="9"/>
  <c r="N30" i="14"/>
  <c r="N33" i="6"/>
  <c r="N37" i="5"/>
  <c r="H33" i="6"/>
  <c r="H26" i="12"/>
  <c r="H28" i="7"/>
  <c r="H37" i="5"/>
  <c r="H30" i="14"/>
  <c r="H30" i="9"/>
  <c r="J26" i="12"/>
  <c r="J33" i="6"/>
  <c r="J30" i="14"/>
  <c r="J28" i="7"/>
  <c r="J30" i="9"/>
  <c r="J37" i="5"/>
  <c r="J40" i="6"/>
  <c r="J38" i="9"/>
  <c r="J38" i="14"/>
  <c r="L40" i="6"/>
  <c r="L38" i="9"/>
  <c r="L38" i="14"/>
  <c r="N40" i="6"/>
  <c r="N38" i="9"/>
  <c r="N38" i="14"/>
  <c r="H22" i="12"/>
  <c r="H38" i="6"/>
  <c r="H32" i="5"/>
  <c r="H24" i="7"/>
  <c r="M22" i="12"/>
  <c r="M38" i="6"/>
  <c r="M32" i="5"/>
  <c r="M24" i="7"/>
  <c r="O22" i="12"/>
  <c r="O38" i="6"/>
  <c r="O32" i="5"/>
  <c r="O24" i="7"/>
  <c r="K30" i="5"/>
  <c r="K28" i="6"/>
  <c r="K20" i="12"/>
  <c r="K22" i="7"/>
  <c r="K27" i="14"/>
  <c r="L30" i="5"/>
  <c r="L20" i="12"/>
  <c r="L28" i="6"/>
  <c r="L27" i="14"/>
  <c r="L22" i="7"/>
  <c r="Q30" i="5"/>
  <c r="Q28" i="6"/>
  <c r="Q20" i="12"/>
  <c r="Q22" i="7"/>
  <c r="Q27" i="14"/>
  <c r="O14" i="12"/>
  <c r="O24" i="6"/>
  <c r="O21" i="11"/>
  <c r="O24" i="5"/>
  <c r="O18" i="7"/>
  <c r="O21" i="9"/>
  <c r="O20" i="14"/>
  <c r="I21" i="11"/>
  <c r="I14" i="12"/>
  <c r="I24" i="6"/>
  <c r="I20" i="14"/>
  <c r="I18" i="7"/>
  <c r="I24" i="5"/>
  <c r="I21" i="9"/>
  <c r="N14" i="12"/>
  <c r="N21" i="11"/>
  <c r="N24" i="6"/>
  <c r="N24" i="5"/>
  <c r="N18" i="7"/>
  <c r="N21" i="9"/>
  <c r="N20" i="14"/>
  <c r="M17" i="11"/>
  <c r="M10" i="12"/>
  <c r="M20" i="6"/>
  <c r="M20" i="5"/>
  <c r="M14" i="7"/>
  <c r="M17" i="9"/>
  <c r="M16" i="14"/>
  <c r="H17" i="11"/>
  <c r="H10" i="12"/>
  <c r="H20" i="6"/>
  <c r="H16" i="14"/>
  <c r="H20" i="5"/>
  <c r="H14" i="7"/>
  <c r="H17" i="9"/>
  <c r="K17" i="11"/>
  <c r="K20" i="6"/>
  <c r="K10" i="12"/>
  <c r="K20" i="5"/>
  <c r="K14" i="7"/>
  <c r="K17" i="9"/>
  <c r="K16" i="14"/>
  <c r="G14" i="11"/>
  <c r="G15" i="5"/>
  <c r="G11" i="7"/>
  <c r="G13" i="14"/>
  <c r="G14" i="9"/>
  <c r="P14" i="11"/>
  <c r="P14" i="9"/>
  <c r="P11" i="7"/>
  <c r="P15" i="5"/>
  <c r="P13" i="14"/>
  <c r="N14" i="11"/>
  <c r="N15" i="5"/>
  <c r="N11" i="7"/>
  <c r="N14" i="9"/>
  <c r="N13" i="14"/>
  <c r="Q12" i="11"/>
  <c r="Q13" i="5"/>
  <c r="Q12" i="9"/>
  <c r="Q12" i="14"/>
  <c r="O13" i="5"/>
  <c r="O12" i="11"/>
  <c r="O12" i="9"/>
  <c r="O12" i="14"/>
  <c r="N13" i="5"/>
  <c r="N12" i="11"/>
  <c r="N12" i="9"/>
  <c r="N12" i="14"/>
  <c r="P26" i="9"/>
  <c r="P19" i="6"/>
  <c r="N19" i="6"/>
  <c r="N26" i="9"/>
  <c r="F31" i="12"/>
  <c r="F37" i="6"/>
  <c r="F42" i="5"/>
  <c r="F33" i="7"/>
  <c r="F35" i="14"/>
  <c r="F35" i="9"/>
  <c r="M31" i="12"/>
  <c r="M37" i="6"/>
  <c r="M42" i="5"/>
  <c r="M35" i="9"/>
  <c r="M33" i="7"/>
  <c r="M35" i="14"/>
  <c r="K31" i="12"/>
  <c r="K37" i="6"/>
  <c r="K42" i="5"/>
  <c r="K33" i="7"/>
  <c r="K35" i="9"/>
  <c r="K35" i="14"/>
  <c r="L44" i="6"/>
  <c r="L42" i="14"/>
  <c r="I44" i="6"/>
  <c r="I42" i="14"/>
  <c r="N42" i="14"/>
  <c r="N44" i="6"/>
  <c r="H25" i="12"/>
  <c r="H32" i="6"/>
  <c r="H29" i="14"/>
  <c r="H27" i="7"/>
  <c r="H36" i="5"/>
  <c r="H29" i="9"/>
  <c r="L32" i="6"/>
  <c r="L25" i="12"/>
  <c r="L36" i="5"/>
  <c r="L27" i="7"/>
  <c r="L29" i="9"/>
  <c r="L29" i="14"/>
  <c r="J25" i="12"/>
  <c r="J36" i="5"/>
  <c r="J29" i="9"/>
  <c r="J27" i="7"/>
  <c r="J29" i="14"/>
  <c r="J32" i="6"/>
  <c r="L34" i="5"/>
  <c r="Q34" i="5"/>
  <c r="O34" i="5"/>
  <c r="P29" i="6"/>
  <c r="J29" i="6"/>
  <c r="O29" i="6"/>
  <c r="F24" i="11"/>
  <c r="F15" i="12"/>
  <c r="F26" i="6"/>
  <c r="F20" i="7"/>
  <c r="F27" i="5"/>
  <c r="F23" i="14"/>
  <c r="F24" i="9"/>
  <c r="L24" i="11"/>
  <c r="L26" i="6"/>
  <c r="L15" i="12"/>
  <c r="L27" i="5"/>
  <c r="L20" i="7"/>
  <c r="L24" i="9"/>
  <c r="L23" i="14"/>
  <c r="K15" i="12"/>
  <c r="K24" i="11"/>
  <c r="K26" i="6"/>
  <c r="K27" i="5"/>
  <c r="K20" i="7"/>
  <c r="K24" i="9"/>
  <c r="K23" i="14"/>
  <c r="M12" i="12"/>
  <c r="M20" i="11"/>
  <c r="M23" i="6"/>
  <c r="M23" i="5"/>
  <c r="M17" i="7"/>
  <c r="M20" i="9"/>
  <c r="M19" i="14"/>
  <c r="P12" i="12"/>
  <c r="P20" i="11"/>
  <c r="P23" i="6"/>
  <c r="P23" i="5"/>
  <c r="P17" i="7"/>
  <c r="P20" i="9"/>
  <c r="P19" i="14"/>
  <c r="K12" i="12"/>
  <c r="K23" i="6"/>
  <c r="K20" i="11"/>
  <c r="K20" i="9"/>
  <c r="K19" i="14"/>
  <c r="K23" i="5"/>
  <c r="K17" i="7"/>
  <c r="L16" i="11"/>
  <c r="L13" i="7"/>
  <c r="L15" i="14"/>
  <c r="L16" i="9"/>
  <c r="L19" i="5"/>
  <c r="G16" i="11"/>
  <c r="G13" i="7"/>
  <c r="G15" i="14"/>
  <c r="G19" i="5"/>
  <c r="G16" i="9"/>
  <c r="K16" i="11"/>
  <c r="K19" i="5"/>
  <c r="K13" i="7"/>
  <c r="K16" i="9"/>
  <c r="K15" i="14"/>
  <c r="I11" i="11"/>
  <c r="I13" i="6"/>
  <c r="M13" i="6"/>
  <c r="M11" i="11"/>
  <c r="F47" i="6"/>
  <c r="F44" i="14"/>
  <c r="K44" i="14"/>
  <c r="K47" i="6"/>
  <c r="H34" i="6"/>
  <c r="H28" i="12"/>
  <c r="H39" i="5"/>
  <c r="H32" i="14"/>
  <c r="H30" i="7"/>
  <c r="H32" i="9"/>
  <c r="P28" i="12"/>
  <c r="P34" i="6"/>
  <c r="P39" i="5"/>
  <c r="P30" i="7"/>
  <c r="P32" i="9"/>
  <c r="P32" i="14"/>
  <c r="Q24" i="12"/>
  <c r="Q31" i="6"/>
  <c r="Q35" i="5"/>
  <c r="Q26" i="7"/>
  <c r="Q28" i="9"/>
  <c r="Q28" i="14"/>
  <c r="P24" i="12"/>
  <c r="P31" i="6"/>
  <c r="P35" i="5"/>
  <c r="P28" i="9"/>
  <c r="P26" i="7"/>
  <c r="P28" i="14"/>
  <c r="O24" i="12"/>
  <c r="O31" i="6"/>
  <c r="O35" i="5"/>
  <c r="O26" i="7"/>
  <c r="O28" i="9"/>
  <c r="O28" i="14"/>
  <c r="I41" i="6"/>
  <c r="I36" i="14"/>
  <c r="I36" i="9"/>
  <c r="Q41" i="6"/>
  <c r="Q36" i="9"/>
  <c r="Q36" i="14"/>
  <c r="O48" i="6"/>
  <c r="I48" i="6"/>
  <c r="K25" i="5"/>
  <c r="K23" i="11"/>
  <c r="K22" i="9"/>
  <c r="K21" i="14"/>
  <c r="P25" i="5"/>
  <c r="P23" i="11"/>
  <c r="P22" i="9"/>
  <c r="P21" i="14"/>
  <c r="H19" i="11"/>
  <c r="H22" i="6"/>
  <c r="H11" i="12"/>
  <c r="H22" i="5"/>
  <c r="H16" i="7"/>
  <c r="H19" i="9"/>
  <c r="J11" i="12"/>
  <c r="J19" i="11"/>
  <c r="J19" i="9"/>
  <c r="J22" i="5"/>
  <c r="J16" i="7"/>
  <c r="J22" i="6"/>
  <c r="F42" i="6"/>
  <c r="F40" i="14"/>
  <c r="G42" i="6"/>
  <c r="G40" i="14"/>
  <c r="K40" i="14"/>
  <c r="K42" i="6"/>
  <c r="G29" i="12"/>
  <c r="G35" i="6"/>
  <c r="G33" i="14"/>
  <c r="G31" i="7"/>
  <c r="G40" i="5"/>
  <c r="G33" i="9"/>
  <c r="Q29" i="12"/>
  <c r="Q31" i="7"/>
  <c r="Q35" i="6"/>
  <c r="Q33" i="9"/>
  <c r="Q40" i="5"/>
  <c r="Q33" i="14"/>
  <c r="J29" i="12"/>
  <c r="J40" i="5"/>
  <c r="J31" i="7"/>
  <c r="J35" i="6"/>
  <c r="J33" i="9"/>
  <c r="J33" i="14"/>
  <c r="F33" i="6"/>
  <c r="F26" i="12"/>
  <c r="F28" i="7"/>
  <c r="F37" i="5"/>
  <c r="F30" i="14"/>
  <c r="F30" i="9"/>
  <c r="P26" i="12"/>
  <c r="P30" i="9"/>
  <c r="P37" i="5"/>
  <c r="P30" i="14"/>
  <c r="P33" i="6"/>
  <c r="P28" i="7"/>
  <c r="O26" i="12"/>
  <c r="O33" i="6"/>
  <c r="O28" i="7"/>
  <c r="O30" i="9"/>
  <c r="O30" i="14"/>
  <c r="O37" i="5"/>
  <c r="I40" i="6"/>
  <c r="I38" i="14"/>
  <c r="I38" i="9"/>
  <c r="P40" i="6"/>
  <c r="P38" i="9"/>
  <c r="P38" i="14"/>
  <c r="O40" i="6"/>
  <c r="O38" i="9"/>
  <c r="O38" i="14"/>
  <c r="G38" i="6"/>
  <c r="G22" i="12"/>
  <c r="G24" i="7"/>
  <c r="G32" i="5"/>
  <c r="L22" i="12"/>
  <c r="L38" i="6"/>
  <c r="L32" i="5"/>
  <c r="L24" i="7"/>
  <c r="N22" i="12"/>
  <c r="N38" i="6"/>
  <c r="N32" i="5"/>
  <c r="N24" i="7"/>
  <c r="P30" i="5"/>
  <c r="P28" i="6"/>
  <c r="P20" i="12"/>
  <c r="P22" i="7"/>
  <c r="P27" i="14"/>
  <c r="I30" i="5"/>
  <c r="I28" i="6"/>
  <c r="I20" i="12"/>
  <c r="I27" i="14"/>
  <c r="I22" i="7"/>
  <c r="J30" i="5"/>
  <c r="J20" i="12"/>
  <c r="J28" i="6"/>
  <c r="J27" i="14"/>
  <c r="J22" i="7"/>
  <c r="F21" i="11"/>
  <c r="F24" i="6"/>
  <c r="F14" i="12"/>
  <c r="F18" i="7"/>
  <c r="F24" i="5"/>
  <c r="F20" i="14"/>
  <c r="F21" i="9"/>
  <c r="P14" i="12"/>
  <c r="P24" i="6"/>
  <c r="P21" i="11"/>
  <c r="P24" i="5"/>
  <c r="P18" i="7"/>
  <c r="P21" i="9"/>
  <c r="P20" i="14"/>
  <c r="K24" i="6"/>
  <c r="K14" i="12"/>
  <c r="K18" i="7"/>
  <c r="K21" i="9"/>
  <c r="K24" i="5"/>
  <c r="K20" i="14"/>
  <c r="G17" i="11"/>
  <c r="G10" i="12"/>
  <c r="G20" i="6"/>
  <c r="G20" i="5"/>
  <c r="G14" i="7"/>
  <c r="G16" i="14"/>
  <c r="G17" i="9"/>
  <c r="Q10" i="12"/>
  <c r="Q17" i="11"/>
  <c r="Q20" i="6"/>
  <c r="Q20" i="5"/>
  <c r="Q14" i="7"/>
  <c r="Q17" i="9"/>
  <c r="Q16" i="14"/>
  <c r="O17" i="11"/>
  <c r="O20" i="6"/>
  <c r="O10" i="12"/>
  <c r="O20" i="5"/>
  <c r="O14" i="7"/>
  <c r="O17" i="9"/>
  <c r="O16" i="14"/>
  <c r="I14" i="11"/>
  <c r="I11" i="7"/>
  <c r="I15" i="5"/>
  <c r="I13" i="14"/>
  <c r="I14" i="9"/>
  <c r="J11" i="7"/>
  <c r="J14" i="11"/>
  <c r="J14" i="9"/>
  <c r="J13" i="14"/>
  <c r="J15" i="5"/>
  <c r="O14" i="11"/>
  <c r="O15" i="5"/>
  <c r="O11" i="7"/>
  <c r="O14" i="9"/>
  <c r="O13" i="14"/>
  <c r="H12" i="11"/>
  <c r="H13" i="5"/>
  <c r="H12" i="14"/>
  <c r="H12" i="9"/>
  <c r="F12" i="11"/>
  <c r="F13" i="5"/>
  <c r="F12" i="14"/>
  <c r="F12" i="9"/>
  <c r="K12" i="11"/>
  <c r="K12" i="9"/>
  <c r="K13" i="5"/>
  <c r="K12" i="14"/>
  <c r="Q26" i="9"/>
  <c r="Q19" i="6"/>
  <c r="G19" i="6"/>
  <c r="G26" i="9"/>
  <c r="O26" i="9"/>
  <c r="O19" i="6"/>
  <c r="G31" i="12"/>
  <c r="G37" i="6"/>
  <c r="G42" i="5"/>
  <c r="G33" i="7"/>
  <c r="G35" i="14"/>
  <c r="G35" i="9"/>
  <c r="I37" i="6"/>
  <c r="I31" i="12"/>
  <c r="I33" i="7"/>
  <c r="I42" i="5"/>
  <c r="I35" i="14"/>
  <c r="I35" i="9"/>
  <c r="J37" i="6"/>
  <c r="J31" i="12"/>
  <c r="J42" i="5"/>
  <c r="J33" i="7"/>
  <c r="J35" i="9"/>
  <c r="J35" i="14"/>
  <c r="M44" i="6"/>
  <c r="M42" i="14"/>
  <c r="Q44" i="6"/>
  <c r="Q42" i="14"/>
  <c r="O42" i="14"/>
  <c r="O44" i="6"/>
  <c r="I25" i="12"/>
  <c r="I32" i="6"/>
  <c r="I27" i="7"/>
  <c r="I36" i="5"/>
  <c r="I29" i="14"/>
  <c r="I29" i="9"/>
  <c r="P25" i="12"/>
  <c r="P32" i="6"/>
  <c r="P36" i="5"/>
  <c r="P29" i="9"/>
  <c r="P27" i="7"/>
  <c r="P29" i="14"/>
  <c r="N25" i="12"/>
  <c r="N32" i="6"/>
  <c r="N27" i="7"/>
  <c r="N29" i="9"/>
  <c r="N29" i="14"/>
  <c r="N36" i="5"/>
  <c r="H34" i="5"/>
  <c r="F34" i="5"/>
  <c r="K34" i="5"/>
  <c r="M29" i="6"/>
  <c r="I29" i="6"/>
  <c r="N29" i="6"/>
  <c r="I24" i="11"/>
  <c r="I26" i="6"/>
  <c r="I15" i="12"/>
  <c r="I20" i="7"/>
  <c r="I27" i="5"/>
  <c r="I23" i="14"/>
  <c r="I24" i="9"/>
  <c r="M26" i="6"/>
  <c r="M15" i="12"/>
  <c r="M24" i="11"/>
  <c r="M24" i="9"/>
  <c r="M23" i="14"/>
  <c r="M27" i="5"/>
  <c r="M20" i="7"/>
  <c r="J24" i="11"/>
  <c r="J15" i="12"/>
  <c r="J27" i="5"/>
  <c r="J26" i="6"/>
  <c r="J24" i="9"/>
  <c r="J23" i="14"/>
  <c r="J20" i="7"/>
  <c r="I20" i="11"/>
  <c r="I12" i="12"/>
  <c r="I23" i="6"/>
  <c r="I17" i="7"/>
  <c r="I23" i="5"/>
  <c r="I19" i="14"/>
  <c r="I20" i="9"/>
  <c r="Q20" i="11"/>
  <c r="Q23" i="6"/>
  <c r="Q12" i="12"/>
  <c r="Q23" i="5"/>
  <c r="Q17" i="7"/>
  <c r="Q20" i="9"/>
  <c r="Q19" i="14"/>
  <c r="J12" i="12"/>
  <c r="J20" i="11"/>
  <c r="J23" i="6"/>
  <c r="J23" i="5"/>
  <c r="J17" i="7"/>
  <c r="J20" i="9"/>
  <c r="J19" i="14"/>
  <c r="Q16" i="11"/>
  <c r="Q16" i="9"/>
  <c r="Q15" i="14"/>
  <c r="Q19" i="5"/>
  <c r="Q13" i="7"/>
  <c r="I16" i="11"/>
  <c r="I13" i="7"/>
  <c r="I19" i="5"/>
  <c r="I15" i="14"/>
  <c r="I16" i="9"/>
  <c r="J16" i="11"/>
  <c r="J16" i="9"/>
  <c r="J15" i="14"/>
  <c r="J19" i="5"/>
  <c r="J13" i="7"/>
  <c r="F11" i="11"/>
  <c r="F13" i="6"/>
  <c r="N13" i="6"/>
  <c r="N11" i="11"/>
  <c r="M47" i="6"/>
  <c r="M44" i="14"/>
  <c r="O47" i="6"/>
  <c r="O44" i="14"/>
  <c r="I34" i="6"/>
  <c r="I28" i="12"/>
  <c r="I39" i="5"/>
  <c r="I30" i="7"/>
  <c r="I32" i="14"/>
  <c r="I32" i="9"/>
  <c r="G28" i="12"/>
  <c r="G34" i="6"/>
  <c r="G39" i="5"/>
  <c r="G32" i="14"/>
  <c r="G30" i="7"/>
  <c r="G32" i="9"/>
  <c r="L31" i="6"/>
  <c r="L24" i="12"/>
  <c r="L26" i="7"/>
  <c r="L28" i="9"/>
  <c r="L28" i="14"/>
  <c r="L35" i="5"/>
  <c r="I31" i="6"/>
  <c r="I24" i="12"/>
  <c r="I28" i="14"/>
  <c r="I35" i="5"/>
  <c r="I26" i="7"/>
  <c r="I28" i="9"/>
  <c r="K41" i="6"/>
  <c r="K36" i="9"/>
  <c r="K36" i="14"/>
  <c r="P41" i="6"/>
  <c r="P36" i="9"/>
  <c r="P36" i="14"/>
  <c r="J41" i="6"/>
  <c r="J36" i="9"/>
  <c r="J36" i="14"/>
  <c r="N48" i="6"/>
  <c r="K48" i="6"/>
  <c r="M25" i="5"/>
  <c r="M23" i="11"/>
  <c r="M22" i="9"/>
  <c r="M21" i="14"/>
  <c r="Q25" i="5"/>
  <c r="Q23" i="11"/>
  <c r="Q22" i="9"/>
  <c r="Q21" i="14"/>
  <c r="P19" i="11"/>
  <c r="P22" i="6"/>
  <c r="P11" i="12"/>
  <c r="P22" i="5"/>
  <c r="P16" i="7"/>
  <c r="P19" i="9"/>
  <c r="O19" i="11"/>
  <c r="O11" i="12"/>
  <c r="O22" i="6"/>
  <c r="O19" i="9"/>
  <c r="O22" i="5"/>
  <c r="O16" i="7"/>
  <c r="J40" i="14"/>
  <c r="J42" i="6"/>
  <c r="N42" i="6"/>
  <c r="N40" i="14"/>
  <c r="P40" i="14"/>
  <c r="P42" i="6"/>
  <c r="L29" i="12"/>
  <c r="L35" i="6"/>
  <c r="L40" i="5"/>
  <c r="L31" i="7"/>
  <c r="L33" i="9"/>
  <c r="L33" i="14"/>
  <c r="I29" i="12"/>
  <c r="I35" i="6"/>
  <c r="I40" i="5"/>
  <c r="I33" i="14"/>
  <c r="I31" i="7"/>
  <c r="I33" i="9"/>
  <c r="O35" i="6"/>
  <c r="O29" i="12"/>
  <c r="O40" i="5"/>
  <c r="O31" i="7"/>
  <c r="O33" i="9"/>
  <c r="O33" i="14"/>
  <c r="G26" i="12"/>
  <c r="G33" i="6"/>
  <c r="G28" i="7"/>
  <c r="G37" i="5"/>
  <c r="G30" i="14"/>
  <c r="G30" i="9"/>
  <c r="M26" i="12"/>
  <c r="M33" i="6"/>
  <c r="M28" i="7"/>
  <c r="M30" i="9"/>
  <c r="M30" i="14"/>
  <c r="M37" i="5"/>
  <c r="Q26" i="12"/>
  <c r="Q33" i="6"/>
  <c r="Q30" i="9"/>
  <c r="Q37" i="5"/>
  <c r="Q30" i="14"/>
  <c r="Q28" i="7"/>
  <c r="H40" i="6"/>
  <c r="H38" i="14"/>
  <c r="H38" i="9"/>
  <c r="F40" i="6"/>
  <c r="F38" i="14"/>
  <c r="F38" i="9"/>
  <c r="Q40" i="6"/>
  <c r="Q38" i="9"/>
  <c r="Q38" i="14"/>
  <c r="F22" i="12"/>
  <c r="F38" i="6"/>
  <c r="F24" i="7"/>
  <c r="F32" i="5"/>
  <c r="Q22" i="12"/>
  <c r="Q38" i="6"/>
  <c r="Q32" i="5"/>
  <c r="Q24" i="7"/>
  <c r="K22" i="12"/>
  <c r="K38" i="6"/>
  <c r="K32" i="5"/>
  <c r="K24" i="7"/>
  <c r="G30" i="5"/>
  <c r="G20" i="12"/>
  <c r="G28" i="6"/>
  <c r="G22" i="7"/>
  <c r="G27" i="14"/>
  <c r="M30" i="5"/>
  <c r="M28" i="6"/>
  <c r="M20" i="12"/>
  <c r="M22" i="7"/>
  <c r="M27" i="14"/>
  <c r="O30" i="5"/>
  <c r="O28" i="6"/>
  <c r="O20" i="12"/>
  <c r="O22" i="7"/>
  <c r="O27" i="14"/>
  <c r="Q14" i="12"/>
  <c r="Q24" i="6"/>
  <c r="Q21" i="11"/>
  <c r="Q18" i="7"/>
  <c r="Q21" i="9"/>
  <c r="Q24" i="5"/>
  <c r="Q20" i="14"/>
  <c r="G21" i="11"/>
  <c r="G24" i="6"/>
  <c r="G14" i="12"/>
  <c r="G18" i="7"/>
  <c r="G20" i="14"/>
  <c r="G24" i="5"/>
  <c r="G21" i="9"/>
  <c r="M24" i="6"/>
  <c r="M21" i="11"/>
  <c r="M14" i="12"/>
  <c r="M18" i="7"/>
  <c r="M24" i="5"/>
  <c r="M21" i="9"/>
  <c r="M20" i="14"/>
  <c r="F17" i="11"/>
  <c r="F20" i="6"/>
  <c r="F10" i="12"/>
  <c r="F20" i="5"/>
  <c r="F16" i="14"/>
  <c r="F14" i="7"/>
  <c r="F17" i="9"/>
  <c r="P10" i="12"/>
  <c r="P17" i="11"/>
  <c r="P20" i="6"/>
  <c r="P20" i="5"/>
  <c r="P14" i="7"/>
  <c r="P17" i="9"/>
  <c r="P16" i="14"/>
  <c r="J10" i="12"/>
  <c r="J17" i="11"/>
  <c r="J20" i="6"/>
  <c r="J20" i="5"/>
  <c r="J14" i="7"/>
  <c r="J17" i="9"/>
  <c r="J16" i="14"/>
  <c r="M14" i="11"/>
  <c r="M15" i="5"/>
  <c r="M11" i="7"/>
  <c r="M14" i="9"/>
  <c r="M13" i="14"/>
  <c r="F14" i="11"/>
  <c r="F11" i="7"/>
  <c r="F15" i="5"/>
  <c r="F13" i="14"/>
  <c r="F14" i="9"/>
  <c r="Q14" i="11"/>
  <c r="Q15" i="5"/>
  <c r="Q11" i="7"/>
  <c r="Q14" i="9"/>
  <c r="Q13" i="14"/>
  <c r="J13" i="5"/>
  <c r="J12" i="11"/>
  <c r="J12" i="9"/>
  <c r="J12" i="14"/>
  <c r="P13" i="5"/>
  <c r="P12" i="11"/>
  <c r="P12" i="9"/>
  <c r="P12" i="14"/>
  <c r="G12" i="11"/>
  <c r="G12" i="14"/>
  <c r="G13" i="5"/>
  <c r="G12" i="9"/>
  <c r="L26" i="9"/>
  <c r="L19" i="6"/>
  <c r="I19" i="6"/>
  <c r="I26" i="9"/>
  <c r="K19" i="6"/>
  <c r="K26" i="9"/>
  <c r="H31" i="12"/>
  <c r="H37" i="6"/>
  <c r="H33" i="7"/>
  <c r="H42" i="5"/>
  <c r="H35" i="14"/>
  <c r="H35" i="9"/>
  <c r="L31" i="12"/>
  <c r="L37" i="6"/>
  <c r="L33" i="7"/>
  <c r="L35" i="9"/>
  <c r="L42" i="5"/>
  <c r="L35" i="14"/>
  <c r="O31" i="12"/>
  <c r="O37" i="6"/>
  <c r="O42" i="5"/>
  <c r="O35" i="9"/>
  <c r="O33" i="7"/>
  <c r="O35" i="14"/>
  <c r="G44" i="6"/>
  <c r="G42" i="14"/>
  <c r="H44" i="6"/>
  <c r="H42" i="14"/>
  <c r="J44" i="6"/>
  <c r="J42" i="14"/>
  <c r="G32" i="6"/>
  <c r="G25" i="12"/>
  <c r="G27" i="7"/>
  <c r="G29" i="14"/>
  <c r="G36" i="5"/>
  <c r="G29" i="9"/>
  <c r="O25" i="12"/>
  <c r="O32" i="6"/>
  <c r="O36" i="5"/>
  <c r="O29" i="9"/>
  <c r="O27" i="7"/>
  <c r="O29" i="14"/>
  <c r="Q32" i="6"/>
  <c r="Q25" i="12"/>
  <c r="Q27" i="7"/>
  <c r="Q36" i="5"/>
  <c r="Q29" i="9"/>
  <c r="Q29" i="14"/>
  <c r="I34" i="5"/>
  <c r="G34" i="5"/>
  <c r="P34" i="5"/>
  <c r="H29" i="6"/>
  <c r="F29" i="6"/>
  <c r="Q29" i="6"/>
  <c r="G24" i="11"/>
  <c r="G15" i="12"/>
  <c r="G26" i="6"/>
  <c r="G23" i="14"/>
  <c r="G27" i="5"/>
  <c r="G20" i="7"/>
  <c r="G24" i="9"/>
  <c r="H24" i="11"/>
  <c r="H15" i="12"/>
  <c r="H26" i="6"/>
  <c r="H20" i="7"/>
  <c r="H27" i="5"/>
  <c r="H23" i="14"/>
  <c r="H24" i="9"/>
  <c r="Q15" i="12"/>
  <c r="Q24" i="11"/>
  <c r="Q26" i="6"/>
  <c r="Q24" i="9"/>
  <c r="Q23" i="14"/>
  <c r="Q27" i="5"/>
  <c r="Q20" i="7"/>
  <c r="F20" i="11"/>
  <c r="F12" i="12"/>
  <c r="F23" i="6"/>
  <c r="F23" i="5"/>
  <c r="F19" i="14"/>
  <c r="F17" i="7"/>
  <c r="F20" i="9"/>
  <c r="H20" i="11"/>
  <c r="H23" i="6"/>
  <c r="H12" i="12"/>
  <c r="H19" i="14"/>
  <c r="H17" i="7"/>
  <c r="H23" i="5"/>
  <c r="H20" i="9"/>
  <c r="N12" i="12"/>
  <c r="N20" i="11"/>
  <c r="N23" i="6"/>
  <c r="N20" i="9"/>
  <c r="N19" i="14"/>
  <c r="N23" i="5"/>
  <c r="N17" i="7"/>
  <c r="N16" i="11"/>
  <c r="N19" i="5"/>
  <c r="N13" i="7"/>
  <c r="N16" i="9"/>
  <c r="N15" i="14"/>
  <c r="O16" i="11"/>
  <c r="O16" i="9"/>
  <c r="O15" i="14"/>
  <c r="O19" i="5"/>
  <c r="O13" i="7"/>
  <c r="M16" i="11"/>
  <c r="M16" i="9"/>
  <c r="M15" i="14"/>
  <c r="M19" i="5"/>
  <c r="M13" i="7"/>
  <c r="J13" i="6"/>
  <c r="J11" i="11"/>
  <c r="K13" i="6"/>
  <c r="K11" i="11"/>
  <c r="O13" i="6"/>
  <c r="O11" i="11"/>
  <c r="G47" i="6"/>
  <c r="G44" i="14"/>
  <c r="P44" i="14"/>
  <c r="P47" i="6"/>
  <c r="J47" i="6"/>
  <c r="J44" i="14"/>
  <c r="K28" i="12"/>
  <c r="K34" i="6"/>
  <c r="K39" i="5"/>
  <c r="K30" i="7"/>
  <c r="K32" i="9"/>
  <c r="K32" i="14"/>
  <c r="J28" i="12"/>
  <c r="J34" i="6"/>
  <c r="J39" i="5"/>
  <c r="J30" i="7"/>
  <c r="J32" i="9"/>
  <c r="J32" i="14"/>
  <c r="M24" i="12"/>
  <c r="M31" i="6"/>
  <c r="M35" i="5"/>
  <c r="M26" i="7"/>
  <c r="M28" i="9"/>
  <c r="M28" i="14"/>
  <c r="K24" i="12"/>
  <c r="K31" i="6"/>
  <c r="K28" i="9"/>
  <c r="K28" i="14"/>
  <c r="K35" i="5"/>
  <c r="K26" i="7"/>
  <c r="H41" i="6"/>
  <c r="H36" i="14"/>
  <c r="H36" i="9"/>
  <c r="M41" i="6"/>
  <c r="M36" i="9"/>
  <c r="M36" i="14"/>
  <c r="H48" i="6"/>
  <c r="L48" i="6"/>
  <c r="J48" i="6"/>
  <c r="H23" i="11"/>
  <c r="H21" i="14"/>
  <c r="H25" i="5"/>
  <c r="H22" i="9"/>
  <c r="N25" i="5"/>
  <c r="N23" i="11"/>
  <c r="N22" i="9"/>
  <c r="N21" i="14"/>
  <c r="Q11" i="12"/>
  <c r="Q19" i="11"/>
  <c r="Q22" i="6"/>
  <c r="Q19" i="9"/>
  <c r="Q22" i="5"/>
  <c r="Q16" i="7"/>
  <c r="H11" i="11"/>
  <c r="H13" i="6"/>
  <c r="L13" i="6"/>
  <c r="L11" i="11"/>
  <c r="Q13" i="6"/>
  <c r="Q11" i="11"/>
  <c r="H47" i="6"/>
  <c r="H44" i="14"/>
  <c r="Q44" i="14"/>
  <c r="Q47" i="6"/>
  <c r="N47" i="6"/>
  <c r="N44" i="14"/>
  <c r="M28" i="12"/>
  <c r="M34" i="6"/>
  <c r="M39" i="5"/>
  <c r="M30" i="7"/>
  <c r="M32" i="9"/>
  <c r="M32" i="14"/>
  <c r="F28" i="12"/>
  <c r="F34" i="6"/>
  <c r="F32" i="14"/>
  <c r="F30" i="7"/>
  <c r="F39" i="5"/>
  <c r="F32" i="9"/>
  <c r="O28" i="12"/>
  <c r="O34" i="6"/>
  <c r="O39" i="5"/>
  <c r="O30" i="7"/>
  <c r="O32" i="9"/>
  <c r="O32" i="14"/>
  <c r="F31" i="6"/>
  <c r="F24" i="12"/>
  <c r="F35" i="5"/>
  <c r="F28" i="14"/>
  <c r="F26" i="7"/>
  <c r="F28" i="9"/>
  <c r="G24" i="12"/>
  <c r="G31" i="6"/>
  <c r="G28" i="14"/>
  <c r="G26" i="7"/>
  <c r="G35" i="5"/>
  <c r="G28" i="9"/>
  <c r="N31" i="6"/>
  <c r="N24" i="12"/>
  <c r="N26" i="7"/>
  <c r="N28" i="9"/>
  <c r="N35" i="5"/>
  <c r="N28" i="14"/>
  <c r="F41" i="6"/>
  <c r="F36" i="14"/>
  <c r="F36" i="9"/>
  <c r="G41" i="6"/>
  <c r="G36" i="14"/>
  <c r="G36" i="9"/>
  <c r="N41" i="6"/>
  <c r="N36" i="9"/>
  <c r="N36" i="14"/>
  <c r="Q48" i="6"/>
  <c r="F48" i="6"/>
  <c r="M48" i="6"/>
  <c r="I23" i="11"/>
  <c r="I21" i="14"/>
  <c r="I25" i="5"/>
  <c r="I22" i="9"/>
  <c r="F23" i="11"/>
  <c r="F21" i="14"/>
  <c r="F25" i="5"/>
  <c r="F22" i="9"/>
  <c r="J23" i="11"/>
  <c r="J22" i="9"/>
  <c r="J25" i="5"/>
  <c r="J21" i="14"/>
  <c r="M11" i="12"/>
  <c r="M19" i="11"/>
  <c r="M22" i="6"/>
  <c r="M19" i="9"/>
  <c r="M16" i="7"/>
  <c r="M22" i="5"/>
  <c r="I19" i="11"/>
  <c r="I11" i="12"/>
  <c r="I22" i="6"/>
  <c r="I16" i="7"/>
  <c r="I22" i="5"/>
  <c r="I19" i="9"/>
  <c r="K11" i="12"/>
  <c r="K19" i="11"/>
  <c r="K22" i="5"/>
  <c r="K16" i="7"/>
  <c r="K22" i="6"/>
  <c r="K19" i="9"/>
  <c r="L46" i="6"/>
  <c r="M46" i="6"/>
  <c r="K46" i="6"/>
  <c r="F30" i="6"/>
  <c r="F45" i="14"/>
  <c r="F34" i="7"/>
  <c r="F43" i="5"/>
  <c r="F40" i="9"/>
  <c r="Q30" i="6"/>
  <c r="Q43" i="5"/>
  <c r="Q34" i="7"/>
  <c r="Q40" i="9"/>
  <c r="Q45" i="14"/>
  <c r="K40" i="9"/>
  <c r="K43" i="5"/>
  <c r="K45" i="14"/>
  <c r="K30" i="6"/>
  <c r="K34" i="7"/>
  <c r="H30" i="12"/>
  <c r="H36" i="6"/>
  <c r="H41" i="5"/>
  <c r="H34" i="14"/>
  <c r="H32" i="7"/>
  <c r="H34" i="9"/>
  <c r="L30" i="12"/>
  <c r="L36" i="6"/>
  <c r="L41" i="5"/>
  <c r="L32" i="7"/>
  <c r="L34" i="9"/>
  <c r="L34" i="14"/>
  <c r="Q30" i="12"/>
  <c r="Q36" i="6"/>
  <c r="Q34" i="9"/>
  <c r="Q34" i="14"/>
  <c r="Q41" i="5"/>
  <c r="Q32" i="7"/>
  <c r="M27" i="12"/>
  <c r="M43" i="6"/>
  <c r="M29" i="7"/>
  <c r="M38" i="5"/>
  <c r="M31" i="9"/>
  <c r="M41" i="14"/>
  <c r="I27" i="12"/>
  <c r="I43" i="6"/>
  <c r="I29" i="7"/>
  <c r="I41" i="14"/>
  <c r="I38" i="5"/>
  <c r="I31" i="9"/>
  <c r="N27" i="12"/>
  <c r="N43" i="6"/>
  <c r="N31" i="9"/>
  <c r="N41" i="14"/>
  <c r="N38" i="5"/>
  <c r="N29" i="7"/>
  <c r="F45" i="6"/>
  <c r="F43" i="14"/>
  <c r="G45" i="6"/>
  <c r="G43" i="14"/>
  <c r="J43" i="14"/>
  <c r="J45" i="6"/>
  <c r="N39" i="6"/>
  <c r="N23" i="12"/>
  <c r="N25" i="7"/>
  <c r="N33" i="5"/>
  <c r="K23" i="12"/>
  <c r="K39" i="6"/>
  <c r="K25" i="7"/>
  <c r="K33" i="5"/>
  <c r="J23" i="12"/>
  <c r="J33" i="5"/>
  <c r="J39" i="6"/>
  <c r="J25" i="7"/>
  <c r="M21" i="12"/>
  <c r="M31" i="5"/>
  <c r="M49" i="6"/>
  <c r="M23" i="7"/>
  <c r="H21" i="12"/>
  <c r="H49" i="6"/>
  <c r="H23" i="7"/>
  <c r="H31" i="5"/>
  <c r="J21" i="12"/>
  <c r="J49" i="6"/>
  <c r="J31" i="5"/>
  <c r="J23" i="7"/>
  <c r="L25" i="6"/>
  <c r="L13" i="12"/>
  <c r="L22" i="11"/>
  <c r="L23" i="9"/>
  <c r="L26" i="5"/>
  <c r="L22" i="14"/>
  <c r="L19" i="7"/>
  <c r="K13" i="12"/>
  <c r="K22" i="11"/>
  <c r="K23" i="9"/>
  <c r="K25" i="6"/>
  <c r="K26" i="5"/>
  <c r="K22" i="14"/>
  <c r="K19" i="7"/>
  <c r="J22" i="11"/>
  <c r="J25" i="6"/>
  <c r="J13" i="12"/>
  <c r="J26" i="5"/>
  <c r="J23" i="9"/>
  <c r="J19" i="7"/>
  <c r="J22" i="14"/>
  <c r="H18" i="11"/>
  <c r="H9" i="12"/>
  <c r="H21" i="6"/>
  <c r="H15" i="7"/>
  <c r="H21" i="5"/>
  <c r="H17" i="14"/>
  <c r="H18" i="9"/>
  <c r="P9" i="12"/>
  <c r="P18" i="11"/>
  <c r="P21" i="6"/>
  <c r="P21" i="5"/>
  <c r="P18" i="9"/>
  <c r="P15" i="7"/>
  <c r="P17" i="14"/>
  <c r="N9" i="12"/>
  <c r="N18" i="11"/>
  <c r="N15" i="7"/>
  <c r="N18" i="9"/>
  <c r="N21" i="6"/>
  <c r="N21" i="5"/>
  <c r="N17" i="14"/>
  <c r="L14" i="6"/>
  <c r="L16" i="12"/>
  <c r="I16" i="12"/>
  <c r="I14" i="6"/>
  <c r="N14" i="6"/>
  <c r="N16" i="12"/>
  <c r="K16" i="5"/>
  <c r="K18" i="12"/>
  <c r="K13" i="11"/>
  <c r="K16" i="6"/>
  <c r="K12" i="7"/>
  <c r="K15" i="9"/>
  <c r="K14" i="14"/>
  <c r="O16" i="5"/>
  <c r="O13" i="11"/>
  <c r="O16" i="6"/>
  <c r="O18" i="12"/>
  <c r="O12" i="7"/>
  <c r="O15" i="9"/>
  <c r="O14" i="14"/>
  <c r="N16" i="5"/>
  <c r="N18" i="12"/>
  <c r="N13" i="11"/>
  <c r="N16" i="6"/>
  <c r="N15" i="9"/>
  <c r="N14" i="14"/>
  <c r="N12" i="7"/>
  <c r="H17" i="12"/>
  <c r="H17" i="6"/>
  <c r="H17" i="5"/>
  <c r="I17" i="12"/>
  <c r="I17" i="6"/>
  <c r="I17" i="5"/>
  <c r="J17" i="12"/>
  <c r="J17" i="5"/>
  <c r="J17" i="6"/>
  <c r="L11" i="9"/>
  <c r="L12" i="5"/>
  <c r="L11" i="14"/>
  <c r="N12" i="5"/>
  <c r="N11" i="9"/>
  <c r="N11" i="14"/>
  <c r="O12" i="5"/>
  <c r="O11" i="9"/>
  <c r="O11" i="14"/>
  <c r="I46" i="6"/>
  <c r="P46" i="6"/>
  <c r="J46" i="6"/>
  <c r="G30" i="6"/>
  <c r="G45" i="14"/>
  <c r="G43" i="5"/>
  <c r="G34" i="7"/>
  <c r="G40" i="9"/>
  <c r="L34" i="7"/>
  <c r="L40" i="9"/>
  <c r="L45" i="14"/>
  <c r="L30" i="6"/>
  <c r="L43" i="5"/>
  <c r="J30" i="6"/>
  <c r="J40" i="9"/>
  <c r="J45" i="14"/>
  <c r="J43" i="5"/>
  <c r="J34" i="7"/>
  <c r="P30" i="12"/>
  <c r="P36" i="6"/>
  <c r="P41" i="5"/>
  <c r="P32" i="7"/>
  <c r="P34" i="9"/>
  <c r="P34" i="14"/>
  <c r="G36" i="6"/>
  <c r="G30" i="12"/>
  <c r="G32" i="7"/>
  <c r="G41" i="5"/>
  <c r="G34" i="14"/>
  <c r="G34" i="9"/>
  <c r="N30" i="12"/>
  <c r="N36" i="6"/>
  <c r="N41" i="5"/>
  <c r="N32" i="7"/>
  <c r="N34" i="9"/>
  <c r="N34" i="14"/>
  <c r="G43" i="6"/>
  <c r="G27" i="12"/>
  <c r="G29" i="7"/>
  <c r="G38" i="5"/>
  <c r="G41" i="14"/>
  <c r="G31" i="9"/>
  <c r="L43" i="6"/>
  <c r="L27" i="12"/>
  <c r="L31" i="9"/>
  <c r="L38" i="5"/>
  <c r="L29" i="7"/>
  <c r="L41" i="14"/>
  <c r="Q27" i="12"/>
  <c r="Q29" i="7"/>
  <c r="Q43" i="6"/>
  <c r="Q38" i="5"/>
  <c r="Q41" i="14"/>
  <c r="Q31" i="9"/>
  <c r="Q43" i="14"/>
  <c r="Q45" i="6"/>
  <c r="L45" i="6"/>
  <c r="L43" i="14"/>
  <c r="N45" i="6"/>
  <c r="N43" i="14"/>
  <c r="H39" i="6"/>
  <c r="H23" i="12"/>
  <c r="H25" i="7"/>
  <c r="H33" i="5"/>
  <c r="F23" i="12"/>
  <c r="F39" i="6"/>
  <c r="F25" i="7"/>
  <c r="F33" i="5"/>
  <c r="I39" i="6"/>
  <c r="I23" i="12"/>
  <c r="I25" i="7"/>
  <c r="I33" i="5"/>
  <c r="L21" i="12"/>
  <c r="L23" i="7"/>
  <c r="L49" i="6"/>
  <c r="L31" i="5"/>
  <c r="G21" i="12"/>
  <c r="G49" i="6"/>
  <c r="G31" i="5"/>
  <c r="G23" i="7"/>
  <c r="K49" i="6"/>
  <c r="K21" i="12"/>
  <c r="K23" i="7"/>
  <c r="K31" i="5"/>
  <c r="P13" i="12"/>
  <c r="P25" i="6"/>
  <c r="P22" i="11"/>
  <c r="P26" i="5"/>
  <c r="P19" i="7"/>
  <c r="P23" i="9"/>
  <c r="P22" i="14"/>
  <c r="F22" i="11"/>
  <c r="F25" i="6"/>
  <c r="F13" i="12"/>
  <c r="F26" i="5"/>
  <c r="F19" i="7"/>
  <c r="F22" i="14"/>
  <c r="F23" i="9"/>
  <c r="N25" i="6"/>
  <c r="N13" i="12"/>
  <c r="N22" i="11"/>
  <c r="N26" i="5"/>
  <c r="N19" i="7"/>
  <c r="N23" i="9"/>
  <c r="N22" i="14"/>
  <c r="G18" i="11"/>
  <c r="G9" i="12"/>
  <c r="G21" i="6"/>
  <c r="G21" i="5"/>
  <c r="G17" i="14"/>
  <c r="G15" i="7"/>
  <c r="G18" i="9"/>
  <c r="M9" i="12"/>
  <c r="M18" i="11"/>
  <c r="M21" i="6"/>
  <c r="M21" i="5"/>
  <c r="M18" i="9"/>
  <c r="M15" i="7"/>
  <c r="M17" i="14"/>
  <c r="Q9" i="12"/>
  <c r="Q21" i="6"/>
  <c r="Q18" i="11"/>
  <c r="Q18" i="9"/>
  <c r="Q21" i="5"/>
  <c r="Q17" i="14"/>
  <c r="Q15" i="7"/>
  <c r="P14" i="6"/>
  <c r="P16" i="12"/>
  <c r="H16" i="12"/>
  <c r="H14" i="6"/>
  <c r="O14" i="6"/>
  <c r="O16" i="12"/>
  <c r="L16" i="5"/>
  <c r="L13" i="11"/>
  <c r="L16" i="6"/>
  <c r="L18" i="12"/>
  <c r="L15" i="9"/>
  <c r="L12" i="7"/>
  <c r="L14" i="14"/>
  <c r="H16" i="5"/>
  <c r="H13" i="11"/>
  <c r="H18" i="12"/>
  <c r="H16" i="6"/>
  <c r="H12" i="7"/>
  <c r="H14" i="14"/>
  <c r="H15" i="9"/>
  <c r="Q16" i="5"/>
  <c r="Q13" i="11"/>
  <c r="Q16" i="6"/>
  <c r="Q18" i="12"/>
  <c r="Q12" i="7"/>
  <c r="Q15" i="9"/>
  <c r="Q14" i="14"/>
  <c r="G17" i="12"/>
  <c r="G17" i="6"/>
  <c r="G17" i="5"/>
  <c r="K17" i="12"/>
  <c r="K17" i="6"/>
  <c r="K17" i="5"/>
  <c r="N17" i="12"/>
  <c r="N17" i="5"/>
  <c r="N17" i="6"/>
  <c r="P12" i="5"/>
  <c r="P11" i="9"/>
  <c r="P11" i="14"/>
  <c r="H11" i="14"/>
  <c r="H12" i="5"/>
  <c r="H11" i="9"/>
  <c r="J12" i="5"/>
  <c r="J11" i="9"/>
  <c r="J11" i="14"/>
  <c r="G46" i="6"/>
  <c r="Q46" i="6"/>
  <c r="O46" i="6"/>
  <c r="P30" i="6"/>
  <c r="P40" i="9"/>
  <c r="P45" i="14"/>
  <c r="P43" i="5"/>
  <c r="P34" i="7"/>
  <c r="M30" i="6"/>
  <c r="M43" i="5"/>
  <c r="M40" i="9"/>
  <c r="M34" i="7"/>
  <c r="M45" i="14"/>
  <c r="O30" i="6"/>
  <c r="O43" i="5"/>
  <c r="O34" i="7"/>
  <c r="O40" i="9"/>
  <c r="O45" i="14"/>
  <c r="K30" i="12"/>
  <c r="K36" i="6"/>
  <c r="K41" i="5"/>
  <c r="K34" i="9"/>
  <c r="K32" i="7"/>
  <c r="K34" i="14"/>
  <c r="I36" i="6"/>
  <c r="I30" i="12"/>
  <c r="I32" i="7"/>
  <c r="I34" i="14"/>
  <c r="I41" i="5"/>
  <c r="I34" i="9"/>
  <c r="O30" i="12"/>
  <c r="O36" i="6"/>
  <c r="O41" i="5"/>
  <c r="O32" i="7"/>
  <c r="O34" i="9"/>
  <c r="O34" i="14"/>
  <c r="H27" i="12"/>
  <c r="H43" i="6"/>
  <c r="H41" i="14"/>
  <c r="H29" i="7"/>
  <c r="H38" i="5"/>
  <c r="H31" i="9"/>
  <c r="O27" i="12"/>
  <c r="O43" i="6"/>
  <c r="O31" i="9"/>
  <c r="O41" i="14"/>
  <c r="O38" i="5"/>
  <c r="O29" i="7"/>
  <c r="J27" i="12"/>
  <c r="J38" i="5"/>
  <c r="J43" i="6"/>
  <c r="J29" i="7"/>
  <c r="J31" i="9"/>
  <c r="J41" i="14"/>
  <c r="I45" i="6"/>
  <c r="I43" i="14"/>
  <c r="P45" i="6"/>
  <c r="P43" i="14"/>
  <c r="O43" i="14"/>
  <c r="O45" i="6"/>
  <c r="G39" i="6"/>
  <c r="G23" i="12"/>
  <c r="G33" i="5"/>
  <c r="G25" i="7"/>
  <c r="P23" i="12"/>
  <c r="P33" i="5"/>
  <c r="P25" i="7"/>
  <c r="P39" i="6"/>
  <c r="O23" i="12"/>
  <c r="O39" i="6"/>
  <c r="O33" i="5"/>
  <c r="O25" i="7"/>
  <c r="I21" i="12"/>
  <c r="I49" i="6"/>
  <c r="I23" i="7"/>
  <c r="I31" i="5"/>
  <c r="P49" i="6"/>
  <c r="P21" i="12"/>
  <c r="P31" i="5"/>
  <c r="P23" i="7"/>
  <c r="N49" i="6"/>
  <c r="N21" i="12"/>
  <c r="N23" i="7"/>
  <c r="N31" i="5"/>
  <c r="Q13" i="12"/>
  <c r="Q22" i="11"/>
  <c r="Q19" i="7"/>
  <c r="Q25" i="6"/>
  <c r="Q26" i="5"/>
  <c r="Q23" i="9"/>
  <c r="Q22" i="14"/>
  <c r="I22" i="11"/>
  <c r="I25" i="6"/>
  <c r="I13" i="12"/>
  <c r="I19" i="7"/>
  <c r="I26" i="5"/>
  <c r="I22" i="14"/>
  <c r="I23" i="9"/>
  <c r="O13" i="12"/>
  <c r="O22" i="11"/>
  <c r="O26" i="5"/>
  <c r="O19" i="7"/>
  <c r="O25" i="6"/>
  <c r="O22" i="14"/>
  <c r="O23" i="9"/>
  <c r="F18" i="11"/>
  <c r="F9" i="12"/>
  <c r="F21" i="6"/>
  <c r="F15" i="7"/>
  <c r="F17" i="14"/>
  <c r="F21" i="5"/>
  <c r="F18" i="9"/>
  <c r="L9" i="12"/>
  <c r="L18" i="11"/>
  <c r="L15" i="7"/>
  <c r="L18" i="9"/>
  <c r="L21" i="6"/>
  <c r="L17" i="14"/>
  <c r="L21" i="5"/>
  <c r="K9" i="12"/>
  <c r="K18" i="11"/>
  <c r="K21" i="6"/>
  <c r="K15" i="7"/>
  <c r="K18" i="9"/>
  <c r="K17" i="14"/>
  <c r="K21" i="5"/>
  <c r="F16" i="12"/>
  <c r="F14" i="6"/>
  <c r="J14" i="6"/>
  <c r="J16" i="12"/>
  <c r="Q14" i="6"/>
  <c r="Q16" i="12"/>
  <c r="P16" i="5"/>
  <c r="P13" i="11"/>
  <c r="P16" i="6"/>
  <c r="P18" i="12"/>
  <c r="P12" i="7"/>
  <c r="P15" i="9"/>
  <c r="P14" i="14"/>
  <c r="M16" i="5"/>
  <c r="M18" i="12"/>
  <c r="M13" i="11"/>
  <c r="M16" i="6"/>
  <c r="M15" i="9"/>
  <c r="M12" i="7"/>
  <c r="M14" i="14"/>
  <c r="J16" i="5"/>
  <c r="J18" i="12"/>
  <c r="J13" i="11"/>
  <c r="J16" i="6"/>
  <c r="J15" i="9"/>
  <c r="J12" i="7"/>
  <c r="J14" i="14"/>
  <c r="Q17" i="12"/>
  <c r="Q17" i="6"/>
  <c r="Q17" i="5"/>
  <c r="L17" i="12"/>
  <c r="L17" i="6"/>
  <c r="L17" i="5"/>
  <c r="O17" i="12"/>
  <c r="O17" i="5"/>
  <c r="O17" i="6"/>
  <c r="M12" i="5"/>
  <c r="M11" i="9"/>
  <c r="M11" i="14"/>
  <c r="F12" i="5"/>
  <c r="F11" i="14"/>
  <c r="F11" i="9"/>
  <c r="Q12" i="5"/>
  <c r="Q11" i="9"/>
  <c r="Q11" i="14"/>
  <c r="F19" i="11"/>
  <c r="F11" i="12"/>
  <c r="F22" i="6"/>
  <c r="F22" i="5"/>
  <c r="F16" i="7"/>
  <c r="F19" i="9"/>
  <c r="G19" i="11"/>
  <c r="G11" i="12"/>
  <c r="G22" i="6"/>
  <c r="G16" i="7"/>
  <c r="G22" i="5"/>
  <c r="G19" i="9"/>
  <c r="L19" i="11"/>
  <c r="L22" i="6"/>
  <c r="L11" i="12"/>
  <c r="L16" i="7"/>
  <c r="L19" i="9"/>
  <c r="L22" i="5"/>
  <c r="F46" i="6"/>
  <c r="H46" i="6"/>
  <c r="N46" i="6"/>
  <c r="H30" i="6"/>
  <c r="H45" i="14"/>
  <c r="H34" i="7"/>
  <c r="H43" i="5"/>
  <c r="H40" i="9"/>
  <c r="I30" i="6"/>
  <c r="I43" i="5"/>
  <c r="I45" i="14"/>
  <c r="I34" i="7"/>
  <c r="I40" i="9"/>
  <c r="N30" i="6"/>
  <c r="N40" i="9"/>
  <c r="N43" i="5"/>
  <c r="N45" i="14"/>
  <c r="N34" i="7"/>
  <c r="J30" i="12"/>
  <c r="J32" i="7"/>
  <c r="J36" i="6"/>
  <c r="J41" i="5"/>
  <c r="J34" i="14"/>
  <c r="J34" i="9"/>
  <c r="F30" i="12"/>
  <c r="F36" i="6"/>
  <c r="F41" i="5"/>
  <c r="F34" i="14"/>
  <c r="F32" i="7"/>
  <c r="F34" i="9"/>
  <c r="M30" i="12"/>
  <c r="M36" i="6"/>
  <c r="M34" i="9"/>
  <c r="M34" i="14"/>
  <c r="M41" i="5"/>
  <c r="M32" i="7"/>
  <c r="F43" i="6"/>
  <c r="F27" i="12"/>
  <c r="F38" i="5"/>
  <c r="F41" i="14"/>
  <c r="F29" i="7"/>
  <c r="F31" i="9"/>
  <c r="P43" i="6"/>
  <c r="P27" i="12"/>
  <c r="P31" i="9"/>
  <c r="P41" i="14"/>
  <c r="P38" i="5"/>
  <c r="P29" i="7"/>
  <c r="K27" i="12"/>
  <c r="K43" i="6"/>
  <c r="K31" i="9"/>
  <c r="K41" i="14"/>
  <c r="K29" i="7"/>
  <c r="K38" i="5"/>
  <c r="M43" i="14"/>
  <c r="M45" i="6"/>
  <c r="H45" i="6"/>
  <c r="H43" i="14"/>
  <c r="K45" i="6"/>
  <c r="K43" i="14"/>
  <c r="Q39" i="6"/>
  <c r="Q23" i="12"/>
  <c r="Q25" i="7"/>
  <c r="Q33" i="5"/>
  <c r="M23" i="12"/>
  <c r="M39" i="6"/>
  <c r="M33" i="5"/>
  <c r="M25" i="7"/>
  <c r="L23" i="12"/>
  <c r="L39" i="6"/>
  <c r="L33" i="5"/>
  <c r="L25" i="7"/>
  <c r="F21" i="12"/>
  <c r="F49" i="6"/>
  <c r="F31" i="5"/>
  <c r="F23" i="7"/>
  <c r="Q21" i="12"/>
  <c r="Q49" i="6"/>
  <c r="Q31" i="5"/>
  <c r="Q23" i="7"/>
  <c r="O49" i="6"/>
  <c r="O21" i="12"/>
  <c r="O23" i="7"/>
  <c r="O31" i="5"/>
  <c r="G22" i="11"/>
  <c r="G13" i="12"/>
  <c r="G25" i="6"/>
  <c r="G19" i="7"/>
  <c r="G26" i="5"/>
  <c r="G22" i="14"/>
  <c r="G23" i="9"/>
  <c r="H22" i="11"/>
  <c r="H25" i="6"/>
  <c r="H13" i="12"/>
  <c r="H19" i="7"/>
  <c r="H26" i="5"/>
  <c r="H22" i="14"/>
  <c r="H23" i="9"/>
  <c r="M13" i="12"/>
  <c r="M22" i="11"/>
  <c r="M25" i="6"/>
  <c r="M26" i="5"/>
  <c r="M23" i="9"/>
  <c r="M19" i="7"/>
  <c r="M22" i="14"/>
  <c r="I18" i="11"/>
  <c r="I21" i="6"/>
  <c r="I9" i="12"/>
  <c r="I21" i="5"/>
  <c r="I17" i="14"/>
  <c r="I15" i="7"/>
  <c r="I18" i="9"/>
  <c r="O9" i="12"/>
  <c r="O18" i="11"/>
  <c r="O21" i="6"/>
  <c r="O18" i="9"/>
  <c r="O17" i="14"/>
  <c r="O21" i="5"/>
  <c r="O15" i="7"/>
  <c r="J18" i="11"/>
  <c r="J21" i="6"/>
  <c r="J9" i="12"/>
  <c r="J21" i="5"/>
  <c r="J15" i="7"/>
  <c r="J18" i="9"/>
  <c r="J17" i="14"/>
  <c r="M14" i="6"/>
  <c r="M16" i="12"/>
  <c r="G16" i="12"/>
  <c r="G14" i="6"/>
  <c r="K14" i="6"/>
  <c r="K16" i="12"/>
  <c r="G16" i="5"/>
  <c r="G13" i="11"/>
  <c r="G16" i="6"/>
  <c r="G18" i="12"/>
  <c r="G14" i="14"/>
  <c r="G12" i="7"/>
  <c r="G15" i="9"/>
  <c r="I16" i="5"/>
  <c r="I13" i="11"/>
  <c r="I16" i="6"/>
  <c r="I18" i="12"/>
  <c r="I14" i="14"/>
  <c r="I12" i="7"/>
  <c r="I15" i="9"/>
  <c r="F16" i="5"/>
  <c r="F13" i="11"/>
  <c r="F18" i="12"/>
  <c r="F16" i="6"/>
  <c r="F12" i="7"/>
  <c r="F14" i="14"/>
  <c r="F15" i="9"/>
  <c r="P17" i="12"/>
  <c r="P17" i="6"/>
  <c r="P17" i="5"/>
  <c r="F17" i="12"/>
  <c r="F17" i="6"/>
  <c r="F17" i="5"/>
  <c r="M17" i="12"/>
  <c r="M17" i="5"/>
  <c r="M17" i="6"/>
  <c r="G11" i="14"/>
  <c r="G12" i="5"/>
  <c r="G11" i="9"/>
  <c r="K12" i="5"/>
  <c r="K11" i="9"/>
  <c r="K11" i="14"/>
  <c r="I11" i="14"/>
  <c r="I12" i="5"/>
  <c r="I11" i="9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AG25" i="13"/>
  <c r="AF25" i="13"/>
  <c r="AE25" i="13"/>
  <c r="AD25" i="13"/>
  <c r="AC25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U10" i="13"/>
  <c r="T10" i="13"/>
  <c r="S10" i="13"/>
  <c r="R10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K14" i="3"/>
  <c r="K16" i="3"/>
  <c r="K12" i="3"/>
  <c r="K19" i="3"/>
  <c r="H9" i="7" s="1"/>
  <c r="K22" i="3"/>
  <c r="K21" i="3"/>
  <c r="K13" i="3"/>
  <c r="K15" i="3"/>
  <c r="K17" i="3"/>
  <c r="H9" i="17" s="1"/>
  <c r="J46" i="3"/>
  <c r="J41" i="3"/>
  <c r="J35" i="3"/>
  <c r="J43" i="3"/>
  <c r="J16" i="3"/>
  <c r="I23" i="3"/>
  <c r="I25" i="3"/>
  <c r="I40" i="3"/>
  <c r="I50" i="3"/>
  <c r="I34" i="3"/>
  <c r="E10" i="16"/>
  <c r="G11" i="16"/>
  <c r="E9" i="16"/>
  <c r="E15" i="16"/>
  <c r="I17" i="3"/>
  <c r="E6" i="16"/>
  <c r="J50" i="3"/>
  <c r="J39" i="3"/>
  <c r="J36" i="3"/>
  <c r="J23" i="3"/>
  <c r="J12" i="3"/>
  <c r="I32" i="3"/>
  <c r="I38" i="3"/>
  <c r="I37" i="3"/>
  <c r="I36" i="3"/>
  <c r="G13" i="16"/>
  <c r="G7" i="16"/>
  <c r="J40" i="3"/>
  <c r="J31" i="3"/>
  <c r="J47" i="3"/>
  <c r="J24" i="3"/>
  <c r="J34" i="3"/>
  <c r="J13" i="3"/>
  <c r="I16" i="3"/>
  <c r="I43" i="3"/>
  <c r="I47" i="3"/>
  <c r="I41" i="3"/>
  <c r="I20" i="3"/>
  <c r="I39" i="3"/>
  <c r="E16" i="16"/>
  <c r="G15" i="16"/>
  <c r="G8" i="16"/>
  <c r="I31" i="3"/>
  <c r="G16" i="16"/>
  <c r="E13" i="16"/>
  <c r="J32" i="3"/>
  <c r="J38" i="3"/>
  <c r="J25" i="3"/>
  <c r="J37" i="3"/>
  <c r="J17" i="3"/>
  <c r="I13" i="3"/>
  <c r="I12" i="3"/>
  <c r="I35" i="3"/>
  <c r="I24" i="3"/>
  <c r="E8" i="16"/>
  <c r="G6" i="16"/>
  <c r="H46" i="3"/>
  <c r="H31" i="3"/>
  <c r="G34" i="3"/>
  <c r="H36" i="3"/>
  <c r="G25" i="3"/>
  <c r="H20" i="3"/>
  <c r="H34" i="3"/>
  <c r="G50" i="3"/>
  <c r="G35" i="3"/>
  <c r="H23" i="3"/>
  <c r="H47" i="3"/>
  <c r="H13" i="3"/>
  <c r="G36" i="3"/>
  <c r="G38" i="3"/>
  <c r="G46" i="3"/>
  <c r="G20" i="3"/>
  <c r="G17" i="3"/>
  <c r="G23" i="3"/>
  <c r="G12" i="3"/>
  <c r="G39" i="3"/>
  <c r="G41" i="3"/>
  <c r="H32" i="3"/>
  <c r="H50" i="3"/>
  <c r="G24" i="3"/>
  <c r="G32" i="3"/>
  <c r="H41" i="3"/>
  <c r="H38" i="3"/>
  <c r="H37" i="3"/>
  <c r="G37" i="3"/>
  <c r="H17" i="3"/>
  <c r="H39" i="3"/>
  <c r="G43" i="3"/>
  <c r="H35" i="3"/>
  <c r="H40" i="3"/>
  <c r="H24" i="3"/>
  <c r="G47" i="3"/>
  <c r="G40" i="3"/>
  <c r="H43" i="3"/>
  <c r="H25" i="3"/>
  <c r="G31" i="3"/>
  <c r="G16" i="3"/>
  <c r="G9" i="17" l="1"/>
  <c r="D19" i="6"/>
  <c r="D26" i="9"/>
  <c r="H7" i="17"/>
  <c r="H10" i="17"/>
  <c r="G7" i="17"/>
  <c r="E19" i="6"/>
  <c r="E26" i="9"/>
  <c r="F19" i="6"/>
  <c r="F26" i="9"/>
  <c r="D6" i="16"/>
  <c r="D8" i="16"/>
  <c r="D9" i="17"/>
  <c r="D13" i="16"/>
  <c r="F7" i="17"/>
  <c r="E7" i="17"/>
  <c r="F9" i="17"/>
  <c r="D9" i="16"/>
  <c r="E9" i="17"/>
  <c r="D16" i="16"/>
  <c r="D15" i="16"/>
  <c r="D10" i="16"/>
  <c r="E7" i="7"/>
  <c r="E7" i="9"/>
  <c r="E7" i="11"/>
  <c r="E8" i="6"/>
  <c r="E7" i="12"/>
  <c r="E7" i="14"/>
  <c r="E7" i="13"/>
  <c r="E8" i="5"/>
  <c r="E10" i="6"/>
  <c r="D10" i="6"/>
  <c r="D7" i="9"/>
  <c r="D8" i="5"/>
  <c r="D7" i="7"/>
  <c r="D8" i="6"/>
  <c r="D7" i="14"/>
  <c r="D7" i="13"/>
  <c r="D7" i="11"/>
  <c r="D7" i="12"/>
  <c r="E9" i="14"/>
  <c r="E9" i="13"/>
  <c r="E9" i="9"/>
  <c r="E10" i="5"/>
  <c r="D11" i="6"/>
  <c r="D17" i="13"/>
  <c r="D18" i="5"/>
  <c r="D9" i="14"/>
  <c r="D9" i="9"/>
  <c r="D9" i="13"/>
  <c r="D10" i="5"/>
  <c r="I10" i="11"/>
  <c r="I15" i="6"/>
  <c r="I10" i="14"/>
  <c r="I11" i="5"/>
  <c r="I10" i="9"/>
  <c r="I10" i="13"/>
  <c r="J28" i="5"/>
  <c r="J25" i="11"/>
  <c r="J25" i="9"/>
  <c r="J24" i="14"/>
  <c r="J27" i="13"/>
  <c r="G10" i="6"/>
  <c r="J18" i="5"/>
  <c r="J11" i="6"/>
  <c r="J17" i="13"/>
  <c r="O9" i="11"/>
  <c r="O14" i="5"/>
  <c r="O10" i="7"/>
  <c r="O13" i="9"/>
  <c r="O13" i="13"/>
  <c r="K10" i="11"/>
  <c r="K11" i="5"/>
  <c r="K10" i="9"/>
  <c r="K10" i="14"/>
  <c r="K15" i="6"/>
  <c r="K10" i="13"/>
  <c r="Q25" i="11"/>
  <c r="Q28" i="5"/>
  <c r="Q24" i="14"/>
  <c r="Q25" i="9"/>
  <c r="Q27" i="13"/>
  <c r="F10" i="5"/>
  <c r="F9" i="14"/>
  <c r="F9" i="9"/>
  <c r="F9" i="13"/>
  <c r="J10" i="6"/>
  <c r="I18" i="5"/>
  <c r="I11" i="6"/>
  <c r="I17" i="13"/>
  <c r="H7" i="11"/>
  <c r="H7" i="12"/>
  <c r="H8" i="6"/>
  <c r="H7" i="7"/>
  <c r="H8" i="5"/>
  <c r="H7" i="14"/>
  <c r="H7" i="9"/>
  <c r="H7" i="13"/>
  <c r="P10" i="7"/>
  <c r="P9" i="11"/>
  <c r="P14" i="5"/>
  <c r="P13" i="9"/>
  <c r="P13" i="13"/>
  <c r="M10" i="11"/>
  <c r="M15" i="6"/>
  <c r="M11" i="5"/>
  <c r="M10" i="9"/>
  <c r="M10" i="14"/>
  <c r="M10" i="13"/>
  <c r="O10" i="11"/>
  <c r="O15" i="6"/>
  <c r="O11" i="5"/>
  <c r="O10" i="9"/>
  <c r="O10" i="14"/>
  <c r="O10" i="13"/>
  <c r="P28" i="5"/>
  <c r="P25" i="11"/>
  <c r="P25" i="9"/>
  <c r="P24" i="14"/>
  <c r="P27" i="13"/>
  <c r="N28" i="5"/>
  <c r="N25" i="11"/>
  <c r="N25" i="9"/>
  <c r="N24" i="14"/>
  <c r="N27" i="13"/>
  <c r="I9" i="14"/>
  <c r="I10" i="5"/>
  <c r="I9" i="9"/>
  <c r="I9" i="13"/>
  <c r="G10" i="5"/>
  <c r="G9" i="14"/>
  <c r="G9" i="9"/>
  <c r="G9" i="13"/>
  <c r="N10" i="5"/>
  <c r="N9" i="9"/>
  <c r="N9" i="14"/>
  <c r="N9" i="13"/>
  <c r="P10" i="6"/>
  <c r="L10" i="6"/>
  <c r="N10" i="6"/>
  <c r="M18" i="5"/>
  <c r="M11" i="6"/>
  <c r="M17" i="13"/>
  <c r="K18" i="5"/>
  <c r="K11" i="6"/>
  <c r="K17" i="13"/>
  <c r="O18" i="5"/>
  <c r="O11" i="6"/>
  <c r="O17" i="13"/>
  <c r="I7" i="11"/>
  <c r="I8" i="6"/>
  <c r="I7" i="12"/>
  <c r="I8" i="5"/>
  <c r="I7" i="7"/>
  <c r="I7" i="14"/>
  <c r="I7" i="9"/>
  <c r="I7" i="13"/>
  <c r="M7" i="12"/>
  <c r="M7" i="11"/>
  <c r="M8" i="6"/>
  <c r="M8" i="5"/>
  <c r="M7" i="7"/>
  <c r="M7" i="9"/>
  <c r="M7" i="14"/>
  <c r="M7" i="13"/>
  <c r="N8" i="6"/>
  <c r="N7" i="11"/>
  <c r="N7" i="12"/>
  <c r="N7" i="7"/>
  <c r="N8" i="5"/>
  <c r="N7" i="9"/>
  <c r="N7" i="14"/>
  <c r="N7" i="13"/>
  <c r="L9" i="11"/>
  <c r="L13" i="9"/>
  <c r="L14" i="5"/>
  <c r="L10" i="7"/>
  <c r="L13" i="13"/>
  <c r="J10" i="7"/>
  <c r="J9" i="11"/>
  <c r="J13" i="9"/>
  <c r="J14" i="5"/>
  <c r="J13" i="13"/>
  <c r="M10" i="5"/>
  <c r="M9" i="9"/>
  <c r="M9" i="14"/>
  <c r="M9" i="13"/>
  <c r="K10" i="5"/>
  <c r="K9" i="9"/>
  <c r="K9" i="14"/>
  <c r="K9" i="13"/>
  <c r="K10" i="6"/>
  <c r="G18" i="5"/>
  <c r="G11" i="6"/>
  <c r="G17" i="13"/>
  <c r="F7" i="11"/>
  <c r="F7" i="12"/>
  <c r="F8" i="6"/>
  <c r="F7" i="7"/>
  <c r="F8" i="5"/>
  <c r="F7" i="14"/>
  <c r="F7" i="9"/>
  <c r="F7" i="13"/>
  <c r="K7" i="11"/>
  <c r="K7" i="12"/>
  <c r="K7" i="7"/>
  <c r="K8" i="6"/>
  <c r="K8" i="5"/>
  <c r="K7" i="14"/>
  <c r="K7" i="9"/>
  <c r="K7" i="13"/>
  <c r="N10" i="7"/>
  <c r="N9" i="11"/>
  <c r="N13" i="9"/>
  <c r="N14" i="5"/>
  <c r="N13" i="13"/>
  <c r="P10" i="11"/>
  <c r="P11" i="5"/>
  <c r="P10" i="9"/>
  <c r="P10" i="14"/>
  <c r="P15" i="6"/>
  <c r="P10" i="13"/>
  <c r="Q10" i="11"/>
  <c r="Q15" i="6"/>
  <c r="Q11" i="5"/>
  <c r="Q10" i="9"/>
  <c r="Q10" i="14"/>
  <c r="Q10" i="13"/>
  <c r="N10" i="11"/>
  <c r="N15" i="6"/>
  <c r="N11" i="5"/>
  <c r="N10" i="9"/>
  <c r="N10" i="14"/>
  <c r="N10" i="13"/>
  <c r="L28" i="5"/>
  <c r="L25" i="11"/>
  <c r="L25" i="9"/>
  <c r="L24" i="14"/>
  <c r="L27" i="13"/>
  <c r="I25" i="11"/>
  <c r="I28" i="5"/>
  <c r="I24" i="14"/>
  <c r="I25" i="9"/>
  <c r="I27" i="13"/>
  <c r="O25" i="11"/>
  <c r="O28" i="5"/>
  <c r="O25" i="9"/>
  <c r="O24" i="14"/>
  <c r="O27" i="13"/>
  <c r="J9" i="14"/>
  <c r="J9" i="9"/>
  <c r="J10" i="5"/>
  <c r="J9" i="13"/>
  <c r="L10" i="5"/>
  <c r="L9" i="9"/>
  <c r="L9" i="14"/>
  <c r="L9" i="13"/>
  <c r="O10" i="5"/>
  <c r="O9" i="9"/>
  <c r="O9" i="14"/>
  <c r="O9" i="13"/>
  <c r="F10" i="6"/>
  <c r="I10" i="6"/>
  <c r="O10" i="6"/>
  <c r="Q18" i="5"/>
  <c r="Q11" i="6"/>
  <c r="Q17" i="13"/>
  <c r="L18" i="5"/>
  <c r="L11" i="6"/>
  <c r="L17" i="13"/>
  <c r="N18" i="5"/>
  <c r="N11" i="6"/>
  <c r="N17" i="13"/>
  <c r="G7" i="11"/>
  <c r="G7" i="12"/>
  <c r="G8" i="6"/>
  <c r="G7" i="7"/>
  <c r="G8" i="5"/>
  <c r="G7" i="14"/>
  <c r="G7" i="9"/>
  <c r="G7" i="13"/>
  <c r="J7" i="12"/>
  <c r="J7" i="11"/>
  <c r="J8" i="5"/>
  <c r="J8" i="6"/>
  <c r="J7" i="7"/>
  <c r="J7" i="9"/>
  <c r="J7" i="14"/>
  <c r="J7" i="13"/>
  <c r="O7" i="12"/>
  <c r="O7" i="11"/>
  <c r="O8" i="6"/>
  <c r="O8" i="5"/>
  <c r="O7" i="7"/>
  <c r="O7" i="9"/>
  <c r="O7" i="14"/>
  <c r="O7" i="13"/>
  <c r="I9" i="11"/>
  <c r="I10" i="7"/>
  <c r="I14" i="5"/>
  <c r="I13" i="9"/>
  <c r="I13" i="13"/>
  <c r="Q9" i="11"/>
  <c r="Q10" i="7"/>
  <c r="Q13" i="9"/>
  <c r="Q14" i="5"/>
  <c r="Q13" i="13"/>
  <c r="H10" i="11"/>
  <c r="H15" i="6"/>
  <c r="H10" i="14"/>
  <c r="H11" i="5"/>
  <c r="H10" i="9"/>
  <c r="H10" i="13"/>
  <c r="L10" i="11"/>
  <c r="L11" i="5"/>
  <c r="L15" i="6"/>
  <c r="L10" i="9"/>
  <c r="L10" i="14"/>
  <c r="L10" i="13"/>
  <c r="J10" i="11"/>
  <c r="J15" i="6"/>
  <c r="J10" i="9"/>
  <c r="J10" i="14"/>
  <c r="J11" i="5"/>
  <c r="J10" i="13"/>
  <c r="H25" i="11"/>
  <c r="H28" i="5"/>
  <c r="H24" i="14"/>
  <c r="H25" i="9"/>
  <c r="H27" i="13"/>
  <c r="M28" i="5"/>
  <c r="M25" i="11"/>
  <c r="M25" i="9"/>
  <c r="M24" i="14"/>
  <c r="M27" i="13"/>
  <c r="K28" i="5"/>
  <c r="K25" i="11"/>
  <c r="K25" i="9"/>
  <c r="K24" i="14"/>
  <c r="K27" i="13"/>
  <c r="P10" i="5"/>
  <c r="P9" i="9"/>
  <c r="P9" i="14"/>
  <c r="P9" i="13"/>
  <c r="H9" i="14"/>
  <c r="H10" i="5"/>
  <c r="H9" i="9"/>
  <c r="H9" i="13"/>
  <c r="Q10" i="5"/>
  <c r="Q9" i="9"/>
  <c r="Q9" i="14"/>
  <c r="Q9" i="13"/>
  <c r="H10" i="6"/>
  <c r="M10" i="6"/>
  <c r="Q10" i="6"/>
  <c r="H18" i="5"/>
  <c r="H11" i="6"/>
  <c r="H17" i="13"/>
  <c r="F18" i="5"/>
  <c r="F11" i="6"/>
  <c r="F17" i="13"/>
  <c r="P18" i="5"/>
  <c r="P11" i="6"/>
  <c r="P17" i="13"/>
  <c r="P7" i="12"/>
  <c r="P7" i="11"/>
  <c r="P8" i="6"/>
  <c r="P8" i="5"/>
  <c r="P7" i="7"/>
  <c r="P7" i="9"/>
  <c r="P7" i="14"/>
  <c r="P7" i="13"/>
  <c r="Q7" i="12"/>
  <c r="Q8" i="6"/>
  <c r="Q7" i="11"/>
  <c r="Q7" i="7"/>
  <c r="Q7" i="9"/>
  <c r="Q8" i="5"/>
  <c r="Q7" i="14"/>
  <c r="Q7" i="13"/>
  <c r="L7" i="12"/>
  <c r="L7" i="11"/>
  <c r="L8" i="6"/>
  <c r="L8" i="5"/>
  <c r="L7" i="7"/>
  <c r="L7" i="9"/>
  <c r="L7" i="14"/>
  <c r="L7" i="13"/>
  <c r="H9" i="11"/>
  <c r="H14" i="5"/>
  <c r="H10" i="7"/>
  <c r="H13" i="9"/>
  <c r="H13" i="13"/>
  <c r="K9" i="11"/>
  <c r="K13" i="9"/>
  <c r="K14" i="5"/>
  <c r="K10" i="7"/>
  <c r="K13" i="13"/>
  <c r="M9" i="11"/>
  <c r="M10" i="7"/>
  <c r="M13" i="9"/>
  <c r="M14" i="5"/>
  <c r="M13" i="13"/>
  <c r="AG6" i="14"/>
  <c r="AG5" i="14"/>
  <c r="AG4" i="14"/>
  <c r="AG3" i="14"/>
  <c r="AG100" i="14" s="1"/>
  <c r="AF6" i="14"/>
  <c r="AF5" i="14"/>
  <c r="AF4" i="14"/>
  <c r="AF3" i="14"/>
  <c r="AF100" i="14" s="1"/>
  <c r="AE6" i="14"/>
  <c r="AE5" i="14"/>
  <c r="AE4" i="14"/>
  <c r="AE3" i="14"/>
  <c r="AE100" i="14" s="1"/>
  <c r="AD6" i="14"/>
  <c r="AD5" i="14"/>
  <c r="AD4" i="14"/>
  <c r="AD3" i="14"/>
  <c r="AD100" i="14" s="1"/>
  <c r="AC6" i="14"/>
  <c r="AC5" i="14"/>
  <c r="AC4" i="14"/>
  <c r="AC3" i="14"/>
  <c r="AC100" i="14" s="1"/>
  <c r="AB6" i="14"/>
  <c r="AB5" i="14"/>
  <c r="AB4" i="14"/>
  <c r="AB3" i="14"/>
  <c r="AB100" i="14" s="1"/>
  <c r="AA6" i="14"/>
  <c r="AA5" i="14"/>
  <c r="AA4" i="14"/>
  <c r="AA3" i="14"/>
  <c r="AA100" i="14" s="1"/>
  <c r="Z6" i="14"/>
  <c r="Z5" i="14"/>
  <c r="Z4" i="14"/>
  <c r="Z3" i="14"/>
  <c r="Z100" i="14" s="1"/>
  <c r="Y6" i="14"/>
  <c r="Y5" i="14"/>
  <c r="Y4" i="14"/>
  <c r="Y3" i="14"/>
  <c r="Y100" i="14" s="1"/>
  <c r="X6" i="14"/>
  <c r="X5" i="14"/>
  <c r="X4" i="14"/>
  <c r="X3" i="14"/>
  <c r="X100" i="14" s="1"/>
  <c r="W6" i="14"/>
  <c r="W5" i="14"/>
  <c r="W4" i="14"/>
  <c r="W3" i="14"/>
  <c r="W100" i="14" s="1"/>
  <c r="V6" i="14"/>
  <c r="V5" i="14"/>
  <c r="V4" i="14"/>
  <c r="V3" i="14"/>
  <c r="V100" i="14" s="1"/>
  <c r="U6" i="14"/>
  <c r="U5" i="14"/>
  <c r="U4" i="14"/>
  <c r="U3" i="14"/>
  <c r="U100" i="14" s="1"/>
  <c r="T6" i="14"/>
  <c r="T5" i="14"/>
  <c r="T4" i="14"/>
  <c r="T3" i="14"/>
  <c r="T100" i="14" s="1"/>
  <c r="S6" i="14"/>
  <c r="S5" i="14"/>
  <c r="S4" i="14"/>
  <c r="S3" i="14"/>
  <c r="S100" i="14" s="1"/>
  <c r="R6" i="14"/>
  <c r="R5" i="14"/>
  <c r="R4" i="14"/>
  <c r="R3" i="14"/>
  <c r="R100" i="14" s="1"/>
  <c r="Q6" i="14"/>
  <c r="Q5" i="14"/>
  <c r="Q4" i="14"/>
  <c r="Q3" i="14"/>
  <c r="Q100" i="14" s="1"/>
  <c r="P6" i="14"/>
  <c r="P5" i="14"/>
  <c r="P4" i="14"/>
  <c r="P3" i="14"/>
  <c r="P100" i="14" s="1"/>
  <c r="O6" i="14"/>
  <c r="O5" i="14"/>
  <c r="O4" i="14"/>
  <c r="O3" i="14"/>
  <c r="O100" i="14" s="1"/>
  <c r="N6" i="14"/>
  <c r="N5" i="14"/>
  <c r="N4" i="14"/>
  <c r="N3" i="14"/>
  <c r="N100" i="14" s="1"/>
  <c r="M6" i="14"/>
  <c r="M5" i="14"/>
  <c r="M4" i="14"/>
  <c r="M3" i="14"/>
  <c r="M100" i="14" s="1"/>
  <c r="L6" i="14"/>
  <c r="L5" i="14"/>
  <c r="L4" i="14"/>
  <c r="L3" i="14"/>
  <c r="L100" i="14" s="1"/>
  <c r="K6" i="14"/>
  <c r="K5" i="14"/>
  <c r="K4" i="14"/>
  <c r="K3" i="14"/>
  <c r="K100" i="14" s="1"/>
  <c r="J6" i="14"/>
  <c r="J5" i="14"/>
  <c r="J4" i="14"/>
  <c r="J3" i="14"/>
  <c r="J100" i="14" s="1"/>
  <c r="I6" i="14"/>
  <c r="I5" i="14"/>
  <c r="I4" i="14"/>
  <c r="I3" i="14"/>
  <c r="I100" i="14" s="1"/>
  <c r="H6" i="14"/>
  <c r="H5" i="14"/>
  <c r="H4" i="14"/>
  <c r="H3" i="14"/>
  <c r="H100" i="14" s="1"/>
  <c r="G6" i="14"/>
  <c r="G5" i="14"/>
  <c r="G4" i="14"/>
  <c r="G3" i="14"/>
  <c r="G100" i="14" s="1"/>
  <c r="F6" i="14"/>
  <c r="F5" i="14"/>
  <c r="F4" i="14"/>
  <c r="F3" i="14"/>
  <c r="F100" i="14" s="1"/>
  <c r="E6" i="14"/>
  <c r="E5" i="14"/>
  <c r="E4" i="14"/>
  <c r="E3" i="14"/>
  <c r="E100" i="14" s="1"/>
  <c r="D6" i="14"/>
  <c r="D5" i="14"/>
  <c r="D4" i="14"/>
  <c r="D3" i="14"/>
  <c r="D100" i="14" s="1"/>
  <c r="J14" i="3"/>
  <c r="J22" i="3"/>
  <c r="I22" i="3"/>
  <c r="I14" i="3"/>
  <c r="J21" i="3"/>
  <c r="I21" i="3"/>
  <c r="J19" i="3"/>
  <c r="J15" i="3"/>
  <c r="I15" i="3"/>
  <c r="I19" i="3"/>
  <c r="H19" i="3"/>
  <c r="G21" i="3"/>
  <c r="G15" i="3"/>
  <c r="G19" i="3"/>
  <c r="G14" i="3"/>
  <c r="H14" i="3"/>
  <c r="H22" i="3"/>
  <c r="G22" i="3"/>
  <c r="H16" i="3"/>
  <c r="H21" i="3"/>
  <c r="H15" i="3"/>
  <c r="F9" i="7" l="1"/>
  <c r="G14" i="5"/>
  <c r="G10" i="17"/>
  <c r="G13" i="9"/>
  <c r="G9" i="11"/>
  <c r="G13" i="13"/>
  <c r="G10" i="7"/>
  <c r="G9" i="7"/>
  <c r="G10" i="14"/>
  <c r="G10" i="11"/>
  <c r="G10" i="9"/>
  <c r="G15" i="6"/>
  <c r="G10" i="13"/>
  <c r="G11" i="5"/>
  <c r="G25" i="9"/>
  <c r="G25" i="11"/>
  <c r="G27" i="13"/>
  <c r="G28" i="5"/>
  <c r="G24" i="14"/>
  <c r="E9" i="7"/>
  <c r="E11" i="6"/>
  <c r="E18" i="5"/>
  <c r="E17" i="13"/>
  <c r="D9" i="7"/>
  <c r="D10" i="14"/>
  <c r="D10" i="9"/>
  <c r="D10" i="11"/>
  <c r="D10" i="13"/>
  <c r="D15" i="6"/>
  <c r="D11" i="5"/>
  <c r="F10" i="17"/>
  <c r="F13" i="13"/>
  <c r="F10" i="7"/>
  <c r="F13" i="9"/>
  <c r="F14" i="5"/>
  <c r="F9" i="11"/>
  <c r="D10" i="17"/>
  <c r="D14" i="5"/>
  <c r="D13" i="13"/>
  <c r="D9" i="11"/>
  <c r="D10" i="7"/>
  <c r="D13" i="9"/>
  <c r="E10" i="17"/>
  <c r="E13" i="13"/>
  <c r="E10" i="7"/>
  <c r="E14" i="5"/>
  <c r="E9" i="11"/>
  <c r="E13" i="9"/>
  <c r="E11" i="5"/>
  <c r="E10" i="13"/>
  <c r="E10" i="9"/>
  <c r="E10" i="14"/>
  <c r="E10" i="11"/>
  <c r="E15" i="6"/>
  <c r="F10" i="14"/>
  <c r="F11" i="5"/>
  <c r="F10" i="13"/>
  <c r="F10" i="11"/>
  <c r="F10" i="9"/>
  <c r="F15" i="6"/>
  <c r="E28" i="5"/>
  <c r="E24" i="14"/>
  <c r="E27" i="13"/>
  <c r="E25" i="9"/>
  <c r="E25" i="11"/>
  <c r="D25" i="9"/>
  <c r="D24" i="14"/>
  <c r="D25" i="11"/>
  <c r="D27" i="13"/>
  <c r="D28" i="5"/>
  <c r="F25" i="9"/>
  <c r="F24" i="14"/>
  <c r="F25" i="11"/>
  <c r="F27" i="13"/>
  <c r="F28" i="5"/>
  <c r="AG6" i="5"/>
  <c r="AG5" i="5"/>
  <c r="AG4" i="5"/>
  <c r="AG3" i="5"/>
  <c r="AF6" i="5"/>
  <c r="AF5" i="5"/>
  <c r="AF4" i="5"/>
  <c r="AF3" i="5"/>
  <c r="AE6" i="5"/>
  <c r="AE5" i="5"/>
  <c r="AE4" i="5"/>
  <c r="AE3" i="5"/>
  <c r="AD6" i="5"/>
  <c r="AD5" i="5"/>
  <c r="AD4" i="5"/>
  <c r="AD3" i="5"/>
  <c r="AC6" i="5"/>
  <c r="AC5" i="5"/>
  <c r="AC4" i="5"/>
  <c r="AC3" i="5"/>
  <c r="AB6" i="5"/>
  <c r="AB5" i="5"/>
  <c r="AB4" i="5"/>
  <c r="AB3" i="5"/>
  <c r="AA6" i="5"/>
  <c r="AA5" i="5"/>
  <c r="AA4" i="5"/>
  <c r="AA3" i="5"/>
  <c r="Z6" i="5"/>
  <c r="Z5" i="5"/>
  <c r="Z4" i="5"/>
  <c r="Z3" i="5"/>
  <c r="Y6" i="5"/>
  <c r="Y5" i="5"/>
  <c r="Y4" i="5"/>
  <c r="Y3" i="5"/>
  <c r="X6" i="5"/>
  <c r="X5" i="5"/>
  <c r="X4" i="5"/>
  <c r="X3" i="5"/>
  <c r="W6" i="5"/>
  <c r="W5" i="5"/>
  <c r="W4" i="5"/>
  <c r="W3" i="5"/>
  <c r="V6" i="5"/>
  <c r="V5" i="5"/>
  <c r="V4" i="5"/>
  <c r="V3" i="5"/>
  <c r="U6" i="5"/>
  <c r="U5" i="5"/>
  <c r="U4" i="5"/>
  <c r="U3" i="5"/>
  <c r="T6" i="5"/>
  <c r="T5" i="5"/>
  <c r="T4" i="5"/>
  <c r="T3" i="5"/>
  <c r="S6" i="5"/>
  <c r="S5" i="5"/>
  <c r="S4" i="5"/>
  <c r="S3" i="5"/>
  <c r="R6" i="5"/>
  <c r="R5" i="5"/>
  <c r="R4" i="5"/>
  <c r="R3" i="5"/>
  <c r="Q6" i="5"/>
  <c r="Q5" i="5"/>
  <c r="Q4" i="5"/>
  <c r="Q3" i="5"/>
  <c r="P6" i="5"/>
  <c r="P5" i="5"/>
  <c r="P4" i="5"/>
  <c r="P3" i="5"/>
  <c r="O6" i="5"/>
  <c r="O5" i="5"/>
  <c r="O4" i="5"/>
  <c r="O3" i="5"/>
  <c r="N6" i="5"/>
  <c r="N5" i="5"/>
  <c r="N4" i="5"/>
  <c r="N3" i="5"/>
  <c r="M6" i="5"/>
  <c r="M5" i="5"/>
  <c r="M4" i="5"/>
  <c r="M3" i="5"/>
  <c r="L6" i="5"/>
  <c r="L5" i="5"/>
  <c r="L4" i="5"/>
  <c r="L3" i="5"/>
  <c r="K6" i="5"/>
  <c r="K5" i="5"/>
  <c r="K4" i="5"/>
  <c r="K3" i="5"/>
  <c r="J6" i="5"/>
  <c r="J5" i="5"/>
  <c r="J4" i="5"/>
  <c r="J3" i="5"/>
  <c r="I6" i="5"/>
  <c r="I5" i="5"/>
  <c r="I4" i="5"/>
  <c r="I3" i="5"/>
  <c r="H6" i="5"/>
  <c r="H5" i="5"/>
  <c r="H4" i="5"/>
  <c r="H3" i="5"/>
  <c r="G6" i="5"/>
  <c r="G5" i="5"/>
  <c r="G4" i="5"/>
  <c r="G3" i="5"/>
  <c r="F6" i="5"/>
  <c r="F5" i="5"/>
  <c r="F4" i="5"/>
  <c r="F3" i="5"/>
  <c r="E6" i="5"/>
  <c r="E5" i="5"/>
  <c r="E4" i="5"/>
  <c r="E3" i="5"/>
  <c r="AG6" i="13" l="1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AG3" i="13"/>
  <c r="AG100" i="13" s="1"/>
  <c r="AF3" i="13"/>
  <c r="AF100" i="13" s="1"/>
  <c r="AE3" i="13"/>
  <c r="AE100" i="13" s="1"/>
  <c r="AD3" i="13"/>
  <c r="AD100" i="13" s="1"/>
  <c r="AC3" i="13"/>
  <c r="AC100" i="13" s="1"/>
  <c r="AB3" i="13"/>
  <c r="AB100" i="13" s="1"/>
  <c r="AA3" i="13"/>
  <c r="AA100" i="13" s="1"/>
  <c r="Z3" i="13"/>
  <c r="Z100" i="13" s="1"/>
  <c r="Y3" i="13"/>
  <c r="Y100" i="13" s="1"/>
  <c r="X3" i="13"/>
  <c r="X100" i="13" s="1"/>
  <c r="W3" i="13"/>
  <c r="W100" i="13" s="1"/>
  <c r="V3" i="13"/>
  <c r="V100" i="13" s="1"/>
  <c r="U3" i="13"/>
  <c r="U100" i="13" s="1"/>
  <c r="T3" i="13"/>
  <c r="T100" i="13" s="1"/>
  <c r="S3" i="13"/>
  <c r="S100" i="13" s="1"/>
  <c r="R3" i="13"/>
  <c r="R100" i="13" s="1"/>
  <c r="Q3" i="13"/>
  <c r="Q100" i="13" s="1"/>
  <c r="P3" i="13"/>
  <c r="P100" i="13" s="1"/>
  <c r="O3" i="13"/>
  <c r="O100" i="13" s="1"/>
  <c r="N3" i="13"/>
  <c r="N100" i="13" s="1"/>
  <c r="M3" i="13"/>
  <c r="M100" i="13" s="1"/>
  <c r="L3" i="13"/>
  <c r="L100" i="13" s="1"/>
  <c r="K3" i="13"/>
  <c r="K100" i="13" s="1"/>
  <c r="J3" i="13"/>
  <c r="J100" i="13" s="1"/>
  <c r="I3" i="13"/>
  <c r="I100" i="13" s="1"/>
  <c r="H3" i="13"/>
  <c r="H100" i="13" s="1"/>
  <c r="G3" i="13"/>
  <c r="G100" i="13" s="1"/>
  <c r="F3" i="13"/>
  <c r="F100" i="13" s="1"/>
  <c r="E3" i="13"/>
  <c r="E100" i="13" s="1"/>
  <c r="D3" i="13"/>
  <c r="D100" i="13" s="1"/>
  <c r="AG7" i="6" l="1"/>
  <c r="AG6" i="6"/>
  <c r="AG5" i="6"/>
  <c r="AG4" i="6"/>
  <c r="AF7" i="6"/>
  <c r="AF6" i="6"/>
  <c r="AF5" i="6"/>
  <c r="AF4" i="6"/>
  <c r="AE7" i="6"/>
  <c r="AE6" i="6"/>
  <c r="AE5" i="6"/>
  <c r="AE4" i="6"/>
  <c r="AD7" i="6"/>
  <c r="AD6" i="6"/>
  <c r="AD5" i="6"/>
  <c r="AD4" i="6"/>
  <c r="AC7" i="6"/>
  <c r="AC6" i="6"/>
  <c r="AC5" i="6"/>
  <c r="AC4" i="6"/>
  <c r="AB7" i="6"/>
  <c r="AB6" i="6"/>
  <c r="AB5" i="6"/>
  <c r="AB4" i="6"/>
  <c r="AA7" i="6"/>
  <c r="AA6" i="6"/>
  <c r="AA5" i="6"/>
  <c r="AA4" i="6"/>
  <c r="Z7" i="6"/>
  <c r="Z6" i="6"/>
  <c r="Z5" i="6"/>
  <c r="Z4" i="6"/>
  <c r="Y7" i="6"/>
  <c r="Y6" i="6"/>
  <c r="Y5" i="6"/>
  <c r="Y4" i="6"/>
  <c r="X7" i="6"/>
  <c r="X6" i="6"/>
  <c r="X5" i="6"/>
  <c r="X4" i="6"/>
  <c r="W7" i="6"/>
  <c r="W6" i="6"/>
  <c r="W5" i="6"/>
  <c r="W4" i="6"/>
  <c r="V7" i="6"/>
  <c r="V6" i="6"/>
  <c r="V5" i="6"/>
  <c r="V4" i="6"/>
  <c r="U7" i="6"/>
  <c r="U6" i="6"/>
  <c r="U5" i="6"/>
  <c r="U4" i="6"/>
  <c r="T7" i="6"/>
  <c r="T6" i="6"/>
  <c r="T5" i="6"/>
  <c r="T4" i="6"/>
  <c r="S7" i="6"/>
  <c r="S6" i="6"/>
  <c r="S5" i="6"/>
  <c r="S4" i="6"/>
  <c r="R7" i="6"/>
  <c r="R6" i="6"/>
  <c r="R5" i="6"/>
  <c r="R4" i="6"/>
  <c r="Q7" i="6"/>
  <c r="Q6" i="6"/>
  <c r="Q5" i="6"/>
  <c r="Q4" i="6"/>
  <c r="P7" i="6"/>
  <c r="P6" i="6"/>
  <c r="P5" i="6"/>
  <c r="P4" i="6"/>
  <c r="O7" i="6"/>
  <c r="O6" i="6"/>
  <c r="O5" i="6"/>
  <c r="O4" i="6"/>
  <c r="N7" i="6"/>
  <c r="N6" i="6"/>
  <c r="N5" i="6"/>
  <c r="N4" i="6"/>
  <c r="M7" i="6"/>
  <c r="M6" i="6"/>
  <c r="M5" i="6"/>
  <c r="M4" i="6"/>
  <c r="L7" i="6"/>
  <c r="L6" i="6"/>
  <c r="L5" i="6"/>
  <c r="L4" i="6"/>
  <c r="K7" i="6"/>
  <c r="K6" i="6"/>
  <c r="K5" i="6"/>
  <c r="K4" i="6"/>
  <c r="J7" i="6"/>
  <c r="J6" i="6"/>
  <c r="J5" i="6"/>
  <c r="J4" i="6"/>
  <c r="I7" i="6"/>
  <c r="I6" i="6"/>
  <c r="I5" i="6"/>
  <c r="I4" i="6"/>
  <c r="H7" i="6"/>
  <c r="H6" i="6"/>
  <c r="H5" i="6"/>
  <c r="H4" i="6"/>
  <c r="G7" i="6"/>
  <c r="G6" i="6"/>
  <c r="G5" i="6"/>
  <c r="G4" i="6"/>
  <c r="F7" i="6"/>
  <c r="F6" i="6"/>
  <c r="F5" i="6"/>
  <c r="F4" i="6"/>
  <c r="E7" i="6"/>
  <c r="E6" i="6"/>
  <c r="E5" i="6"/>
  <c r="E4" i="6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AG3" i="12"/>
  <c r="AG100" i="12" s="1"/>
  <c r="AF3" i="12"/>
  <c r="AF100" i="12" s="1"/>
  <c r="AE3" i="12"/>
  <c r="AE100" i="12" s="1"/>
  <c r="AD3" i="12"/>
  <c r="AD100" i="12" s="1"/>
  <c r="AC3" i="12"/>
  <c r="AC100" i="12" s="1"/>
  <c r="AB3" i="12"/>
  <c r="AB100" i="12" s="1"/>
  <c r="AA3" i="12"/>
  <c r="AA100" i="12" s="1"/>
  <c r="Z3" i="12"/>
  <c r="Z100" i="12" s="1"/>
  <c r="Y3" i="12"/>
  <c r="Y100" i="12" s="1"/>
  <c r="X3" i="12"/>
  <c r="X100" i="12" s="1"/>
  <c r="W3" i="12"/>
  <c r="W100" i="12" s="1"/>
  <c r="V3" i="12"/>
  <c r="V100" i="12" s="1"/>
  <c r="U3" i="12"/>
  <c r="U100" i="12" s="1"/>
  <c r="T3" i="12"/>
  <c r="T100" i="12" s="1"/>
  <c r="S3" i="12"/>
  <c r="S100" i="12" s="1"/>
  <c r="R3" i="12"/>
  <c r="R100" i="12" s="1"/>
  <c r="Q3" i="12"/>
  <c r="Q100" i="12" s="1"/>
  <c r="P3" i="12"/>
  <c r="P100" i="12" s="1"/>
  <c r="O3" i="12"/>
  <c r="O100" i="12" s="1"/>
  <c r="N3" i="12"/>
  <c r="N100" i="12" s="1"/>
  <c r="M3" i="12"/>
  <c r="M100" i="12" s="1"/>
  <c r="L3" i="12"/>
  <c r="L100" i="12" s="1"/>
  <c r="K3" i="12"/>
  <c r="K100" i="12" s="1"/>
  <c r="J3" i="12"/>
  <c r="J100" i="12" s="1"/>
  <c r="I3" i="12"/>
  <c r="I100" i="12" s="1"/>
  <c r="H3" i="12"/>
  <c r="H100" i="12" s="1"/>
  <c r="G3" i="12"/>
  <c r="G100" i="12" s="1"/>
  <c r="F3" i="12"/>
  <c r="F100" i="12" s="1"/>
  <c r="E3" i="12"/>
  <c r="E100" i="12" s="1"/>
  <c r="D3" i="12"/>
  <c r="D100" i="12" s="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AG3" i="11"/>
  <c r="AG100" i="11" s="1"/>
  <c r="AF3" i="11"/>
  <c r="AF100" i="11" s="1"/>
  <c r="AE3" i="11"/>
  <c r="AE100" i="11" s="1"/>
  <c r="AD3" i="11"/>
  <c r="AD100" i="11" s="1"/>
  <c r="AC3" i="11"/>
  <c r="AC100" i="11" s="1"/>
  <c r="AB3" i="11"/>
  <c r="AB100" i="11" s="1"/>
  <c r="AA3" i="11"/>
  <c r="AA100" i="11" s="1"/>
  <c r="Z3" i="11"/>
  <c r="Z100" i="11" s="1"/>
  <c r="Y3" i="11"/>
  <c r="Y100" i="11" s="1"/>
  <c r="X3" i="11"/>
  <c r="X100" i="11" s="1"/>
  <c r="W3" i="11"/>
  <c r="W100" i="11" s="1"/>
  <c r="V3" i="11"/>
  <c r="V100" i="11" s="1"/>
  <c r="U3" i="11"/>
  <c r="U100" i="11" s="1"/>
  <c r="T3" i="11"/>
  <c r="T100" i="11" s="1"/>
  <c r="S3" i="11"/>
  <c r="S100" i="11" s="1"/>
  <c r="R3" i="11"/>
  <c r="R100" i="11" s="1"/>
  <c r="Q3" i="11"/>
  <c r="Q100" i="11" s="1"/>
  <c r="P3" i="11"/>
  <c r="P100" i="11" s="1"/>
  <c r="O3" i="11"/>
  <c r="O100" i="11" s="1"/>
  <c r="N3" i="11"/>
  <c r="N100" i="11" s="1"/>
  <c r="M3" i="11"/>
  <c r="M100" i="11" s="1"/>
  <c r="L3" i="11"/>
  <c r="L100" i="11" s="1"/>
  <c r="K3" i="11"/>
  <c r="K100" i="11" s="1"/>
  <c r="J3" i="11"/>
  <c r="J100" i="11" s="1"/>
  <c r="I3" i="11"/>
  <c r="I100" i="11" s="1"/>
  <c r="H3" i="11"/>
  <c r="H100" i="11" s="1"/>
  <c r="G3" i="11"/>
  <c r="G100" i="11" s="1"/>
  <c r="F3" i="11"/>
  <c r="F100" i="11" s="1"/>
  <c r="E3" i="11"/>
  <c r="E100" i="11" s="1"/>
  <c r="D3" i="11"/>
  <c r="D100" i="11" s="1"/>
  <c r="AG6" i="9" l="1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AG3" i="9"/>
  <c r="AG100" i="9" s="1"/>
  <c r="AF3" i="9"/>
  <c r="AF100" i="9" s="1"/>
  <c r="AE3" i="9"/>
  <c r="AE100" i="9" s="1"/>
  <c r="AD3" i="9"/>
  <c r="AD100" i="9" s="1"/>
  <c r="AC3" i="9"/>
  <c r="AC100" i="9" s="1"/>
  <c r="AB3" i="9"/>
  <c r="AB100" i="9" s="1"/>
  <c r="AA3" i="9"/>
  <c r="AA100" i="9" s="1"/>
  <c r="Z3" i="9"/>
  <c r="Z100" i="9" s="1"/>
  <c r="Y3" i="9"/>
  <c r="Y100" i="9" s="1"/>
  <c r="X3" i="9"/>
  <c r="X100" i="9" s="1"/>
  <c r="W3" i="9"/>
  <c r="W100" i="9" s="1"/>
  <c r="V3" i="9"/>
  <c r="V100" i="9" s="1"/>
  <c r="U3" i="9"/>
  <c r="U100" i="9" s="1"/>
  <c r="T3" i="9"/>
  <c r="T100" i="9" s="1"/>
  <c r="S3" i="9"/>
  <c r="S100" i="9" s="1"/>
  <c r="R3" i="9"/>
  <c r="R100" i="9" s="1"/>
  <c r="Q3" i="9"/>
  <c r="Q100" i="9" s="1"/>
  <c r="P3" i="9"/>
  <c r="P100" i="9" s="1"/>
  <c r="O3" i="9"/>
  <c r="O100" i="9" s="1"/>
  <c r="N3" i="9"/>
  <c r="N100" i="9" s="1"/>
  <c r="M3" i="9"/>
  <c r="M100" i="9" s="1"/>
  <c r="L3" i="9"/>
  <c r="L100" i="9" s="1"/>
  <c r="K3" i="9"/>
  <c r="K100" i="9" s="1"/>
  <c r="J3" i="9"/>
  <c r="J100" i="9" s="1"/>
  <c r="I3" i="9"/>
  <c r="I100" i="9" s="1"/>
  <c r="H3" i="9"/>
  <c r="H100" i="9" s="1"/>
  <c r="G3" i="9"/>
  <c r="G100" i="9" s="1"/>
  <c r="F3" i="9"/>
  <c r="F100" i="9" s="1"/>
  <c r="E3" i="9"/>
  <c r="E100" i="9" s="1"/>
  <c r="D3" i="9"/>
  <c r="D100" i="9" s="1"/>
  <c r="D7" i="6"/>
  <c r="D6" i="6"/>
  <c r="D5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4" i="6"/>
  <c r="D102" i="6" s="1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AG3" i="7"/>
  <c r="AG98" i="7" s="1"/>
  <c r="AF3" i="7"/>
  <c r="AF98" i="7" s="1"/>
  <c r="AE3" i="7"/>
  <c r="AE98" i="7" s="1"/>
  <c r="AD3" i="7"/>
  <c r="AD98" i="7" s="1"/>
  <c r="AC3" i="7"/>
  <c r="AC98" i="7" s="1"/>
  <c r="AB3" i="7"/>
  <c r="AB98" i="7" s="1"/>
  <c r="AA3" i="7"/>
  <c r="AA98" i="7" s="1"/>
  <c r="Z3" i="7"/>
  <c r="Z98" i="7" s="1"/>
  <c r="Y3" i="7"/>
  <c r="Y98" i="7" s="1"/>
  <c r="X3" i="7"/>
  <c r="X98" i="7" s="1"/>
  <c r="W3" i="7"/>
  <c r="W98" i="7" s="1"/>
  <c r="V3" i="7"/>
  <c r="V98" i="7" s="1"/>
  <c r="U3" i="7"/>
  <c r="U98" i="7" s="1"/>
  <c r="T3" i="7"/>
  <c r="T98" i="7" s="1"/>
  <c r="S3" i="7"/>
  <c r="S98" i="7" s="1"/>
  <c r="R3" i="7"/>
  <c r="R98" i="7" s="1"/>
  <c r="Q3" i="7"/>
  <c r="Q98" i="7" s="1"/>
  <c r="P3" i="7"/>
  <c r="P98" i="7" s="1"/>
  <c r="O3" i="7"/>
  <c r="O98" i="7" s="1"/>
  <c r="N3" i="7"/>
  <c r="N98" i="7" s="1"/>
  <c r="M3" i="7"/>
  <c r="M98" i="7" s="1"/>
  <c r="L3" i="7"/>
  <c r="L98" i="7" s="1"/>
  <c r="K3" i="7"/>
  <c r="K98" i="7" s="1"/>
  <c r="J3" i="7"/>
  <c r="J98" i="7" s="1"/>
  <c r="I3" i="7"/>
  <c r="I98" i="7" s="1"/>
  <c r="H3" i="7"/>
  <c r="H98" i="7" s="1"/>
  <c r="G3" i="7"/>
  <c r="G98" i="7" s="1"/>
  <c r="F3" i="7"/>
  <c r="F98" i="7" s="1"/>
  <c r="E3" i="7"/>
  <c r="E98" i="7" s="1"/>
  <c r="D3" i="7"/>
  <c r="D98" i="7" s="1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3" i="5"/>
  <c r="D100" i="5" s="1"/>
  <c r="D6" i="5"/>
  <c r="D5" i="5"/>
  <c r="D4" i="5"/>
  <c r="O53" i="7" l="1"/>
  <c r="O55" i="7"/>
  <c r="O52" i="7"/>
  <c r="O51" i="7"/>
  <c r="O54" i="7"/>
  <c r="W52" i="7"/>
  <c r="W51" i="7"/>
  <c r="W54" i="7"/>
  <c r="W55" i="7"/>
  <c r="W53" i="7"/>
  <c r="D52" i="7"/>
  <c r="D51" i="7"/>
  <c r="D53" i="7"/>
  <c r="D54" i="7"/>
  <c r="D55" i="7"/>
  <c r="H53" i="7"/>
  <c r="H51" i="7"/>
  <c r="H55" i="7"/>
  <c r="H52" i="7"/>
  <c r="H54" i="7"/>
  <c r="L53" i="7"/>
  <c r="L51" i="7"/>
  <c r="L55" i="7"/>
  <c r="L52" i="7"/>
  <c r="L54" i="7"/>
  <c r="P53" i="7"/>
  <c r="P55" i="7"/>
  <c r="P52" i="7"/>
  <c r="P51" i="7"/>
  <c r="P54" i="7"/>
  <c r="T54" i="7"/>
  <c r="T51" i="7"/>
  <c r="T53" i="7"/>
  <c r="T55" i="7"/>
  <c r="T52" i="7"/>
  <c r="X51" i="7"/>
  <c r="X53" i="7"/>
  <c r="X55" i="7"/>
  <c r="X52" i="7"/>
  <c r="X54" i="7"/>
  <c r="AB51" i="7"/>
  <c r="AB53" i="7"/>
  <c r="AB55" i="7"/>
  <c r="AB52" i="7"/>
  <c r="AB54" i="7"/>
  <c r="AF51" i="7"/>
  <c r="AF53" i="7"/>
  <c r="AF55" i="7"/>
  <c r="AF52" i="7"/>
  <c r="AF54" i="7"/>
  <c r="G51" i="7"/>
  <c r="G53" i="7"/>
  <c r="G55" i="7"/>
  <c r="G52" i="7"/>
  <c r="G54" i="7"/>
  <c r="AA52" i="7"/>
  <c r="AA54" i="7"/>
  <c r="AA51" i="7"/>
  <c r="AA53" i="7"/>
  <c r="AA55" i="7"/>
  <c r="E52" i="7"/>
  <c r="E54" i="7"/>
  <c r="E51" i="7"/>
  <c r="E53" i="7"/>
  <c r="E55" i="7"/>
  <c r="I54" i="7"/>
  <c r="I55" i="7"/>
  <c r="I53" i="7"/>
  <c r="I51" i="7"/>
  <c r="I52" i="7"/>
  <c r="M52" i="7"/>
  <c r="M54" i="7"/>
  <c r="M51" i="7"/>
  <c r="M53" i="7"/>
  <c r="M55" i="7"/>
  <c r="Q51" i="7"/>
  <c r="Q54" i="7"/>
  <c r="Q55" i="7"/>
  <c r="Q53" i="7"/>
  <c r="Q52" i="7"/>
  <c r="U55" i="7"/>
  <c r="U52" i="7"/>
  <c r="U54" i="7"/>
  <c r="U51" i="7"/>
  <c r="U53" i="7"/>
  <c r="Y51" i="7"/>
  <c r="Y53" i="7"/>
  <c r="Y55" i="7"/>
  <c r="Y52" i="7"/>
  <c r="Y54" i="7"/>
  <c r="AC51" i="7"/>
  <c r="AC53" i="7"/>
  <c r="AC55" i="7"/>
  <c r="AC52" i="7"/>
  <c r="AC54" i="7"/>
  <c r="AG51" i="7"/>
  <c r="AG53" i="7"/>
  <c r="AG55" i="7"/>
  <c r="AG52" i="7"/>
  <c r="AG54" i="7"/>
  <c r="K51" i="7"/>
  <c r="K53" i="7"/>
  <c r="K55" i="7"/>
  <c r="K52" i="7"/>
  <c r="K54" i="7"/>
  <c r="S51" i="7"/>
  <c r="S54" i="7"/>
  <c r="S53" i="7"/>
  <c r="S55" i="7"/>
  <c r="S52" i="7"/>
  <c r="AE52" i="7"/>
  <c r="AE54" i="7"/>
  <c r="AE51" i="7"/>
  <c r="AE53" i="7"/>
  <c r="AE55" i="7"/>
  <c r="F52" i="7"/>
  <c r="F54" i="7"/>
  <c r="F51" i="7"/>
  <c r="F53" i="7"/>
  <c r="F55" i="7"/>
  <c r="J51" i="7"/>
  <c r="J52" i="7"/>
  <c r="J54" i="7"/>
  <c r="J53" i="7"/>
  <c r="J55" i="7"/>
  <c r="N52" i="7"/>
  <c r="N51" i="7"/>
  <c r="N54" i="7"/>
  <c r="N53" i="7"/>
  <c r="N55" i="7"/>
  <c r="R51" i="7"/>
  <c r="R55" i="7"/>
  <c r="R52" i="7"/>
  <c r="R54" i="7"/>
  <c r="R53" i="7"/>
  <c r="V52" i="7"/>
  <c r="V54" i="7"/>
  <c r="V51" i="7"/>
  <c r="V55" i="7"/>
  <c r="V53" i="7"/>
  <c r="Z52" i="7"/>
  <c r="Z54" i="7"/>
  <c r="Z51" i="7"/>
  <c r="Z53" i="7"/>
  <c r="Z55" i="7"/>
  <c r="AD52" i="7"/>
  <c r="AD54" i="7"/>
  <c r="AD51" i="7"/>
  <c r="AD53" i="7"/>
  <c r="AD5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<sst xmlns="http://schemas.openxmlformats.org/spreadsheetml/2006/main" count="1363" uniqueCount="334">
  <si>
    <t>Parameter</t>
  </si>
  <si>
    <t>Einheit</t>
  </si>
  <si>
    <t>Z 0*</t>
  </si>
  <si>
    <t>Z 1</t>
  </si>
  <si>
    <t>Z 2</t>
  </si>
  <si>
    <t>Trockenmasse</t>
  </si>
  <si>
    <t>M.-%</t>
  </si>
  <si>
    <t>-</t>
  </si>
  <si>
    <t>Feststoffkriterien</t>
  </si>
  <si>
    <t>mg/kg TS</t>
  </si>
  <si>
    <t>BTX</t>
  </si>
  <si>
    <t>LHKW</t>
  </si>
  <si>
    <t>EOX</t>
  </si>
  <si>
    <r>
      <t>PCB</t>
    </r>
    <r>
      <rPr>
        <vertAlign val="subscript"/>
        <sz val="8"/>
        <color theme="1"/>
        <rFont val="Arial"/>
        <family val="2"/>
      </rPr>
      <t>6</t>
    </r>
  </si>
  <si>
    <r>
      <t>PAK</t>
    </r>
    <r>
      <rPr>
        <vertAlign val="subscript"/>
        <sz val="8"/>
        <color theme="1"/>
        <rFont val="Arial"/>
        <family val="2"/>
      </rPr>
      <t xml:space="preserve">16 </t>
    </r>
    <r>
      <rPr>
        <sz val="8"/>
        <color theme="1"/>
        <rFont val="Arial"/>
        <family val="2"/>
      </rPr>
      <t>nach EPA</t>
    </r>
  </si>
  <si>
    <t xml:space="preserve">   Benzo(a)pyren</t>
  </si>
  <si>
    <t>TOC</t>
  </si>
  <si>
    <t>Arsen</t>
  </si>
  <si>
    <t>Blei</t>
  </si>
  <si>
    <t>Cadmium</t>
  </si>
  <si>
    <t>Chrom (ges.)</t>
  </si>
  <si>
    <t>Kupfer</t>
  </si>
  <si>
    <t>Nickel</t>
  </si>
  <si>
    <t>Thallium</t>
  </si>
  <si>
    <t>Quecksilber</t>
  </si>
  <si>
    <t>Zink</t>
  </si>
  <si>
    <t>Cyanide, gesamt</t>
  </si>
  <si>
    <t>Eluatkriterien</t>
  </si>
  <si>
    <t>Z 0/Z 0*</t>
  </si>
  <si>
    <t>Z 1.1</t>
  </si>
  <si>
    <t>Z 1.2</t>
  </si>
  <si>
    <t>pH-Wert</t>
  </si>
  <si>
    <t>6,5 – 9,5</t>
  </si>
  <si>
    <t>6 – 12</t>
  </si>
  <si>
    <t>5,5 – 12</t>
  </si>
  <si>
    <t>elektr. Leitfähigkeit</t>
  </si>
  <si>
    <r>
      <t>m</t>
    </r>
    <r>
      <rPr>
        <sz val="8"/>
        <color theme="1"/>
        <rFont val="Arial"/>
        <family val="2"/>
      </rPr>
      <t>s/cm</t>
    </r>
  </si>
  <si>
    <t>Chlorid</t>
  </si>
  <si>
    <t>mg/l</t>
  </si>
  <si>
    <t>Sulfat</t>
  </si>
  <si>
    <t>Cyanid</t>
  </si>
  <si>
    <r>
      <t>m</t>
    </r>
    <r>
      <rPr>
        <sz val="8"/>
        <color theme="1"/>
        <rFont val="Arial"/>
        <family val="2"/>
      </rPr>
      <t>g/l</t>
    </r>
  </si>
  <si>
    <t>Phenolindex</t>
  </si>
  <si>
    <t xml:space="preserve">Anmerkung: </t>
  </si>
  <si>
    <t>Einstufung nach LAGA M 20 (Stand: 2004):</t>
  </si>
  <si>
    <t>Z 0</t>
  </si>
  <si>
    <t>Bodenart</t>
  </si>
  <si>
    <t xml:space="preserve">[1]
Sand
</t>
  </si>
  <si>
    <t>[2]
Lehm / Schluff</t>
  </si>
  <si>
    <t>[3]
Ton</t>
  </si>
  <si>
    <t>PCB</t>
  </si>
  <si>
    <t>7,0 – 12,5</t>
  </si>
  <si>
    <t>7 – 12,5</t>
  </si>
  <si>
    <t xml:space="preserve">% </t>
  </si>
  <si>
    <t xml:space="preserve"> Trockenmasse (AN-LG004)</t>
  </si>
  <si>
    <t>Bestimmung aus der Originalsubstanz</t>
  </si>
  <si>
    <t xml:space="preserve"> Farbe qual. (AN-LG004)</t>
  </si>
  <si>
    <t xml:space="preserve">ohne </t>
  </si>
  <si>
    <t xml:space="preserve"> Aussehen (AN-LG004)</t>
  </si>
  <si>
    <t xml:space="preserve"> Geruch (AN-LG004)</t>
  </si>
  <si>
    <t xml:space="preserve"> HCl-Test (AN-LG004)</t>
  </si>
  <si>
    <t xml:space="preserve"> Säureneutralisationskapazität (AN-LG004)</t>
  </si>
  <si>
    <t>mmol/kg TS</t>
  </si>
  <si>
    <t xml:space="preserve"> Glühverlust (AN-LG004)</t>
  </si>
  <si>
    <t>Ma.-% TS</t>
  </si>
  <si>
    <t xml:space="preserve"> Cyanid, gesamt (AN-LG004)</t>
  </si>
  <si>
    <t xml:space="preserve"> EOX (AN-LG004)</t>
  </si>
  <si>
    <t xml:space="preserve"> TOC (AN-LG004)</t>
  </si>
  <si>
    <t xml:space="preserve"> Kohlenwasserstoffe C10-C22 (AN-LG004)</t>
  </si>
  <si>
    <t xml:space="preserve"> Kohlenwasserstoffe C22-C40 (AN-LG004)</t>
  </si>
  <si>
    <t xml:space="preserve"> Kohlenwasserstoffe C10-C40 (AN-LG004)</t>
  </si>
  <si>
    <t xml:space="preserve"> lipophile Stoffe (AN-LG004)</t>
  </si>
  <si>
    <t>Ma.-% OS</t>
  </si>
  <si>
    <t xml:space="preserve"> Benzol (AN-LG004)</t>
  </si>
  <si>
    <t xml:space="preserve"> Toluol (AN-LG004)</t>
  </si>
  <si>
    <t xml:space="preserve"> Ethylbenzol (AN-LG004)</t>
  </si>
  <si>
    <t xml:space="preserve"> m-/p-Xylol (AN-LG004)</t>
  </si>
  <si>
    <t xml:space="preserve"> o-Xylol (AN-LG004)</t>
  </si>
  <si>
    <t xml:space="preserve"> 1,3,5-Trimethylbenzol (AN-LG004)</t>
  </si>
  <si>
    <t xml:space="preserve"> 1,2,4-Trimethylbenzol (AN-LG004)</t>
  </si>
  <si>
    <t xml:space="preserve"> 1,2,3-Trimethylbenzol (AN-LG004)</t>
  </si>
  <si>
    <t xml:space="preserve"> Summe BTEX/TMB (AN-LG004)</t>
  </si>
  <si>
    <t xml:space="preserve"> iso-Propylbenzol (Cumol) (AN-LG004)</t>
  </si>
  <si>
    <t xml:space="preserve"> Styrol (AN-LG004)</t>
  </si>
  <si>
    <t xml:space="preserve"> Summe BTEX n. DepV (AN-LG004)</t>
  </si>
  <si>
    <t xml:space="preserve"> Dichlormethan (AN-LG004)</t>
  </si>
  <si>
    <t xml:space="preserve"> trans-1,2-Dichlorethen (AN-LG004)</t>
  </si>
  <si>
    <t xml:space="preserve"> cis-1,2-Dichlorethen (AN-LG004)</t>
  </si>
  <si>
    <t xml:space="preserve"> Trichlormethan (AN-LG004)</t>
  </si>
  <si>
    <t xml:space="preserve"> 1,1,1-Trichlorethan (AN-LG004)</t>
  </si>
  <si>
    <t xml:space="preserve"> Tetrachlormethan (AN-LG004)</t>
  </si>
  <si>
    <t xml:space="preserve"> Trichlorethen (AN-LG004)</t>
  </si>
  <si>
    <t xml:space="preserve"> Tetrachlorethen (AN-LG004)</t>
  </si>
  <si>
    <t xml:space="preserve"> Summe 8 LHKW (AN-LG004)</t>
  </si>
  <si>
    <t xml:space="preserve"> Naphthalin (AN-LG004)</t>
  </si>
  <si>
    <t xml:space="preserve"> Acenaphthylen (AN-LG004)</t>
  </si>
  <si>
    <t xml:space="preserve"> Acenaphthen (AN-LG004)</t>
  </si>
  <si>
    <t xml:space="preserve"> Fluoren (AN-LG004)</t>
  </si>
  <si>
    <t xml:space="preserve"> Phenanthren (AN-LG004)</t>
  </si>
  <si>
    <t xml:space="preserve"> Anthracen (AN-LG004)</t>
  </si>
  <si>
    <t xml:space="preserve"> Fluoranthen (AN-LG004)</t>
  </si>
  <si>
    <t xml:space="preserve"> Pyren (AN-LG004)</t>
  </si>
  <si>
    <t xml:space="preserve"> Benz(a)anthracen (AN-LG004)</t>
  </si>
  <si>
    <t xml:space="preserve"> Chrysen (AN-LG004)</t>
  </si>
  <si>
    <t xml:space="preserve"> Benzo(b)fluoranthen (AN-LG004)</t>
  </si>
  <si>
    <t xml:space="preserve"> Benzo(k)fluoranthen (AN-LG004)</t>
  </si>
  <si>
    <t xml:space="preserve"> Benzo(a)pyren (AN-LG004)</t>
  </si>
  <si>
    <t xml:space="preserve"> Indeno(1,2,3-cd)pyren (AN-LG004)</t>
  </si>
  <si>
    <t xml:space="preserve"> Dibenz(a,h)anthracen (AN-LG004)</t>
  </si>
  <si>
    <t xml:space="preserve"> Benzo(g,h,i)perylen (AN-LG004)</t>
  </si>
  <si>
    <t xml:space="preserve"> Summe PAK (EPA) (AN-LG004)</t>
  </si>
  <si>
    <t xml:space="preserve"> PCB 28 (AN-LG004)</t>
  </si>
  <si>
    <t xml:space="preserve"> PCB 52 (AN-LG004)</t>
  </si>
  <si>
    <t xml:space="preserve"> PCB 101 (AN-LG004)</t>
  </si>
  <si>
    <t xml:space="preserve"> PCB 153 (AN-LG004)</t>
  </si>
  <si>
    <t xml:space="preserve"> PCB 138 (AN-LG004)</t>
  </si>
  <si>
    <t xml:space="preserve"> PCB 180 (AN-LG004)</t>
  </si>
  <si>
    <t xml:space="preserve"> Summe 6 PCB (AN-LG004)</t>
  </si>
  <si>
    <t xml:space="preserve"> PCB 118 (AN-LG004)</t>
  </si>
  <si>
    <t xml:space="preserve"> Summe 7 PCB (AN-LG004)</t>
  </si>
  <si>
    <t>Bestimmung aus dem Königswasseraufschluss</t>
  </si>
  <si>
    <t xml:space="preserve"> Arsen (AN-LG004)</t>
  </si>
  <si>
    <t xml:space="preserve"> Blei (AN-LG004)</t>
  </si>
  <si>
    <t xml:space="preserve"> Cadmium (AN-LG004)</t>
  </si>
  <si>
    <t xml:space="preserve"> Chrom, gesamt (AN-LG004)</t>
  </si>
  <si>
    <t xml:space="preserve"> Kupfer (AN-LG004)</t>
  </si>
  <si>
    <t xml:space="preserve"> Nickel (AN-LG004)</t>
  </si>
  <si>
    <t xml:space="preserve"> Quecksilber (AN-LG004)</t>
  </si>
  <si>
    <t xml:space="preserve"> Thallium (AN-LG004)</t>
  </si>
  <si>
    <t xml:space="preserve"> Zink (AN-LG004)</t>
  </si>
  <si>
    <t>Bestimmung aus dem Eluat</t>
  </si>
  <si>
    <t xml:space="preserve"> pH-Wert (AN-LG004)</t>
  </si>
  <si>
    <t xml:space="preserve"> el. Leitfähigkeit (25 °C) (AN-LG004)</t>
  </si>
  <si>
    <t xml:space="preserve">µS/cm </t>
  </si>
  <si>
    <t xml:space="preserve"> Gesamtgehalt an gelösten Feststoffen (AN-LG004)</t>
  </si>
  <si>
    <t xml:space="preserve">mg/l </t>
  </si>
  <si>
    <t xml:space="preserve"> DOC (AN-LG004)</t>
  </si>
  <si>
    <t xml:space="preserve"> Chlorid (AN-LG004)</t>
  </si>
  <si>
    <t xml:space="preserve"> Sulfat (AN-LG004)</t>
  </si>
  <si>
    <t xml:space="preserve"> Fluorid (AN-LG004)</t>
  </si>
  <si>
    <t xml:space="preserve"> Cyanid, leicht freisetzbar (AN-LG004)</t>
  </si>
  <si>
    <t xml:space="preserve"> Phenolindex (wdf.) (AN-LG004)</t>
  </si>
  <si>
    <t xml:space="preserve"> Antimon (AN-LG004)</t>
  </si>
  <si>
    <t xml:space="preserve"> Barium (AN-LG004)</t>
  </si>
  <si>
    <t xml:space="preserve"> Molybdän (AN-LG004)</t>
  </si>
  <si>
    <t xml:space="preserve"> Selen (AN-LG004)</t>
  </si>
  <si>
    <t>LAGA RC</t>
  </si>
  <si>
    <t>x</t>
  </si>
  <si>
    <t>LAGA Boden</t>
  </si>
  <si>
    <t>DepV</t>
  </si>
  <si>
    <t>Orientie-rungs-
werte</t>
  </si>
  <si>
    <t>n. b. = nicht berechenbar, da alle Einzelparameter unterhalb Bestimmungsgrenze; 
zur Summenbildung werden nur Werte &gt; BG verwendet</t>
  </si>
  <si>
    <t xml:space="preserve">n. b. = nicht berechenbar, da alle Einzelparameter unterhalb Bestimmungsgrenze; 
zur Summenbildung werden nur Werte &gt; BG verwendet </t>
  </si>
  <si>
    <r>
      <t>Einstufung nach Entscheidungshilfe</t>
    </r>
    <r>
      <rPr>
        <b/>
        <vertAlign val="superscript"/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des LUWG (Stand: 12.10.2009):</t>
    </r>
  </si>
  <si>
    <t>Nr.</t>
  </si>
  <si>
    <t>DK 0</t>
  </si>
  <si>
    <t>Glühverlust</t>
  </si>
  <si>
    <t>BTEX</t>
  </si>
  <si>
    <t>mg/kg</t>
  </si>
  <si>
    <r>
      <t>PCB</t>
    </r>
    <r>
      <rPr>
        <vertAlign val="subscript"/>
        <sz val="8"/>
        <color theme="1"/>
        <rFont val="Arial"/>
        <family val="2"/>
      </rPr>
      <t>7</t>
    </r>
  </si>
  <si>
    <t>Benzo(a)pyren</t>
  </si>
  <si>
    <t>mmol/kg</t>
  </si>
  <si>
    <t>(anzugeben)</t>
  </si>
  <si>
    <t>Chrom</t>
  </si>
  <si>
    <t>5,5 – 13</t>
  </si>
  <si>
    <t>5,5 - 13,0</t>
  </si>
  <si>
    <t>4,0 – 13,0</t>
  </si>
  <si>
    <t>DOC</t>
  </si>
  <si>
    <t xml:space="preserve">Phenole </t>
  </si>
  <si>
    <t>Cyanide, leicht freisetzb.</t>
  </si>
  <si>
    <t>Fluorid</t>
  </si>
  <si>
    <t>Barium</t>
  </si>
  <si>
    <t>Molybdän</t>
  </si>
  <si>
    <t>3.18a</t>
  </si>
  <si>
    <t>Antimon</t>
  </si>
  <si>
    <t>3.18b</t>
  </si>
  <si>
    <r>
      <t>Antimon – C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>-Wert</t>
    </r>
  </si>
  <si>
    <t>Selen</t>
  </si>
  <si>
    <t>Elektrische Leitfähigkeit</t>
  </si>
  <si>
    <t>µS/cm</t>
  </si>
  <si>
    <r>
      <t>Brennwert (H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>, v)</t>
    </r>
  </si>
  <si>
    <t>kJ/kg</t>
  </si>
  <si>
    <t>Atmungsaktivität AT4</t>
  </si>
  <si>
    <t>Mg O2/g</t>
  </si>
  <si>
    <t>1.01</t>
  </si>
  <si>
    <t>1.02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</si>
  <si>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</si>
  <si>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</si>
  <si>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</si>
  <si>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</si>
  <si>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</si>
  <si>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</si>
  <si>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</si>
  <si>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</si>
  <si>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</si>
  <si>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</si>
  <si>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</si>
  <si>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</si>
  <si>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</si>
  <si>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</si>
  <si>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</si>
  <si>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</si>
  <si>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</si>
  <si>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</si>
  <si>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</si>
  <si>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</si>
  <si>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</si>
  <si>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</si>
  <si>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</si>
  <si>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</si>
  <si>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</si>
  <si>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</si>
  <si>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</si>
  <si>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</si>
  <si>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</si>
  <si>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3.16</t>
  </si>
  <si>
    <t>3.17</t>
  </si>
  <si>
    <t>3.19</t>
  </si>
  <si>
    <t>3.20</t>
  </si>
  <si>
    <t>3.21</t>
  </si>
  <si>
    <t xml:space="preserve"> Summe BTEX n. LAGA (AN-LG004)</t>
  </si>
  <si>
    <r>
      <t>MKW (C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  <r>
      <rPr>
        <sz val="8"/>
        <color theme="1"/>
        <rFont val="Arial"/>
        <family val="2"/>
      </rPr>
      <t>)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</si>
  <si>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PAK nach EPA</t>
    </r>
  </si>
  <si>
    <t>Brennwert (H0, v)</t>
  </si>
  <si>
    <t>Atmungsaktivität AT 4</t>
  </si>
  <si>
    <t>Antimon - C0-Wert</t>
  </si>
  <si>
    <t>1)</t>
  </si>
  <si>
    <t>Nummer 1.01 kann gleichwertig zu Nummer 1.02 angewandt werden</t>
  </si>
  <si>
    <t>2)</t>
  </si>
  <si>
    <r>
      <t>Säureneutralisierungsgrad</t>
    </r>
    <r>
      <rPr>
        <vertAlign val="superscript"/>
        <sz val="8"/>
        <color theme="1"/>
        <rFont val="Arial"/>
        <family val="2"/>
      </rPr>
      <t xml:space="preserve"> 3)</t>
    </r>
  </si>
  <si>
    <t>3)</t>
  </si>
  <si>
    <t>für die Deponieklasse DK I und DK II nur bei gefährlichen Abfällen anzugeben</t>
  </si>
  <si>
    <t>Grenzwert gemäß Schreiben des MUFV</t>
  </si>
  <si>
    <t>Kohlenwasser-stoffe</t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</si>
  <si>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– C</t>
    </r>
    <r>
      <rPr>
        <vertAlign val="subscript"/>
        <sz val="8"/>
        <color theme="1"/>
        <rFont val="Arial"/>
        <family val="2"/>
      </rPr>
      <t>22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</si>
  <si>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– C</t>
    </r>
    <r>
      <rPr>
        <vertAlign val="subscript"/>
        <sz val="8"/>
        <color theme="1"/>
        <rFont val="Arial"/>
        <family val="2"/>
      </rPr>
      <t>40</t>
    </r>
  </si>
  <si>
    <t>Chrom, gesamt</t>
  </si>
  <si>
    <t>Lipophile Stoffe</t>
  </si>
  <si>
    <t>Ammoniumstickstoff</t>
  </si>
  <si>
    <t>Cyanide, leicht freisetzbar</t>
  </si>
  <si>
    <t>Wasserlöslicher Anteil</t>
  </si>
  <si>
    <t>Phenole</t>
  </si>
  <si>
    <t>Anmerkungen:</t>
  </si>
  <si>
    <t xml:space="preserve">           zur Summenbildung werden nur die Werte &gt; BG verwendet</t>
  </si>
  <si>
    <r>
      <t>*  Spezialregelung gemäß PCB/PCT-Abfallverordnung PCB</t>
    </r>
    <r>
      <rPr>
        <vertAlign val="sub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&gt; 10 mg/kg bzw. PCB</t>
    </r>
    <r>
      <rPr>
        <vertAlign val="subscript"/>
        <sz val="8"/>
        <color theme="1"/>
        <rFont val="Arial"/>
        <family val="2"/>
      </rPr>
      <t>Gesamt</t>
    </r>
    <r>
      <rPr>
        <sz val="8"/>
        <color theme="1"/>
        <rFont val="Arial"/>
        <family val="2"/>
      </rPr>
      <t xml:space="preserve"> &gt; 50 mg/kg</t>
    </r>
  </si>
  <si>
    <t>LAGA + DepV</t>
  </si>
  <si>
    <t>DepV,
Spalte 5</t>
  </si>
  <si>
    <t>DepV,
Spalte 6
=
DK I</t>
  </si>
  <si>
    <t>DepV,
Spalte 7
=
DK II</t>
  </si>
  <si>
    <t xml:space="preserve">Anmerkungen: </t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</si>
  <si>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BTEX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</si>
  <si>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LHKW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</si>
  <si>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PAK n. EPA</t>
    </r>
  </si>
  <si>
    <r>
      <t>KW (C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bis C</t>
    </r>
    <r>
      <rPr>
        <vertAlign val="subscript"/>
        <sz val="8"/>
        <color theme="1"/>
        <rFont val="Arial"/>
        <family val="2"/>
      </rPr>
      <t>40</t>
    </r>
    <r>
      <rPr>
        <sz val="8"/>
        <color theme="1"/>
        <rFont val="Arial"/>
        <family val="2"/>
      </rPr>
      <t>)</t>
    </r>
  </si>
  <si>
    <t>Cyanide (ges.)</t>
  </si>
  <si>
    <r>
      <t>PCB</t>
    </r>
    <r>
      <rPr>
        <vertAlign val="subscript"/>
        <sz val="8"/>
        <color theme="1"/>
        <rFont val="Arial"/>
        <family val="2"/>
      </rPr>
      <t>Gesamt</t>
    </r>
  </si>
  <si>
    <t>*</t>
  </si>
  <si>
    <t>**</t>
  </si>
  <si>
    <t>10.000 mg/kg TM, sofern eine Mischkontamination mit Schadstoffen &gt; Z 2 vorliegt, die in einer Boden-
behandlungsanlage nicht abbaubar sind (z.B. Schwermetalle). Eine Ablagerung kommt nur in Betracht, 
wenn im Einzelfall nachvollziehbar begründet wird, dass diese Abfälle mit dem Ziel der Mengen-
redzuierung oder Schadstoffentfrachtung nicht behandelt werden können, oder eine Beandlung und 
anschließende Verwertung wirtschaftlich unzumutbar ist. Hinweis: Die extrahierbaren lipophilen Stoffe 
dürfen 0,8 Masse-% gemäß DepV nicht überschreiten.</t>
  </si>
  <si>
    <t>Diese Werte gelten nur für Boden und Bauschutt, der nicht aus Gaswerksstandorten, Teer-
ölimpägnieranlagen oder vergleichbaren Standorten stammt. In diesen Fällen gilt als Zuordnungswert 
die Hälfte der jeweiligen Spalte.</t>
  </si>
  <si>
    <t>Einstufung nach Deponieverordnung, Anhang 3, Tabelle 2, Spalte 9</t>
  </si>
  <si>
    <t>elektrische Leitfähigkeit</t>
  </si>
  <si>
    <t>Grenzwerte gem. DepV, Anh. 3, Sp. 9</t>
  </si>
  <si>
    <t>6,5 – 9,0</t>
  </si>
  <si>
    <t>Abgrenzung der Gefährlichkeit auf Grundlage des Schreiben des Ministeriums für Umwelt, Forsten und Verbraucherschutz vom 12.10.2009, Az.: 107-89 22-09/2009-1#2:</t>
  </si>
  <si>
    <t>Chrom (VI)</t>
  </si>
  <si>
    <t>Zusatzparameter</t>
  </si>
  <si>
    <t>AOX</t>
  </si>
  <si>
    <t>Chrom (gesamt)</t>
  </si>
  <si>
    <t>Abgrenzung der Gefährlichkeit auf Grundlage der Vollzugshinweise des Landesamtes für Umwelt- und Arbeitsschutz, Ausgabe 2011:</t>
  </si>
  <si>
    <t>Grenzwert</t>
  </si>
  <si>
    <t>- = Parameter nicht untersucht</t>
  </si>
  <si>
    <t xml:space="preserve">   -    = Parameter nicht untersucht</t>
  </si>
  <si>
    <t>* Bodenmaterial mit PAK-Gehalten &gt; 3 mg/kg und ≤ 9 mg/kg darf nur in Gebieten 
  mit hydrogeologisch günstigen Deckschichten eingebaut werden.</t>
  </si>
  <si>
    <t>elektr. Leitfähigkeit****</t>
  </si>
  <si>
    <t>Gasbildungsrate GB21</t>
  </si>
  <si>
    <t>Nl/kg TS</t>
  </si>
  <si>
    <t>Gasbildung GB21</t>
  </si>
  <si>
    <t>mg O2/g</t>
  </si>
  <si>
    <t>Kohlenwasserstoffe</t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</si>
  <si>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22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</si>
  <si>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</si>
  <si>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</si>
  <si>
    <r>
      <t>MKW</t>
    </r>
    <r>
      <rPr>
        <vertAlign val="subscript"/>
        <sz val="8"/>
        <color theme="1"/>
        <rFont val="Arial"/>
        <family val="2"/>
      </rPr>
      <t/>
    </r>
  </si>
  <si>
    <t>MKW</t>
  </si>
  <si>
    <t>Einstufung nach LAGA, Tabelle II.1.4-5 u. II.1.4-6:</t>
  </si>
  <si>
    <t>*      Überschreitungen, die auf Asphaltanteile zurückzuführen sind, stellen kein Auschlusskriterium dar.</t>
  </si>
  <si>
    <t>**    Im Einzelfall kann bis zu den eingeklammerten Werten abgewichen werden.</t>
  </si>
  <si>
    <t>pH-Wert***</t>
  </si>
  <si>
    <t>RC 1</t>
  </si>
  <si>
    <t>RC 2</t>
  </si>
  <si>
    <t>RC 3</t>
  </si>
  <si>
    <t>*     Überschreitungen, die auf Asphaltanteile zurückzuführen sind, stellen kein Ausschlusskriterium dar.</t>
  </si>
  <si>
    <t>**    Unter bestimmten Bedingungen kann bis zu den eingeklammerten Werten abgewichen werden.</t>
  </si>
  <si>
    <t>Einstufung nach TL Gestein-StB 04:</t>
  </si>
  <si>
    <t>***   Kein Grenzwert; stofftypischer Bereich: bei Überschreitung ist die Ursache zu prüfen.</t>
  </si>
  <si>
    <t>**** Wert ist kein Ausschlusskriterium, wenn der pH-Wert über 11,5 liegt und die Werte für Chlorid und 
      Sulfat eingehalten werden.</t>
  </si>
  <si>
    <t>pH</t>
  </si>
  <si>
    <t>ELF Z2</t>
  </si>
  <si>
    <t>ELF &gt;Z2</t>
  </si>
  <si>
    <t>ELF Z1.1</t>
  </si>
  <si>
    <t>ELF Z1.2</t>
  </si>
  <si>
    <t>elektr. Leitfähigkeit***</t>
  </si>
  <si>
    <t>***  Überschreitungen der Zuordnungswerte für die Parameter pH-Wert und elektrische Leitfähigkeit 
      stellen in Rheinland-Pfalz kein Ausschusskriterium dar, wenn der Betonanteil des Materials
      mindestens 60 % beträgt.</t>
  </si>
  <si>
    <t>** Gemäß dem Schreiben Nr. 5/2008 der SAM kann bei Dach- und Bitumenbahnen bzw. 
     -abdichtungen bis zu dem in Klammern genannten Wert abgewichen werden.</t>
  </si>
  <si>
    <t>n. b. = nicht berechenbar, da alle Einzelparameter unterhalb der Bestimmungsgrenze</t>
  </si>
  <si>
    <t>4)</t>
  </si>
  <si>
    <t>Rundung gemäß Angaben des "Bündnis Kreislaufwirtschaft"; Klammerwert = analytisch ermittelter Wert</t>
  </si>
  <si>
    <r>
      <t>Organischer Anteil des Trockenrück-standes der Originalsubstanz</t>
    </r>
    <r>
      <rPr>
        <b/>
        <vertAlign val="superscript"/>
        <sz val="8"/>
        <color theme="1"/>
        <rFont val="Arial"/>
        <family val="2"/>
      </rPr>
      <t>1,2)</t>
    </r>
  </si>
  <si>
    <r>
      <t>DK I</t>
    </r>
    <r>
      <rPr>
        <b/>
        <vertAlign val="superscript"/>
        <sz val="8"/>
        <color theme="0"/>
        <rFont val="Arial"/>
        <family val="2"/>
      </rPr>
      <t xml:space="preserve"> </t>
    </r>
  </si>
  <si>
    <t>DK II</t>
  </si>
  <si>
    <t>DK III</t>
  </si>
  <si>
    <t>SB1 + SB2 + SB3</t>
  </si>
  <si>
    <t xml:space="preserve">Oberboden + Auffüllung </t>
  </si>
  <si>
    <t>C1</t>
  </si>
  <si>
    <t>C2</t>
  </si>
  <si>
    <t>Einstufung nach Deponieverordnung, Anhang 3, Spalte 5-8 (Stand: 30.06.2020):</t>
  </si>
  <si>
    <t xml:space="preserve">Gemäß DepV sind für Bodenmaterial ohne Fremdbestandteile Überschreitungen des Glühverlustes bis 5 M.-% und TOC bis 3 M.-% zulässig, wenn die Überschreitung ausschließlich auf natürliche Bestandteile des Bodenmaterials zurückzuführen ist. </t>
  </si>
  <si>
    <t>LOL</t>
  </si>
  <si>
    <t>WAS</t>
  </si>
  <si>
    <t>IST</t>
  </si>
  <si>
    <t>DAS</t>
  </si>
  <si>
    <t>!</t>
  </si>
  <si>
    <t>Wenn ph-Wert &gt; 11,5 und Sulfat/Chlorid &lt; Grenzwert RC3 dann gestrichelte Regel verwenden siehe Bedingte Formatierung</t>
  </si>
  <si>
    <t>SAU</t>
  </si>
  <si>
    <t>KACKE</t>
  </si>
  <si>
    <t>ABER</t>
  </si>
  <si>
    <t>EGAL</t>
  </si>
  <si>
    <t>HIER REINKOPIEREN</t>
  </si>
  <si>
    <t>gilt nicht  für Asphalt auf Bitumen- oder Teerbasis</t>
  </si>
  <si>
    <t>5)</t>
  </si>
  <si>
    <t>3.20 kann gleichwertig zu 3.11 und 3.12 angewandt werden.</t>
  </si>
  <si>
    <r>
      <t xml:space="preserve">Extrahierbare lipophile Stoffe in der Originalsubstanz </t>
    </r>
    <r>
      <rPr>
        <vertAlign val="superscript"/>
        <sz val="8"/>
        <color theme="1"/>
        <rFont val="Arial"/>
        <family val="2"/>
      </rPr>
      <t>4)</t>
    </r>
  </si>
  <si>
    <r>
      <t>Gesamtgehalt an gelösten Stoffen</t>
    </r>
    <r>
      <rPr>
        <vertAlign val="superscript"/>
        <sz val="8"/>
        <color theme="1"/>
        <rFont val="Arial"/>
        <family val="2"/>
      </rPr>
      <t xml:space="preserve">  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</si>
</sst>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_-* #,##0.00\ _€_-;\-* #,##0.00\ _€_-;_-* &quot;-&quot;??\ _€_-;_-@_-"/>
    <numFmt numFmtId="165" formatCode="&quot;[&quot;0&quot;]&quot;"/>
    <numFmt numFmtId="166" formatCode="0.0\ &quot;(1,0)&quot;"/>
    <numFmt numFmtId="167" formatCode="0&quot;*&quot;"/>
    <numFmt numFmtId="168" formatCode="&quot;&lt;&quot;\ 0"/>
    <numFmt numFmtId="169" formatCode="0\ &quot;(9)*&quot;"/>
    <numFmt numFmtId="170" formatCode="&quot;≤&quot;\ 0"/>
    <numFmt numFmtId="171" formatCode="&quot;≤&quot;\ 0.0"/>
    <numFmt numFmtId="172" formatCode="0\ &quot;(100)**&quot;"/>
    <numFmt numFmtId="173" formatCode="&quot;≤&quot;\ 0.###"/>
    <numFmt numFmtId="174" formatCode="0.0"/>
    <numFmt numFmtId="175" formatCode="&quot;&lt; &quot;0.0"/>
    <numFmt numFmtId="176" formatCode="#,##0&quot;*&quot;"/>
    <numFmt numFmtId="177" formatCode="#,##0&quot;**&quot;"/>
    <numFmt numFmtId="178" formatCode="&quot;&lt; 0,07&quot;"/>
    <numFmt numFmtId="179" formatCode="&quot;&lt; 1,0&quot;"/>
    <numFmt numFmtId="180" formatCode="&quot;&lt; 40&quot;"/>
    <numFmt numFmtId="181" formatCode="&quot;&lt; 0,05&quot;"/>
    <numFmt numFmtId="182" formatCode="&quot;&lt; 0,01&quot;"/>
    <numFmt numFmtId="183" formatCode="0.000"/>
    <numFmt numFmtId="184" formatCode="&quot;&lt; 0,005&quot;"/>
    <numFmt numFmtId="185" formatCode="&quot;&lt; 0,001&quot;"/>
    <numFmt numFmtId="186" formatCode="&quot;&lt; 0,0003&quot;"/>
    <numFmt numFmtId="187" formatCode="&quot;&lt; 0,0002&quot;"/>
    <numFmt numFmtId="188" formatCode="&quot;&lt; 0,010&quot;"/>
    <numFmt numFmtId="189" formatCode="&quot;&lt; 0,5&quot;"/>
    <numFmt numFmtId="190" formatCode="&quot;&lt; 0,2&quot;"/>
    <numFmt numFmtId="191" formatCode="&quot;&lt; 100&quot;"/>
    <numFmt numFmtId="192" formatCode="&quot;&lt; 0,1&quot;"/>
    <numFmt numFmtId="193" formatCode="&quot;&lt; 0,02&quot;"/>
    <numFmt numFmtId="194" formatCode="&quot;&lt; 50&quot;"/>
    <numFmt numFmtId="195" formatCode="0\ &quot;(20)**&quot;"/>
    <numFmt numFmtId="196" formatCode="0\ &quot;(50)**&quot;"/>
    <numFmt numFmtId="197" formatCode="0\ &quot;(100)*&quot;"/>
  </numFmts>
  <fonts count="30" x14ac:knownFonts="1"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FFFFFF"/>
      <name val="Arial"/>
      <family val="2"/>
    </font>
    <font>
      <vertAlign val="subscript"/>
      <sz val="8"/>
      <color theme="1"/>
      <name val="Arial"/>
      <family val="2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8"/>
      <color theme="10"/>
      <name val="Arial"/>
      <family val="2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color rgb="FFFFFFFF"/>
      <name val="Arial"/>
      <family val="2"/>
    </font>
    <font>
      <b/>
      <vertAlign val="superscript"/>
      <sz val="11"/>
      <color theme="1"/>
      <name val="Arial"/>
      <family val="2"/>
    </font>
    <font>
      <b/>
      <sz val="1"/>
      <color theme="1"/>
      <name val="Arial"/>
      <family val="2"/>
    </font>
    <font>
      <i/>
      <sz val="8"/>
      <color rgb="FFFFFFFF"/>
      <name val="Arial"/>
      <family val="2"/>
    </font>
    <font>
      <i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sz val="10"/>
      <color theme="1"/>
      <name val="Times New Roman"/>
      <family val="1"/>
    </font>
    <font>
      <b/>
      <vertAlign val="superscript"/>
      <sz val="8"/>
      <color theme="0"/>
      <name val="Arial"/>
      <family val="2"/>
    </font>
    <font>
      <sz val="9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double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1" fillId="0" borderId="0"/>
    <xf numFmtId="164" fontId="2" fillId="0" borderId="0" applyFont="0" applyFill="0" applyBorder="0" applyAlignment="0" applyProtection="0"/>
    <xf numFmtId="0" fontId="26" fillId="0" borderId="0"/>
    <xf numFmtId="0" fontId="27" fillId="0" borderId="0"/>
    <xf numFmtId="164" fontId="2" fillId="0" borderId="0" applyFont="0" applyFill="0" applyBorder="0" applyAlignment="0" applyProtection="0"/>
  </cellStyleXfs>
  <cellXfs count="630">
    <xf numFmtId="0" fontId="0" fillId="0" borderId="0" xfId="0"/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0" fillId="0" borderId="0" xfId="0" applyBorder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5" fillId="4" borderId="2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Font="1" applyFill="1" applyBorder="1" applyAlignment="1" applyProtection="1">
      <alignment horizontal="center" vertical="center" wrapText="1"/>
    </xf>
    <xf numFmtId="0" fontId="0" fillId="0" borderId="30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0" fontId="5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3" fontId="3" fillId="5" borderId="1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67" fontId="5" fillId="4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67" fontId="5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3" fontId="5" fillId="6" borderId="2" xfId="0" applyNumberFormat="1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0" fillId="0" borderId="27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4" fillId="0" borderId="0" xfId="0" applyFont="1" applyAlignment="1" applyProtection="1">
      <alignment horizontal="justify" vertical="center"/>
    </xf>
    <xf numFmtId="0" fontId="0" fillId="0" borderId="0" xfId="0" applyProtection="1"/>
    <xf numFmtId="0" fontId="15" fillId="6" borderId="23" xfId="0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0" fillId="7" borderId="25" xfId="0" applyFont="1" applyFill="1" applyBorder="1" applyAlignment="1" applyProtection="1">
      <alignment horizontal="center" vertical="center"/>
    </xf>
    <xf numFmtId="0" fontId="0" fillId="7" borderId="1" xfId="0" applyFont="1" applyFill="1" applyBorder="1" applyAlignment="1" applyProtection="1">
      <alignment horizontal="center" vertical="center" wrapText="1"/>
    </xf>
    <xf numFmtId="166" fontId="0" fillId="7" borderId="25" xfId="0" applyNumberFormat="1" applyFont="1" applyFill="1" applyBorder="1" applyAlignment="1" applyProtection="1">
      <alignment horizontal="center" vertical="center"/>
    </xf>
    <xf numFmtId="166" fontId="0" fillId="7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/>
    </xf>
    <xf numFmtId="0" fontId="7" fillId="0" borderId="31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justify"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vertical="top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8" borderId="52" xfId="0" applyFont="1" applyFill="1" applyBorder="1" applyAlignment="1">
      <alignment horizontal="center" vertical="center" wrapText="1"/>
    </xf>
    <xf numFmtId="0" fontId="3" fillId="8" borderId="52" xfId="0" applyFont="1" applyFill="1" applyBorder="1" applyAlignment="1">
      <alignment horizontal="center" vertical="center"/>
    </xf>
    <xf numFmtId="3" fontId="3" fillId="8" borderId="52" xfId="0" applyNumberFormat="1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0" fillId="8" borderId="51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6" borderId="2" xfId="0" applyFont="1" applyFill="1" applyBorder="1" applyAlignment="1">
      <alignment vertical="center"/>
    </xf>
    <xf numFmtId="0" fontId="0" fillId="0" borderId="25" xfId="0" applyFont="1" applyBorder="1" applyAlignment="1">
      <alignment horizontal="center" vertical="center"/>
    </xf>
    <xf numFmtId="168" fontId="0" fillId="0" borderId="26" xfId="0" applyNumberFormat="1" applyFont="1" applyBorder="1" applyAlignment="1">
      <alignment horizontal="center" vertical="center"/>
    </xf>
    <xf numFmtId="1" fontId="5" fillId="3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166" fontId="5" fillId="3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5" fillId="6" borderId="20" xfId="0" applyFont="1" applyFill="1" applyBorder="1" applyAlignment="1" applyProtection="1">
      <alignment horizontal="center" vertical="center"/>
    </xf>
    <xf numFmtId="3" fontId="3" fillId="5" borderId="1" xfId="0" applyNumberFormat="1" applyFont="1" applyFill="1" applyBorder="1" applyAlignment="1" applyProtection="1">
      <alignment horizontal="center" vertical="center"/>
    </xf>
    <xf numFmtId="3" fontId="5" fillId="6" borderId="20" xfId="0" applyNumberFormat="1" applyFont="1" applyFill="1" applyBorder="1" applyAlignment="1" applyProtection="1">
      <alignment horizontal="center" vertical="center"/>
    </xf>
    <xf numFmtId="0" fontId="5" fillId="4" borderId="27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5" fillId="6" borderId="31" xfId="0" applyFont="1" applyFill="1" applyBorder="1" applyAlignment="1" applyProtection="1">
      <alignment horizontal="center" vertical="center"/>
    </xf>
    <xf numFmtId="0" fontId="5" fillId="6" borderId="20" xfId="0" applyFont="1" applyFill="1" applyBorder="1" applyAlignment="1" applyProtection="1">
      <alignment horizontal="center" vertical="center" wrapText="1"/>
    </xf>
    <xf numFmtId="1" fontId="5" fillId="6" borderId="2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/>
    </xf>
    <xf numFmtId="3" fontId="19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49" fontId="0" fillId="0" borderId="25" xfId="0" applyNumberFormat="1" applyFont="1" applyBorder="1" applyAlignment="1">
      <alignment horizontal="left" vertical="center"/>
    </xf>
    <xf numFmtId="0" fontId="5" fillId="6" borderId="20" xfId="0" applyFont="1" applyFill="1" applyBorder="1" applyAlignment="1">
      <alignment horizontal="center" vertical="center"/>
    </xf>
    <xf numFmtId="49" fontId="0" fillId="0" borderId="25" xfId="0" applyNumberFormat="1" applyFont="1" applyBorder="1" applyAlignment="1">
      <alignment vertical="center"/>
    </xf>
    <xf numFmtId="170" fontId="5" fillId="4" borderId="1" xfId="0" applyNumberFormat="1" applyFont="1" applyFill="1" applyBorder="1" applyAlignment="1">
      <alignment horizontal="center" vertical="center"/>
    </xf>
    <xf numFmtId="170" fontId="0" fillId="5" borderId="1" xfId="0" applyNumberFormat="1" applyFont="1" applyFill="1" applyBorder="1" applyAlignment="1">
      <alignment horizontal="center" vertical="center" wrapText="1"/>
    </xf>
    <xf numFmtId="170" fontId="5" fillId="6" borderId="2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23" fillId="0" borderId="0" xfId="0" applyNumberFormat="1" applyFont="1" applyAlignment="1">
      <alignment horizontal="right" vertical="center"/>
    </xf>
    <xf numFmtId="49" fontId="0" fillId="0" borderId="3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5" fillId="6" borderId="63" xfId="0" applyFont="1" applyFill="1" applyBorder="1" applyAlignment="1">
      <alignment horizontal="center" vertical="center"/>
    </xf>
    <xf numFmtId="49" fontId="0" fillId="0" borderId="64" xfId="0" applyNumberFormat="1" applyFont="1" applyBorder="1" applyAlignment="1">
      <alignment horizontal="left" vertical="center"/>
    </xf>
    <xf numFmtId="0" fontId="0" fillId="0" borderId="65" xfId="0" applyFont="1" applyBorder="1" applyAlignment="1">
      <alignment horizontal="left" vertical="center"/>
    </xf>
    <xf numFmtId="0" fontId="5" fillId="4" borderId="65" xfId="0" applyFont="1" applyFill="1" applyBorder="1" applyAlignment="1">
      <alignment horizontal="center" vertical="center"/>
    </xf>
    <xf numFmtId="0" fontId="3" fillId="5" borderId="65" xfId="0" applyFont="1" applyFill="1" applyBorder="1" applyAlignment="1">
      <alignment horizontal="center" vertical="center" wrapText="1"/>
    </xf>
    <xf numFmtId="0" fontId="5" fillId="6" borderId="66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5" xfId="0" applyFont="1" applyBorder="1" applyAlignment="1">
      <alignment horizontal="center" vertical="center" wrapText="1"/>
    </xf>
    <xf numFmtId="170" fontId="0" fillId="0" borderId="25" xfId="0" applyNumberFormat="1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170" fontId="0" fillId="0" borderId="64" xfId="0" applyNumberFormat="1" applyFont="1" applyBorder="1" applyAlignment="1">
      <alignment horizontal="center" vertical="center" wrapText="1"/>
    </xf>
    <xf numFmtId="168" fontId="0" fillId="0" borderId="64" xfId="0" applyNumberFormat="1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3" fontId="19" fillId="0" borderId="25" xfId="0" applyNumberFormat="1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171" fontId="0" fillId="0" borderId="25" xfId="0" applyNumberFormat="1" applyFont="1" applyBorder="1" applyAlignment="1">
      <alignment horizontal="center" vertical="center" wrapText="1"/>
    </xf>
    <xf numFmtId="171" fontId="5" fillId="4" borderId="1" xfId="0" applyNumberFormat="1" applyFont="1" applyFill="1" applyBorder="1" applyAlignment="1">
      <alignment horizontal="center" vertical="center"/>
    </xf>
    <xf numFmtId="171" fontId="0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3" fontId="2" fillId="9" borderId="71" xfId="0" applyNumberFormat="1" applyFont="1" applyFill="1" applyBorder="1" applyAlignment="1">
      <alignment horizontal="center" vertical="center"/>
    </xf>
    <xf numFmtId="0" fontId="2" fillId="9" borderId="71" xfId="0" applyFont="1" applyFill="1" applyBorder="1" applyAlignment="1">
      <alignment horizontal="center" vertical="center"/>
    </xf>
    <xf numFmtId="167" fontId="0" fillId="0" borderId="71" xfId="0" applyNumberFormat="1" applyBorder="1" applyAlignment="1">
      <alignment horizontal="center"/>
    </xf>
    <xf numFmtId="172" fontId="0" fillId="0" borderId="71" xfId="0" applyNumberForma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9" borderId="74" xfId="0" applyFont="1" applyFill="1" applyBorder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24" fillId="0" borderId="0" xfId="0" applyFont="1" applyAlignment="1">
      <alignment horizontal="justify" vertical="center"/>
    </xf>
    <xf numFmtId="173" fontId="5" fillId="4" borderId="1" xfId="0" applyNumberFormat="1" applyFont="1" applyFill="1" applyBorder="1" applyAlignment="1">
      <alignment horizontal="center" vertical="center"/>
    </xf>
    <xf numFmtId="173" fontId="0" fillId="5" borderId="1" xfId="0" applyNumberFormat="1" applyFont="1" applyFill="1" applyBorder="1" applyAlignment="1">
      <alignment horizontal="center" vertical="center" wrapText="1"/>
    </xf>
    <xf numFmtId="173" fontId="5" fillId="6" borderId="20" xfId="0" applyNumberFormat="1" applyFont="1" applyFill="1" applyBorder="1" applyAlignment="1">
      <alignment horizontal="center" vertical="center"/>
    </xf>
    <xf numFmtId="173" fontId="0" fillId="0" borderId="25" xfId="0" applyNumberFormat="1" applyFont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/>
    </xf>
    <xf numFmtId="0" fontId="13" fillId="0" borderId="0" xfId="2" applyFont="1" applyBorder="1" applyAlignment="1" applyProtection="1"/>
    <xf numFmtId="0" fontId="13" fillId="0" borderId="45" xfId="2" applyFont="1" applyBorder="1" applyAlignment="1" applyProtection="1"/>
    <xf numFmtId="0" fontId="12" fillId="0" borderId="44" xfId="2" applyFont="1" applyBorder="1" applyAlignment="1" applyProtection="1">
      <alignment horizontal="left" vertical="center" wrapText="1"/>
    </xf>
    <xf numFmtId="0" fontId="12" fillId="0" borderId="44" xfId="2" applyFont="1" applyBorder="1" applyAlignment="1" applyProtection="1">
      <alignment horizontal="left" vertical="center"/>
    </xf>
    <xf numFmtId="0" fontId="13" fillId="0" borderId="44" xfId="2" applyFont="1" applyBorder="1" applyAlignment="1" applyProtection="1">
      <alignment horizontal="left" vertical="center" wrapText="1"/>
    </xf>
    <xf numFmtId="0" fontId="12" fillId="0" borderId="46" xfId="2" applyFont="1" applyFill="1" applyBorder="1" applyAlignment="1" applyProtection="1"/>
    <xf numFmtId="0" fontId="13" fillId="0" borderId="0" xfId="2" applyFont="1" applyFill="1" applyBorder="1" applyAlignment="1" applyProtection="1"/>
    <xf numFmtId="0" fontId="12" fillId="0" borderId="0" xfId="2" applyFont="1" applyFill="1" applyBorder="1" applyAlignment="1" applyProtection="1"/>
    <xf numFmtId="0" fontId="13" fillId="0" borderId="45" xfId="2" applyFont="1" applyFill="1" applyBorder="1" applyAlignment="1" applyProtection="1"/>
    <xf numFmtId="0" fontId="12" fillId="0" borderId="45" xfId="2" applyFont="1" applyFill="1" applyBorder="1" applyAlignment="1" applyProtection="1"/>
    <xf numFmtId="0" fontId="3" fillId="0" borderId="0" xfId="0" applyFont="1" applyAlignment="1" applyProtection="1">
      <alignment horizontal="center" vertical="center"/>
    </xf>
    <xf numFmtId="0" fontId="12" fillId="0" borderId="62" xfId="2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0" fillId="0" borderId="0" xfId="0" applyFont="1" applyAlignment="1">
      <alignment vertical="top" wrapText="1"/>
    </xf>
    <xf numFmtId="49" fontId="0" fillId="0" borderId="0" xfId="0" applyNumberFormat="1" applyProtection="1"/>
    <xf numFmtId="49" fontId="0" fillId="0" borderId="0" xfId="0" applyNumberFormat="1" applyAlignment="1" applyProtection="1">
      <alignment wrapText="1"/>
    </xf>
    <xf numFmtId="49" fontId="0" fillId="0" borderId="0" xfId="0" applyNumberFormat="1" applyAlignment="1">
      <alignment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wrapText="1"/>
    </xf>
    <xf numFmtId="49" fontId="3" fillId="0" borderId="0" xfId="0" applyNumberFormat="1" applyFont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>
      <alignment wrapText="1"/>
    </xf>
    <xf numFmtId="174" fontId="0" fillId="0" borderId="14" xfId="0" applyNumberFormat="1" applyFont="1" applyFill="1" applyBorder="1" applyAlignment="1" applyProtection="1">
      <alignment horizontal="center" vertical="center" wrapText="1"/>
    </xf>
    <xf numFmtId="174" fontId="2" fillId="0" borderId="23" xfId="0" applyNumberFormat="1" applyFont="1" applyBorder="1" applyAlignment="1" applyProtection="1">
      <alignment horizontal="center" vertical="center"/>
    </xf>
    <xf numFmtId="174" fontId="0" fillId="7" borderId="22" xfId="0" applyNumberFormat="1" applyFont="1" applyFill="1" applyBorder="1" applyAlignment="1" applyProtection="1">
      <alignment horizontal="center" vertical="center"/>
    </xf>
    <xf numFmtId="174" fontId="0" fillId="7" borderId="7" xfId="0" applyNumberFormat="1" applyFont="1" applyFill="1" applyBorder="1" applyAlignment="1" applyProtection="1">
      <alignment horizontal="center" vertical="center" wrapText="1"/>
    </xf>
    <xf numFmtId="174" fontId="15" fillId="6" borderId="23" xfId="0" applyNumberFormat="1" applyFont="1" applyFill="1" applyBorder="1" applyAlignment="1" applyProtection="1">
      <alignment horizontal="center" vertical="center"/>
    </xf>
    <xf numFmtId="174" fontId="0" fillId="0" borderId="0" xfId="0" applyNumberFormat="1" applyAlignment="1" applyProtection="1">
      <alignment horizontal="center" vertical="center"/>
    </xf>
    <xf numFmtId="174" fontId="2" fillId="0" borderId="23" xfId="0" applyNumberFormat="1" applyFont="1" applyBorder="1" applyAlignment="1">
      <alignment horizontal="center" vertical="center"/>
    </xf>
    <xf numFmtId="174" fontId="0" fillId="0" borderId="22" xfId="0" quotePrefix="1" applyNumberFormat="1" applyFont="1" applyFill="1" applyBorder="1" applyAlignment="1" applyProtection="1">
      <alignment horizontal="center" vertical="center" wrapText="1"/>
    </xf>
    <xf numFmtId="174" fontId="0" fillId="4" borderId="7" xfId="0" quotePrefix="1" applyNumberFormat="1" applyFont="1" applyFill="1" applyBorder="1" applyAlignment="1" applyProtection="1">
      <alignment horizontal="center" vertical="center" wrapText="1"/>
    </xf>
    <xf numFmtId="174" fontId="0" fillId="5" borderId="7" xfId="0" quotePrefix="1" applyNumberFormat="1" applyFont="1" applyFill="1" applyBorder="1" applyAlignment="1">
      <alignment horizontal="center" vertical="center"/>
    </xf>
    <xf numFmtId="174" fontId="15" fillId="6" borderId="12" xfId="0" quotePrefix="1" applyNumberFormat="1" applyFont="1" applyFill="1" applyBorder="1" applyAlignment="1">
      <alignment horizontal="center" vertical="center"/>
    </xf>
    <xf numFmtId="174" fontId="0" fillId="8" borderId="51" xfId="0" applyNumberFormat="1" applyFont="1" applyFill="1" applyBorder="1" applyAlignment="1">
      <alignment horizontal="center" vertical="center"/>
    </xf>
    <xf numFmtId="174" fontId="0" fillId="0" borderId="0" xfId="0" applyNumberFormat="1"/>
    <xf numFmtId="174" fontId="0" fillId="0" borderId="22" xfId="0" applyNumberFormat="1" applyFont="1" applyBorder="1" applyAlignment="1">
      <alignment horizontal="left" vertical="center"/>
    </xf>
    <xf numFmtId="174" fontId="0" fillId="0" borderId="7" xfId="0" applyNumberFormat="1" applyFont="1" applyBorder="1" applyAlignment="1">
      <alignment horizontal="left" vertical="center"/>
    </xf>
    <xf numFmtId="174" fontId="0" fillId="0" borderId="67" xfId="0" applyNumberFormat="1" applyFont="1" applyBorder="1" applyAlignment="1">
      <alignment horizontal="center" vertical="center"/>
    </xf>
    <xf numFmtId="174" fontId="0" fillId="0" borderId="68" xfId="0" applyNumberFormat="1" applyFont="1" applyBorder="1" applyAlignment="1">
      <alignment horizontal="center" vertical="center"/>
    </xf>
    <xf numFmtId="174" fontId="0" fillId="0" borderId="69" xfId="0" applyNumberFormat="1" applyFont="1" applyBorder="1" applyAlignment="1">
      <alignment horizontal="center" vertical="center"/>
    </xf>
    <xf numFmtId="174" fontId="3" fillId="0" borderId="22" xfId="0" applyNumberFormat="1" applyFont="1" applyBorder="1" applyAlignment="1">
      <alignment horizontal="center" vertical="center" wrapText="1"/>
    </xf>
    <xf numFmtId="174" fontId="5" fillId="4" borderId="7" xfId="0" applyNumberFormat="1" applyFont="1" applyFill="1" applyBorder="1" applyAlignment="1">
      <alignment horizontal="center" vertical="center"/>
    </xf>
    <xf numFmtId="174" fontId="0" fillId="5" borderId="7" xfId="0" applyNumberFormat="1" applyFont="1" applyFill="1" applyBorder="1" applyAlignment="1">
      <alignment horizontal="center" vertical="center" wrapText="1"/>
    </xf>
    <xf numFmtId="174" fontId="5" fillId="6" borderId="23" xfId="0" applyNumberFormat="1" applyFont="1" applyFill="1" applyBorder="1" applyAlignment="1">
      <alignment horizontal="center" vertical="center"/>
    </xf>
    <xf numFmtId="174" fontId="0" fillId="0" borderId="0" xfId="0" applyNumberFormat="1" applyBorder="1" applyAlignment="1">
      <alignment horizontal="center" vertical="center"/>
    </xf>
    <xf numFmtId="174" fontId="3" fillId="9" borderId="7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75" fontId="5" fillId="4" borderId="1" xfId="0" applyNumberFormat="1" applyFont="1" applyFill="1" applyBorder="1" applyAlignment="1" applyProtection="1">
      <alignment horizontal="center" vertical="center"/>
    </xf>
    <xf numFmtId="49" fontId="3" fillId="10" borderId="25" xfId="0" applyNumberFormat="1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20" xfId="0" applyFont="1" applyFill="1" applyBorder="1" applyAlignment="1">
      <alignment horizontal="left" vertical="center" wrapText="1"/>
    </xf>
    <xf numFmtId="0" fontId="0" fillId="10" borderId="25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/>
    </xf>
    <xf numFmtId="49" fontId="3" fillId="10" borderId="57" xfId="0" applyNumberFormat="1" applyFont="1" applyFill="1" applyBorder="1" applyAlignment="1">
      <alignment horizontal="center" vertical="center" wrapText="1"/>
    </xf>
    <xf numFmtId="49" fontId="3" fillId="10" borderId="58" xfId="0" applyNumberFormat="1" applyFont="1" applyFill="1" applyBorder="1" applyAlignment="1">
      <alignment horizontal="center" vertical="center" wrapText="1"/>
    </xf>
    <xf numFmtId="49" fontId="3" fillId="10" borderId="36" xfId="0" applyNumberFormat="1" applyFont="1" applyFill="1" applyBorder="1" applyAlignment="1">
      <alignment horizontal="center" vertical="center" wrapText="1"/>
    </xf>
    <xf numFmtId="49" fontId="3" fillId="10" borderId="5" xfId="0" applyNumberFormat="1" applyFont="1" applyFill="1" applyBorder="1" applyAlignment="1">
      <alignment horizontal="center" vertical="center" wrapText="1"/>
    </xf>
    <xf numFmtId="49" fontId="3" fillId="10" borderId="63" xfId="0" applyNumberFormat="1" applyFont="1" applyFill="1" applyBorder="1" applyAlignment="1">
      <alignment horizontal="center" vertical="center" wrapText="1"/>
    </xf>
    <xf numFmtId="49" fontId="3" fillId="10" borderId="19" xfId="0" applyNumberFormat="1" applyFont="1" applyFill="1" applyBorder="1" applyAlignment="1">
      <alignment horizontal="center" vertical="center" wrapText="1"/>
    </xf>
    <xf numFmtId="49" fontId="3" fillId="10" borderId="6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21" xfId="0" applyNumberFormat="1" applyFont="1" applyFill="1" applyBorder="1" applyAlignment="1">
      <alignment horizontal="center" vertical="center" wrapText="1"/>
    </xf>
    <xf numFmtId="49" fontId="3" fillId="10" borderId="8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49" fontId="3" fillId="10" borderId="38" xfId="0" applyNumberFormat="1" applyFont="1" applyFill="1" applyBorder="1" applyAlignment="1" applyProtection="1">
      <alignment horizontal="center" vertical="center" wrapText="1"/>
    </xf>
    <xf numFmtId="49" fontId="3" fillId="10" borderId="9" xfId="0" applyNumberFormat="1" applyFont="1" applyFill="1" applyBorder="1" applyAlignment="1" applyProtection="1">
      <alignment horizontal="center" vertical="center" wrapText="1"/>
    </xf>
    <xf numFmtId="49" fontId="3" fillId="10" borderId="5" xfId="0" applyNumberFormat="1" applyFont="1" applyFill="1" applyBorder="1" applyAlignment="1" applyProtection="1">
      <alignment horizontal="center" vertical="center" wrapText="1"/>
    </xf>
    <xf numFmtId="49" fontId="3" fillId="10" borderId="11" xfId="0" applyNumberFormat="1" applyFont="1" applyFill="1" applyBorder="1" applyAlignment="1" applyProtection="1">
      <alignment horizontal="center" vertical="center" wrapText="1"/>
    </xf>
    <xf numFmtId="165" fontId="3" fillId="10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10" borderId="24" xfId="0" applyFont="1" applyFill="1" applyBorder="1" applyAlignment="1" applyProtection="1">
      <alignment vertical="center"/>
    </xf>
    <xf numFmtId="0" fontId="3" fillId="10" borderId="42" xfId="0" applyFont="1" applyFill="1" applyBorder="1" applyAlignment="1" applyProtection="1">
      <alignment vertical="center"/>
    </xf>
    <xf numFmtId="0" fontId="3" fillId="10" borderId="4" xfId="0" applyFont="1" applyFill="1" applyBorder="1" applyAlignment="1" applyProtection="1">
      <alignment vertical="center"/>
    </xf>
    <xf numFmtId="0" fontId="3" fillId="10" borderId="3" xfId="0" applyFont="1" applyFill="1" applyBorder="1" applyAlignment="1" applyProtection="1">
      <alignment vertical="center"/>
    </xf>
    <xf numFmtId="0" fontId="0" fillId="0" borderId="25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</xf>
    <xf numFmtId="0" fontId="3" fillId="0" borderId="71" xfId="0" applyFont="1" applyFill="1" applyBorder="1" applyAlignment="1">
      <alignment horizontal="center" vertical="center"/>
    </xf>
    <xf numFmtId="0" fontId="2" fillId="0" borderId="71" xfId="0" applyFont="1" applyFill="1" applyBorder="1" applyAlignment="1">
      <alignment horizontal="center" vertical="center"/>
    </xf>
    <xf numFmtId="0" fontId="0" fillId="0" borderId="0" xfId="0" applyFill="1"/>
    <xf numFmtId="174" fontId="2" fillId="0" borderId="67" xfId="0" applyNumberFormat="1" applyFont="1" applyBorder="1" applyAlignment="1">
      <alignment horizontal="center" vertical="center" wrapText="1"/>
    </xf>
    <xf numFmtId="174" fontId="2" fillId="0" borderId="68" xfId="0" applyNumberFormat="1" applyFont="1" applyBorder="1" applyAlignment="1">
      <alignment horizontal="center" vertical="center" wrapText="1"/>
    </xf>
    <xf numFmtId="174" fontId="2" fillId="0" borderId="69" xfId="0" applyNumberFormat="1" applyFont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174" fontId="0" fillId="5" borderId="23" xfId="0" applyNumberFormat="1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justify" vertical="center"/>
    </xf>
    <xf numFmtId="3" fontId="0" fillId="5" borderId="20" xfId="0" applyNumberFormat="1" applyFont="1" applyFill="1" applyBorder="1" applyAlignment="1">
      <alignment horizontal="center" vertical="center" wrapText="1"/>
    </xf>
    <xf numFmtId="3" fontId="0" fillId="0" borderId="25" xfId="3" applyNumberFormat="1" applyFont="1" applyBorder="1" applyAlignment="1">
      <alignment horizontal="center" vertical="center" wrapText="1"/>
    </xf>
    <xf numFmtId="3" fontId="0" fillId="0" borderId="26" xfId="3" applyNumberFormat="1" applyFont="1" applyBorder="1" applyAlignment="1">
      <alignment horizontal="center" vertical="center" wrapText="1"/>
    </xf>
    <xf numFmtId="3" fontId="0" fillId="5" borderId="31" xfId="0" applyNumberFormat="1" applyFont="1" applyFill="1" applyBorder="1" applyAlignment="1">
      <alignment horizontal="center" vertical="center" wrapText="1"/>
    </xf>
    <xf numFmtId="176" fontId="0" fillId="5" borderId="2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top"/>
    </xf>
    <xf numFmtId="177" fontId="5" fillId="4" borderId="1" xfId="0" applyNumberFormat="1" applyFont="1" applyFill="1" applyBorder="1" applyAlignment="1">
      <alignment horizontal="center" vertical="center"/>
    </xf>
    <xf numFmtId="177" fontId="0" fillId="5" borderId="20" xfId="0" applyNumberFormat="1" applyFont="1" applyFill="1" applyBorder="1" applyAlignment="1">
      <alignment horizontal="center" vertical="center" wrapText="1"/>
    </xf>
    <xf numFmtId="3" fontId="5" fillId="4" borderId="2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71" xfId="0" applyNumberFormat="1" applyBorder="1" applyAlignment="1">
      <alignment horizontal="center"/>
    </xf>
    <xf numFmtId="174" fontId="0" fillId="0" borderId="71" xfId="0" applyNumberFormat="1" applyBorder="1" applyAlignment="1">
      <alignment horizontal="center" vertical="center"/>
    </xf>
    <xf numFmtId="0" fontId="0" fillId="9" borderId="71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41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 applyProtection="1">
      <alignment horizontal="center" vertical="center"/>
    </xf>
    <xf numFmtId="49" fontId="3" fillId="10" borderId="1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49" fontId="3" fillId="2" borderId="56" xfId="0" applyNumberFormat="1" applyFont="1" applyFill="1" applyBorder="1" applyAlignment="1">
      <alignment horizontal="center" vertical="center" wrapText="1"/>
    </xf>
    <xf numFmtId="49" fontId="3" fillId="2" borderId="57" xfId="0" applyNumberFormat="1" applyFont="1" applyFill="1" applyBorder="1" applyAlignment="1">
      <alignment horizontal="center" vertical="center" wrapText="1"/>
    </xf>
    <xf numFmtId="49" fontId="3" fillId="2" borderId="5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40" xfId="0" applyNumberFormat="1" applyFont="1" applyFill="1" applyBorder="1" applyAlignment="1">
      <alignment horizontal="center" vertical="center" wrapText="1"/>
    </xf>
    <xf numFmtId="49" fontId="3" fillId="10" borderId="76" xfId="0" applyNumberFormat="1" applyFont="1" applyFill="1" applyBorder="1" applyAlignment="1" applyProtection="1">
      <alignment horizontal="center" vertical="center" wrapText="1"/>
    </xf>
    <xf numFmtId="49" fontId="3" fillId="10" borderId="63" xfId="0" applyNumberFormat="1" applyFont="1" applyFill="1" applyBorder="1" applyAlignment="1" applyProtection="1">
      <alignment horizontal="center" vertical="center" wrapText="1"/>
    </xf>
    <xf numFmtId="49" fontId="3" fillId="10" borderId="77" xfId="0" applyNumberFormat="1" applyFont="1" applyFill="1" applyBorder="1" applyAlignment="1" applyProtection="1">
      <alignment horizontal="center" vertical="center" wrapText="1"/>
    </xf>
    <xf numFmtId="174" fontId="0" fillId="0" borderId="78" xfId="0" applyNumberFormat="1" applyFont="1" applyFill="1" applyBorder="1" applyAlignment="1" applyProtection="1">
      <alignment horizontal="center" vertical="center" wrapText="1"/>
    </xf>
    <xf numFmtId="0" fontId="0" fillId="0" borderId="42" xfId="0" applyFont="1" applyFill="1" applyBorder="1" applyAlignment="1" applyProtection="1">
      <alignment horizontal="center" vertical="center" wrapText="1"/>
    </xf>
    <xf numFmtId="0" fontId="0" fillId="0" borderId="79" xfId="0" applyFont="1" applyFill="1" applyBorder="1" applyAlignment="1" applyProtection="1">
      <alignment horizontal="center" vertical="center" wrapText="1"/>
    </xf>
    <xf numFmtId="49" fontId="0" fillId="0" borderId="34" xfId="0" applyNumberFormat="1" applyBorder="1" applyProtection="1"/>
    <xf numFmtId="49" fontId="0" fillId="0" borderId="34" xfId="0" applyNumberFormat="1" applyBorder="1" applyAlignment="1" applyProtection="1">
      <alignment wrapText="1"/>
    </xf>
    <xf numFmtId="174" fontId="0" fillId="0" borderId="34" xfId="0" applyNumberFormat="1" applyBorder="1" applyAlignment="1" applyProtection="1">
      <alignment horizontal="center" vertical="center"/>
    </xf>
    <xf numFmtId="0" fontId="0" fillId="0" borderId="34" xfId="0" applyBorder="1" applyProtection="1"/>
    <xf numFmtId="1" fontId="5" fillId="3" borderId="7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Font="1" applyFill="1" applyProtection="1"/>
    <xf numFmtId="0" fontId="0" fillId="0" borderId="0" xfId="0" applyFont="1" applyFill="1" applyBorder="1" applyProtection="1"/>
    <xf numFmtId="0" fontId="0" fillId="0" borderId="0" xfId="0" applyFont="1" applyFill="1" applyBorder="1" applyAlignment="1" applyProtection="1">
      <alignment vertical="center"/>
    </xf>
    <xf numFmtId="49" fontId="3" fillId="10" borderId="39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3" fontId="0" fillId="9" borderId="71" xfId="0" applyNumberFormat="1" applyFont="1" applyFill="1" applyBorder="1" applyAlignment="1">
      <alignment horizontal="center" vertical="center"/>
    </xf>
    <xf numFmtId="1" fontId="0" fillId="0" borderId="71" xfId="0" applyNumberFormat="1" applyBorder="1" applyAlignment="1">
      <alignment horizontal="center" vertical="center"/>
    </xf>
    <xf numFmtId="1" fontId="0" fillId="0" borderId="71" xfId="0" applyNumberFormat="1" applyBorder="1" applyAlignment="1">
      <alignment horizontal="center"/>
    </xf>
    <xf numFmtId="0" fontId="13" fillId="0" borderId="0" xfId="2" applyFont="1" applyBorder="1" applyAlignment="1" applyProtection="1">
      <alignment horizontal="left" vertical="center" wrapText="1"/>
    </xf>
    <xf numFmtId="0" fontId="12" fillId="0" borderId="0" xfId="2" applyFont="1" applyBorder="1" applyAlignment="1" applyProtection="1">
      <alignment horizontal="left" vertical="center"/>
    </xf>
    <xf numFmtId="0" fontId="12" fillId="0" borderId="0" xfId="2" applyFont="1" applyBorder="1" applyAlignment="1" applyProtection="1">
      <alignment horizontal="left" vertical="center" wrapText="1"/>
    </xf>
    <xf numFmtId="0" fontId="2" fillId="10" borderId="71" xfId="0" applyFont="1" applyFill="1" applyBorder="1" applyAlignment="1">
      <alignment horizontal="center" vertical="center" wrapText="1"/>
    </xf>
    <xf numFmtId="49" fontId="3" fillId="10" borderId="43" xfId="0" applyNumberFormat="1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justify" vertical="center"/>
    </xf>
    <xf numFmtId="0" fontId="0" fillId="7" borderId="71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49" fontId="3" fillId="10" borderId="14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vertical="center" wrapText="1"/>
    </xf>
    <xf numFmtId="49" fontId="3" fillId="10" borderId="15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10" borderId="75" xfId="0" applyNumberFormat="1" applyFont="1" applyFill="1" applyBorder="1" applyAlignment="1" applyProtection="1">
      <alignment horizontal="center" vertical="center" wrapText="1"/>
    </xf>
    <xf numFmtId="49" fontId="0" fillId="0" borderId="34" xfId="0" applyNumberFormat="1" applyBorder="1" applyAlignment="1" applyProtection="1">
      <alignment vertical="center" wrapText="1"/>
    </xf>
    <xf numFmtId="0" fontId="0" fillId="0" borderId="34" xfId="0" applyFill="1" applyBorder="1" applyProtection="1"/>
    <xf numFmtId="0" fontId="0" fillId="0" borderId="0" xfId="0" applyFill="1" applyBorder="1" applyAlignment="1">
      <alignment horizontal="center" vertical="center"/>
    </xf>
    <xf numFmtId="0" fontId="12" fillId="0" borderId="83" xfId="2" applyFont="1" applyBorder="1" applyAlignment="1" applyProtection="1">
      <alignment horizontal="left" vertical="center"/>
    </xf>
    <xf numFmtId="0" fontId="0" fillId="0" borderId="0" xfId="0" applyFill="1" applyBorder="1"/>
    <xf numFmtId="0" fontId="27" fillId="0" borderId="0" xfId="5" applyFill="1" applyBorder="1" applyAlignment="1">
      <alignment horizontal="center" wrapText="1"/>
    </xf>
    <xf numFmtId="0" fontId="27" fillId="0" borderId="0" xfId="5" applyFill="1" applyBorder="1"/>
    <xf numFmtId="0" fontId="27" fillId="0" borderId="0" xfId="5" applyFill="1" applyBorder="1" applyAlignment="1">
      <alignment horizontal="right"/>
    </xf>
    <xf numFmtId="174" fontId="27" fillId="0" borderId="0" xfId="5" applyNumberFormat="1" applyFill="1" applyBorder="1"/>
    <xf numFmtId="1" fontId="27" fillId="0" borderId="0" xfId="5" applyNumberFormat="1" applyFill="1" applyBorder="1"/>
    <xf numFmtId="190" fontId="27" fillId="0" borderId="0" xfId="5" applyNumberFormat="1" applyFill="1" applyBorder="1"/>
    <xf numFmtId="2" fontId="27" fillId="0" borderId="0" xfId="5" applyNumberFormat="1" applyFill="1" applyBorder="1"/>
    <xf numFmtId="178" fontId="27" fillId="0" borderId="0" xfId="5" applyNumberFormat="1" applyFill="1" applyBorder="1"/>
    <xf numFmtId="179" fontId="27" fillId="0" borderId="0" xfId="5" applyNumberFormat="1" applyFill="1" applyBorder="1"/>
    <xf numFmtId="180" fontId="27" fillId="0" borderId="0" xfId="5" applyNumberFormat="1" applyFill="1" applyBorder="1"/>
    <xf numFmtId="181" fontId="27" fillId="0" borderId="0" xfId="5" applyNumberFormat="1" applyFill="1" applyBorder="1"/>
    <xf numFmtId="183" fontId="27" fillId="0" borderId="0" xfId="5" applyNumberFormat="1" applyFill="1" applyBorder="1"/>
    <xf numFmtId="185" fontId="27" fillId="0" borderId="0" xfId="5" applyNumberFormat="1" applyFill="1" applyBorder="1"/>
    <xf numFmtId="186" fontId="27" fillId="0" borderId="0" xfId="5" applyNumberFormat="1" applyFill="1" applyBorder="1"/>
    <xf numFmtId="184" fontId="27" fillId="0" borderId="0" xfId="5" applyNumberFormat="1" applyFill="1" applyBorder="1"/>
    <xf numFmtId="187" fontId="27" fillId="0" borderId="0" xfId="5" applyNumberFormat="1" applyFill="1" applyBorder="1"/>
    <xf numFmtId="182" fontId="27" fillId="0" borderId="0" xfId="5" applyNumberFormat="1" applyFill="1" applyBorder="1"/>
    <xf numFmtId="191" fontId="27" fillId="0" borderId="0" xfId="5" applyNumberFormat="1" applyFill="1" applyBorder="1"/>
    <xf numFmtId="189" fontId="27" fillId="0" borderId="0" xfId="5" applyNumberFormat="1" applyFill="1" applyBorder="1"/>
    <xf numFmtId="192" fontId="27" fillId="0" borderId="0" xfId="5" applyNumberFormat="1" applyFill="1" applyBorder="1"/>
    <xf numFmtId="193" fontId="27" fillId="0" borderId="0" xfId="5" applyNumberFormat="1" applyFill="1" applyBorder="1"/>
    <xf numFmtId="194" fontId="27" fillId="0" borderId="0" xfId="5" applyNumberFormat="1" applyFill="1" applyBorder="1"/>
    <xf numFmtId="188" fontId="27" fillId="0" borderId="0" xfId="5" applyNumberFormat="1" applyFill="1" applyBorder="1"/>
    <xf numFmtId="0" fontId="0" fillId="0" borderId="0" xfId="0" applyFill="1" applyBorder="1"/>
    <xf numFmtId="0" fontId="27" fillId="0" borderId="0" xfId="5" applyFill="1" applyBorder="1"/>
    <xf numFmtId="0" fontId="27" fillId="0" borderId="0" xfId="5" applyFill="1" applyBorder="1" applyAlignment="1">
      <alignment horizontal="right"/>
    </xf>
    <xf numFmtId="174" fontId="27" fillId="0" borderId="0" xfId="5" applyNumberFormat="1" applyFill="1" applyBorder="1"/>
    <xf numFmtId="1" fontId="27" fillId="0" borderId="0" xfId="5" applyNumberFormat="1" applyFill="1" applyBorder="1"/>
    <xf numFmtId="190" fontId="27" fillId="0" borderId="0" xfId="5" applyNumberFormat="1" applyFill="1" applyBorder="1"/>
    <xf numFmtId="2" fontId="27" fillId="0" borderId="0" xfId="5" applyNumberFormat="1" applyFill="1" applyBorder="1"/>
    <xf numFmtId="178" fontId="27" fillId="0" borderId="0" xfId="5" applyNumberFormat="1" applyFill="1" applyBorder="1"/>
    <xf numFmtId="179" fontId="27" fillId="0" borderId="0" xfId="5" applyNumberFormat="1" applyFill="1" applyBorder="1"/>
    <xf numFmtId="181" fontId="27" fillId="0" borderId="0" xfId="5" applyNumberFormat="1" applyFill="1" applyBorder="1"/>
    <xf numFmtId="183" fontId="27" fillId="0" borderId="0" xfId="5" applyNumberFormat="1" applyFill="1" applyBorder="1"/>
    <xf numFmtId="185" fontId="27" fillId="0" borderId="0" xfId="5" applyNumberFormat="1" applyFill="1" applyBorder="1"/>
    <xf numFmtId="186" fontId="27" fillId="0" borderId="0" xfId="5" applyNumberFormat="1" applyFill="1" applyBorder="1"/>
    <xf numFmtId="184" fontId="27" fillId="0" borderId="0" xfId="5" applyNumberFormat="1" applyFill="1" applyBorder="1"/>
    <xf numFmtId="187" fontId="27" fillId="0" borderId="0" xfId="5" applyNumberFormat="1" applyFill="1" applyBorder="1"/>
    <xf numFmtId="182" fontId="27" fillId="0" borderId="0" xfId="5" applyNumberFormat="1" applyFill="1" applyBorder="1"/>
    <xf numFmtId="188" fontId="27" fillId="0" borderId="0" xfId="5" applyNumberFormat="1" applyFill="1" applyBorder="1"/>
    <xf numFmtId="0" fontId="0" fillId="0" borderId="0" xfId="0" applyNumberFormat="1"/>
    <xf numFmtId="0" fontId="3" fillId="8" borderId="2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3" fontId="3" fillId="8" borderId="1" xfId="0" applyNumberFormat="1" applyFont="1" applyFill="1" applyBorder="1" applyAlignment="1">
      <alignment horizontal="center" vertical="center"/>
    </xf>
    <xf numFmtId="3" fontId="3" fillId="8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167" fontId="3" fillId="5" borderId="1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49" fontId="3" fillId="10" borderId="17" xfId="0" applyNumberFormat="1" applyFont="1" applyFill="1" applyBorder="1" applyAlignment="1" applyProtection="1">
      <alignment horizontal="left" vertical="center"/>
    </xf>
    <xf numFmtId="49" fontId="3" fillId="1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Border="1" applyAlignment="1" applyProtection="1">
      <alignment vertical="center" wrapText="1"/>
    </xf>
    <xf numFmtId="0" fontId="0" fillId="0" borderId="3" xfId="0" applyFont="1" applyBorder="1" applyAlignment="1" applyProtection="1">
      <alignment horizontal="justify" vertical="center"/>
    </xf>
    <xf numFmtId="174" fontId="0" fillId="0" borderId="2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3" fillId="10" borderId="84" xfId="0" applyNumberFormat="1" applyFont="1" applyFill="1" applyBorder="1" applyAlignment="1" applyProtection="1">
      <alignment horizontal="left" vertical="center"/>
    </xf>
    <xf numFmtId="0" fontId="0" fillId="0" borderId="0" xfId="0" applyFont="1" applyAlignment="1" applyProtection="1">
      <alignment vertical="top" wrapText="1"/>
    </xf>
    <xf numFmtId="0" fontId="0" fillId="0" borderId="0" xfId="0" quotePrefix="1" applyAlignment="1"/>
    <xf numFmtId="0" fontId="0" fillId="0" borderId="1" xfId="0" applyFont="1" applyBorder="1" applyAlignment="1" applyProtection="1">
      <alignment vertical="center" wrapText="1"/>
    </xf>
    <xf numFmtId="0" fontId="2" fillId="0" borderId="63" xfId="0" applyFont="1" applyBorder="1" applyAlignment="1">
      <alignment horizontal="center" vertical="center"/>
    </xf>
    <xf numFmtId="0" fontId="0" fillId="0" borderId="3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95" fontId="14" fillId="4" borderId="1" xfId="1" applyNumberFormat="1" applyFont="1" applyFill="1" applyBorder="1" applyAlignment="1">
      <alignment horizontal="center" vertical="center"/>
    </xf>
    <xf numFmtId="196" fontId="3" fillId="5" borderId="1" xfId="0" applyNumberFormat="1" applyFont="1" applyFill="1" applyBorder="1" applyAlignment="1">
      <alignment horizontal="center" vertical="center" wrapText="1"/>
    </xf>
    <xf numFmtId="172" fontId="5" fillId="6" borderId="2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vertical="center"/>
    </xf>
    <xf numFmtId="172" fontId="5" fillId="6" borderId="20" xfId="0" applyNumberFormat="1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 wrapText="1"/>
    </xf>
    <xf numFmtId="3" fontId="5" fillId="6" borderId="20" xfId="0" applyNumberFormat="1" applyFont="1" applyFill="1" applyBorder="1" applyAlignment="1">
      <alignment horizontal="center" vertical="center"/>
    </xf>
    <xf numFmtId="174" fontId="15" fillId="6" borderId="69" xfId="0" quotePrefix="1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4" fillId="4" borderId="4" xfId="0" applyFont="1" applyFill="1" applyBorder="1" applyAlignment="1" applyProtection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167" fontId="5" fillId="6" borderId="20" xfId="0" applyNumberFormat="1" applyFont="1" applyFill="1" applyBorder="1" applyAlignment="1">
      <alignment horizontal="center" vertical="center"/>
    </xf>
    <xf numFmtId="197" fontId="3" fillId="8" borderId="52" xfId="0" applyNumberFormat="1" applyFont="1" applyFill="1" applyBorder="1" applyAlignment="1">
      <alignment horizontal="center" vertical="center" wrapText="1"/>
    </xf>
    <xf numFmtId="0" fontId="14" fillId="4" borderId="27" xfId="0" applyFont="1" applyFill="1" applyBorder="1" applyAlignment="1" applyProtection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/>
    <xf numFmtId="0" fontId="0" fillId="0" borderId="0" xfId="0"/>
    <xf numFmtId="0" fontId="29" fillId="0" borderId="0" xfId="5" applyFont="1" applyFill="1" applyBorder="1" applyAlignment="1">
      <alignment horizontal="right"/>
    </xf>
    <xf numFmtId="0" fontId="0" fillId="0" borderId="0" xfId="0"/>
    <xf numFmtId="0" fontId="28" fillId="0" borderId="0" xfId="0" applyFont="1"/>
    <xf numFmtId="0" fontId="0" fillId="0" borderId="0" xfId="0"/>
    <xf numFmtId="49" fontId="3" fillId="0" borderId="70" xfId="0" applyNumberFormat="1" applyFont="1" applyFill="1" applyBorder="1" applyAlignment="1">
      <alignment horizontal="center" vertical="center" wrapText="1"/>
    </xf>
    <xf numFmtId="49" fontId="3" fillId="0" borderId="71" xfId="0" applyNumberFormat="1" applyFont="1" applyFill="1" applyBorder="1" applyAlignment="1">
      <alignment horizontal="center" vertical="center" wrapText="1"/>
    </xf>
    <xf numFmtId="49" fontId="3" fillId="0" borderId="72" xfId="0" applyNumberFormat="1" applyFont="1" applyFill="1" applyBorder="1" applyAlignment="1">
      <alignment horizontal="center" vertical="center" wrapText="1"/>
    </xf>
    <xf numFmtId="174" fontId="2" fillId="0" borderId="22" xfId="0" applyNumberFormat="1" applyFont="1" applyBorder="1" applyAlignment="1">
      <alignment horizontal="justify" vertical="center"/>
    </xf>
    <xf numFmtId="174" fontId="2" fillId="0" borderId="7" xfId="0" applyNumberFormat="1" applyFont="1" applyBorder="1" applyAlignment="1">
      <alignment horizontal="justify" vertical="center"/>
    </xf>
    <xf numFmtId="0" fontId="4" fillId="0" borderId="0" xfId="0" applyFont="1" applyAlignment="1">
      <alignment horizontal="left" vertical="top" wrapText="1"/>
    </xf>
    <xf numFmtId="0" fontId="2" fillId="0" borderId="25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0" fillId="0" borderId="25" xfId="0" applyFont="1" applyBorder="1" applyAlignment="1">
      <alignment horizontal="justify" vertical="center"/>
    </xf>
    <xf numFmtId="0" fontId="3" fillId="10" borderId="24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2" xfId="0" applyFont="1" applyFill="1" applyBorder="1" applyAlignment="1">
      <alignment horizontal="left" vertical="center"/>
    </xf>
    <xf numFmtId="49" fontId="3" fillId="10" borderId="56" xfId="0" applyNumberFormat="1" applyFont="1" applyFill="1" applyBorder="1" applyAlignment="1">
      <alignment horizontal="justify" vertical="center" wrapText="1"/>
    </xf>
    <xf numFmtId="49" fontId="3" fillId="10" borderId="57" xfId="0" applyNumberFormat="1" applyFont="1" applyFill="1" applyBorder="1" applyAlignment="1">
      <alignment horizontal="justify" vertical="center" wrapText="1"/>
    </xf>
    <xf numFmtId="49" fontId="3" fillId="10" borderId="25" xfId="0" applyNumberFormat="1" applyFont="1" applyFill="1" applyBorder="1" applyAlignment="1">
      <alignment horizontal="justify" vertical="center" wrapText="1"/>
    </xf>
    <xf numFmtId="49" fontId="3" fillId="10" borderId="1" xfId="0" applyNumberFormat="1" applyFont="1" applyFill="1" applyBorder="1" applyAlignment="1">
      <alignment horizontal="justify" vertical="center" wrapText="1"/>
    </xf>
    <xf numFmtId="49" fontId="3" fillId="10" borderId="59" xfId="0" applyNumberFormat="1" applyFont="1" applyFill="1" applyBorder="1" applyAlignment="1">
      <alignment horizontal="justify" vertical="center" wrapText="1"/>
    </xf>
    <xf numFmtId="49" fontId="3" fillId="10" borderId="60" xfId="0" applyNumberFormat="1" applyFont="1" applyFill="1" applyBorder="1" applyAlignment="1">
      <alignment horizontal="justify" vertical="center" wrapText="1"/>
    </xf>
    <xf numFmtId="49" fontId="3" fillId="10" borderId="39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10" borderId="25" xfId="0" applyFont="1" applyFill="1" applyBorder="1" applyAlignment="1">
      <alignment horizontal="justify" vertical="center"/>
    </xf>
    <xf numFmtId="0" fontId="3" fillId="10" borderId="1" xfId="0" applyFont="1" applyFill="1" applyBorder="1" applyAlignment="1">
      <alignment horizontal="justify" vertical="center"/>
    </xf>
    <xf numFmtId="0" fontId="3" fillId="10" borderId="20" xfId="0" applyFont="1" applyFill="1" applyBorder="1" applyAlignment="1">
      <alignment horizontal="justify" vertical="center"/>
    </xf>
    <xf numFmtId="0" fontId="2" fillId="0" borderId="6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justify" vertical="center"/>
    </xf>
    <xf numFmtId="0" fontId="2" fillId="0" borderId="27" xfId="0" applyFont="1" applyBorder="1" applyAlignment="1">
      <alignment horizontal="justify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25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7" borderId="24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3" fillId="10" borderId="80" xfId="0" applyFont="1" applyFill="1" applyBorder="1" applyAlignment="1">
      <alignment horizontal="center" vertical="center" wrapText="1"/>
    </xf>
    <xf numFmtId="0" fontId="3" fillId="10" borderId="81" xfId="0" applyFont="1" applyFill="1" applyBorder="1" applyAlignment="1">
      <alignment horizontal="center" vertical="center" wrapText="1"/>
    </xf>
    <xf numFmtId="0" fontId="3" fillId="10" borderId="82" xfId="0" applyFont="1" applyFill="1" applyBorder="1" applyAlignment="1">
      <alignment horizontal="center" vertical="center" wrapText="1"/>
    </xf>
    <xf numFmtId="49" fontId="3" fillId="10" borderId="39" xfId="0" applyNumberFormat="1" applyFont="1" applyFill="1" applyBorder="1" applyAlignment="1" applyProtection="1">
      <alignment horizontal="center" vertical="center"/>
    </xf>
    <xf numFmtId="49" fontId="3" fillId="10" borderId="40" xfId="0" applyNumberFormat="1" applyFont="1" applyFill="1" applyBorder="1" applyAlignment="1" applyProtection="1">
      <alignment horizontal="center" vertical="center"/>
    </xf>
    <xf numFmtId="49" fontId="3" fillId="10" borderId="23" xfId="0" applyNumberFormat="1" applyFont="1" applyFill="1" applyBorder="1" applyAlignment="1" applyProtection="1">
      <alignment horizontal="center" vertical="center"/>
    </xf>
    <xf numFmtId="0" fontId="0" fillId="10" borderId="24" xfId="0" applyFont="1" applyFill="1" applyBorder="1" applyAlignment="1" applyProtection="1">
      <alignment horizontal="center" vertical="center"/>
    </xf>
    <xf numFmtId="0" fontId="0" fillId="10" borderId="3" xfId="0" applyFont="1" applyFill="1" applyBorder="1" applyAlignment="1" applyProtection="1">
      <alignment horizontal="center" vertical="center"/>
    </xf>
    <xf numFmtId="0" fontId="0" fillId="10" borderId="4" xfId="0" applyFont="1" applyFill="1" applyBorder="1" applyAlignment="1" applyProtection="1">
      <alignment horizontal="center" vertical="center"/>
    </xf>
    <xf numFmtId="0" fontId="0" fillId="0" borderId="24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37" xfId="0" applyFont="1" applyBorder="1" applyAlignment="1" applyProtection="1">
      <alignment horizontal="center" vertical="center"/>
    </xf>
    <xf numFmtId="0" fontId="0" fillId="0" borderId="29" xfId="0" applyFont="1" applyBorder="1" applyAlignment="1" applyProtection="1">
      <alignment horizontal="center" vertical="center"/>
    </xf>
    <xf numFmtId="0" fontId="0" fillId="0" borderId="30" xfId="0" applyFont="1" applyBorder="1" applyAlignment="1" applyProtection="1">
      <alignment horizontal="center" vertical="center"/>
    </xf>
    <xf numFmtId="175" fontId="0" fillId="0" borderId="24" xfId="0" applyNumberFormat="1" applyFont="1" applyBorder="1" applyAlignment="1" applyProtection="1">
      <alignment horizontal="center" vertical="center"/>
    </xf>
    <xf numFmtId="175" fontId="0" fillId="0" borderId="3" xfId="0" applyNumberFormat="1" applyFont="1" applyBorder="1" applyAlignment="1" applyProtection="1">
      <alignment horizontal="center" vertical="center"/>
    </xf>
    <xf numFmtId="175" fontId="0" fillId="0" borderId="4" xfId="0" applyNumberFormat="1" applyFont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5" fillId="3" borderId="43" xfId="0" applyFont="1" applyFill="1" applyBorder="1" applyAlignment="1" applyProtection="1">
      <alignment horizontal="center" vertical="center" wrapText="1"/>
    </xf>
    <xf numFmtId="0" fontId="5" fillId="3" borderId="6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169" fontId="5" fillId="4" borderId="1" xfId="0" applyNumberFormat="1" applyFont="1" applyFill="1" applyBorder="1" applyAlignment="1" applyProtection="1">
      <alignment horizontal="center" vertical="center"/>
    </xf>
    <xf numFmtId="0" fontId="0" fillId="7" borderId="6" xfId="0" applyFont="1" applyFill="1" applyBorder="1" applyAlignment="1" applyProtection="1">
      <alignment horizontal="center" vertical="center" wrapText="1"/>
    </xf>
    <xf numFmtId="0" fontId="0" fillId="7" borderId="7" xfId="0" applyFont="1" applyFill="1" applyBorder="1" applyAlignment="1" applyProtection="1">
      <alignment horizontal="center" vertical="center" wrapText="1"/>
    </xf>
    <xf numFmtId="1" fontId="5" fillId="4" borderId="1" xfId="0" applyNumberFormat="1" applyFont="1" applyFill="1" applyBorder="1" applyAlignment="1" applyProtection="1">
      <alignment horizontal="center" vertical="center"/>
    </xf>
    <xf numFmtId="1" fontId="5" fillId="4" borderId="2" xfId="0" applyNumberFormat="1" applyFont="1" applyFill="1" applyBorder="1" applyAlignment="1" applyProtection="1">
      <alignment horizontal="center" vertical="center"/>
    </xf>
    <xf numFmtId="1" fontId="5" fillId="4" borderId="4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left" vertical="top" wrapText="1"/>
    </xf>
    <xf numFmtId="0" fontId="5" fillId="4" borderId="47" xfId="0" applyFont="1" applyFill="1" applyBorder="1" applyAlignment="1" applyProtection="1">
      <alignment horizontal="center" vertical="center"/>
    </xf>
    <xf numFmtId="0" fontId="5" fillId="4" borderId="18" xfId="0" applyFont="1" applyFill="1" applyBorder="1" applyAlignment="1" applyProtection="1">
      <alignment horizontal="center" vertical="center"/>
    </xf>
    <xf numFmtId="0" fontId="5" fillId="4" borderId="10" xfId="0" applyFont="1" applyFill="1" applyBorder="1" applyAlignment="1" applyProtection="1">
      <alignment horizontal="center" vertical="center"/>
    </xf>
    <xf numFmtId="0" fontId="5" fillId="4" borderId="11" xfId="0" applyFont="1" applyFill="1" applyBorder="1" applyAlignment="1" applyProtection="1">
      <alignment horizontal="center" vertical="center"/>
    </xf>
    <xf numFmtId="0" fontId="5" fillId="4" borderId="32" xfId="0" applyFont="1" applyFill="1" applyBorder="1" applyAlignment="1" applyProtection="1">
      <alignment horizontal="center" vertical="center"/>
    </xf>
    <xf numFmtId="0" fontId="5" fillId="4" borderId="15" xfId="0" applyFont="1" applyFill="1" applyBorder="1" applyAlignment="1" applyProtection="1">
      <alignment horizontal="center" vertical="center"/>
    </xf>
    <xf numFmtId="0" fontId="5" fillId="6" borderId="39" xfId="0" applyFont="1" applyFill="1" applyBorder="1" applyAlignment="1" applyProtection="1">
      <alignment horizontal="center" vertical="center"/>
    </xf>
    <xf numFmtId="0" fontId="5" fillId="6" borderId="40" xfId="0" applyFont="1" applyFill="1" applyBorder="1" applyAlignment="1" applyProtection="1">
      <alignment horizontal="center" vertical="center"/>
    </xf>
    <xf numFmtId="0" fontId="5" fillId="6" borderId="41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top" wrapText="1"/>
    </xf>
    <xf numFmtId="0" fontId="3" fillId="7" borderId="21" xfId="0" applyFont="1" applyFill="1" applyBorder="1" applyAlignment="1" applyProtection="1">
      <alignment horizontal="center" vertical="top" wrapText="1"/>
    </xf>
    <xf numFmtId="0" fontId="3" fillId="7" borderId="5" xfId="0" applyFont="1" applyFill="1" applyBorder="1" applyAlignment="1" applyProtection="1">
      <alignment horizontal="center" vertical="top" wrapText="1"/>
    </xf>
    <xf numFmtId="0" fontId="3" fillId="7" borderId="8" xfId="0" applyFont="1" applyFill="1" applyBorder="1" applyAlignment="1" applyProtection="1">
      <alignment horizontal="center" vertical="top" wrapText="1"/>
    </xf>
    <xf numFmtId="0" fontId="3" fillId="10" borderId="54" xfId="0" applyFont="1" applyFill="1" applyBorder="1" applyAlignment="1" applyProtection="1">
      <alignment horizontal="left" vertical="center"/>
    </xf>
    <xf numFmtId="0" fontId="3" fillId="10" borderId="88" xfId="0" applyFont="1" applyFill="1" applyBorder="1" applyAlignment="1" applyProtection="1">
      <alignment horizontal="left" vertical="center"/>
    </xf>
    <xf numFmtId="0" fontId="3" fillId="10" borderId="55" xfId="0" applyFont="1" applyFill="1" applyBorder="1" applyAlignment="1" applyProtection="1">
      <alignment horizontal="left" vertical="center"/>
    </xf>
    <xf numFmtId="49" fontId="3" fillId="7" borderId="33" xfId="0" applyNumberFormat="1" applyFont="1" applyFill="1" applyBorder="1" applyAlignment="1" applyProtection="1">
      <alignment horizontal="center" vertical="center" wrapText="1"/>
    </xf>
    <xf numFmtId="49" fontId="3" fillId="7" borderId="17" xfId="0" applyNumberFormat="1" applyFont="1" applyFill="1" applyBorder="1" applyAlignment="1" applyProtection="1">
      <alignment horizontal="center" vertical="center" wrapText="1"/>
    </xf>
    <xf numFmtId="49" fontId="3" fillId="7" borderId="18" xfId="0" applyNumberFormat="1" applyFont="1" applyFill="1" applyBorder="1" applyAlignment="1" applyProtection="1">
      <alignment horizontal="center" vertical="center" wrapText="1"/>
    </xf>
    <xf numFmtId="49" fontId="3" fillId="7" borderId="34" xfId="0" applyNumberFormat="1" applyFont="1" applyFill="1" applyBorder="1" applyAlignment="1" applyProtection="1">
      <alignment horizontal="center" vertical="center" wrapText="1"/>
    </xf>
    <xf numFmtId="49" fontId="3" fillId="7" borderId="0" xfId="0" applyNumberFormat="1" applyFont="1" applyFill="1" applyBorder="1" applyAlignment="1" applyProtection="1">
      <alignment horizontal="center" vertical="center" wrapText="1"/>
    </xf>
    <xf numFmtId="49" fontId="3" fillId="7" borderId="11" xfId="0" applyNumberFormat="1" applyFont="1" applyFill="1" applyBorder="1" applyAlignment="1" applyProtection="1">
      <alignment horizontal="center" vertical="center" wrapText="1"/>
    </xf>
    <xf numFmtId="49" fontId="3" fillId="7" borderId="35" xfId="0" applyNumberFormat="1" applyFont="1" applyFill="1" applyBorder="1" applyAlignment="1" applyProtection="1">
      <alignment horizontal="center" vertical="center" wrapText="1"/>
    </xf>
    <xf numFmtId="49" fontId="3" fillId="7" borderId="13" xfId="0" applyNumberFormat="1" applyFont="1" applyFill="1" applyBorder="1" applyAlignment="1" applyProtection="1">
      <alignment horizontal="center" vertical="center" wrapText="1"/>
    </xf>
    <xf numFmtId="49" fontId="3" fillId="7" borderId="14" xfId="0" applyNumberFormat="1" applyFont="1" applyFill="1" applyBorder="1" applyAlignment="1" applyProtection="1">
      <alignment horizontal="center" vertical="center" wrapText="1"/>
    </xf>
    <xf numFmtId="174" fontId="15" fillId="4" borderId="7" xfId="0" applyNumberFormat="1" applyFont="1" applyFill="1" applyBorder="1" applyAlignment="1" applyProtection="1">
      <alignment horizontal="center" vertical="center"/>
    </xf>
    <xf numFmtId="0" fontId="15" fillId="4" borderId="7" xfId="0" applyFont="1" applyFill="1" applyBorder="1" applyAlignment="1" applyProtection="1">
      <alignment horizontal="center" vertical="center"/>
    </xf>
    <xf numFmtId="0" fontId="2" fillId="0" borderId="40" xfId="0" applyFont="1" applyBorder="1" applyAlignment="1" applyProtection="1">
      <alignment horizontal="center" vertical="center"/>
    </xf>
    <xf numFmtId="0" fontId="2" fillId="0" borderId="23" xfId="0" applyFont="1" applyBorder="1" applyAlignment="1" applyProtection="1">
      <alignment horizontal="center" vertical="center"/>
    </xf>
    <xf numFmtId="0" fontId="0" fillId="7" borderId="19" xfId="0" applyFont="1" applyFill="1" applyBorder="1" applyAlignment="1" applyProtection="1">
      <alignment horizontal="center" vertical="center"/>
    </xf>
    <xf numFmtId="0" fontId="0" fillId="7" borderId="22" xfId="0" applyFont="1" applyFill="1" applyBorder="1" applyAlignment="1" applyProtection="1">
      <alignment horizontal="center" vertical="center"/>
    </xf>
    <xf numFmtId="0" fontId="0" fillId="0" borderId="36" xfId="0" applyFont="1" applyBorder="1" applyAlignment="1" applyProtection="1">
      <alignment horizontal="left" vertical="center" wrapText="1"/>
    </xf>
    <xf numFmtId="0" fontId="0" fillId="0" borderId="22" xfId="0" applyFont="1" applyBorder="1" applyAlignment="1" applyProtection="1">
      <alignment horizontal="left" vertical="center" wrapText="1"/>
    </xf>
    <xf numFmtId="174" fontId="2" fillId="0" borderId="86" xfId="0" applyNumberFormat="1" applyFont="1" applyBorder="1" applyAlignment="1" applyProtection="1">
      <alignment horizontal="left" vertical="center"/>
    </xf>
    <xf numFmtId="174" fontId="2" fillId="0" borderId="87" xfId="0" applyNumberFormat="1" applyFont="1" applyBorder="1" applyAlignment="1" applyProtection="1">
      <alignment horizontal="left" vertical="center"/>
    </xf>
    <xf numFmtId="49" fontId="3" fillId="10" borderId="33" xfId="0" applyNumberFormat="1" applyFont="1" applyFill="1" applyBorder="1" applyAlignment="1" applyProtection="1">
      <alignment horizontal="left" vertical="center"/>
    </xf>
    <xf numFmtId="49" fontId="3" fillId="10" borderId="18" xfId="0" applyNumberFormat="1" applyFont="1" applyFill="1" applyBorder="1" applyAlignment="1" applyProtection="1">
      <alignment horizontal="left" vertical="center"/>
    </xf>
    <xf numFmtId="49" fontId="3" fillId="10" borderId="34" xfId="0" applyNumberFormat="1" applyFont="1" applyFill="1" applyBorder="1" applyAlignment="1" applyProtection="1">
      <alignment horizontal="left" vertical="center"/>
    </xf>
    <xf numFmtId="49" fontId="3" fillId="10" borderId="11" xfId="0" applyNumberFormat="1" applyFont="1" applyFill="1" applyBorder="1" applyAlignment="1" applyProtection="1">
      <alignment horizontal="left" vertical="center"/>
    </xf>
    <xf numFmtId="49" fontId="3" fillId="10" borderId="35" xfId="0" applyNumberFormat="1" applyFont="1" applyFill="1" applyBorder="1" applyAlignment="1" applyProtection="1">
      <alignment horizontal="left" vertical="center"/>
    </xf>
    <xf numFmtId="49" fontId="3" fillId="10" borderId="14" xfId="0" applyNumberFormat="1" applyFont="1" applyFill="1" applyBorder="1" applyAlignment="1" applyProtection="1">
      <alignment horizontal="left" vertical="center"/>
    </xf>
    <xf numFmtId="0" fontId="2" fillId="0" borderId="24" xfId="0" applyFont="1" applyBorder="1" applyAlignment="1" applyProtection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4" xfId="0" applyFont="1" applyBorder="1" applyAlignment="1" applyProtection="1">
      <alignment horizontal="left" vertical="center"/>
    </xf>
    <xf numFmtId="0" fontId="0" fillId="0" borderId="0" xfId="0" applyAlignment="1" applyProtection="1">
      <alignment horizontal="left"/>
    </xf>
    <xf numFmtId="0" fontId="2" fillId="0" borderId="37" xfId="0" applyFont="1" applyBorder="1" applyAlignment="1" applyProtection="1">
      <alignment horizontal="left" vertical="center"/>
    </xf>
    <xf numFmtId="0" fontId="0" fillId="0" borderId="30" xfId="0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 wrapText="1"/>
    </xf>
    <xf numFmtId="49" fontId="3" fillId="10" borderId="39" xfId="0" applyNumberFormat="1" applyFont="1" applyFill="1" applyBorder="1" applyAlignment="1">
      <alignment horizontal="center" vertical="center"/>
    </xf>
    <xf numFmtId="49" fontId="3" fillId="10" borderId="40" xfId="0" applyNumberFormat="1" applyFont="1" applyFill="1" applyBorder="1" applyAlignment="1">
      <alignment horizontal="center" vertical="center"/>
    </xf>
    <xf numFmtId="49" fontId="3" fillId="10" borderId="41" xfId="0" applyNumberFormat="1" applyFont="1" applyFill="1" applyBorder="1" applyAlignment="1">
      <alignment horizontal="center" vertical="center"/>
    </xf>
    <xf numFmtId="49" fontId="3" fillId="8" borderId="48" xfId="0" applyNumberFormat="1" applyFont="1" applyFill="1" applyBorder="1" applyAlignment="1">
      <alignment horizontal="center" vertical="center" wrapText="1"/>
    </xf>
    <xf numFmtId="49" fontId="3" fillId="8" borderId="49" xfId="0" applyNumberFormat="1" applyFont="1" applyFill="1" applyBorder="1" applyAlignment="1">
      <alignment horizontal="center" vertical="center" wrapText="1"/>
    </xf>
    <xf numFmtId="49" fontId="3" fillId="8" borderId="50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19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21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43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6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8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43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5" fillId="6" borderId="47" xfId="0" applyNumberFormat="1" applyFont="1" applyFill="1" applyBorder="1" applyAlignment="1">
      <alignment horizontal="center" vertical="center" wrapText="1"/>
    </xf>
    <xf numFmtId="49" fontId="5" fillId="6" borderId="10" xfId="0" applyNumberFormat="1" applyFont="1" applyFill="1" applyBorder="1" applyAlignment="1">
      <alignment horizontal="center" vertical="center"/>
    </xf>
    <xf numFmtId="49" fontId="5" fillId="6" borderId="32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3" fillId="10" borderId="33" xfId="0" applyNumberFormat="1" applyFont="1" applyFill="1" applyBorder="1" applyAlignment="1">
      <alignment horizontal="left" vertical="center"/>
    </xf>
    <xf numFmtId="49" fontId="3" fillId="10" borderId="18" xfId="0" applyNumberFormat="1" applyFont="1" applyFill="1" applyBorder="1" applyAlignment="1">
      <alignment horizontal="left" vertical="center"/>
    </xf>
    <xf numFmtId="49" fontId="3" fillId="10" borderId="34" xfId="0" applyNumberFormat="1" applyFont="1" applyFill="1" applyBorder="1" applyAlignment="1">
      <alignment horizontal="left" vertical="center"/>
    </xf>
    <xf numFmtId="49" fontId="3" fillId="10" borderId="11" xfId="0" applyNumberFormat="1" applyFont="1" applyFill="1" applyBorder="1" applyAlignment="1">
      <alignment horizontal="left" vertical="center"/>
    </xf>
    <xf numFmtId="49" fontId="3" fillId="10" borderId="85" xfId="0" applyNumberFormat="1" applyFont="1" applyFill="1" applyBorder="1" applyAlignment="1">
      <alignment horizontal="left" vertical="center"/>
    </xf>
    <xf numFmtId="49" fontId="3" fillId="10" borderId="15" xfId="0" applyNumberFormat="1" applyFont="1" applyFill="1" applyBorder="1" applyAlignment="1">
      <alignment horizontal="left" vertical="center"/>
    </xf>
    <xf numFmtId="174" fontId="2" fillId="0" borderId="86" xfId="0" applyNumberFormat="1" applyFont="1" applyBorder="1" applyAlignment="1">
      <alignment horizontal="left" vertical="center"/>
    </xf>
    <xf numFmtId="174" fontId="2" fillId="0" borderId="87" xfId="0" applyNumberFormat="1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49" fontId="5" fillId="6" borderId="39" xfId="0" applyNumberFormat="1" applyFont="1" applyFill="1" applyBorder="1" applyAlignment="1">
      <alignment horizontal="center" vertical="center" wrapText="1"/>
    </xf>
    <xf numFmtId="49" fontId="5" fillId="6" borderId="40" xfId="0" applyNumberFormat="1" applyFont="1" applyFill="1" applyBorder="1" applyAlignment="1">
      <alignment horizontal="center" vertical="center"/>
    </xf>
    <xf numFmtId="49" fontId="5" fillId="6" borderId="41" xfId="0" applyNumberFormat="1" applyFont="1" applyFill="1" applyBorder="1" applyAlignment="1">
      <alignment horizontal="center" vertical="center"/>
    </xf>
    <xf numFmtId="49" fontId="5" fillId="6" borderId="58" xfId="0" applyNumberFormat="1" applyFont="1" applyFill="1" applyBorder="1" applyAlignment="1">
      <alignment horizontal="center" vertical="center"/>
    </xf>
    <xf numFmtId="49" fontId="5" fillId="6" borderId="23" xfId="0" applyNumberFormat="1" applyFont="1" applyFill="1" applyBorder="1" applyAlignment="1">
      <alignment horizontal="center" vertical="center"/>
    </xf>
    <xf numFmtId="49" fontId="5" fillId="6" borderId="20" xfId="0" applyNumberFormat="1" applyFont="1" applyFill="1" applyBorder="1" applyAlignment="1">
      <alignment horizontal="center" vertical="center"/>
    </xf>
    <xf numFmtId="49" fontId="5" fillId="6" borderId="61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 wrapText="1"/>
    </xf>
    <xf numFmtId="0" fontId="3" fillId="10" borderId="42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left" vertical="center" wrapText="1"/>
    </xf>
    <xf numFmtId="49" fontId="3" fillId="2" borderId="56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left" vertical="center"/>
    </xf>
    <xf numFmtId="49" fontId="3" fillId="2" borderId="25" xfId="0" applyNumberFormat="1" applyFont="1" applyFill="1" applyBorder="1" applyAlignment="1">
      <alignment horizontal="left" vertical="center"/>
    </xf>
    <xf numFmtId="49" fontId="3" fillId="2" borderId="59" xfId="0" applyNumberFormat="1" applyFont="1" applyFill="1" applyBorder="1" applyAlignment="1">
      <alignment horizontal="left" vertical="center"/>
    </xf>
    <xf numFmtId="49" fontId="3" fillId="2" borderId="57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60" xfId="0" applyNumberFormat="1" applyFont="1" applyFill="1" applyBorder="1" applyAlignment="1">
      <alignment horizontal="left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0" borderId="5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59" xfId="0" applyNumberFormat="1" applyFont="1" applyBorder="1" applyAlignment="1">
      <alignment horizontal="center" vertical="center" wrapText="1"/>
    </xf>
    <xf numFmtId="49" fontId="14" fillId="4" borderId="57" xfId="0" applyNumberFormat="1" applyFont="1" applyFill="1" applyBorder="1" applyAlignment="1">
      <alignment horizontal="center" vertical="center"/>
    </xf>
    <xf numFmtId="49" fontId="14" fillId="4" borderId="7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4" fillId="4" borderId="60" xfId="0" applyNumberFormat="1" applyFont="1" applyFill="1" applyBorder="1" applyAlignment="1">
      <alignment horizontal="center" vertical="center"/>
    </xf>
    <xf numFmtId="49" fontId="3" fillId="5" borderId="57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60" xfId="0" applyNumberFormat="1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justify" vertical="center"/>
    </xf>
    <xf numFmtId="0" fontId="0" fillId="0" borderId="2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3" fillId="10" borderId="56" xfId="0" applyNumberFormat="1" applyFont="1" applyFill="1" applyBorder="1" applyAlignment="1">
      <alignment horizontal="justify" vertical="center"/>
    </xf>
    <xf numFmtId="49" fontId="3" fillId="10" borderId="57" xfId="0" applyNumberFormat="1" applyFont="1" applyFill="1" applyBorder="1" applyAlignment="1">
      <alignment horizontal="justify" vertical="center"/>
    </xf>
    <xf numFmtId="49" fontId="3" fillId="10" borderId="25" xfId="0" applyNumberFormat="1" applyFont="1" applyFill="1" applyBorder="1" applyAlignment="1">
      <alignment horizontal="justify" vertical="center"/>
    </xf>
    <xf numFmtId="49" fontId="3" fillId="10" borderId="1" xfId="0" applyNumberFormat="1" applyFont="1" applyFill="1" applyBorder="1" applyAlignment="1">
      <alignment horizontal="justify" vertical="center"/>
    </xf>
    <xf numFmtId="49" fontId="3" fillId="10" borderId="59" xfId="0" applyNumberFormat="1" applyFont="1" applyFill="1" applyBorder="1" applyAlignment="1">
      <alignment horizontal="justify" vertical="center"/>
    </xf>
    <xf numFmtId="49" fontId="3" fillId="10" borderId="60" xfId="0" applyNumberFormat="1" applyFont="1" applyFill="1" applyBorder="1" applyAlignment="1">
      <alignment horizontal="justify" vertical="center"/>
    </xf>
    <xf numFmtId="0" fontId="2" fillId="0" borderId="0" xfId="0" applyFont="1" applyAlignment="1">
      <alignment horizontal="left" vertical="center"/>
    </xf>
    <xf numFmtId="49" fontId="3" fillId="5" borderId="39" xfId="0" applyNumberFormat="1" applyFont="1" applyFill="1" applyBorder="1" applyAlignment="1">
      <alignment horizontal="center" vertical="center" wrapText="1"/>
    </xf>
    <xf numFmtId="49" fontId="3" fillId="5" borderId="40" xfId="0" applyNumberFormat="1" applyFont="1" applyFill="1" applyBorder="1" applyAlignment="1">
      <alignment horizontal="center" vertical="center" wrapText="1"/>
    </xf>
    <xf numFmtId="49" fontId="3" fillId="5" borderId="41" xfId="0" applyNumberFormat="1" applyFont="1" applyFill="1" applyBorder="1" applyAlignment="1">
      <alignment horizontal="center" vertical="center" wrapText="1"/>
    </xf>
    <xf numFmtId="49" fontId="14" fillId="4" borderId="57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 applyProtection="1">
      <alignment horizontal="left" vertical="center"/>
    </xf>
    <xf numFmtId="49" fontId="3" fillId="10" borderId="19" xfId="0" applyNumberFormat="1" applyFont="1" applyFill="1" applyBorder="1" applyAlignment="1" applyProtection="1">
      <alignment horizontal="left" vertical="center"/>
    </xf>
    <xf numFmtId="49" fontId="3" fillId="10" borderId="21" xfId="0" applyNumberFormat="1" applyFont="1" applyFill="1" applyBorder="1" applyAlignment="1" applyProtection="1">
      <alignment horizontal="left" vertical="center"/>
    </xf>
    <xf numFmtId="49" fontId="3" fillId="10" borderId="4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</cellXfs>
  <cellStyles count="7">
    <cellStyle name="Komma" xfId="3" builtinId="3"/>
    <cellStyle name="Komma 2" xfId="6" xr:uid="{00000000-0005-0000-0000-000034000000}"/>
    <cellStyle name="Link" xfId="1" builtinId="8"/>
    <cellStyle name="Standard" xfId="0" builtinId="0"/>
    <cellStyle name="Standard 2" xfId="2" xr:uid="{00000000-0005-0000-0000-000003000000}"/>
    <cellStyle name="Standard 3" xfId="4" xr:uid="{00000000-0005-0000-0000-000032000000}"/>
    <cellStyle name="Standard 4" xfId="5" xr:uid="{00000000-0005-0000-0000-000033000000}"/>
  </cellStyles>
  <dxfs count="3880"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strike val="0"/>
        <u val="none"/>
        <color theme="0"/>
      </font>
      <fill>
        <patternFill>
          <bgColor rgb="FFFF000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color auto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5"/>
      </font>
      <fill>
        <patternFill patternType="lightVertical">
          <bgColor theme="0"/>
        </patternFill>
      </fill>
    </dxf>
    <dxf>
      <font>
        <b/>
        <i val="0"/>
        <color auto="1"/>
      </font>
      <fill>
        <patternFill patternType="lightVertical">
          <fgColor rgb="FFFFFF00"/>
          <bgColor rgb="FF00FF00"/>
        </patternFill>
      </fill>
    </dxf>
    <dxf>
      <font>
        <b/>
        <i val="0"/>
        <color theme="0"/>
      </font>
      <fill>
        <patternFill patternType="lightVertical">
          <fgColor rgb="FFFF0000"/>
          <bgColor rgb="FF00FF00"/>
        </patternFill>
      </fill>
    </dxf>
    <dxf>
      <font>
        <b/>
        <i val="0"/>
        <color theme="0"/>
      </font>
      <fill>
        <patternFill patternType="lightVertical">
          <fgColor auto="1"/>
          <bgColor rgb="FF00FF0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0"/>
      </font>
      <fill>
        <patternFill patternType="lightVertical">
          <fgColor theme="1"/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auto="1"/>
      </font>
      <fill>
        <patternFill patternType="none">
          <fgColor auto="1"/>
          <bgColor auto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 patternType="lightVertical">
          <fgColor theme="1"/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 patternType="lightVertical">
          <fgColor rgb="FF00FF00"/>
          <bgColor rgb="FFFFFFFF"/>
        </patternFill>
      </fill>
    </dxf>
    <dxf>
      <font>
        <b/>
        <i val="0"/>
        <color theme="1"/>
      </font>
      <fill>
        <patternFill patternType="lightVertical">
          <fgColor rgb="FFFFFF00"/>
        </patternFill>
      </fill>
    </dxf>
    <dxf>
      <font>
        <b/>
        <i val="0"/>
        <color theme="1"/>
      </font>
      <fill>
        <patternFill patternType="lightVertical">
          <fgColor rgb="FFFF0000"/>
        </patternFill>
      </fill>
    </dxf>
    <dxf>
      <font>
        <b/>
        <i val="0"/>
        <color rgb="FFFF0000"/>
      </font>
      <fill>
        <patternFill patternType="lightVertical">
          <f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00FF00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FF0000"/>
        </patternFill>
      </fill>
    </dxf>
    <dxf>
      <font>
        <b/>
        <i val="0"/>
        <strike val="0"/>
        <color theme="0"/>
      </font>
      <numFmt numFmtId="0" formatCode="General"/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rgb="FF00FF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rgb="FFFF00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theme="1"/>
        </patternFill>
      </fill>
    </dxf>
    <dxf>
      <font>
        <b val="0"/>
        <i val="0"/>
        <color theme="1"/>
      </font>
      <numFmt numFmtId="0" formatCode="General"/>
      <fill>
        <patternFill patternType="solid">
          <fgColor theme="0"/>
          <bgColor theme="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fgColor theme="1"/>
          <bgColor theme="1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FF0000"/>
        </patternFill>
      </fill>
    </dxf>
    <dxf>
      <font>
        <b/>
        <i val="0"/>
        <color theme="1"/>
      </font>
      <fill>
        <patternFill patternType="solid">
          <fgColor theme="0"/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strike val="0"/>
        <u val="none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</dxfs>
  <tableStyles count="0" defaultTableStyle="TableStyleMedium2" defaultPivotStyle="PivotStyleLight16"/>
  <colors>
    <mruColors>
      <color rgb="FF00FF00"/>
      <color rgb="FFFF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5DBA-5EAD-4C61-AC71-603BBD2697E2}">
  <dimension ref="A1:S119"/>
  <sheetViews>
    <sheetView workbookViewId="0">
      <selection activeCell="B32" sqref="B32"/>
    </sheetView>
  </sheetViews>
  <sheetFormatPr baseColWidth="10" defaultRowHeight="11.25" x14ac:dyDescent="0.2"/>
  <cols>
    <col min="1" max="1" width="41.6640625" style="421" customWidth="1"/>
    <col min="2" max="3" width="11.6640625" style="421" customWidth="1"/>
    <col min="4" max="4" width="28.33203125" style="421" customWidth="1"/>
    <col min="5" max="6" width="11.6640625" style="421" customWidth="1"/>
    <col min="7" max="7" width="10.83203125" style="415" customWidth="1"/>
    <col min="8" max="8" width="10.83203125" style="359" customWidth="1"/>
    <col min="9" max="15" width="12" style="359"/>
    <col min="16" max="19" width="12" style="335"/>
  </cols>
  <sheetData>
    <row r="1" spans="1:18" ht="12" x14ac:dyDescent="0.2">
      <c r="A1" s="423" t="s">
        <v>328</v>
      </c>
      <c r="B1" s="361"/>
      <c r="C1" s="361"/>
      <c r="D1" s="361"/>
      <c r="E1" s="361"/>
      <c r="F1" s="361"/>
      <c r="G1" s="361"/>
      <c r="H1" s="361"/>
      <c r="I1" s="361"/>
      <c r="J1" s="336"/>
      <c r="L1" s="415"/>
      <c r="M1" s="415"/>
      <c r="N1" s="415"/>
      <c r="O1" s="415"/>
      <c r="P1" s="336"/>
      <c r="Q1" s="336"/>
      <c r="R1" s="336"/>
    </row>
    <row r="2" spans="1:18" ht="12" x14ac:dyDescent="0.2">
      <c r="A2" s="361"/>
      <c r="B2" s="361"/>
      <c r="C2" s="361"/>
      <c r="D2" s="361"/>
      <c r="E2" s="361"/>
      <c r="F2" s="361"/>
      <c r="G2" s="361"/>
      <c r="H2" s="361"/>
      <c r="I2" s="361"/>
      <c r="J2" s="361"/>
      <c r="L2" s="415"/>
      <c r="M2" s="415"/>
      <c r="N2" s="415"/>
      <c r="O2" s="415"/>
      <c r="P2" s="338"/>
      <c r="Q2" s="338"/>
      <c r="R2" s="338"/>
    </row>
    <row r="3" spans="1:18" ht="12" x14ac:dyDescent="0.2">
      <c r="A3" s="361"/>
      <c r="B3" s="361"/>
      <c r="C3" s="361"/>
      <c r="D3" s="361"/>
      <c r="E3" s="361"/>
      <c r="F3" s="361"/>
      <c r="G3" s="361"/>
      <c r="H3" s="361"/>
      <c r="I3" s="361"/>
      <c r="J3" s="361"/>
      <c r="L3" s="415"/>
      <c r="M3" s="415"/>
      <c r="N3" s="415"/>
      <c r="O3" s="415"/>
      <c r="P3" s="338"/>
      <c r="Q3" s="338"/>
      <c r="R3" s="338"/>
    </row>
    <row r="4" spans="1:18" ht="12" x14ac:dyDescent="0.2">
      <c r="A4" s="361"/>
      <c r="B4" s="361"/>
      <c r="C4" s="361"/>
      <c r="D4" s="361"/>
      <c r="E4" s="361"/>
      <c r="F4" s="361"/>
      <c r="G4" s="361"/>
      <c r="H4" s="361"/>
      <c r="I4" s="361"/>
      <c r="J4" s="362"/>
      <c r="L4" s="415"/>
      <c r="M4" s="415"/>
      <c r="N4" s="415"/>
      <c r="O4" s="415"/>
      <c r="P4" s="339"/>
      <c r="Q4" s="339"/>
      <c r="R4" s="339"/>
    </row>
    <row r="5" spans="1:18" ht="12" x14ac:dyDescent="0.2">
      <c r="A5" s="361"/>
      <c r="B5" s="361"/>
      <c r="C5" s="361"/>
      <c r="D5" s="361"/>
      <c r="E5" s="361"/>
      <c r="F5" s="361"/>
      <c r="G5" s="361"/>
      <c r="H5" s="361"/>
      <c r="I5" s="361"/>
      <c r="J5" s="362"/>
      <c r="L5" s="415"/>
      <c r="M5" s="415"/>
      <c r="N5" s="415"/>
      <c r="O5" s="415"/>
      <c r="P5" s="339"/>
      <c r="Q5" s="339"/>
      <c r="R5" s="339"/>
    </row>
    <row r="6" spans="1:18" ht="12" x14ac:dyDescent="0.2">
      <c r="A6" s="361"/>
      <c r="B6" s="361"/>
      <c r="C6" s="361"/>
      <c r="D6" s="361"/>
      <c r="E6" s="361"/>
      <c r="F6" s="361"/>
      <c r="G6" s="361"/>
      <c r="H6" s="361"/>
      <c r="I6" s="361"/>
      <c r="J6" s="353"/>
      <c r="L6" s="415"/>
      <c r="M6" s="415"/>
      <c r="N6" s="415"/>
      <c r="O6" s="415"/>
      <c r="P6" s="340"/>
      <c r="Q6" s="340"/>
      <c r="R6" s="353"/>
    </row>
    <row r="7" spans="1:18" ht="12" x14ac:dyDescent="0.2">
      <c r="A7" s="361"/>
      <c r="B7" s="361"/>
      <c r="C7" s="361"/>
      <c r="D7" s="361"/>
      <c r="E7" s="361"/>
      <c r="F7" s="361"/>
      <c r="G7" s="361"/>
      <c r="H7" s="361"/>
      <c r="I7" s="361"/>
      <c r="J7" s="361"/>
      <c r="L7" s="415"/>
      <c r="M7" s="415"/>
      <c r="N7" s="415"/>
      <c r="O7" s="415"/>
      <c r="P7" s="338"/>
      <c r="Q7" s="338"/>
      <c r="R7" s="338"/>
    </row>
    <row r="8" spans="1:18" ht="12" x14ac:dyDescent="0.2">
      <c r="A8" s="361"/>
      <c r="B8" s="361"/>
      <c r="C8" s="361"/>
      <c r="D8" s="361"/>
      <c r="E8" s="361"/>
      <c r="F8" s="361"/>
      <c r="G8" s="361"/>
      <c r="H8" s="361"/>
      <c r="I8" s="361"/>
      <c r="J8" s="361"/>
      <c r="L8" s="415"/>
      <c r="M8" s="415"/>
      <c r="N8" s="415"/>
      <c r="O8" s="415"/>
      <c r="P8" s="338"/>
      <c r="Q8" s="338"/>
      <c r="R8" s="338"/>
    </row>
    <row r="9" spans="1:18" ht="12" x14ac:dyDescent="0.2">
      <c r="A9" s="361"/>
      <c r="B9" s="361"/>
      <c r="C9" s="361"/>
      <c r="D9" s="361"/>
      <c r="E9" s="361"/>
      <c r="F9" s="361"/>
      <c r="G9" s="361"/>
      <c r="H9" s="361"/>
      <c r="I9" s="361"/>
      <c r="J9" s="361"/>
      <c r="L9" s="415"/>
      <c r="M9" s="415"/>
      <c r="N9" s="415"/>
      <c r="O9" s="415"/>
      <c r="P9" s="338"/>
      <c r="Q9" s="338"/>
      <c r="R9" s="338"/>
    </row>
    <row r="10" spans="1:18" ht="12" x14ac:dyDescent="0.2">
      <c r="A10" s="361"/>
      <c r="B10" s="361"/>
      <c r="C10" s="361"/>
      <c r="D10" s="361"/>
      <c r="E10" s="361"/>
      <c r="F10" s="361"/>
      <c r="G10" s="361"/>
      <c r="H10" s="361"/>
      <c r="I10" s="361"/>
      <c r="J10" s="361"/>
      <c r="L10" s="415"/>
      <c r="M10" s="415"/>
      <c r="N10" s="415"/>
      <c r="O10" s="415"/>
      <c r="P10" s="338"/>
      <c r="Q10" s="338"/>
      <c r="R10" s="338"/>
    </row>
    <row r="11" spans="1:18" ht="12" x14ac:dyDescent="0.2">
      <c r="A11" s="361"/>
      <c r="B11" s="361"/>
      <c r="C11" s="361"/>
      <c r="D11" s="361"/>
      <c r="E11" s="361"/>
      <c r="F11" s="361"/>
      <c r="G11" s="361"/>
      <c r="H11" s="361"/>
      <c r="I11" s="361"/>
      <c r="J11" s="361"/>
      <c r="L11" s="415"/>
      <c r="M11" s="415"/>
      <c r="N11" s="415"/>
      <c r="O11" s="415"/>
      <c r="P11" s="338"/>
      <c r="Q11" s="338"/>
      <c r="R11" s="338"/>
    </row>
    <row r="12" spans="1:18" ht="12" x14ac:dyDescent="0.2">
      <c r="A12" s="361"/>
      <c r="B12" s="361"/>
      <c r="C12" s="361"/>
      <c r="D12" s="361"/>
      <c r="E12" s="361"/>
      <c r="F12" s="361"/>
      <c r="G12" s="361"/>
      <c r="H12" s="361"/>
      <c r="I12" s="361"/>
      <c r="J12" s="361"/>
      <c r="L12" s="415"/>
      <c r="M12" s="415"/>
      <c r="N12" s="415"/>
      <c r="O12" s="415"/>
      <c r="P12" s="338"/>
      <c r="Q12" s="338"/>
      <c r="R12" s="338"/>
    </row>
    <row r="13" spans="1:18" ht="12" x14ac:dyDescent="0.2">
      <c r="A13" s="361"/>
      <c r="B13" s="361"/>
      <c r="C13" s="361"/>
      <c r="D13" s="361"/>
      <c r="E13" s="361"/>
      <c r="F13" s="361"/>
      <c r="G13" s="361"/>
      <c r="H13" s="361"/>
      <c r="I13" s="361"/>
      <c r="J13" s="362"/>
      <c r="L13" s="415"/>
      <c r="M13" s="415"/>
      <c r="N13" s="415"/>
      <c r="O13" s="415"/>
      <c r="P13" s="339"/>
      <c r="Q13" s="339"/>
      <c r="R13" s="339"/>
    </row>
    <row r="14" spans="1:18" ht="12" x14ac:dyDescent="0.2">
      <c r="A14" s="361"/>
      <c r="B14" s="361"/>
      <c r="C14" s="361"/>
      <c r="D14" s="361"/>
      <c r="E14" s="361"/>
      <c r="F14" s="361"/>
      <c r="G14" s="361"/>
      <c r="H14" s="361"/>
      <c r="I14" s="361"/>
      <c r="J14" s="361"/>
      <c r="L14" s="415"/>
      <c r="M14" s="415"/>
      <c r="N14" s="415"/>
      <c r="O14" s="415"/>
      <c r="P14" s="338"/>
      <c r="Q14" s="338"/>
      <c r="R14" s="338"/>
    </row>
    <row r="15" spans="1:18" ht="12" x14ac:dyDescent="0.2">
      <c r="A15" s="361"/>
      <c r="B15" s="361"/>
      <c r="C15" s="361"/>
      <c r="D15" s="361"/>
      <c r="E15" s="361"/>
      <c r="F15" s="361"/>
      <c r="G15" s="361"/>
      <c r="H15" s="361"/>
      <c r="I15" s="361"/>
      <c r="J15" s="361"/>
      <c r="L15" s="415"/>
      <c r="M15" s="415"/>
      <c r="N15" s="415"/>
      <c r="O15" s="415"/>
      <c r="P15" s="338"/>
      <c r="Q15" s="338"/>
      <c r="R15" s="338"/>
    </row>
    <row r="16" spans="1:18" ht="12" x14ac:dyDescent="0.2">
      <c r="A16" s="361"/>
      <c r="B16" s="361"/>
      <c r="C16" s="361"/>
      <c r="D16" s="361"/>
      <c r="E16" s="361"/>
      <c r="F16" s="361"/>
      <c r="G16" s="361"/>
      <c r="H16" s="361"/>
      <c r="I16" s="361"/>
      <c r="J16" s="361"/>
      <c r="L16" s="415"/>
      <c r="M16" s="415"/>
      <c r="N16" s="415"/>
      <c r="O16" s="415"/>
      <c r="P16" s="338"/>
      <c r="Q16" s="338"/>
      <c r="R16" s="338"/>
    </row>
    <row r="17" spans="1:18" ht="12" x14ac:dyDescent="0.2">
      <c r="A17" s="361"/>
      <c r="B17" s="361"/>
      <c r="C17" s="361"/>
      <c r="D17" s="361"/>
      <c r="E17" s="361"/>
      <c r="F17" s="361"/>
      <c r="G17" s="361"/>
      <c r="H17" s="361"/>
      <c r="I17" s="361"/>
      <c r="J17" s="361"/>
      <c r="L17" s="415"/>
      <c r="M17" s="415"/>
      <c r="N17" s="415"/>
      <c r="O17" s="415"/>
      <c r="P17" s="338"/>
      <c r="Q17" s="338"/>
      <c r="R17" s="338"/>
    </row>
    <row r="18" spans="1:18" ht="12" x14ac:dyDescent="0.2">
      <c r="A18" s="361"/>
      <c r="B18" s="361"/>
      <c r="C18" s="361"/>
      <c r="D18" s="361"/>
      <c r="E18" s="361"/>
      <c r="F18" s="361"/>
      <c r="G18" s="361"/>
      <c r="H18" s="361"/>
      <c r="I18" s="361"/>
      <c r="J18" s="354"/>
      <c r="L18" s="415"/>
      <c r="M18" s="415"/>
      <c r="N18" s="415"/>
      <c r="O18" s="415"/>
      <c r="P18" s="354"/>
      <c r="Q18" s="354"/>
      <c r="R18" s="354"/>
    </row>
    <row r="19" spans="1:18" ht="12" x14ac:dyDescent="0.2">
      <c r="A19" s="361"/>
      <c r="B19" s="361"/>
      <c r="C19" s="361"/>
      <c r="D19" s="361"/>
      <c r="E19" s="361"/>
      <c r="F19" s="361"/>
      <c r="G19" s="361"/>
      <c r="H19" s="361"/>
      <c r="I19" s="361"/>
      <c r="J19" s="361"/>
      <c r="L19" s="415"/>
      <c r="M19" s="415"/>
      <c r="N19" s="415"/>
      <c r="O19" s="415"/>
      <c r="P19" s="338"/>
      <c r="Q19" s="338"/>
      <c r="R19" s="338"/>
    </row>
    <row r="20" spans="1:18" ht="12" x14ac:dyDescent="0.2">
      <c r="A20" s="361"/>
      <c r="B20" s="361"/>
      <c r="C20" s="361"/>
      <c r="D20" s="361"/>
      <c r="E20" s="361"/>
      <c r="F20" s="361"/>
      <c r="G20" s="361"/>
      <c r="H20" s="361"/>
      <c r="I20" s="361"/>
      <c r="J20" s="362"/>
      <c r="L20" s="415"/>
      <c r="M20" s="415"/>
      <c r="N20" s="415"/>
      <c r="O20" s="415"/>
      <c r="P20" s="339"/>
      <c r="Q20" s="339"/>
      <c r="R20" s="339"/>
    </row>
    <row r="21" spans="1:18" ht="12" x14ac:dyDescent="0.2">
      <c r="A21" s="361"/>
      <c r="B21" s="361"/>
      <c r="C21" s="361"/>
      <c r="D21" s="361"/>
      <c r="E21" s="361"/>
      <c r="F21" s="361"/>
      <c r="G21" s="361"/>
      <c r="H21" s="361"/>
      <c r="I21" s="361"/>
      <c r="J21" s="363"/>
      <c r="L21" s="415"/>
      <c r="M21" s="415"/>
      <c r="N21" s="415"/>
      <c r="O21" s="415"/>
      <c r="P21" s="340"/>
      <c r="Q21" s="340"/>
      <c r="R21" s="340"/>
    </row>
    <row r="22" spans="1:18" ht="12" x14ac:dyDescent="0.2">
      <c r="A22" s="361"/>
      <c r="B22" s="361"/>
      <c r="C22" s="361"/>
      <c r="D22" s="361"/>
      <c r="E22" s="361"/>
      <c r="F22" s="361"/>
      <c r="G22" s="361"/>
      <c r="H22" s="361"/>
      <c r="I22" s="361"/>
      <c r="J22" s="364"/>
      <c r="L22" s="415"/>
      <c r="M22" s="415"/>
      <c r="N22" s="415"/>
      <c r="O22" s="415"/>
      <c r="P22" s="341"/>
      <c r="Q22" s="341"/>
      <c r="R22" s="341"/>
    </row>
    <row r="23" spans="1:18" ht="12" x14ac:dyDescent="0.2">
      <c r="A23" s="361"/>
      <c r="B23" s="361"/>
      <c r="C23" s="361"/>
      <c r="D23" s="361"/>
      <c r="E23" s="361"/>
      <c r="F23" s="361"/>
      <c r="G23" s="361"/>
      <c r="H23" s="361"/>
      <c r="I23" s="361"/>
      <c r="J23" s="363"/>
      <c r="L23" s="415"/>
      <c r="M23" s="415"/>
      <c r="N23" s="415"/>
      <c r="O23" s="415"/>
      <c r="P23" s="340"/>
      <c r="Q23" s="340"/>
      <c r="R23" s="340"/>
    </row>
    <row r="24" spans="1:18" ht="12" x14ac:dyDescent="0.2">
      <c r="A24" s="361"/>
      <c r="B24" s="361"/>
      <c r="C24" s="361"/>
      <c r="D24" s="361"/>
      <c r="E24" s="361"/>
      <c r="F24" s="361"/>
      <c r="G24" s="361"/>
      <c r="H24" s="361"/>
      <c r="I24" s="361"/>
      <c r="J24" s="363"/>
      <c r="L24" s="415"/>
      <c r="M24" s="415"/>
      <c r="N24" s="415"/>
      <c r="O24" s="415"/>
      <c r="P24" s="340"/>
      <c r="Q24" s="340"/>
      <c r="R24" s="340"/>
    </row>
    <row r="25" spans="1:18" ht="12" x14ac:dyDescent="0.2">
      <c r="A25" s="361"/>
      <c r="B25" s="361"/>
      <c r="C25" s="361"/>
      <c r="D25" s="361"/>
      <c r="E25" s="361"/>
      <c r="F25" s="361"/>
      <c r="G25" s="361"/>
      <c r="H25" s="361"/>
      <c r="I25" s="361"/>
      <c r="J25" s="363"/>
      <c r="L25" s="415"/>
      <c r="M25" s="415"/>
      <c r="N25" s="415"/>
      <c r="O25" s="415"/>
      <c r="P25" s="340"/>
      <c r="Q25" s="340"/>
      <c r="R25" s="340"/>
    </row>
    <row r="26" spans="1:18" ht="12" x14ac:dyDescent="0.2">
      <c r="A26" s="361"/>
      <c r="B26" s="361"/>
      <c r="C26" s="361"/>
      <c r="D26" s="361"/>
      <c r="E26" s="361"/>
      <c r="F26" s="361"/>
      <c r="G26" s="361"/>
      <c r="H26" s="361"/>
      <c r="I26" s="361"/>
      <c r="J26" s="366"/>
      <c r="L26" s="415"/>
      <c r="M26" s="415"/>
      <c r="N26" s="415"/>
      <c r="O26" s="415"/>
      <c r="P26" s="343"/>
      <c r="Q26" s="343"/>
      <c r="R26" s="343"/>
    </row>
    <row r="27" spans="1:18" ht="12" x14ac:dyDescent="0.2">
      <c r="A27" s="361"/>
      <c r="B27" s="361"/>
      <c r="C27" s="361"/>
      <c r="D27" s="361"/>
      <c r="E27" s="361"/>
      <c r="F27" s="361"/>
      <c r="G27" s="361"/>
      <c r="H27" s="361"/>
      <c r="I27" s="361"/>
      <c r="J27" s="364"/>
      <c r="L27" s="415"/>
      <c r="M27" s="415"/>
      <c r="N27" s="415"/>
      <c r="O27" s="415"/>
      <c r="P27" s="339"/>
      <c r="Q27" s="341"/>
      <c r="R27" s="341"/>
    </row>
    <row r="28" spans="1:18" ht="12" x14ac:dyDescent="0.2">
      <c r="A28" s="361"/>
      <c r="B28" s="361"/>
      <c r="C28" s="361"/>
      <c r="D28" s="361"/>
      <c r="E28" s="361"/>
      <c r="F28" s="361"/>
      <c r="G28" s="361"/>
      <c r="H28" s="361"/>
      <c r="I28" s="361"/>
      <c r="J28" s="363"/>
      <c r="L28" s="415"/>
      <c r="M28" s="415"/>
      <c r="N28" s="415"/>
      <c r="O28" s="415"/>
      <c r="P28" s="340"/>
      <c r="Q28" s="340"/>
      <c r="R28" s="340"/>
    </row>
    <row r="29" spans="1:18" ht="12" x14ac:dyDescent="0.2">
      <c r="A29" s="361"/>
      <c r="B29" s="361"/>
      <c r="C29" s="361"/>
      <c r="D29" s="361"/>
      <c r="E29" s="361"/>
      <c r="F29" s="361"/>
      <c r="G29" s="361"/>
      <c r="H29" s="361"/>
      <c r="I29" s="361"/>
      <c r="J29" s="361"/>
      <c r="L29" s="415"/>
      <c r="M29" s="415"/>
      <c r="N29" s="415"/>
      <c r="O29" s="415"/>
      <c r="P29" s="338"/>
      <c r="Q29" s="338"/>
      <c r="R29" s="338"/>
    </row>
    <row r="30" spans="1:18" ht="12" x14ac:dyDescent="0.2">
      <c r="A30" s="361"/>
      <c r="B30" s="361"/>
      <c r="C30" s="361"/>
      <c r="D30" s="361"/>
      <c r="E30" s="361"/>
      <c r="F30" s="361"/>
      <c r="G30" s="361"/>
      <c r="H30" s="361"/>
      <c r="I30" s="361"/>
      <c r="J30" s="362"/>
      <c r="L30" s="415"/>
      <c r="M30" s="415"/>
      <c r="N30" s="415"/>
      <c r="O30" s="415"/>
      <c r="P30" s="339"/>
      <c r="Q30" s="339"/>
      <c r="R30" s="339"/>
    </row>
    <row r="31" spans="1:18" ht="12" x14ac:dyDescent="0.2">
      <c r="A31" s="361"/>
      <c r="B31" s="361"/>
      <c r="C31" s="361"/>
      <c r="D31" s="361"/>
      <c r="E31" s="361"/>
      <c r="F31" s="361"/>
      <c r="G31" s="361"/>
      <c r="H31" s="361"/>
      <c r="I31" s="361"/>
      <c r="J31" s="362"/>
      <c r="L31" s="415"/>
      <c r="M31" s="415"/>
      <c r="N31" s="415"/>
      <c r="O31" s="415"/>
      <c r="P31" s="339"/>
      <c r="Q31" s="355"/>
      <c r="R31" s="339"/>
    </row>
    <row r="32" spans="1:18" ht="12" x14ac:dyDescent="0.2">
      <c r="A32" s="361"/>
      <c r="B32" s="361"/>
      <c r="C32" s="361"/>
      <c r="D32" s="361"/>
      <c r="E32" s="361"/>
      <c r="F32" s="361"/>
      <c r="G32" s="361"/>
      <c r="H32" s="361"/>
      <c r="I32" s="361"/>
      <c r="J32" s="367"/>
      <c r="L32" s="415"/>
      <c r="M32" s="415"/>
      <c r="N32" s="415"/>
      <c r="O32" s="415"/>
      <c r="P32" s="344"/>
      <c r="Q32" s="344"/>
      <c r="R32" s="344"/>
    </row>
    <row r="33" spans="1:18" ht="12" x14ac:dyDescent="0.2">
      <c r="A33" s="361"/>
      <c r="B33" s="361"/>
      <c r="C33" s="361"/>
      <c r="D33" s="361"/>
      <c r="E33" s="361"/>
      <c r="F33" s="361"/>
      <c r="G33" s="361"/>
      <c r="H33" s="361"/>
      <c r="I33" s="361"/>
      <c r="J33" s="356"/>
      <c r="L33" s="415"/>
      <c r="M33" s="415"/>
      <c r="N33" s="415"/>
      <c r="O33" s="415"/>
      <c r="P33" s="356"/>
      <c r="Q33" s="356"/>
      <c r="R33" s="356"/>
    </row>
    <row r="34" spans="1:18" ht="12" x14ac:dyDescent="0.2">
      <c r="A34" s="361"/>
      <c r="B34" s="361"/>
      <c r="C34" s="361"/>
      <c r="D34" s="361"/>
      <c r="E34" s="361"/>
      <c r="F34" s="361"/>
      <c r="G34" s="361"/>
      <c r="H34" s="361"/>
      <c r="I34" s="361"/>
      <c r="J34" s="345"/>
      <c r="L34" s="415"/>
      <c r="M34" s="415"/>
      <c r="N34" s="415"/>
      <c r="O34" s="415"/>
      <c r="P34" s="345"/>
      <c r="Q34" s="345"/>
      <c r="R34" s="345"/>
    </row>
    <row r="35" spans="1:18" ht="12" x14ac:dyDescent="0.2">
      <c r="A35" s="361"/>
      <c r="B35" s="361"/>
      <c r="C35" s="361"/>
      <c r="D35" s="361"/>
      <c r="E35" s="361"/>
      <c r="F35" s="361"/>
      <c r="G35" s="361"/>
      <c r="H35" s="361"/>
      <c r="I35" s="361"/>
      <c r="J35" s="345"/>
      <c r="L35" s="415"/>
      <c r="M35" s="415"/>
      <c r="N35" s="415"/>
      <c r="O35" s="415"/>
      <c r="P35" s="345"/>
      <c r="Q35" s="345"/>
      <c r="R35" s="345"/>
    </row>
    <row r="36" spans="1:18" ht="12" x14ac:dyDescent="0.2">
      <c r="A36" s="361"/>
      <c r="B36" s="361"/>
      <c r="C36" s="361"/>
      <c r="D36" s="361"/>
      <c r="E36" s="361"/>
      <c r="F36" s="361"/>
      <c r="G36" s="361"/>
      <c r="H36" s="361"/>
      <c r="I36" s="361"/>
      <c r="J36" s="361"/>
      <c r="L36" s="415"/>
      <c r="M36" s="415"/>
      <c r="N36" s="415"/>
      <c r="O36" s="415"/>
      <c r="P36" s="338"/>
      <c r="Q36" s="338"/>
      <c r="R36" s="338"/>
    </row>
    <row r="37" spans="1:18" ht="12" x14ac:dyDescent="0.2">
      <c r="A37" s="361"/>
      <c r="B37" s="361"/>
      <c r="C37" s="361"/>
      <c r="D37" s="361"/>
      <c r="E37" s="361"/>
      <c r="F37" s="361"/>
      <c r="G37" s="361"/>
      <c r="H37" s="361"/>
      <c r="I37" s="361"/>
      <c r="J37" s="368"/>
      <c r="L37" s="415"/>
      <c r="M37" s="415"/>
      <c r="N37" s="415"/>
      <c r="O37" s="415"/>
      <c r="P37" s="346"/>
      <c r="Q37" s="346"/>
      <c r="R37" s="346"/>
    </row>
    <row r="38" spans="1:18" ht="12" x14ac:dyDescent="0.2">
      <c r="A38" s="361"/>
      <c r="B38" s="361"/>
      <c r="C38" s="361"/>
      <c r="D38" s="361"/>
      <c r="E38" s="361"/>
      <c r="F38" s="361"/>
      <c r="G38" s="361"/>
      <c r="H38" s="361"/>
      <c r="I38" s="361"/>
      <c r="J38" s="368"/>
      <c r="L38" s="415"/>
      <c r="M38" s="415"/>
      <c r="N38" s="415"/>
      <c r="O38" s="415"/>
      <c r="P38" s="346"/>
      <c r="Q38" s="346"/>
      <c r="R38" s="346"/>
    </row>
    <row r="39" spans="1:18" ht="12" x14ac:dyDescent="0.2">
      <c r="A39" s="361"/>
      <c r="B39" s="361"/>
      <c r="C39" s="361"/>
      <c r="D39" s="361"/>
      <c r="E39" s="361"/>
      <c r="F39" s="361"/>
      <c r="G39" s="361"/>
      <c r="H39" s="361"/>
      <c r="I39" s="361"/>
      <c r="J39" s="368"/>
      <c r="L39" s="415"/>
      <c r="M39" s="415"/>
      <c r="N39" s="415"/>
      <c r="O39" s="415"/>
      <c r="P39" s="346"/>
      <c r="Q39" s="346"/>
      <c r="R39" s="346"/>
    </row>
    <row r="40" spans="1:18" ht="12" x14ac:dyDescent="0.2">
      <c r="A40" s="361"/>
      <c r="B40" s="361"/>
      <c r="C40" s="361"/>
      <c r="D40" s="361"/>
      <c r="E40" s="361"/>
      <c r="F40" s="361"/>
      <c r="G40" s="361"/>
      <c r="H40" s="361"/>
      <c r="I40" s="361"/>
      <c r="J40" s="368"/>
      <c r="L40" s="415"/>
      <c r="M40" s="415"/>
      <c r="N40" s="415"/>
      <c r="O40" s="415"/>
      <c r="P40" s="346"/>
      <c r="Q40" s="346"/>
      <c r="R40" s="346"/>
    </row>
    <row r="41" spans="1:18" ht="12" x14ac:dyDescent="0.2">
      <c r="A41" s="361"/>
      <c r="B41" s="361"/>
      <c r="C41" s="361"/>
      <c r="D41" s="361"/>
      <c r="E41" s="361"/>
      <c r="F41" s="361"/>
      <c r="G41" s="361"/>
      <c r="H41" s="361"/>
      <c r="I41" s="361"/>
      <c r="J41" s="368"/>
      <c r="L41" s="415"/>
      <c r="M41" s="415"/>
      <c r="N41" s="415"/>
      <c r="O41" s="415"/>
      <c r="P41" s="346"/>
      <c r="Q41" s="346"/>
      <c r="R41" s="346"/>
    </row>
    <row r="42" spans="1:18" ht="12" x14ac:dyDescent="0.2">
      <c r="A42" s="361"/>
      <c r="B42" s="361"/>
      <c r="C42" s="361"/>
      <c r="D42" s="361"/>
      <c r="E42" s="361"/>
      <c r="F42" s="361"/>
      <c r="G42" s="361"/>
      <c r="H42" s="361"/>
      <c r="I42" s="361"/>
      <c r="J42" s="361"/>
      <c r="L42" s="415"/>
      <c r="M42" s="415"/>
      <c r="N42" s="415"/>
      <c r="O42" s="415"/>
      <c r="P42" s="338"/>
      <c r="Q42" s="338"/>
      <c r="R42" s="338"/>
    </row>
    <row r="43" spans="1:18" ht="12" x14ac:dyDescent="0.2">
      <c r="A43" s="361"/>
      <c r="B43" s="361"/>
      <c r="C43" s="361"/>
      <c r="D43" s="361"/>
      <c r="E43" s="361"/>
      <c r="F43" s="361"/>
      <c r="G43" s="361"/>
      <c r="H43" s="361"/>
      <c r="I43" s="361"/>
      <c r="J43" s="368"/>
      <c r="L43" s="415"/>
      <c r="M43" s="415"/>
      <c r="N43" s="415"/>
      <c r="O43" s="415"/>
      <c r="P43" s="346"/>
      <c r="Q43" s="346"/>
      <c r="R43" s="346"/>
    </row>
    <row r="44" spans="1:18" ht="12" x14ac:dyDescent="0.2">
      <c r="A44" s="361"/>
      <c r="B44" s="361"/>
      <c r="C44" s="361"/>
      <c r="D44" s="361"/>
      <c r="E44" s="361"/>
      <c r="F44" s="361"/>
      <c r="G44" s="361"/>
      <c r="H44" s="361"/>
      <c r="I44" s="361"/>
      <c r="J44" s="368"/>
      <c r="L44" s="415"/>
      <c r="M44" s="415"/>
      <c r="N44" s="415"/>
      <c r="O44" s="415"/>
      <c r="P44" s="346"/>
      <c r="Q44" s="346"/>
      <c r="R44" s="346"/>
    </row>
    <row r="45" spans="1:18" ht="12" x14ac:dyDescent="0.2">
      <c r="A45" s="361"/>
      <c r="B45" s="361"/>
      <c r="C45" s="361"/>
      <c r="D45" s="361"/>
      <c r="E45" s="361"/>
      <c r="F45" s="361"/>
      <c r="G45" s="361"/>
      <c r="H45" s="361"/>
      <c r="I45" s="361"/>
      <c r="J45" s="361"/>
      <c r="L45" s="415"/>
      <c r="M45" s="415"/>
      <c r="N45" s="415"/>
      <c r="O45" s="415"/>
      <c r="P45" s="338"/>
      <c r="Q45" s="338"/>
      <c r="R45" s="338"/>
    </row>
    <row r="46" spans="1:18" ht="12" x14ac:dyDescent="0.2">
      <c r="A46" s="361"/>
      <c r="B46" s="361"/>
      <c r="C46" s="361"/>
      <c r="D46" s="361"/>
      <c r="E46" s="361"/>
      <c r="F46" s="361"/>
      <c r="G46" s="361"/>
      <c r="H46" s="361"/>
      <c r="I46" s="361"/>
      <c r="J46" s="361"/>
      <c r="L46" s="415"/>
      <c r="M46" s="415"/>
      <c r="N46" s="415"/>
      <c r="O46" s="415"/>
      <c r="P46" s="338"/>
      <c r="Q46" s="338"/>
      <c r="R46" s="338"/>
    </row>
    <row r="47" spans="1:18" ht="12" x14ac:dyDescent="0.2">
      <c r="A47" s="361"/>
      <c r="B47" s="361"/>
      <c r="C47" s="361"/>
      <c r="D47" s="361"/>
      <c r="E47" s="361"/>
      <c r="F47" s="361"/>
      <c r="G47" s="361"/>
      <c r="H47" s="361"/>
      <c r="I47" s="361"/>
      <c r="J47" s="368"/>
      <c r="L47" s="415"/>
      <c r="M47" s="415"/>
      <c r="N47" s="415"/>
      <c r="O47" s="415"/>
      <c r="P47" s="346"/>
      <c r="Q47" s="346"/>
      <c r="R47" s="346"/>
    </row>
    <row r="48" spans="1:18" ht="12" x14ac:dyDescent="0.2">
      <c r="A48" s="361"/>
      <c r="B48" s="361"/>
      <c r="C48" s="361"/>
      <c r="D48" s="361"/>
      <c r="E48" s="361"/>
      <c r="F48" s="361"/>
      <c r="G48" s="361"/>
      <c r="H48" s="361"/>
      <c r="I48" s="361"/>
      <c r="J48" s="368"/>
      <c r="L48" s="415"/>
      <c r="M48" s="415"/>
      <c r="N48" s="415"/>
      <c r="O48" s="415"/>
      <c r="P48" s="346"/>
      <c r="Q48" s="346"/>
      <c r="R48" s="346"/>
    </row>
    <row r="49" spans="1:18" ht="12" x14ac:dyDescent="0.2">
      <c r="A49" s="361"/>
      <c r="B49" s="361"/>
      <c r="C49" s="361"/>
      <c r="D49" s="361"/>
      <c r="E49" s="361"/>
      <c r="F49" s="361"/>
      <c r="G49" s="361"/>
      <c r="H49" s="361"/>
      <c r="I49" s="361"/>
      <c r="J49" s="368"/>
      <c r="L49" s="415"/>
      <c r="M49" s="415"/>
      <c r="N49" s="415"/>
      <c r="O49" s="415"/>
      <c r="P49" s="346"/>
      <c r="Q49" s="346"/>
      <c r="R49" s="346"/>
    </row>
    <row r="50" spans="1:18" ht="12" x14ac:dyDescent="0.2">
      <c r="A50" s="361"/>
      <c r="B50" s="361"/>
      <c r="C50" s="361"/>
      <c r="D50" s="361"/>
      <c r="E50" s="361"/>
      <c r="F50" s="361"/>
      <c r="G50" s="361"/>
      <c r="H50" s="361"/>
      <c r="I50" s="361"/>
      <c r="J50" s="368"/>
      <c r="L50" s="415"/>
      <c r="M50" s="415"/>
      <c r="N50" s="415"/>
      <c r="O50" s="415"/>
      <c r="P50" s="346"/>
      <c r="Q50" s="346"/>
      <c r="R50" s="346"/>
    </row>
    <row r="51" spans="1:18" ht="12" x14ac:dyDescent="0.2">
      <c r="A51" s="361"/>
      <c r="B51" s="361"/>
      <c r="C51" s="361"/>
      <c r="D51" s="361"/>
      <c r="E51" s="361"/>
      <c r="F51" s="361"/>
      <c r="G51" s="361"/>
      <c r="H51" s="361"/>
      <c r="I51" s="361"/>
      <c r="J51" s="368"/>
      <c r="L51" s="415"/>
      <c r="M51" s="415"/>
      <c r="N51" s="415"/>
      <c r="O51" s="415"/>
      <c r="P51" s="346"/>
      <c r="Q51" s="346"/>
      <c r="R51" s="346"/>
    </row>
    <row r="52" spans="1:18" ht="12" x14ac:dyDescent="0.2">
      <c r="A52" s="361"/>
      <c r="B52" s="361"/>
      <c r="C52" s="361"/>
      <c r="D52" s="361"/>
      <c r="E52" s="361"/>
      <c r="F52" s="361"/>
      <c r="G52" s="361"/>
      <c r="H52" s="361"/>
      <c r="I52" s="361"/>
      <c r="J52" s="368"/>
      <c r="L52" s="415"/>
      <c r="M52" s="415"/>
      <c r="N52" s="415"/>
      <c r="O52" s="415"/>
      <c r="P52" s="346"/>
      <c r="Q52" s="346"/>
      <c r="R52" s="346"/>
    </row>
    <row r="53" spans="1:18" ht="12" x14ac:dyDescent="0.2">
      <c r="A53" s="361"/>
      <c r="B53" s="361"/>
      <c r="C53" s="361"/>
      <c r="D53" s="361"/>
      <c r="E53" s="361"/>
      <c r="F53" s="361"/>
      <c r="G53" s="361"/>
      <c r="H53" s="361"/>
      <c r="I53" s="361"/>
      <c r="J53" s="368"/>
      <c r="L53" s="415"/>
      <c r="M53" s="415"/>
      <c r="N53" s="415"/>
      <c r="O53" s="415"/>
      <c r="P53" s="346"/>
      <c r="Q53" s="346"/>
      <c r="R53" s="346"/>
    </row>
    <row r="54" spans="1:18" ht="12" x14ac:dyDescent="0.2">
      <c r="A54" s="361"/>
      <c r="B54" s="361"/>
      <c r="C54" s="361"/>
      <c r="D54" s="361"/>
      <c r="E54" s="361"/>
      <c r="F54" s="361"/>
      <c r="G54" s="361"/>
      <c r="H54" s="361"/>
      <c r="I54" s="361"/>
      <c r="J54" s="368"/>
      <c r="L54" s="415"/>
      <c r="M54" s="415"/>
      <c r="N54" s="415"/>
      <c r="O54" s="415"/>
      <c r="P54" s="346"/>
      <c r="Q54" s="346"/>
      <c r="R54" s="346"/>
    </row>
    <row r="55" spans="1:18" ht="12" x14ac:dyDescent="0.2">
      <c r="A55" s="361"/>
      <c r="B55" s="361"/>
      <c r="C55" s="361"/>
      <c r="D55" s="361"/>
      <c r="E55" s="361"/>
      <c r="F55" s="361"/>
      <c r="G55" s="361"/>
      <c r="H55" s="361"/>
      <c r="I55" s="361"/>
      <c r="J55" s="368"/>
      <c r="L55" s="415"/>
      <c r="M55" s="415"/>
      <c r="N55" s="415"/>
      <c r="O55" s="415"/>
      <c r="P55" s="346"/>
      <c r="Q55" s="346"/>
      <c r="R55" s="346"/>
    </row>
    <row r="56" spans="1:18" ht="12" x14ac:dyDescent="0.2">
      <c r="A56" s="361"/>
      <c r="B56" s="361"/>
      <c r="C56" s="361"/>
      <c r="D56" s="361"/>
      <c r="E56" s="361"/>
      <c r="F56" s="361"/>
      <c r="G56" s="361"/>
      <c r="H56" s="361"/>
      <c r="I56" s="361"/>
      <c r="J56" s="368"/>
      <c r="L56" s="415"/>
      <c r="M56" s="415"/>
      <c r="N56" s="415"/>
      <c r="O56" s="415"/>
      <c r="P56" s="346"/>
      <c r="Q56" s="346"/>
      <c r="R56" s="346"/>
    </row>
    <row r="57" spans="1:18" ht="12" x14ac:dyDescent="0.2">
      <c r="A57" s="361"/>
      <c r="B57" s="361"/>
      <c r="C57" s="361"/>
      <c r="D57" s="361"/>
      <c r="E57" s="361"/>
      <c r="F57" s="361"/>
      <c r="G57" s="361"/>
      <c r="H57" s="361"/>
      <c r="I57" s="361"/>
      <c r="J57" s="361"/>
      <c r="L57" s="415"/>
      <c r="M57" s="415"/>
      <c r="N57" s="415"/>
      <c r="O57" s="415"/>
      <c r="P57" s="338"/>
      <c r="Q57" s="338"/>
      <c r="R57" s="338"/>
    </row>
    <row r="58" spans="1:18" ht="12" x14ac:dyDescent="0.2">
      <c r="A58" s="361"/>
      <c r="B58" s="361"/>
      <c r="C58" s="361"/>
      <c r="D58" s="361"/>
      <c r="E58" s="361"/>
      <c r="F58" s="361"/>
      <c r="G58" s="361"/>
      <c r="H58" s="361"/>
      <c r="I58" s="361"/>
      <c r="J58" s="361"/>
      <c r="L58" s="415"/>
      <c r="M58" s="415"/>
      <c r="N58" s="415"/>
      <c r="O58" s="415"/>
      <c r="P58" s="338"/>
      <c r="Q58" s="338"/>
      <c r="R58" s="338"/>
    </row>
    <row r="59" spans="1:18" ht="12" x14ac:dyDescent="0.2">
      <c r="A59" s="361"/>
      <c r="B59" s="361"/>
      <c r="C59" s="361"/>
      <c r="D59" s="361"/>
      <c r="E59" s="361"/>
      <c r="F59" s="361"/>
      <c r="G59" s="361"/>
      <c r="H59" s="361"/>
      <c r="I59" s="361"/>
      <c r="J59" s="368"/>
      <c r="L59" s="415"/>
      <c r="M59" s="415"/>
      <c r="N59" s="415"/>
      <c r="O59" s="415"/>
      <c r="P59" s="346"/>
      <c r="Q59" s="346"/>
      <c r="R59" s="346"/>
    </row>
    <row r="60" spans="1:18" ht="12" x14ac:dyDescent="0.2">
      <c r="A60" s="361"/>
      <c r="B60" s="361"/>
      <c r="C60" s="361"/>
      <c r="D60" s="361"/>
      <c r="E60" s="361"/>
      <c r="F60" s="361"/>
      <c r="G60" s="361"/>
      <c r="H60" s="361"/>
      <c r="I60" s="361"/>
      <c r="J60" s="368"/>
      <c r="L60" s="415"/>
      <c r="M60" s="415"/>
      <c r="N60" s="415"/>
      <c r="O60" s="415"/>
      <c r="P60" s="342"/>
      <c r="Q60" s="346"/>
      <c r="R60" s="346"/>
    </row>
    <row r="61" spans="1:18" ht="12" x14ac:dyDescent="0.2">
      <c r="A61" s="361"/>
      <c r="B61" s="361"/>
      <c r="C61" s="361"/>
      <c r="D61" s="361"/>
      <c r="E61" s="361"/>
      <c r="F61" s="361"/>
      <c r="G61" s="361"/>
      <c r="H61" s="361"/>
      <c r="I61" s="361"/>
      <c r="J61" s="368"/>
      <c r="L61" s="415"/>
      <c r="M61" s="415"/>
      <c r="N61" s="415"/>
      <c r="O61" s="415"/>
      <c r="P61" s="346"/>
      <c r="Q61" s="346"/>
      <c r="R61" s="346"/>
    </row>
    <row r="62" spans="1:18" ht="12" x14ac:dyDescent="0.2">
      <c r="A62" s="361"/>
      <c r="B62" s="361"/>
      <c r="C62" s="361"/>
      <c r="D62" s="361"/>
      <c r="E62" s="361"/>
      <c r="F62" s="361"/>
      <c r="G62" s="361"/>
      <c r="H62" s="361"/>
      <c r="I62" s="361"/>
      <c r="J62" s="368"/>
      <c r="L62" s="415"/>
      <c r="M62" s="415"/>
      <c r="N62" s="415"/>
      <c r="O62" s="415"/>
      <c r="P62" s="346"/>
      <c r="Q62" s="346"/>
      <c r="R62" s="346"/>
    </row>
    <row r="63" spans="1:18" ht="12" x14ac:dyDescent="0.2">
      <c r="A63" s="361"/>
      <c r="B63" s="361"/>
      <c r="C63" s="361"/>
      <c r="D63" s="361"/>
      <c r="E63" s="361"/>
      <c r="F63" s="361"/>
      <c r="G63" s="361"/>
      <c r="H63" s="361"/>
      <c r="I63" s="361"/>
      <c r="J63" s="368"/>
      <c r="L63" s="415"/>
      <c r="M63" s="415"/>
      <c r="N63" s="415"/>
      <c r="O63" s="415"/>
      <c r="P63" s="342"/>
      <c r="Q63" s="342"/>
      <c r="R63" s="346"/>
    </row>
    <row r="64" spans="1:18" ht="12" customHeight="1" x14ac:dyDescent="0.2">
      <c r="A64" s="361"/>
      <c r="B64" s="361"/>
      <c r="C64" s="361"/>
      <c r="D64" s="361"/>
      <c r="E64" s="361"/>
      <c r="F64" s="361"/>
      <c r="G64" s="361"/>
      <c r="H64" s="361"/>
      <c r="I64" s="361"/>
      <c r="J64" s="368"/>
      <c r="L64" s="415"/>
      <c r="M64" s="415"/>
      <c r="N64" s="415"/>
      <c r="O64" s="415"/>
      <c r="P64" s="342"/>
      <c r="Q64" s="342"/>
      <c r="R64" s="346"/>
    </row>
    <row r="65" spans="1:18" ht="12" customHeight="1" x14ac:dyDescent="0.2">
      <c r="A65" s="361"/>
      <c r="B65" s="361"/>
      <c r="C65" s="361"/>
      <c r="D65" s="361"/>
      <c r="E65" s="361"/>
      <c r="F65" s="361"/>
      <c r="G65" s="361"/>
      <c r="H65" s="361"/>
      <c r="I65" s="361"/>
      <c r="J65" s="368"/>
      <c r="L65" s="415"/>
      <c r="M65" s="415"/>
      <c r="N65" s="415"/>
      <c r="O65" s="415"/>
      <c r="P65" s="339"/>
      <c r="Q65" s="342"/>
      <c r="R65" s="346"/>
    </row>
    <row r="66" spans="1:18" ht="12" customHeight="1" x14ac:dyDescent="0.2">
      <c r="A66" s="361"/>
      <c r="B66" s="361"/>
      <c r="C66" s="361"/>
      <c r="D66" s="361"/>
      <c r="E66" s="361"/>
      <c r="F66" s="361"/>
      <c r="G66" s="361"/>
      <c r="H66" s="361"/>
      <c r="I66" s="361"/>
      <c r="J66" s="368"/>
      <c r="L66" s="415"/>
      <c r="M66" s="415"/>
      <c r="N66" s="415"/>
      <c r="O66" s="415"/>
      <c r="P66" s="339"/>
      <c r="Q66" s="342"/>
      <c r="R66" s="346"/>
    </row>
    <row r="67" spans="1:18" ht="12" customHeight="1" x14ac:dyDescent="0.2">
      <c r="A67" s="361"/>
      <c r="B67" s="361"/>
      <c r="C67" s="361"/>
      <c r="D67" s="361"/>
      <c r="E67" s="361"/>
      <c r="F67" s="361"/>
      <c r="G67" s="361"/>
      <c r="H67" s="361"/>
      <c r="I67" s="361"/>
      <c r="J67" s="368"/>
      <c r="L67" s="415"/>
      <c r="M67" s="415"/>
      <c r="N67" s="415"/>
      <c r="O67" s="415"/>
      <c r="P67" s="339"/>
      <c r="Q67" s="342"/>
      <c r="R67" s="346"/>
    </row>
    <row r="68" spans="1:18" ht="12" x14ac:dyDescent="0.2">
      <c r="A68" s="361"/>
      <c r="B68" s="361"/>
      <c r="C68" s="361"/>
      <c r="D68" s="361"/>
      <c r="E68" s="361"/>
      <c r="F68" s="361"/>
      <c r="G68" s="361"/>
      <c r="H68" s="361"/>
      <c r="I68" s="361"/>
      <c r="J68" s="368"/>
      <c r="L68" s="415"/>
      <c r="M68" s="415"/>
      <c r="N68" s="415"/>
      <c r="O68" s="415"/>
      <c r="P68" s="339"/>
      <c r="Q68" s="342"/>
      <c r="R68" s="346"/>
    </row>
    <row r="69" spans="1:18" ht="12" x14ac:dyDescent="0.2">
      <c r="A69" s="361"/>
      <c r="B69" s="361"/>
      <c r="C69" s="361"/>
      <c r="D69" s="361"/>
      <c r="E69" s="361"/>
      <c r="F69" s="361"/>
      <c r="G69" s="361"/>
      <c r="H69" s="361"/>
      <c r="I69" s="361"/>
      <c r="J69" s="365"/>
      <c r="L69" s="415"/>
      <c r="M69" s="415"/>
      <c r="N69" s="415"/>
      <c r="O69" s="415"/>
      <c r="P69" s="339"/>
      <c r="Q69" s="342"/>
      <c r="R69" s="342"/>
    </row>
    <row r="70" spans="1:18" ht="12" x14ac:dyDescent="0.2">
      <c r="A70" s="361"/>
      <c r="B70" s="361"/>
      <c r="C70" s="361"/>
      <c r="D70" s="361"/>
      <c r="E70" s="361"/>
      <c r="F70" s="361"/>
      <c r="G70" s="361"/>
      <c r="H70" s="361"/>
      <c r="I70" s="361"/>
      <c r="J70" s="368"/>
      <c r="L70" s="415"/>
      <c r="M70" s="415"/>
      <c r="N70" s="415"/>
      <c r="O70" s="415"/>
      <c r="P70" s="342"/>
      <c r="Q70" s="342"/>
      <c r="R70" s="346"/>
    </row>
    <row r="71" spans="1:18" ht="12" x14ac:dyDescent="0.2">
      <c r="A71" s="361"/>
      <c r="B71" s="361"/>
      <c r="C71" s="361"/>
      <c r="D71" s="361"/>
      <c r="E71" s="361"/>
      <c r="F71" s="361"/>
      <c r="G71" s="361"/>
      <c r="H71" s="361"/>
      <c r="I71" s="361"/>
      <c r="J71" s="365"/>
      <c r="L71" s="415"/>
      <c r="M71" s="415"/>
      <c r="N71" s="415"/>
      <c r="O71" s="415"/>
      <c r="P71" s="339"/>
      <c r="Q71" s="342"/>
      <c r="R71" s="342"/>
    </row>
    <row r="72" spans="1:18" ht="12" x14ac:dyDescent="0.2">
      <c r="A72" s="361"/>
      <c r="B72" s="361"/>
      <c r="C72" s="361"/>
      <c r="D72" s="361"/>
      <c r="E72" s="361"/>
      <c r="F72" s="361"/>
      <c r="G72" s="361"/>
      <c r="H72" s="361"/>
      <c r="I72" s="361"/>
      <c r="J72" s="365"/>
      <c r="L72" s="415"/>
      <c r="M72" s="415"/>
      <c r="N72" s="415"/>
      <c r="O72" s="415"/>
      <c r="P72" s="339"/>
      <c r="Q72" s="342"/>
      <c r="R72" s="342"/>
    </row>
    <row r="73" spans="1:18" ht="12" x14ac:dyDescent="0.2">
      <c r="A73" s="361"/>
      <c r="B73" s="361"/>
      <c r="C73" s="361"/>
      <c r="D73" s="361"/>
      <c r="E73" s="361"/>
      <c r="F73" s="361"/>
      <c r="G73" s="361"/>
      <c r="H73" s="361"/>
      <c r="I73" s="361"/>
      <c r="J73" s="368"/>
      <c r="L73" s="415"/>
      <c r="M73" s="415"/>
      <c r="N73" s="415"/>
      <c r="O73" s="415"/>
      <c r="P73" s="342"/>
      <c r="Q73" s="346"/>
      <c r="R73" s="346"/>
    </row>
    <row r="74" spans="1:18" ht="12" x14ac:dyDescent="0.2">
      <c r="A74" s="361"/>
      <c r="B74" s="361"/>
      <c r="C74" s="361"/>
      <c r="D74" s="361"/>
      <c r="E74" s="361"/>
      <c r="F74" s="361"/>
      <c r="G74" s="361"/>
      <c r="H74" s="361"/>
      <c r="I74" s="361"/>
      <c r="J74" s="365"/>
      <c r="L74" s="415"/>
      <c r="M74" s="415"/>
      <c r="N74" s="415"/>
      <c r="O74" s="415"/>
      <c r="P74" s="339"/>
      <c r="Q74" s="342"/>
      <c r="R74" s="342"/>
    </row>
    <row r="75" spans="1:18" ht="12" x14ac:dyDescent="0.2">
      <c r="A75" s="361"/>
      <c r="B75" s="361"/>
      <c r="C75" s="361"/>
      <c r="D75" s="361"/>
      <c r="E75" s="361"/>
      <c r="F75" s="361"/>
      <c r="G75" s="361"/>
      <c r="H75" s="361"/>
      <c r="I75" s="361"/>
      <c r="J75" s="365"/>
      <c r="L75" s="415"/>
      <c r="M75" s="415"/>
      <c r="N75" s="415"/>
      <c r="O75" s="415"/>
      <c r="P75" s="339"/>
      <c r="Q75" s="342"/>
      <c r="R75" s="342"/>
    </row>
    <row r="76" spans="1:18" ht="12" x14ac:dyDescent="0.2">
      <c r="A76" s="361"/>
      <c r="B76" s="361"/>
      <c r="C76" s="361"/>
      <c r="D76" s="361"/>
      <c r="E76" s="361"/>
      <c r="F76" s="361"/>
      <c r="G76" s="361"/>
      <c r="H76" s="361"/>
      <c r="I76" s="361"/>
      <c r="J76" s="365"/>
      <c r="L76" s="415"/>
      <c r="M76" s="415"/>
      <c r="N76" s="415"/>
      <c r="O76" s="415"/>
      <c r="P76" s="339"/>
      <c r="Q76" s="342"/>
      <c r="R76" s="342"/>
    </row>
    <row r="77" spans="1:18" ht="12" x14ac:dyDescent="0.2">
      <c r="A77" s="361"/>
      <c r="B77" s="361"/>
      <c r="C77" s="361"/>
      <c r="D77" s="361"/>
      <c r="E77" s="361"/>
      <c r="F77" s="361"/>
      <c r="G77" s="361"/>
      <c r="H77" s="361"/>
      <c r="I77" s="361"/>
      <c r="J77" s="361"/>
      <c r="L77" s="415"/>
      <c r="M77" s="415"/>
      <c r="N77" s="415"/>
      <c r="O77" s="415"/>
      <c r="P77" s="338"/>
      <c r="Q77" s="338"/>
      <c r="R77" s="338"/>
    </row>
    <row r="78" spans="1:18" ht="12" x14ac:dyDescent="0.2">
      <c r="A78" s="361"/>
      <c r="B78" s="361"/>
      <c r="C78" s="361"/>
      <c r="D78" s="361"/>
      <c r="E78" s="361"/>
      <c r="F78" s="361"/>
      <c r="G78" s="361"/>
      <c r="H78" s="361"/>
      <c r="I78" s="361"/>
      <c r="J78" s="374"/>
      <c r="L78" s="415"/>
      <c r="M78" s="415"/>
      <c r="N78" s="415"/>
      <c r="O78" s="415"/>
      <c r="P78" s="352"/>
      <c r="Q78" s="352"/>
      <c r="R78" s="352"/>
    </row>
    <row r="79" spans="1:18" ht="12" x14ac:dyDescent="0.2">
      <c r="A79" s="361"/>
      <c r="B79" s="361"/>
      <c r="C79" s="361"/>
      <c r="D79" s="361"/>
      <c r="E79" s="361"/>
      <c r="F79" s="361"/>
      <c r="G79" s="361"/>
      <c r="H79" s="361"/>
      <c r="I79" s="361"/>
      <c r="J79" s="374"/>
      <c r="L79" s="415"/>
      <c r="M79" s="415"/>
      <c r="N79" s="415"/>
      <c r="O79" s="415"/>
      <c r="P79" s="352"/>
      <c r="Q79" s="352"/>
      <c r="R79" s="352"/>
    </row>
    <row r="80" spans="1:18" ht="12" x14ac:dyDescent="0.2">
      <c r="A80" s="361"/>
      <c r="B80" s="361"/>
      <c r="C80" s="361"/>
      <c r="D80" s="361"/>
      <c r="E80" s="361"/>
      <c r="F80" s="361"/>
      <c r="G80" s="361"/>
      <c r="H80" s="361"/>
      <c r="I80" s="361"/>
      <c r="J80" s="374"/>
      <c r="L80" s="415"/>
      <c r="M80" s="415"/>
      <c r="N80" s="415"/>
      <c r="O80" s="415"/>
      <c r="P80" s="352"/>
      <c r="Q80" s="352"/>
      <c r="R80" s="352"/>
    </row>
    <row r="81" spans="1:18" ht="12" x14ac:dyDescent="0.2">
      <c r="A81" s="361"/>
      <c r="B81" s="361"/>
      <c r="C81" s="361"/>
      <c r="D81" s="361"/>
      <c r="E81" s="361"/>
      <c r="F81" s="361"/>
      <c r="G81" s="361"/>
      <c r="H81" s="361"/>
      <c r="I81" s="361"/>
      <c r="J81" s="374"/>
      <c r="L81" s="415"/>
      <c r="M81" s="415"/>
      <c r="N81" s="415"/>
      <c r="O81" s="415"/>
      <c r="P81" s="352"/>
      <c r="Q81" s="352"/>
      <c r="R81" s="352"/>
    </row>
    <row r="82" spans="1:18" ht="12" x14ac:dyDescent="0.2">
      <c r="A82" s="361"/>
      <c r="B82" s="361"/>
      <c r="C82" s="361"/>
      <c r="D82" s="361"/>
      <c r="E82" s="361"/>
      <c r="F82" s="361"/>
      <c r="G82" s="361"/>
      <c r="H82" s="361"/>
      <c r="I82" s="361"/>
      <c r="J82" s="374"/>
      <c r="L82" s="415"/>
      <c r="M82" s="415"/>
      <c r="N82" s="415"/>
      <c r="O82" s="415"/>
      <c r="P82" s="352"/>
      <c r="Q82" s="352"/>
      <c r="R82" s="352"/>
    </row>
    <row r="83" spans="1:18" ht="12" x14ac:dyDescent="0.2">
      <c r="A83" s="361"/>
      <c r="B83" s="361"/>
      <c r="C83" s="361"/>
      <c r="D83" s="361"/>
      <c r="E83" s="361"/>
      <c r="F83" s="361"/>
      <c r="G83" s="361"/>
      <c r="H83" s="361"/>
      <c r="I83" s="361"/>
      <c r="J83" s="374"/>
      <c r="L83" s="415"/>
      <c r="M83" s="415"/>
      <c r="N83" s="415"/>
      <c r="O83" s="415"/>
      <c r="P83" s="352"/>
      <c r="Q83" s="352"/>
      <c r="R83" s="352"/>
    </row>
    <row r="84" spans="1:18" ht="12" x14ac:dyDescent="0.2">
      <c r="A84" s="361"/>
      <c r="B84" s="361"/>
      <c r="C84" s="361"/>
      <c r="D84" s="361"/>
      <c r="E84" s="361"/>
      <c r="F84" s="361"/>
      <c r="G84" s="361"/>
      <c r="H84" s="361"/>
      <c r="I84" s="361"/>
      <c r="J84" s="361"/>
      <c r="L84" s="415"/>
      <c r="M84" s="415"/>
      <c r="N84" s="415"/>
      <c r="O84" s="415"/>
      <c r="P84" s="338"/>
      <c r="Q84" s="338"/>
      <c r="R84" s="338"/>
    </row>
    <row r="85" spans="1:18" ht="12" x14ac:dyDescent="0.2">
      <c r="A85" s="361"/>
      <c r="B85" s="361"/>
      <c r="C85" s="361"/>
      <c r="D85" s="361"/>
      <c r="E85" s="361"/>
      <c r="F85" s="361"/>
      <c r="G85" s="361"/>
      <c r="H85" s="361"/>
      <c r="I85" s="361"/>
      <c r="J85" s="374"/>
      <c r="L85" s="415"/>
      <c r="M85" s="415"/>
      <c r="N85" s="415"/>
      <c r="O85" s="415"/>
      <c r="P85" s="352"/>
      <c r="Q85" s="352"/>
      <c r="R85" s="352"/>
    </row>
    <row r="86" spans="1:18" ht="12" x14ac:dyDescent="0.2">
      <c r="A86" s="361"/>
      <c r="B86" s="361"/>
      <c r="C86" s="361"/>
      <c r="D86" s="361"/>
      <c r="E86" s="361"/>
      <c r="F86" s="361"/>
      <c r="G86" s="361"/>
      <c r="H86" s="361"/>
      <c r="I86" s="361"/>
      <c r="J86" s="361"/>
      <c r="L86" s="415"/>
      <c r="M86" s="415"/>
      <c r="N86" s="415"/>
      <c r="O86" s="415"/>
      <c r="P86" s="338"/>
      <c r="Q86" s="338"/>
      <c r="R86" s="338"/>
    </row>
    <row r="87" spans="1:18" ht="12" x14ac:dyDescent="0.2">
      <c r="A87" s="361"/>
      <c r="B87" s="361"/>
      <c r="C87" s="361"/>
      <c r="D87" s="361"/>
      <c r="E87" s="361"/>
      <c r="F87" s="361"/>
      <c r="G87" s="361"/>
      <c r="H87" s="361"/>
      <c r="I87" s="361"/>
      <c r="J87" s="361"/>
      <c r="L87" s="415"/>
      <c r="M87" s="415"/>
      <c r="N87" s="415"/>
      <c r="O87" s="415"/>
      <c r="P87" s="338"/>
      <c r="Q87" s="338"/>
      <c r="R87" s="338"/>
    </row>
    <row r="88" spans="1:18" ht="12" x14ac:dyDescent="0.2">
      <c r="A88" s="361"/>
      <c r="B88" s="361"/>
      <c r="C88" s="361"/>
      <c r="D88" s="361"/>
      <c r="E88" s="361"/>
      <c r="F88" s="361"/>
      <c r="G88" s="361"/>
      <c r="H88" s="361"/>
      <c r="I88" s="361"/>
      <c r="J88" s="362"/>
      <c r="L88" s="415"/>
      <c r="M88" s="415"/>
      <c r="N88" s="415"/>
      <c r="O88" s="415"/>
      <c r="P88" s="339"/>
      <c r="Q88" s="339"/>
      <c r="R88" s="339"/>
    </row>
    <row r="89" spans="1:18" ht="12" x14ac:dyDescent="0.2">
      <c r="A89" s="361"/>
      <c r="B89" s="361"/>
      <c r="C89" s="361"/>
      <c r="D89" s="361"/>
      <c r="E89" s="361"/>
      <c r="F89" s="361"/>
      <c r="G89" s="361"/>
      <c r="H89" s="361"/>
      <c r="I89" s="361"/>
      <c r="J89" s="362"/>
      <c r="L89" s="415"/>
      <c r="M89" s="415"/>
      <c r="N89" s="415"/>
      <c r="O89" s="415"/>
      <c r="P89" s="339"/>
      <c r="Q89" s="339"/>
      <c r="R89" s="339"/>
    </row>
    <row r="90" spans="1:18" ht="12" x14ac:dyDescent="0.2">
      <c r="A90" s="361"/>
      <c r="B90" s="361"/>
      <c r="C90" s="361"/>
      <c r="D90" s="361"/>
      <c r="E90" s="361"/>
      <c r="F90" s="361"/>
      <c r="G90" s="361"/>
      <c r="H90" s="361"/>
      <c r="I90" s="361"/>
      <c r="J90" s="363"/>
      <c r="L90" s="415"/>
      <c r="M90" s="415"/>
      <c r="N90" s="415"/>
      <c r="O90" s="415"/>
      <c r="P90" s="340"/>
      <c r="Q90" s="340"/>
      <c r="R90" s="340"/>
    </row>
    <row r="91" spans="1:18" ht="12" x14ac:dyDescent="0.2">
      <c r="A91" s="361"/>
      <c r="B91" s="361"/>
      <c r="C91" s="361"/>
      <c r="D91" s="361"/>
      <c r="E91" s="361"/>
      <c r="F91" s="361"/>
      <c r="G91" s="361"/>
      <c r="H91" s="361"/>
      <c r="I91" s="361"/>
      <c r="J91" s="365"/>
      <c r="L91" s="415"/>
      <c r="M91" s="415"/>
      <c r="N91" s="415"/>
      <c r="O91" s="415"/>
      <c r="P91" s="342"/>
      <c r="Q91" s="346"/>
      <c r="R91" s="342"/>
    </row>
    <row r="92" spans="1:18" ht="12" x14ac:dyDescent="0.2">
      <c r="A92" s="361"/>
      <c r="B92" s="361"/>
      <c r="C92" s="361"/>
      <c r="D92" s="361"/>
      <c r="E92" s="361"/>
      <c r="F92" s="361"/>
      <c r="G92" s="361"/>
      <c r="H92" s="361"/>
      <c r="I92" s="361"/>
      <c r="J92" s="363"/>
      <c r="L92" s="415"/>
      <c r="M92" s="415"/>
      <c r="N92" s="415"/>
      <c r="O92" s="415"/>
      <c r="P92" s="340"/>
      <c r="Q92" s="357"/>
      <c r="R92" s="340"/>
    </row>
    <row r="93" spans="1:18" ht="12" x14ac:dyDescent="0.2">
      <c r="A93" s="361"/>
      <c r="B93" s="361"/>
      <c r="C93" s="361"/>
      <c r="D93" s="361"/>
      <c r="E93" s="361"/>
      <c r="F93" s="361"/>
      <c r="G93" s="361"/>
      <c r="H93" s="361"/>
      <c r="I93" s="361"/>
      <c r="J93" s="361"/>
      <c r="L93" s="415"/>
      <c r="M93" s="415"/>
      <c r="N93" s="415"/>
      <c r="O93" s="415"/>
      <c r="P93" s="338"/>
      <c r="Q93" s="338"/>
      <c r="R93" s="338"/>
    </row>
    <row r="94" spans="1:18" ht="12" x14ac:dyDescent="0.2">
      <c r="A94" s="361"/>
      <c r="B94" s="361"/>
      <c r="C94" s="361"/>
      <c r="D94" s="361"/>
      <c r="E94" s="361"/>
      <c r="F94" s="361"/>
      <c r="G94" s="361"/>
      <c r="H94" s="361"/>
      <c r="I94" s="361"/>
      <c r="J94" s="362"/>
      <c r="L94" s="415"/>
      <c r="M94" s="415"/>
      <c r="N94" s="415"/>
      <c r="O94" s="415"/>
      <c r="P94" s="339"/>
      <c r="Q94" s="339"/>
      <c r="R94" s="339"/>
    </row>
    <row r="95" spans="1:18" ht="12" x14ac:dyDescent="0.2">
      <c r="A95" s="361"/>
      <c r="B95" s="361"/>
      <c r="C95" s="361"/>
      <c r="D95" s="361"/>
      <c r="E95" s="361"/>
      <c r="F95" s="361"/>
      <c r="G95" s="361"/>
      <c r="H95" s="361"/>
      <c r="I95" s="361"/>
      <c r="J95" s="363"/>
      <c r="L95" s="415"/>
      <c r="M95" s="415"/>
      <c r="N95" s="415"/>
      <c r="O95" s="415"/>
      <c r="P95" s="340"/>
      <c r="Q95" s="344"/>
      <c r="R95" s="340"/>
    </row>
    <row r="96" spans="1:18" ht="12" x14ac:dyDescent="0.2">
      <c r="A96" s="361"/>
      <c r="B96" s="361"/>
      <c r="C96" s="361"/>
      <c r="D96" s="361"/>
      <c r="E96" s="361"/>
      <c r="F96" s="361"/>
      <c r="G96" s="361"/>
      <c r="H96" s="361"/>
      <c r="I96" s="361"/>
      <c r="J96" s="362"/>
      <c r="L96" s="415"/>
      <c r="M96" s="415"/>
      <c r="N96" s="415"/>
      <c r="O96" s="415"/>
      <c r="P96" s="344"/>
      <c r="Q96" s="344"/>
      <c r="R96" s="339"/>
    </row>
    <row r="97" spans="1:18" ht="12" x14ac:dyDescent="0.2">
      <c r="A97" s="361"/>
      <c r="B97" s="361"/>
      <c r="C97" s="361"/>
      <c r="D97" s="361"/>
      <c r="E97" s="361"/>
      <c r="F97" s="361"/>
      <c r="G97" s="361"/>
      <c r="H97" s="361"/>
      <c r="I97" s="361"/>
      <c r="J97" s="372"/>
      <c r="L97" s="415"/>
      <c r="M97" s="415"/>
      <c r="N97" s="415"/>
      <c r="O97" s="415"/>
      <c r="P97" s="350"/>
      <c r="Q97" s="350"/>
      <c r="R97" s="350"/>
    </row>
    <row r="98" spans="1:18" ht="12" x14ac:dyDescent="0.2">
      <c r="A98" s="361"/>
      <c r="B98" s="361"/>
      <c r="C98" s="361"/>
      <c r="D98" s="361"/>
      <c r="E98" s="361"/>
      <c r="F98" s="361"/>
      <c r="G98" s="361"/>
      <c r="H98" s="361"/>
      <c r="I98" s="361"/>
      <c r="J98" s="372"/>
      <c r="L98" s="415"/>
      <c r="M98" s="415"/>
      <c r="N98" s="415"/>
      <c r="O98" s="415"/>
      <c r="P98" s="350"/>
      <c r="Q98" s="350"/>
      <c r="R98" s="350"/>
    </row>
    <row r="99" spans="1:18" ht="12" x14ac:dyDescent="0.2">
      <c r="A99" s="361"/>
      <c r="B99" s="361"/>
      <c r="C99" s="361"/>
      <c r="D99" s="361"/>
      <c r="E99" s="361"/>
      <c r="F99" s="361"/>
      <c r="G99" s="361"/>
      <c r="H99" s="361"/>
      <c r="I99" s="361"/>
      <c r="J99" s="361"/>
      <c r="L99" s="415"/>
      <c r="M99" s="415"/>
      <c r="N99" s="415"/>
      <c r="O99" s="415"/>
      <c r="P99" s="338"/>
      <c r="Q99" s="338"/>
      <c r="R99" s="338"/>
    </row>
    <row r="100" spans="1:18" ht="12" x14ac:dyDescent="0.2">
      <c r="A100" s="361"/>
      <c r="B100" s="361"/>
      <c r="C100" s="361"/>
      <c r="D100" s="361"/>
      <c r="E100" s="361"/>
      <c r="F100" s="361"/>
      <c r="G100" s="361"/>
      <c r="H100" s="361"/>
      <c r="I100" s="361"/>
      <c r="J100" s="370"/>
      <c r="L100" s="415"/>
      <c r="M100" s="415"/>
      <c r="N100" s="415"/>
      <c r="O100" s="415"/>
      <c r="P100" s="348"/>
      <c r="Q100" s="348"/>
      <c r="R100" s="348"/>
    </row>
    <row r="101" spans="1:18" ht="12" x14ac:dyDescent="0.2">
      <c r="A101" s="361"/>
      <c r="B101" s="361"/>
      <c r="C101" s="361"/>
      <c r="D101" s="361"/>
      <c r="E101" s="361"/>
      <c r="F101" s="361"/>
      <c r="G101" s="361"/>
      <c r="H101" s="361"/>
      <c r="I101" s="361"/>
      <c r="J101" s="369"/>
      <c r="L101" s="415"/>
      <c r="M101" s="415"/>
      <c r="N101" s="415"/>
      <c r="O101" s="415"/>
      <c r="P101" s="347"/>
      <c r="Q101" s="347"/>
      <c r="R101" s="347"/>
    </row>
    <row r="102" spans="1:18" ht="12" x14ac:dyDescent="0.2">
      <c r="A102" s="361"/>
      <c r="B102" s="361"/>
      <c r="C102" s="361"/>
      <c r="D102" s="361"/>
      <c r="E102" s="361"/>
      <c r="F102" s="361"/>
      <c r="G102" s="361"/>
      <c r="H102" s="361"/>
      <c r="I102" s="361"/>
      <c r="J102" s="369"/>
      <c r="L102" s="415"/>
      <c r="M102" s="415"/>
      <c r="N102" s="415"/>
      <c r="O102" s="415"/>
      <c r="P102" s="347"/>
      <c r="Q102" s="348"/>
      <c r="R102" s="347"/>
    </row>
    <row r="103" spans="1:18" ht="12" x14ac:dyDescent="0.2">
      <c r="A103" s="361"/>
      <c r="B103" s="361"/>
      <c r="C103" s="361"/>
      <c r="D103" s="361"/>
      <c r="E103" s="361"/>
      <c r="F103" s="361"/>
      <c r="G103" s="361"/>
      <c r="H103" s="361"/>
      <c r="I103" s="361"/>
      <c r="J103" s="369"/>
      <c r="L103" s="415"/>
      <c r="M103" s="415"/>
      <c r="N103" s="415"/>
      <c r="O103" s="415"/>
      <c r="P103" s="347"/>
      <c r="Q103" s="348"/>
      <c r="R103" s="347"/>
    </row>
    <row r="104" spans="1:18" ht="12" x14ac:dyDescent="0.2">
      <c r="A104" s="361"/>
      <c r="B104" s="361"/>
      <c r="C104" s="361"/>
      <c r="D104" s="361"/>
      <c r="E104" s="361"/>
      <c r="F104" s="361"/>
      <c r="G104" s="361"/>
      <c r="H104" s="361"/>
      <c r="I104" s="361"/>
      <c r="J104" s="371"/>
      <c r="L104" s="415"/>
      <c r="M104" s="415"/>
      <c r="N104" s="415"/>
      <c r="O104" s="415"/>
      <c r="P104" s="349"/>
      <c r="Q104" s="349"/>
      <c r="R104" s="349"/>
    </row>
    <row r="105" spans="1:18" ht="12" x14ac:dyDescent="0.2">
      <c r="A105" s="361"/>
      <c r="B105" s="361"/>
      <c r="C105" s="361"/>
      <c r="D105" s="361"/>
      <c r="E105" s="361"/>
      <c r="F105" s="361"/>
      <c r="G105" s="361"/>
      <c r="H105" s="361"/>
      <c r="I105" s="361"/>
      <c r="J105" s="370"/>
      <c r="L105" s="415"/>
      <c r="M105" s="415"/>
      <c r="N105" s="415"/>
      <c r="O105" s="415"/>
      <c r="P105" s="347"/>
      <c r="Q105" s="348"/>
      <c r="R105" s="348"/>
    </row>
    <row r="106" spans="1:18" ht="12" x14ac:dyDescent="0.2">
      <c r="A106" s="361"/>
      <c r="B106" s="361"/>
      <c r="C106" s="361"/>
      <c r="D106" s="361"/>
      <c r="E106" s="361"/>
      <c r="F106" s="361"/>
      <c r="G106" s="361"/>
      <c r="H106" s="361"/>
      <c r="I106" s="361"/>
      <c r="J106" s="372"/>
      <c r="L106" s="415"/>
      <c r="M106" s="415"/>
      <c r="N106" s="415"/>
      <c r="O106" s="415"/>
      <c r="P106" s="347"/>
      <c r="Q106" s="347"/>
      <c r="R106" s="350"/>
    </row>
    <row r="107" spans="1:18" ht="12" x14ac:dyDescent="0.2">
      <c r="A107" s="361"/>
      <c r="B107" s="361"/>
      <c r="C107" s="361"/>
      <c r="D107" s="361"/>
      <c r="E107" s="361"/>
      <c r="F107" s="361"/>
      <c r="G107" s="361"/>
      <c r="H107" s="361"/>
      <c r="I107" s="361"/>
      <c r="J107" s="370"/>
      <c r="L107" s="415"/>
      <c r="M107" s="415"/>
      <c r="N107" s="415"/>
      <c r="O107" s="415"/>
      <c r="P107" s="348"/>
      <c r="Q107" s="348"/>
      <c r="R107" s="348"/>
    </row>
    <row r="108" spans="1:18" ht="12" x14ac:dyDescent="0.2">
      <c r="A108" s="361"/>
      <c r="B108" s="361"/>
      <c r="C108" s="361"/>
      <c r="D108" s="361"/>
      <c r="E108" s="361"/>
      <c r="F108" s="361"/>
      <c r="G108" s="361"/>
      <c r="H108" s="361"/>
      <c r="I108" s="361"/>
      <c r="J108" s="370"/>
      <c r="L108" s="415"/>
      <c r="M108" s="415"/>
      <c r="N108" s="415"/>
      <c r="O108" s="415"/>
      <c r="P108" s="347"/>
      <c r="Q108" s="348"/>
      <c r="R108" s="348"/>
    </row>
    <row r="109" spans="1:18" ht="12" x14ac:dyDescent="0.2">
      <c r="A109" s="361"/>
      <c r="B109" s="361"/>
      <c r="C109" s="361"/>
      <c r="D109" s="361"/>
      <c r="E109" s="361"/>
      <c r="F109" s="361"/>
      <c r="G109" s="361"/>
      <c r="H109" s="361"/>
      <c r="I109" s="361"/>
      <c r="J109" s="373"/>
      <c r="L109" s="415"/>
      <c r="M109" s="415"/>
      <c r="N109" s="415"/>
      <c r="O109" s="415"/>
      <c r="P109" s="351"/>
      <c r="Q109" s="351"/>
      <c r="R109" s="351"/>
    </row>
    <row r="110" spans="1:18" ht="12" x14ac:dyDescent="0.2">
      <c r="A110" s="361"/>
      <c r="B110" s="361"/>
      <c r="C110" s="361"/>
      <c r="D110" s="361"/>
      <c r="E110" s="361"/>
      <c r="F110" s="361"/>
      <c r="G110" s="361"/>
      <c r="H110" s="361"/>
      <c r="I110" s="361"/>
      <c r="J110" s="370"/>
      <c r="L110" s="415"/>
      <c r="M110" s="415"/>
      <c r="N110" s="415"/>
      <c r="O110" s="415"/>
      <c r="P110" s="348"/>
      <c r="Q110" s="348"/>
      <c r="R110" s="348"/>
    </row>
    <row r="111" spans="1:18" ht="12" x14ac:dyDescent="0.2">
      <c r="A111" s="361"/>
      <c r="B111" s="361"/>
      <c r="C111" s="361"/>
      <c r="D111" s="361"/>
      <c r="E111" s="361"/>
      <c r="F111" s="361"/>
      <c r="G111" s="361"/>
      <c r="H111" s="361"/>
      <c r="I111" s="361"/>
      <c r="J111" s="374"/>
      <c r="L111" s="415"/>
      <c r="M111" s="415"/>
      <c r="N111" s="415"/>
      <c r="O111" s="415"/>
      <c r="P111" s="352"/>
      <c r="Q111" s="352"/>
      <c r="R111" s="352"/>
    </row>
    <row r="112" spans="1:18" ht="12" x14ac:dyDescent="0.2">
      <c r="A112" s="361"/>
      <c r="B112" s="361"/>
      <c r="C112" s="361"/>
      <c r="D112" s="361"/>
      <c r="E112" s="361"/>
      <c r="F112" s="361"/>
      <c r="G112" s="361"/>
      <c r="H112" s="361"/>
      <c r="I112" s="361"/>
      <c r="J112" s="361"/>
      <c r="L112" s="415"/>
      <c r="M112" s="415"/>
      <c r="N112" s="415"/>
      <c r="O112" s="415"/>
      <c r="P112" s="338"/>
      <c r="Q112" s="338"/>
      <c r="R112" s="338"/>
    </row>
    <row r="113" spans="1:18" ht="12" x14ac:dyDescent="0.2">
      <c r="A113" s="361"/>
      <c r="B113" s="361"/>
      <c r="C113" s="361"/>
      <c r="D113" s="361"/>
      <c r="E113" s="361"/>
      <c r="F113" s="361"/>
      <c r="G113" s="361"/>
      <c r="H113" s="361"/>
      <c r="I113" s="361"/>
      <c r="J113" s="362"/>
      <c r="K113" s="362"/>
      <c r="L113" s="362"/>
      <c r="M113" s="362"/>
      <c r="N113" s="363"/>
      <c r="O113" s="363"/>
      <c r="P113" s="340"/>
      <c r="Q113" s="339"/>
      <c r="R113" s="340"/>
    </row>
    <row r="114" spans="1:18" ht="12" x14ac:dyDescent="0.2">
      <c r="A114" s="361"/>
      <c r="B114" s="361"/>
      <c r="C114" s="361"/>
      <c r="D114" s="361"/>
      <c r="E114" s="361"/>
      <c r="F114" s="361"/>
      <c r="G114" s="361"/>
      <c r="H114" s="361"/>
      <c r="I114" s="361"/>
      <c r="J114" s="375"/>
      <c r="K114" s="375"/>
      <c r="L114" s="375"/>
      <c r="M114" s="375"/>
      <c r="N114" s="375"/>
      <c r="O114" s="375"/>
      <c r="P114" s="358"/>
      <c r="Q114" s="358"/>
      <c r="R114" s="358"/>
    </row>
    <row r="115" spans="1:18" ht="12" x14ac:dyDescent="0.2">
      <c r="A115" s="361"/>
      <c r="B115" s="361"/>
      <c r="C115" s="361"/>
      <c r="D115" s="361"/>
      <c r="E115" s="361"/>
      <c r="F115" s="361"/>
      <c r="G115" s="361"/>
      <c r="H115" s="361"/>
      <c r="I115" s="361"/>
    </row>
    <row r="116" spans="1:18" ht="12" x14ac:dyDescent="0.2">
      <c r="A116" s="361"/>
      <c r="B116" s="361"/>
      <c r="C116" s="361"/>
      <c r="D116" s="361"/>
      <c r="E116" s="361"/>
      <c r="F116" s="361"/>
      <c r="G116" s="361"/>
      <c r="H116" s="361"/>
      <c r="I116" s="361"/>
      <c r="J116" s="360"/>
      <c r="K116" s="360"/>
      <c r="L116" s="360"/>
      <c r="M116" s="360"/>
      <c r="N116" s="360"/>
      <c r="O116" s="360"/>
      <c r="P116" s="337"/>
      <c r="Q116" s="337"/>
      <c r="R116" s="337"/>
    </row>
    <row r="117" spans="1:18" ht="12" x14ac:dyDescent="0.2">
      <c r="A117" s="361"/>
      <c r="B117" s="361"/>
      <c r="C117" s="361"/>
      <c r="D117" s="361"/>
      <c r="E117" s="361"/>
      <c r="F117" s="361"/>
      <c r="G117" s="361"/>
      <c r="H117" s="360"/>
      <c r="I117" s="360"/>
      <c r="J117" s="360"/>
      <c r="K117" s="360"/>
      <c r="L117" s="360"/>
      <c r="M117" s="360"/>
      <c r="N117" s="360"/>
      <c r="O117" s="360"/>
      <c r="P117" s="337"/>
      <c r="Q117" s="337"/>
      <c r="R117" s="337"/>
    </row>
    <row r="118" spans="1:18" ht="15" x14ac:dyDescent="0.25">
      <c r="A118" s="425"/>
      <c r="B118" s="426"/>
      <c r="C118" s="426"/>
      <c r="D118" s="426"/>
      <c r="H118" s="360"/>
      <c r="I118" s="360"/>
      <c r="J118" s="360"/>
      <c r="K118" s="360"/>
      <c r="L118" s="360"/>
      <c r="M118" s="360"/>
      <c r="N118" s="360"/>
      <c r="O118" s="360"/>
      <c r="P118" s="337"/>
      <c r="Q118" s="337"/>
      <c r="R118" s="337"/>
    </row>
    <row r="119" spans="1:18" ht="12" x14ac:dyDescent="0.2">
      <c r="H119" s="360"/>
      <c r="I119" s="360"/>
      <c r="J119" s="360"/>
      <c r="K119" s="360"/>
      <c r="L119" s="360"/>
      <c r="M119" s="360"/>
      <c r="N119" s="360"/>
      <c r="O119" s="360"/>
      <c r="P119" s="337"/>
      <c r="Q119" s="337"/>
      <c r="R119" s="337"/>
    </row>
  </sheetData>
  <mergeCells count="1">
    <mergeCell ref="A118:D1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04D2-4865-4D00-BC6F-5A2284265170}">
  <dimension ref="A1:AH112"/>
  <sheetViews>
    <sheetView workbookViewId="0">
      <selection activeCell="I31" sqref="I31"/>
    </sheetView>
  </sheetViews>
  <sheetFormatPr baseColWidth="10" defaultRowHeight="11.25" x14ac:dyDescent="0.2"/>
  <cols>
    <col min="1" max="1" width="46.5" bestFit="1" customWidth="1"/>
    <col min="4" max="4" width="12" style="91"/>
  </cols>
  <sheetData>
    <row r="1" spans="1:34" x14ac:dyDescent="0.2">
      <c r="A1" s="165" t="s">
        <v>56</v>
      </c>
      <c r="B1" t="e">
        <f>MATCH("*"&amp;"Farbe"&amp;"*",GWN!A:A,0)</f>
        <v>#N/A</v>
      </c>
      <c r="E1" s="175"/>
    </row>
    <row r="2" spans="1:34" x14ac:dyDescent="0.2">
      <c r="A2" s="165" t="s">
        <v>58</v>
      </c>
      <c r="B2" t="e">
        <f>MATCH("*"&amp;"Aussehen"&amp;"*",GWN!A:A,0)</f>
        <v>#N/A</v>
      </c>
      <c r="E2" s="175"/>
    </row>
    <row r="3" spans="1:34" x14ac:dyDescent="0.2">
      <c r="A3" s="165" t="s">
        <v>59</v>
      </c>
      <c r="B3" t="e">
        <f>MATCH("*"&amp;"Geruch"&amp;"*",GWN!A:A,0)</f>
        <v>#N/A</v>
      </c>
      <c r="E3" s="175"/>
    </row>
    <row r="4" spans="1:34" x14ac:dyDescent="0.2">
      <c r="A4" s="165" t="s">
        <v>60</v>
      </c>
      <c r="B4" t="e">
        <f>MATCH("Salzsäuretest",GWN!A:A,0)</f>
        <v>#N/A</v>
      </c>
      <c r="E4" s="175"/>
    </row>
    <row r="5" spans="1:34" x14ac:dyDescent="0.2">
      <c r="A5" s="165" t="s">
        <v>61</v>
      </c>
      <c r="B5" t="e">
        <f>MATCH("Säureneutralisationskapazität (SNK)",GWN!A:A,0)</f>
        <v>#N/A</v>
      </c>
      <c r="D5" s="376" t="str">
        <f ca="1">IF(E5="","",IF(E5="-","-","&lt;"&amp;E5))</f>
        <v/>
      </c>
      <c r="E5" s="62" t="str">
        <f ca="1">IF(ISNA(B5),"",IF(INDIRECT("GWN!C"&amp;Tabelle2!$B5)="","-",INDIRECT("GWN!C"&amp;Tabelle2!$B5)))</f>
        <v/>
      </c>
      <c r="G5" t="str">
        <f ca="1">IF(ISNA(B5),"",IF(INDIRECT("GWN!B"&amp;Tabelle2!$B5)="","-",INDIRECT("GWN!B"&amp;Tabelle2!$B5)))</f>
        <v/>
      </c>
    </row>
    <row r="6" spans="1:34" x14ac:dyDescent="0.2">
      <c r="A6" s="165" t="s">
        <v>63</v>
      </c>
      <c r="B6" t="e">
        <f>MATCH("*"&amp;"Glühverlust"&amp;"*",GWN!A:A,0)</f>
        <v>#N/A</v>
      </c>
      <c r="D6" s="376" t="str">
        <f t="shared" ref="D6" ca="1" si="0">IF(E6="","",IF(E6="-","-","&lt;"&amp;E6))</f>
        <v/>
      </c>
      <c r="E6" s="62" t="str">
        <f ca="1">IF(ISNA(B6),"",IF(INDIRECT("GWN!C"&amp;Tabelle2!$B6)="","-",INDIRECT("GWN!C"&amp;Tabelle2!$B6)))</f>
        <v/>
      </c>
      <c r="G6" t="str">
        <f ca="1">IF(ISNA(B6),"",IF(INDIRECT("GWN!B"&amp;Tabelle2!$B6)="","-",INDIRECT("GWN!B"&amp;Tabelle2!$B6)))</f>
        <v/>
      </c>
    </row>
    <row r="7" spans="1:34" x14ac:dyDescent="0.2">
      <c r="A7" s="165" t="s">
        <v>54</v>
      </c>
      <c r="B7" t="e">
        <f>MATCH("Trockenmasse",GWN!A:A,0)</f>
        <v>#N/A</v>
      </c>
      <c r="D7" s="376" t="str">
        <f ca="1">IF(E7="","",IF(E7="-","-","&lt; "&amp;E7))</f>
        <v/>
      </c>
      <c r="E7" s="62" t="str">
        <f ca="1">IF(ISNA(B7),"",IF(INDIRECT("GWN!C"&amp;Tabelle2!$B7)="","-",INDIRECT("GWN!C"&amp;Tabelle2!$B7)))</f>
        <v/>
      </c>
      <c r="F7" s="175"/>
      <c r="G7" t="str">
        <f ca="1">IF(ISNA(B7),"",IF(INDIRECT("GWN!B"&amp;Tabelle2!$B7)="","-",INDIRECT("GWN!B"&amp;Tabelle2!$B7)))</f>
        <v/>
      </c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</row>
    <row r="8" spans="1:34" x14ac:dyDescent="0.2">
      <c r="A8" s="165" t="s">
        <v>65</v>
      </c>
      <c r="B8" t="e">
        <f>MATCH("Cyanide, gesamt",GWN!A:A,0)</f>
        <v>#N/A</v>
      </c>
      <c r="D8" s="376" t="str">
        <f t="shared" ref="D8:D71" ca="1" si="1">IF(E8="","",IF(E8="-","-","&lt; "&amp;E8))</f>
        <v/>
      </c>
      <c r="E8" s="62" t="str">
        <f ca="1">IF(ISNA(B8),"",IF(INDIRECT("GWN!C"&amp;Tabelle2!$B8)="","-",INDIRECT("GWN!C"&amp;Tabelle2!$B8)))</f>
        <v/>
      </c>
      <c r="G8" t="str">
        <f ca="1">IF(ISNA(B8),"",IF(INDIRECT("GWN!B"&amp;Tabelle2!$B8)="","-",INDIRECT("GWN!B"&amp;Tabelle2!$B8)))</f>
        <v/>
      </c>
    </row>
    <row r="9" spans="1:34" x14ac:dyDescent="0.2">
      <c r="A9" s="165" t="s">
        <v>66</v>
      </c>
      <c r="B9" t="e">
        <f>MATCH("EOX",GWN!A:A,0)</f>
        <v>#N/A</v>
      </c>
      <c r="D9" s="376" t="str">
        <f t="shared" ca="1" si="1"/>
        <v/>
      </c>
      <c r="E9" s="62" t="str">
        <f ca="1">IF(ISNA(B9),"",IF(INDIRECT("GWN!C"&amp;Tabelle2!$B9)="","-",INDIRECT("GWN!C"&amp;Tabelle2!$B9)))</f>
        <v/>
      </c>
      <c r="G9" t="str">
        <f ca="1">IF(ISNA(B9),"",IF(INDIRECT("GWN!B"&amp;Tabelle2!$B9)="","-",INDIRECT("GWN!B"&amp;Tabelle2!$B9)))</f>
        <v/>
      </c>
    </row>
    <row r="10" spans="1:34" x14ac:dyDescent="0.2">
      <c r="A10" s="165" t="s">
        <v>67</v>
      </c>
      <c r="B10" t="e">
        <f>MATCH("TOC",GWN!A:A,0)</f>
        <v>#N/A</v>
      </c>
      <c r="D10" s="376" t="str">
        <f t="shared" ca="1" si="1"/>
        <v/>
      </c>
      <c r="E10" s="62" t="str">
        <f ca="1">IF(ISNA(B10),"",IF(INDIRECT("GWN!C"&amp;Tabelle2!$B10)="","-",INDIRECT("GWN!C"&amp;Tabelle2!$B10)))</f>
        <v/>
      </c>
      <c r="G10" t="str">
        <f ca="1">IF(ISNA(B10),"",IF(INDIRECT("GWN!B"&amp;Tabelle2!$B10)="","-",INDIRECT("GWN!B"&amp;Tabelle2!$B10)))</f>
        <v/>
      </c>
    </row>
    <row r="11" spans="1:34" x14ac:dyDescent="0.2">
      <c r="A11" s="165" t="s">
        <v>68</v>
      </c>
      <c r="B11" t="e">
        <f>MATCH("Kohlenwasserstoffe C10-C22",GWN!A:A,0)</f>
        <v>#N/A</v>
      </c>
      <c r="D11" s="376" t="str">
        <f t="shared" ca="1" si="1"/>
        <v/>
      </c>
      <c r="E11" s="62" t="str">
        <f ca="1">IF(ISNA(B11),"",IF(INDIRECT("GWN!C"&amp;Tabelle2!$B11)="","-",INDIRECT("GWN!C"&amp;Tabelle2!$B11)))</f>
        <v/>
      </c>
      <c r="G11" t="str">
        <f ca="1">IF(ISNA(B11),"",IF(INDIRECT("GWN!B"&amp;Tabelle2!$B11)="","-",INDIRECT("GWN!B"&amp;Tabelle2!$B11)))</f>
        <v/>
      </c>
    </row>
    <row r="12" spans="1:34" x14ac:dyDescent="0.2">
      <c r="A12" s="165" t="s">
        <v>69</v>
      </c>
      <c r="D12" s="376" t="str">
        <f t="shared" si="1"/>
        <v/>
      </c>
      <c r="E12" s="175"/>
    </row>
    <row r="13" spans="1:34" x14ac:dyDescent="0.2">
      <c r="A13" s="165" t="s">
        <v>70</v>
      </c>
      <c r="B13" t="e">
        <f>MATCH("Kohlenwasserstoffe C10-C40",GWN!A:A,0)</f>
        <v>#N/A</v>
      </c>
      <c r="D13" s="376" t="str">
        <f t="shared" ca="1" si="1"/>
        <v/>
      </c>
      <c r="E13" s="62" t="str">
        <f ca="1">IF(ISNA(B13),"",IF(INDIRECT("GWN!C"&amp;Tabelle2!$B13)="","-",INDIRECT("GWN!C"&amp;Tabelle2!$B13)))</f>
        <v/>
      </c>
      <c r="G13" t="str">
        <f ca="1">IF(ISNA(B13),"",IF(INDIRECT("GWN!B"&amp;Tabelle2!$B13)="","-",INDIRECT("GWN!B"&amp;Tabelle2!$B13)))</f>
        <v/>
      </c>
    </row>
    <row r="14" spans="1:34" x14ac:dyDescent="0.2">
      <c r="A14" s="165" t="s">
        <v>71</v>
      </c>
      <c r="B14" t="e">
        <f>MATCH("*"&amp;"lipophile Stoffe"&amp;"*",GWN!A:A,0)</f>
        <v>#N/A</v>
      </c>
      <c r="D14" s="376" t="str">
        <f t="shared" ca="1" si="1"/>
        <v/>
      </c>
      <c r="E14" s="62" t="str">
        <f ca="1">IF(ISNA(B14),"",IF(INDIRECT("GWN!C"&amp;Tabelle2!$B14)="","-",INDIRECT("GWN!C"&amp;Tabelle2!$B14)))</f>
        <v/>
      </c>
      <c r="G14" t="str">
        <f ca="1">IF(ISNA(B14),"",IF(INDIRECT("GWN!B"&amp;Tabelle2!$B14)="","-",INDIRECT("GWN!B"&amp;Tabelle2!$B14)))</f>
        <v/>
      </c>
    </row>
    <row r="15" spans="1:34" x14ac:dyDescent="0.2">
      <c r="A15" s="165" t="s">
        <v>73</v>
      </c>
      <c r="B15" t="e">
        <f>MATCH("Benzol",GWN!A:A,0)</f>
        <v>#N/A</v>
      </c>
      <c r="D15" s="376" t="str">
        <f t="shared" ca="1" si="1"/>
        <v/>
      </c>
      <c r="E15" s="62" t="str">
        <f ca="1">IF(ISNA(B15),"",IF(INDIRECT("GWN!C"&amp;Tabelle2!$B15)="","-",INDIRECT("GWN!C"&amp;Tabelle2!$B15)))</f>
        <v/>
      </c>
      <c r="G15" t="str">
        <f ca="1">IF(ISNA(B15),"",IF(INDIRECT("GWN!B"&amp;Tabelle2!$B15)="","-",INDIRECT("GWN!B"&amp;Tabelle2!$B15)))</f>
        <v/>
      </c>
    </row>
    <row r="16" spans="1:34" x14ac:dyDescent="0.2">
      <c r="A16" s="165" t="s">
        <v>74</v>
      </c>
      <c r="B16" t="e">
        <f>MATCH("Toluol",GWN!A:A,0)</f>
        <v>#N/A</v>
      </c>
      <c r="D16" s="376" t="str">
        <f t="shared" ca="1" si="1"/>
        <v/>
      </c>
      <c r="E16" s="62" t="str">
        <f ca="1">IF(ISNA(B16),"",IF(INDIRECT("GWN!C"&amp;Tabelle2!$B16)="","-",INDIRECT("GWN!C"&amp;Tabelle2!$B16)))</f>
        <v/>
      </c>
      <c r="G16" t="str">
        <f ca="1">IF(ISNA(B16),"",IF(INDIRECT("GWN!B"&amp;Tabelle2!$B16)="","-",INDIRECT("GWN!B"&amp;Tabelle2!$B16)))</f>
        <v/>
      </c>
    </row>
    <row r="17" spans="1:7" x14ac:dyDescent="0.2">
      <c r="A17" s="165" t="s">
        <v>75</v>
      </c>
      <c r="B17" t="e">
        <f>MATCH("Ethylbenzol",GWN!A:A,0)</f>
        <v>#N/A</v>
      </c>
      <c r="D17" s="376" t="str">
        <f t="shared" ca="1" si="1"/>
        <v/>
      </c>
      <c r="E17" s="62" t="str">
        <f ca="1">IF(ISNA(B17),"",IF(INDIRECT("GWN!C"&amp;Tabelle2!$B17)="","-",INDIRECT("GWN!C"&amp;Tabelle2!$B17)))</f>
        <v/>
      </c>
      <c r="G17" t="str">
        <f ca="1">IF(ISNA(B17),"",IF(INDIRECT("GWN!B"&amp;Tabelle2!$B17)="","-",INDIRECT("GWN!B"&amp;Tabelle2!$B17)))</f>
        <v/>
      </c>
    </row>
    <row r="18" spans="1:7" x14ac:dyDescent="0.2">
      <c r="A18" s="165" t="s">
        <v>76</v>
      </c>
      <c r="B18" t="e">
        <f>MATCH("m-/-p-Xylol",GWN!A:A,0)</f>
        <v>#N/A</v>
      </c>
      <c r="D18" s="376" t="str">
        <f t="shared" ca="1" si="1"/>
        <v/>
      </c>
      <c r="E18" s="62" t="str">
        <f ca="1">IF(ISNA(B18),"",IF(INDIRECT("GWN!C"&amp;Tabelle2!$B18)="","-",INDIRECT("GWN!C"&amp;Tabelle2!$B18)))</f>
        <v/>
      </c>
      <c r="G18" t="str">
        <f ca="1">IF(ISNA(B18),"",IF(INDIRECT("GWN!B"&amp;Tabelle2!$B18)="","-",INDIRECT("GWN!B"&amp;Tabelle2!$B18)))</f>
        <v/>
      </c>
    </row>
    <row r="19" spans="1:7" x14ac:dyDescent="0.2">
      <c r="A19" s="165" t="s">
        <v>77</v>
      </c>
      <c r="B19" t="e">
        <f>MATCH("o-Xylol",GWN!A:A,0)</f>
        <v>#N/A</v>
      </c>
      <c r="D19" s="376" t="str">
        <f t="shared" ca="1" si="1"/>
        <v/>
      </c>
      <c r="E19" s="62" t="str">
        <f ca="1">IF(ISNA(B19),"",IF(INDIRECT("GWN!C"&amp;Tabelle2!$B19)="","-",INDIRECT("GWN!C"&amp;Tabelle2!$B19)))</f>
        <v/>
      </c>
      <c r="G19" t="str">
        <f ca="1">IF(ISNA(B19),"",IF(INDIRECT("GWN!B"&amp;Tabelle2!$B19)="","-",INDIRECT("GWN!B"&amp;Tabelle2!$B19)))</f>
        <v/>
      </c>
    </row>
    <row r="20" spans="1:7" x14ac:dyDescent="0.2">
      <c r="A20" s="167" t="s">
        <v>220</v>
      </c>
      <c r="B20" t="e">
        <f>MATCH("Summe BTEX",GWN!A:A,0)</f>
        <v>#N/A</v>
      </c>
      <c r="D20" s="376" t="str">
        <f t="shared" si="1"/>
        <v>-</v>
      </c>
      <c r="E20" s="175" t="s">
        <v>7</v>
      </c>
      <c r="G20" t="str">
        <f ca="1">IF(ISNA(B20),"",IF(INDIRECT("GWN!B"&amp;Tabelle2!$B20)="","-",INDIRECT("GWN!B"&amp;Tabelle2!$B20)))</f>
        <v/>
      </c>
    </row>
    <row r="21" spans="1:7" x14ac:dyDescent="0.2">
      <c r="A21" s="165" t="s">
        <v>78</v>
      </c>
      <c r="D21" s="376" t="str">
        <f t="shared" si="1"/>
        <v/>
      </c>
      <c r="E21" s="175"/>
    </row>
    <row r="22" spans="1:7" x14ac:dyDescent="0.2">
      <c r="A22" s="165" t="s">
        <v>79</v>
      </c>
      <c r="D22" s="376" t="str">
        <f t="shared" si="1"/>
        <v/>
      </c>
      <c r="E22" s="175"/>
    </row>
    <row r="23" spans="1:7" x14ac:dyDescent="0.2">
      <c r="A23" s="165" t="s">
        <v>80</v>
      </c>
      <c r="D23" s="376" t="str">
        <f t="shared" si="1"/>
        <v/>
      </c>
      <c r="E23" s="175"/>
    </row>
    <row r="24" spans="1:7" x14ac:dyDescent="0.2">
      <c r="A24" s="167" t="s">
        <v>81</v>
      </c>
      <c r="D24" s="376" t="str">
        <f t="shared" si="1"/>
        <v>-</v>
      </c>
      <c r="E24" s="175" t="s">
        <v>7</v>
      </c>
    </row>
    <row r="25" spans="1:7" x14ac:dyDescent="0.2">
      <c r="A25" s="165" t="s">
        <v>82</v>
      </c>
      <c r="B25" t="e">
        <f>MATCH("Isopropylbenzol (Cumol)",GWN!A:A,0)</f>
        <v>#N/A</v>
      </c>
      <c r="D25" s="376" t="str">
        <f t="shared" ca="1" si="1"/>
        <v/>
      </c>
      <c r="E25" s="62" t="str">
        <f ca="1">IF(ISNA(B25),"",IF(INDIRECT("GWN!C"&amp;Tabelle2!$B25)="","-",INDIRECT("GWN!C"&amp;Tabelle2!$B25)))</f>
        <v/>
      </c>
      <c r="G25" t="str">
        <f ca="1">IF(ISNA(B25),"",IF(INDIRECT("GWN!B"&amp;Tabelle2!$B25)="","-",INDIRECT("GWN!B"&amp;Tabelle2!$B25)))</f>
        <v/>
      </c>
    </row>
    <row r="26" spans="1:7" x14ac:dyDescent="0.2">
      <c r="A26" s="165" t="s">
        <v>83</v>
      </c>
      <c r="B26" t="e">
        <f>MATCH("Styrol",GWN!A:A,0)</f>
        <v>#N/A</v>
      </c>
      <c r="D26" s="376" t="str">
        <f t="shared" ca="1" si="1"/>
        <v/>
      </c>
      <c r="E26" s="62" t="str">
        <f ca="1">IF(ISNA(B26),"",IF(INDIRECT("GWN!C"&amp;Tabelle2!$B26)="","-",INDIRECT("GWN!C"&amp;Tabelle2!$B26)))</f>
        <v/>
      </c>
      <c r="G26" t="str">
        <f ca="1">IF(ISNA(B26),"",IF(INDIRECT("GWN!B"&amp;Tabelle2!$B26)="","-",INDIRECT("GWN!B"&amp;Tabelle2!$B26)))</f>
        <v/>
      </c>
    </row>
    <row r="27" spans="1:7" x14ac:dyDescent="0.2">
      <c r="A27" s="167" t="s">
        <v>84</v>
      </c>
      <c r="B27" t="e">
        <f>MATCH("Summe BTEX + Styrol + Cumol ",GWN!A:A,0)</f>
        <v>#N/A</v>
      </c>
      <c r="D27" s="376" t="str">
        <f t="shared" si="1"/>
        <v>-</v>
      </c>
      <c r="E27" s="175" t="s">
        <v>7</v>
      </c>
      <c r="G27" t="str">
        <f ca="1">IF(ISNA(B27),"",IF(INDIRECT("GWN!B"&amp;Tabelle2!$B27)="","-",INDIRECT("GWN!B"&amp;Tabelle2!$B27)))</f>
        <v/>
      </c>
    </row>
    <row r="28" spans="1:7" x14ac:dyDescent="0.2">
      <c r="A28" s="165" t="s">
        <v>85</v>
      </c>
      <c r="B28" t="e">
        <f>MATCH("Dichlormethan",GWN!A:A,0)</f>
        <v>#N/A</v>
      </c>
      <c r="D28" s="376" t="str">
        <f t="shared" ca="1" si="1"/>
        <v/>
      </c>
      <c r="E28" s="62" t="str">
        <f ca="1">IF(ISNA(B28),"",IF(INDIRECT("GWN!C"&amp;Tabelle2!$B28)="","-",INDIRECT("GWN!C"&amp;Tabelle2!$B28)))</f>
        <v/>
      </c>
      <c r="G28" t="str">
        <f ca="1">IF(ISNA(B28),"",IF(INDIRECT("GWN!B"&amp;Tabelle2!$B28)="","-",INDIRECT("GWN!B"&amp;Tabelle2!$B28)))</f>
        <v/>
      </c>
    </row>
    <row r="29" spans="1:7" x14ac:dyDescent="0.2">
      <c r="A29" s="165" t="s">
        <v>86</v>
      </c>
      <c r="B29" t="e">
        <f>MATCH("trans-1,2-Dichlorethen",GWN!A:A,0)</f>
        <v>#N/A</v>
      </c>
      <c r="D29" s="376" t="str">
        <f t="shared" ca="1" si="1"/>
        <v/>
      </c>
      <c r="E29" s="62" t="str">
        <f ca="1">IF(ISNA(B29),"",IF(INDIRECT("GWN!C"&amp;Tabelle2!$B29)="","-",INDIRECT("GWN!C"&amp;Tabelle2!$B29)))</f>
        <v/>
      </c>
      <c r="G29" t="str">
        <f ca="1">IF(ISNA(B29),"",IF(INDIRECT("GWN!B"&amp;Tabelle2!$B29)="","-",INDIRECT("GWN!B"&amp;Tabelle2!$B29)))</f>
        <v/>
      </c>
    </row>
    <row r="30" spans="1:7" x14ac:dyDescent="0.2">
      <c r="A30" s="165" t="s">
        <v>87</v>
      </c>
      <c r="B30" t="e">
        <f>MATCH("cis-1,2-Dichlorethen",GWN!A:A,0)</f>
        <v>#N/A</v>
      </c>
      <c r="D30" s="376" t="str">
        <f t="shared" ca="1" si="1"/>
        <v/>
      </c>
      <c r="E30" s="62" t="str">
        <f ca="1">IF(ISNA(B30),"",IF(INDIRECT("GWN!C"&amp;Tabelle2!$B30)="","-",INDIRECT("GWN!C"&amp;Tabelle2!$B30)))</f>
        <v/>
      </c>
      <c r="G30" t="str">
        <f ca="1">IF(ISNA(B30),"",IF(INDIRECT("GWN!B"&amp;Tabelle2!$B30)="","-",INDIRECT("GWN!B"&amp;Tabelle2!$B30)))</f>
        <v/>
      </c>
    </row>
    <row r="31" spans="1:7" x14ac:dyDescent="0.2">
      <c r="A31" s="165" t="s">
        <v>88</v>
      </c>
      <c r="B31" t="e">
        <f>MATCH("Chloroform (Trichlormethan)",GWN!A:A,0)</f>
        <v>#N/A</v>
      </c>
      <c r="D31" s="376" t="str">
        <f t="shared" ca="1" si="1"/>
        <v/>
      </c>
      <c r="E31" s="62" t="str">
        <f ca="1">IF(ISNA(B31),"",IF(INDIRECT("GWN!C"&amp;Tabelle2!$B31)="","-",INDIRECT("GWN!C"&amp;Tabelle2!$B31)))</f>
        <v/>
      </c>
      <c r="G31" t="str">
        <f ca="1">IF(ISNA(B31),"",IF(INDIRECT("GWN!B"&amp;Tabelle2!$B31)="","-",INDIRECT("GWN!B"&amp;Tabelle2!$B31)))</f>
        <v/>
      </c>
    </row>
    <row r="32" spans="1:7" x14ac:dyDescent="0.2">
      <c r="A32" s="165" t="s">
        <v>89</v>
      </c>
      <c r="B32" t="e">
        <f>MATCH("1,1,1-Trichlorethan",GWN!A:A,0)</f>
        <v>#N/A</v>
      </c>
      <c r="D32" s="376" t="str">
        <f t="shared" ca="1" si="1"/>
        <v/>
      </c>
      <c r="E32" s="62" t="str">
        <f ca="1">IF(ISNA(B32),"",IF(INDIRECT("GWN!C"&amp;Tabelle2!$B32)="","-",INDIRECT("GWN!C"&amp;Tabelle2!$B32)))</f>
        <v/>
      </c>
      <c r="G32" t="str">
        <f ca="1">IF(ISNA(B32),"",IF(INDIRECT("GWN!B"&amp;Tabelle2!$B32)="","-",INDIRECT("GWN!B"&amp;Tabelle2!$B32)))</f>
        <v/>
      </c>
    </row>
    <row r="33" spans="1:7" x14ac:dyDescent="0.2">
      <c r="A33" s="165" t="s">
        <v>90</v>
      </c>
      <c r="B33" t="e">
        <f>MATCH("Tetrachlormethan",GWN!A:A,0)</f>
        <v>#N/A</v>
      </c>
      <c r="D33" s="376" t="str">
        <f t="shared" ca="1" si="1"/>
        <v/>
      </c>
      <c r="E33" s="62" t="str">
        <f ca="1">IF(ISNA(B33),"",IF(INDIRECT("GWN!C"&amp;Tabelle2!$B33)="","-",INDIRECT("GWN!C"&amp;Tabelle2!$B33)))</f>
        <v/>
      </c>
      <c r="G33" t="str">
        <f ca="1">IF(ISNA(B33),"",IF(INDIRECT("GWN!B"&amp;Tabelle2!$B33)="","-",INDIRECT("GWN!B"&amp;Tabelle2!$B33)))</f>
        <v/>
      </c>
    </row>
    <row r="34" spans="1:7" x14ac:dyDescent="0.2">
      <c r="A34" s="165" t="s">
        <v>91</v>
      </c>
      <c r="B34" t="e">
        <f>MATCH("Trichlorethen",GWN!A:A,0)</f>
        <v>#N/A</v>
      </c>
      <c r="D34" s="376" t="str">
        <f t="shared" ca="1" si="1"/>
        <v/>
      </c>
      <c r="E34" s="62" t="str">
        <f ca="1">IF(ISNA(B34),"",IF(INDIRECT("GWN!C"&amp;Tabelle2!$B34)="","-",INDIRECT("GWN!C"&amp;Tabelle2!$B34)))</f>
        <v/>
      </c>
      <c r="G34" t="str">
        <f ca="1">IF(ISNA(B34),"",IF(INDIRECT("GWN!B"&amp;Tabelle2!$B34)="","-",INDIRECT("GWN!B"&amp;Tabelle2!$B34)))</f>
        <v/>
      </c>
    </row>
    <row r="35" spans="1:7" x14ac:dyDescent="0.2">
      <c r="A35" s="165" t="s">
        <v>92</v>
      </c>
      <c r="B35" t="e">
        <f>MATCH("Tetrachlorethen",GWN!A:A,0)</f>
        <v>#N/A</v>
      </c>
      <c r="D35" s="376" t="str">
        <f t="shared" ca="1" si="1"/>
        <v/>
      </c>
      <c r="E35" s="62" t="str">
        <f ca="1">IF(ISNA(B35),"",IF(INDIRECT("GWN!C"&amp;Tabelle2!$B35)="","-",INDIRECT("GWN!C"&amp;Tabelle2!$B35)))</f>
        <v/>
      </c>
      <c r="G35" t="str">
        <f ca="1">IF(ISNA(B35),"",IF(INDIRECT("GWN!B"&amp;Tabelle2!$B35)="","-",INDIRECT("GWN!B"&amp;Tabelle2!$B35)))</f>
        <v/>
      </c>
    </row>
    <row r="36" spans="1:7" x14ac:dyDescent="0.2">
      <c r="A36" s="167" t="s">
        <v>93</v>
      </c>
      <c r="B36" t="e">
        <f>MATCH("Summe LHKW (10 Parameter)",GWN!A:A,0)</f>
        <v>#N/A</v>
      </c>
      <c r="D36" s="376" t="str">
        <f t="shared" si="1"/>
        <v>-</v>
      </c>
      <c r="E36" s="175" t="s">
        <v>7</v>
      </c>
      <c r="G36" t="str">
        <f ca="1">IF(ISNA(B36),"",IF(INDIRECT("GWN!B"&amp;Tabelle2!$B36)="","-",INDIRECT("GWN!B"&amp;Tabelle2!$B36)))</f>
        <v/>
      </c>
    </row>
    <row r="37" spans="1:7" x14ac:dyDescent="0.2">
      <c r="A37" s="165" t="s">
        <v>94</v>
      </c>
      <c r="B37" t="e">
        <f>MATCH("Naphthalin",GWN!A:A,0)</f>
        <v>#N/A</v>
      </c>
      <c r="D37" s="376" t="str">
        <f t="shared" ca="1" si="1"/>
        <v/>
      </c>
      <c r="E37" s="62" t="str">
        <f ca="1">IF(ISNA(B37),"",IF(INDIRECT("GWN!C"&amp;Tabelle2!$B37)="","-",INDIRECT("GWN!C"&amp;Tabelle2!$B37)))</f>
        <v/>
      </c>
      <c r="G37" t="str">
        <f ca="1">IF(ISNA(B37),"",IF(INDIRECT("GWN!B"&amp;Tabelle2!$B37)="","-",INDIRECT("GWN!B"&amp;Tabelle2!$B37)))</f>
        <v/>
      </c>
    </row>
    <row r="38" spans="1:7" x14ac:dyDescent="0.2">
      <c r="A38" s="165" t="s">
        <v>95</v>
      </c>
      <c r="B38" t="e">
        <f>MATCH("Acenaphthylen",GWN!A:A,0)</f>
        <v>#N/A</v>
      </c>
      <c r="D38" s="376" t="str">
        <f t="shared" ca="1" si="1"/>
        <v/>
      </c>
      <c r="E38" s="62" t="str">
        <f ca="1">IF(ISNA(B38),"",IF(INDIRECT("GWN!C"&amp;Tabelle2!$B38)="","-",INDIRECT("GWN!C"&amp;Tabelle2!$B38)))</f>
        <v/>
      </c>
      <c r="G38" t="str">
        <f ca="1">IF(ISNA(B38),"",IF(INDIRECT("GWN!B"&amp;Tabelle2!$B38)="","-",INDIRECT("GWN!B"&amp;Tabelle2!$B38)))</f>
        <v/>
      </c>
    </row>
    <row r="39" spans="1:7" x14ac:dyDescent="0.2">
      <c r="A39" s="165" t="s">
        <v>96</v>
      </c>
      <c r="B39" t="e">
        <f>MATCH("Acenaphthen",GWN!A:A,0)</f>
        <v>#N/A</v>
      </c>
      <c r="D39" s="376" t="str">
        <f t="shared" ca="1" si="1"/>
        <v/>
      </c>
      <c r="E39" s="62" t="str">
        <f ca="1">IF(ISNA(B39),"",IF(INDIRECT("GWN!C"&amp;Tabelle2!$B39)="","-",INDIRECT("GWN!C"&amp;Tabelle2!$B39)))</f>
        <v/>
      </c>
      <c r="G39" t="str">
        <f ca="1">IF(ISNA(B39),"",IF(INDIRECT("GWN!B"&amp;Tabelle2!$B39)="","-",INDIRECT("GWN!B"&amp;Tabelle2!$B39)))</f>
        <v/>
      </c>
    </row>
    <row r="40" spans="1:7" x14ac:dyDescent="0.2">
      <c r="A40" s="165" t="s">
        <v>97</v>
      </c>
      <c r="B40" t="e">
        <f>MATCH("Fluoren",GWN!A:A,0)</f>
        <v>#N/A</v>
      </c>
      <c r="D40" s="376" t="str">
        <f t="shared" ca="1" si="1"/>
        <v/>
      </c>
      <c r="E40" s="62" t="str">
        <f ca="1">IF(ISNA(B40),"",IF(INDIRECT("GWN!C"&amp;Tabelle2!$B40)="","-",INDIRECT("GWN!C"&amp;Tabelle2!$B40)))</f>
        <v/>
      </c>
      <c r="G40" t="str">
        <f ca="1">IF(ISNA(B40),"",IF(INDIRECT("GWN!B"&amp;Tabelle2!$B40)="","-",INDIRECT("GWN!B"&amp;Tabelle2!$B40)))</f>
        <v/>
      </c>
    </row>
    <row r="41" spans="1:7" x14ac:dyDescent="0.2">
      <c r="A41" s="165" t="s">
        <v>98</v>
      </c>
      <c r="B41" t="e">
        <f>MATCH("Phenanthren",GWN!A:A,0)</f>
        <v>#N/A</v>
      </c>
      <c r="D41" s="376" t="str">
        <f t="shared" ca="1" si="1"/>
        <v/>
      </c>
      <c r="E41" s="62" t="str">
        <f ca="1">IF(ISNA(B41),"",IF(INDIRECT("GWN!C"&amp;Tabelle2!$B41)="","-",INDIRECT("GWN!C"&amp;Tabelle2!$B41)))</f>
        <v/>
      </c>
      <c r="G41" t="str">
        <f ca="1">IF(ISNA(B41),"",IF(INDIRECT("GWN!B"&amp;Tabelle2!$B41)="","-",INDIRECT("GWN!B"&amp;Tabelle2!$B41)))</f>
        <v/>
      </c>
    </row>
    <row r="42" spans="1:7" x14ac:dyDescent="0.2">
      <c r="A42" s="165" t="s">
        <v>99</v>
      </c>
      <c r="B42" t="e">
        <f>MATCH("Anthracen",GWN!A:A,0)</f>
        <v>#N/A</v>
      </c>
      <c r="D42" s="376" t="str">
        <f t="shared" ca="1" si="1"/>
        <v/>
      </c>
      <c r="E42" s="62" t="str">
        <f ca="1">IF(ISNA(B42),"",IF(INDIRECT("GWN!C"&amp;Tabelle2!$B42)="","-",INDIRECT("GWN!C"&amp;Tabelle2!$B42)))</f>
        <v/>
      </c>
      <c r="G42" t="str">
        <f ca="1">IF(ISNA(B42),"",IF(INDIRECT("GWN!B"&amp;Tabelle2!$B42)="","-",INDIRECT("GWN!B"&amp;Tabelle2!$B42)))</f>
        <v/>
      </c>
    </row>
    <row r="43" spans="1:7" x14ac:dyDescent="0.2">
      <c r="A43" s="165" t="s">
        <v>100</v>
      </c>
      <c r="B43" t="e">
        <f>MATCH("Fluoranthen",GWN!A:A,0)</f>
        <v>#N/A</v>
      </c>
      <c r="D43" s="376" t="str">
        <f t="shared" ca="1" si="1"/>
        <v/>
      </c>
      <c r="E43" s="62" t="str">
        <f ca="1">IF(ISNA(B43),"",IF(INDIRECT("GWN!C"&amp;Tabelle2!$B43)="","-",INDIRECT("GWN!C"&amp;Tabelle2!$B43)))</f>
        <v/>
      </c>
      <c r="G43" t="str">
        <f ca="1">IF(ISNA(B43),"",IF(INDIRECT("GWN!B"&amp;Tabelle2!$B43)="","-",INDIRECT("GWN!B"&amp;Tabelle2!$B43)))</f>
        <v/>
      </c>
    </row>
    <row r="44" spans="1:7" x14ac:dyDescent="0.2">
      <c r="A44" s="165" t="s">
        <v>101</v>
      </c>
      <c r="B44" t="e">
        <f>MATCH("Pyren",GWN!A:A,0)</f>
        <v>#N/A</v>
      </c>
      <c r="D44" s="376" t="str">
        <f t="shared" ca="1" si="1"/>
        <v/>
      </c>
      <c r="E44" s="62" t="str">
        <f ca="1">IF(ISNA(B44),"",IF(INDIRECT("GWN!C"&amp;Tabelle2!$B44)="","-",INDIRECT("GWN!C"&amp;Tabelle2!$B44)))</f>
        <v/>
      </c>
      <c r="G44" t="str">
        <f ca="1">IF(ISNA(B44),"",IF(INDIRECT("GWN!B"&amp;Tabelle2!$B44)="","-",INDIRECT("GWN!B"&amp;Tabelle2!$B44)))</f>
        <v/>
      </c>
    </row>
    <row r="45" spans="1:7" x14ac:dyDescent="0.2">
      <c r="A45" s="165" t="s">
        <v>102</v>
      </c>
      <c r="B45" t="e">
        <f>MATCH("Benzo[a]anthracen",GWN!A:A,0)</f>
        <v>#N/A</v>
      </c>
      <c r="D45" s="376" t="str">
        <f t="shared" ca="1" si="1"/>
        <v/>
      </c>
      <c r="E45" s="62" t="str">
        <f ca="1">IF(ISNA(B45),"",IF(INDIRECT("GWN!C"&amp;Tabelle2!$B45)="","-",INDIRECT("GWN!C"&amp;Tabelle2!$B45)))</f>
        <v/>
      </c>
      <c r="G45" t="str">
        <f ca="1">IF(ISNA(B45),"",IF(INDIRECT("GWN!B"&amp;Tabelle2!$B45)="","-",INDIRECT("GWN!B"&amp;Tabelle2!$B45)))</f>
        <v/>
      </c>
    </row>
    <row r="46" spans="1:7" x14ac:dyDescent="0.2">
      <c r="A46" s="165" t="s">
        <v>103</v>
      </c>
      <c r="B46" t="e">
        <f>MATCH("Chrysen",GWN!A:A,0)</f>
        <v>#N/A</v>
      </c>
      <c r="D46" s="376" t="str">
        <f t="shared" ca="1" si="1"/>
        <v/>
      </c>
      <c r="E46" s="62" t="str">
        <f ca="1">IF(ISNA(B46),"",IF(INDIRECT("GWN!C"&amp;Tabelle2!$B46)="","-",INDIRECT("GWN!C"&amp;Tabelle2!$B46)))</f>
        <v/>
      </c>
      <c r="G46" t="str">
        <f ca="1">IF(ISNA(B46),"",IF(INDIRECT("GWN!B"&amp;Tabelle2!$B46)="","-",INDIRECT("GWN!B"&amp;Tabelle2!$B46)))</f>
        <v/>
      </c>
    </row>
    <row r="47" spans="1:7" x14ac:dyDescent="0.2">
      <c r="A47" s="165" t="s">
        <v>104</v>
      </c>
      <c r="B47" t="e">
        <f>MATCH("Benzo[b]fluoranthen",GWN!A:A,0)</f>
        <v>#N/A</v>
      </c>
      <c r="D47" s="376" t="str">
        <f t="shared" ca="1" si="1"/>
        <v/>
      </c>
      <c r="E47" s="62" t="str">
        <f ca="1">IF(ISNA(B47),"",IF(INDIRECT("GWN!C"&amp;Tabelle2!$B47)="","-",INDIRECT("GWN!C"&amp;Tabelle2!$B47)))</f>
        <v/>
      </c>
      <c r="G47" t="str">
        <f ca="1">IF(ISNA(B47),"",IF(INDIRECT("GWN!B"&amp;Tabelle2!$B47)="","-",INDIRECT("GWN!B"&amp;Tabelle2!$B47)))</f>
        <v/>
      </c>
    </row>
    <row r="48" spans="1:7" x14ac:dyDescent="0.2">
      <c r="A48" s="165" t="s">
        <v>105</v>
      </c>
      <c r="B48" t="e">
        <f>MATCH("Benzo[k]fluoranthen",GWN!A:A,0)</f>
        <v>#N/A</v>
      </c>
      <c r="D48" s="376" t="str">
        <f t="shared" ca="1" si="1"/>
        <v/>
      </c>
      <c r="E48" s="62" t="str">
        <f ca="1">IF(ISNA(B48),"",IF(INDIRECT("GWN!C"&amp;Tabelle2!$B48)="","-",INDIRECT("GWN!C"&amp;Tabelle2!$B48)))</f>
        <v/>
      </c>
      <c r="G48" t="str">
        <f ca="1">IF(ISNA(B48),"",IF(INDIRECT("GWN!B"&amp;Tabelle2!$B48)="","-",INDIRECT("GWN!B"&amp;Tabelle2!$B48)))</f>
        <v/>
      </c>
    </row>
    <row r="49" spans="1:7" x14ac:dyDescent="0.2">
      <c r="A49" s="165" t="s">
        <v>106</v>
      </c>
      <c r="B49" t="e">
        <f>MATCH("Benzo[a]pyren",GWN!A:A,0)</f>
        <v>#N/A</v>
      </c>
      <c r="D49" s="376" t="str">
        <f t="shared" ca="1" si="1"/>
        <v/>
      </c>
      <c r="E49" s="62" t="str">
        <f ca="1">IF(ISNA(B49),"",IF(INDIRECT("GWN!C"&amp;Tabelle2!$B49)="","-",INDIRECT("GWN!C"&amp;Tabelle2!$B49)))</f>
        <v/>
      </c>
      <c r="G49" t="str">
        <f ca="1">IF(ISNA(B49),"",IF(INDIRECT("GWN!B"&amp;Tabelle2!$B49)="","-",INDIRECT("GWN!B"&amp;Tabelle2!$B49)))</f>
        <v/>
      </c>
    </row>
    <row r="50" spans="1:7" x14ac:dyDescent="0.2">
      <c r="A50" s="165" t="s">
        <v>107</v>
      </c>
      <c r="B50" t="e">
        <f>MATCH("Indeno[1,2,3-cd]pyren",GWN!A:A,0)</f>
        <v>#N/A</v>
      </c>
      <c r="D50" s="376" t="str">
        <f t="shared" ca="1" si="1"/>
        <v/>
      </c>
      <c r="E50" s="62" t="str">
        <f ca="1">IF(ISNA(B50),"",IF(INDIRECT("GWN!C"&amp;Tabelle2!$B50)="","-",INDIRECT("GWN!C"&amp;Tabelle2!$B50)))</f>
        <v/>
      </c>
      <c r="G50" t="str">
        <f ca="1">IF(ISNA(B50),"",IF(INDIRECT("GWN!B"&amp;Tabelle2!$B50)="","-",INDIRECT("GWN!B"&amp;Tabelle2!$B50)))</f>
        <v/>
      </c>
    </row>
    <row r="51" spans="1:7" x14ac:dyDescent="0.2">
      <c r="A51" s="165" t="s">
        <v>108</v>
      </c>
      <c r="B51" t="e">
        <f>MATCH("Dibenzo[a,h]anthracen",GWN!A:A,0)</f>
        <v>#N/A</v>
      </c>
      <c r="D51" s="376" t="str">
        <f t="shared" ca="1" si="1"/>
        <v/>
      </c>
      <c r="E51" s="62" t="str">
        <f ca="1">IF(ISNA(B51),"",IF(INDIRECT("GWN!C"&amp;Tabelle2!$B51)="","-",INDIRECT("GWN!C"&amp;Tabelle2!$B51)))</f>
        <v/>
      </c>
      <c r="G51" t="str">
        <f ca="1">IF(ISNA(B51),"",IF(INDIRECT("GWN!B"&amp;Tabelle2!$B51)="","-",INDIRECT("GWN!B"&amp;Tabelle2!$B51)))</f>
        <v/>
      </c>
    </row>
    <row r="52" spans="1:7" x14ac:dyDescent="0.2">
      <c r="A52" s="165" t="s">
        <v>109</v>
      </c>
      <c r="B52" t="e">
        <f>MATCH("Benzo[ghi]perylen",GWN!A:A,0)</f>
        <v>#N/A</v>
      </c>
      <c r="D52" s="376" t="str">
        <f t="shared" ca="1" si="1"/>
        <v/>
      </c>
      <c r="E52" s="62" t="str">
        <f ca="1">IF(ISNA(B52),"",IF(INDIRECT("GWN!C"&amp;Tabelle2!$B52)="","-",INDIRECT("GWN!C"&amp;Tabelle2!$B52)))</f>
        <v/>
      </c>
      <c r="G52" t="str">
        <f ca="1">IF(ISNA(B52),"",IF(INDIRECT("GWN!B"&amp;Tabelle2!$B52)="","-",INDIRECT("GWN!B"&amp;Tabelle2!$B52)))</f>
        <v/>
      </c>
    </row>
    <row r="53" spans="1:7" x14ac:dyDescent="0.2">
      <c r="A53" s="167" t="s">
        <v>110</v>
      </c>
      <c r="B53" t="e">
        <f>MATCH("*"&amp;"Summe 16 EPA-PAK"&amp;"*",GWN!A:A,0)</f>
        <v>#N/A</v>
      </c>
      <c r="D53" s="376" t="str">
        <f t="shared" ca="1" si="1"/>
        <v/>
      </c>
      <c r="E53" s="62" t="str">
        <f ca="1">IF(ISNA(B53),"",IF(INDIRECT("GWN!C"&amp;Tabelle2!$B53)="","-",INDIRECT("GWN!C"&amp;Tabelle2!$B53)))</f>
        <v/>
      </c>
      <c r="G53" t="str">
        <f ca="1">IF(ISNA(B53),"",IF(INDIRECT("GWN!B"&amp;Tabelle2!$B53)="","-",INDIRECT("GWN!B"&amp;Tabelle2!$B53)))</f>
        <v/>
      </c>
    </row>
    <row r="54" spans="1:7" x14ac:dyDescent="0.2">
      <c r="A54" s="165" t="s">
        <v>111</v>
      </c>
      <c r="B54" t="e">
        <f>MATCH("PCB 28*",GWN!A:A,0)</f>
        <v>#N/A</v>
      </c>
      <c r="D54" s="376" t="str">
        <f t="shared" ca="1" si="1"/>
        <v/>
      </c>
      <c r="E54" s="62" t="str">
        <f ca="1">IF(ISNA(B54),"",IF(INDIRECT("GWN!C"&amp;Tabelle2!$B54)="","-",INDIRECT("GWN!C"&amp;Tabelle2!$B54)))</f>
        <v/>
      </c>
      <c r="G54" t="str">
        <f ca="1">IF(ISNA(B54),"",IF(INDIRECT("GWN!B"&amp;Tabelle2!$B54)="","-",INDIRECT("GWN!B"&amp;Tabelle2!$B54)))</f>
        <v/>
      </c>
    </row>
    <row r="55" spans="1:7" x14ac:dyDescent="0.2">
      <c r="A55" s="165" t="s">
        <v>112</v>
      </c>
      <c r="B55" t="e">
        <f>MATCH("PCB 52*",GWN!A:A,0)</f>
        <v>#N/A</v>
      </c>
      <c r="D55" s="376" t="str">
        <f t="shared" ca="1" si="1"/>
        <v/>
      </c>
      <c r="E55" s="62" t="str">
        <f ca="1">IF(ISNA(B55),"",IF(INDIRECT("GWN!C"&amp;Tabelle2!$B55)="","-",INDIRECT("GWN!C"&amp;Tabelle2!$B55)))</f>
        <v/>
      </c>
      <c r="G55" t="str">
        <f ca="1">IF(ISNA(B55),"",IF(INDIRECT("GWN!B"&amp;Tabelle2!$B55)="","-",INDIRECT("GWN!B"&amp;Tabelle2!$B55)))</f>
        <v/>
      </c>
    </row>
    <row r="56" spans="1:7" x14ac:dyDescent="0.2">
      <c r="A56" s="165" t="s">
        <v>113</v>
      </c>
      <c r="B56" t="e">
        <f>MATCH("PCB 101*",GWN!A:A,0)</f>
        <v>#N/A</v>
      </c>
      <c r="D56" s="376" t="str">
        <f t="shared" ca="1" si="1"/>
        <v/>
      </c>
      <c r="E56" s="62" t="str">
        <f ca="1">IF(ISNA(B56),"",IF(INDIRECT("GWN!C"&amp;Tabelle2!$B56)="","-",INDIRECT("GWN!C"&amp;Tabelle2!$B56)))</f>
        <v/>
      </c>
      <c r="G56" t="str">
        <f ca="1">IF(ISNA(B56),"",IF(INDIRECT("GWN!B"&amp;Tabelle2!$B56)="","-",INDIRECT("GWN!B"&amp;Tabelle2!$B56)))</f>
        <v/>
      </c>
    </row>
    <row r="57" spans="1:7" x14ac:dyDescent="0.2">
      <c r="A57" s="165" t="s">
        <v>114</v>
      </c>
      <c r="B57" t="e">
        <f>MATCH("PCB 153*",GWN!A:A,0)</f>
        <v>#N/A</v>
      </c>
      <c r="D57" s="376" t="str">
        <f t="shared" ca="1" si="1"/>
        <v/>
      </c>
      <c r="E57" s="62" t="str">
        <f ca="1">IF(ISNA(B57),"",IF(INDIRECT("GWN!C"&amp;Tabelle2!$B57)="","-",INDIRECT("GWN!C"&amp;Tabelle2!$B57)))</f>
        <v/>
      </c>
      <c r="G57" t="str">
        <f ca="1">IF(ISNA(B57),"",IF(INDIRECT("GWN!B"&amp;Tabelle2!$B57)="","-",INDIRECT("GWN!B"&amp;Tabelle2!$B57)))</f>
        <v/>
      </c>
    </row>
    <row r="58" spans="1:7" x14ac:dyDescent="0.2">
      <c r="A58" s="165" t="s">
        <v>115</v>
      </c>
      <c r="B58" t="e">
        <f>MATCH("PCB 138*",GWN!A:A,0)</f>
        <v>#N/A</v>
      </c>
      <c r="D58" s="376" t="str">
        <f t="shared" ca="1" si="1"/>
        <v/>
      </c>
      <c r="E58" s="62" t="str">
        <f ca="1">IF(ISNA(B58),"",IF(INDIRECT("GWN!C"&amp;Tabelle2!$B58)="","-",INDIRECT("GWN!C"&amp;Tabelle2!$B58)))</f>
        <v/>
      </c>
      <c r="G58" t="str">
        <f ca="1">IF(ISNA(B58),"",IF(INDIRECT("GWN!B"&amp;Tabelle2!$B58)="","-",INDIRECT("GWN!B"&amp;Tabelle2!$B58)))</f>
        <v/>
      </c>
    </row>
    <row r="59" spans="1:7" x14ac:dyDescent="0.2">
      <c r="A59" s="165" t="s">
        <v>116</v>
      </c>
      <c r="B59" t="e">
        <f>MATCH("PCB 180*",GWN!A:A,0)</f>
        <v>#N/A</v>
      </c>
      <c r="D59" s="376" t="str">
        <f t="shared" ca="1" si="1"/>
        <v/>
      </c>
      <c r="E59" s="62" t="str">
        <f ca="1">IF(ISNA(B59),"",IF(INDIRECT("GWN!C"&amp;Tabelle2!$B59)="","-",INDIRECT("GWN!C"&amp;Tabelle2!$B59)))</f>
        <v/>
      </c>
      <c r="G59" t="str">
        <f ca="1">IF(ISNA(B59),"",IF(INDIRECT("GWN!B"&amp;Tabelle2!$B59)="","-",INDIRECT("GWN!B"&amp;Tabelle2!$B59)))</f>
        <v/>
      </c>
    </row>
    <row r="60" spans="1:7" x14ac:dyDescent="0.2">
      <c r="A60" s="167" t="s">
        <v>117</v>
      </c>
      <c r="B60" t="e">
        <f>MATCH("Summe 6 DIN-PCB exkl. BG*",GWN!A:A,0)</f>
        <v>#N/A</v>
      </c>
      <c r="D60" s="376" t="str">
        <f t="shared" si="1"/>
        <v>-</v>
      </c>
      <c r="E60" s="175" t="s">
        <v>7</v>
      </c>
      <c r="G60" t="str">
        <f ca="1">IF(ISNA(B60),"",IF(INDIRECT("GWN!B"&amp;Tabelle2!$B60)="","-",INDIRECT("GWN!B"&amp;Tabelle2!$B60)))</f>
        <v/>
      </c>
    </row>
    <row r="61" spans="1:7" x14ac:dyDescent="0.2">
      <c r="A61" s="165" t="s">
        <v>118</v>
      </c>
      <c r="B61" t="e">
        <f>MATCH("PCB 118*",GWN!A:A,0)</f>
        <v>#N/A</v>
      </c>
      <c r="D61" s="376" t="str">
        <f t="shared" ca="1" si="1"/>
        <v/>
      </c>
      <c r="E61" s="62" t="str">
        <f ca="1">IF(ISNA(B61),"",IF(INDIRECT("GWN!C"&amp;Tabelle2!$B61)="","-",INDIRECT("GWN!C"&amp;Tabelle2!$B61)))</f>
        <v/>
      </c>
      <c r="G61" t="str">
        <f ca="1">IF(ISNA(B61),"",IF(INDIRECT("GWN!B"&amp;Tabelle2!$B61)="","-",INDIRECT("GWN!B"&amp;Tabelle2!$B61)))</f>
        <v/>
      </c>
    </row>
    <row r="62" spans="1:7" x14ac:dyDescent="0.2">
      <c r="A62" s="167" t="s">
        <v>119</v>
      </c>
      <c r="B62" t="e">
        <f>MATCH("Summe PCB (7)*",GWN!A:A,0)</f>
        <v>#N/A</v>
      </c>
      <c r="D62" s="376" t="str">
        <f t="shared" si="1"/>
        <v>-</v>
      </c>
      <c r="E62" s="175" t="s">
        <v>7</v>
      </c>
      <c r="G62" t="str">
        <f ca="1">IF(ISNA(B62),"",IF(INDIRECT("GWN!B"&amp;Tabelle2!$B62)="","-",INDIRECT("GWN!B"&amp;Tabelle2!$B62)))</f>
        <v/>
      </c>
    </row>
    <row r="63" spans="1:7" x14ac:dyDescent="0.2">
      <c r="A63" s="168"/>
      <c r="D63" s="376" t="str">
        <f t="shared" si="1"/>
        <v/>
      </c>
      <c r="E63" s="175"/>
    </row>
    <row r="64" spans="1:7" x14ac:dyDescent="0.2">
      <c r="A64" s="169" t="s">
        <v>120</v>
      </c>
      <c r="D64" s="376" t="str">
        <f t="shared" si="1"/>
        <v/>
      </c>
      <c r="E64" s="175"/>
    </row>
    <row r="65" spans="1:7" x14ac:dyDescent="0.2">
      <c r="A65" s="171"/>
      <c r="D65" s="376" t="str">
        <f t="shared" si="1"/>
        <v/>
      </c>
      <c r="E65" s="175"/>
    </row>
    <row r="66" spans="1:7" x14ac:dyDescent="0.2">
      <c r="A66" s="165" t="s">
        <v>121</v>
      </c>
      <c r="B66" t="e" cm="1">
        <f t="array" ref="B66">MATCH("Arsen (As)*"&amp;"mg/kg*",GWN!A:A&amp;GWN!B:B,0)</f>
        <v>#N/A</v>
      </c>
      <c r="D66" s="376" t="str">
        <f t="shared" ca="1" si="1"/>
        <v/>
      </c>
      <c r="E66" s="62" t="str">
        <f ca="1">IF(ISNA(B66),"",IF(INDIRECT("GWN!C"&amp;Tabelle2!$B66)="","-",INDIRECT("GWN!C"&amp;Tabelle2!$B66)))</f>
        <v/>
      </c>
      <c r="G66" t="str">
        <f ca="1">IF(ISNA(B66),"",IF(INDIRECT("GWN!B"&amp;Tabelle2!$B66)="","-",INDIRECT("GWN!B"&amp;Tabelle2!$B66)))</f>
        <v/>
      </c>
    </row>
    <row r="67" spans="1:7" x14ac:dyDescent="0.2">
      <c r="A67" s="165" t="s">
        <v>122</v>
      </c>
      <c r="B67" t="e" cm="1">
        <f t="array" ref="B67">MATCH("Blei (Pb)*"&amp;"mg/kg*",GWN!A:A&amp;GWN!B:B,0)</f>
        <v>#N/A</v>
      </c>
      <c r="D67" s="376" t="str">
        <f t="shared" ca="1" si="1"/>
        <v/>
      </c>
      <c r="E67" s="62" t="str">
        <f ca="1">IF(ISNA(B67),"",IF(INDIRECT("GWN!C"&amp;Tabelle2!$B67)="","-",INDIRECT("GWN!C"&amp;Tabelle2!$B67)))</f>
        <v/>
      </c>
      <c r="G67" t="str">
        <f ca="1">IF(ISNA(B67),"",IF(INDIRECT("GWN!B"&amp;Tabelle2!$B67)="","-",INDIRECT("GWN!B"&amp;Tabelle2!$B67)))</f>
        <v/>
      </c>
    </row>
    <row r="68" spans="1:7" x14ac:dyDescent="0.2">
      <c r="A68" s="165" t="s">
        <v>123</v>
      </c>
      <c r="B68" t="e" cm="1">
        <f t="array" ref="B68">MATCH("Cadmium (Cd)*"&amp;"mg/kg*",GWN!A:A&amp;GWN!B:B,0)</f>
        <v>#N/A</v>
      </c>
      <c r="D68" s="376" t="str">
        <f t="shared" ca="1" si="1"/>
        <v/>
      </c>
      <c r="E68" s="62" t="str">
        <f ca="1">IF(ISNA(B68),"",IF(INDIRECT("GWN!C"&amp;Tabelle2!$B68)="","-",INDIRECT("GWN!C"&amp;Tabelle2!$B68)))</f>
        <v/>
      </c>
      <c r="G68" t="str">
        <f ca="1">IF(ISNA(B68),"",IF(INDIRECT("GWN!B"&amp;Tabelle2!$B68)="","-",INDIRECT("GWN!B"&amp;Tabelle2!$B68)))</f>
        <v/>
      </c>
    </row>
    <row r="69" spans="1:7" x14ac:dyDescent="0.2">
      <c r="A69" s="165" t="s">
        <v>124</v>
      </c>
      <c r="B69" t="e" cm="1">
        <f t="array" ref="B69">MATCH("Chrom (Cr)*"&amp;"mg/kg*",GWN!A:A&amp;GWN!B:B,0)</f>
        <v>#N/A</v>
      </c>
      <c r="D69" s="376" t="str">
        <f t="shared" ca="1" si="1"/>
        <v/>
      </c>
      <c r="E69" s="62" t="str">
        <f ca="1">IF(ISNA(B69),"",IF(INDIRECT("GWN!C"&amp;Tabelle2!$B69)="","-",INDIRECT("GWN!C"&amp;Tabelle2!$B69)))</f>
        <v/>
      </c>
      <c r="G69" t="str">
        <f ca="1">IF(ISNA(B69),"",IF(INDIRECT("GWN!B"&amp;Tabelle2!$B69)="","-",INDIRECT("GWN!B"&amp;Tabelle2!$B69)))</f>
        <v/>
      </c>
    </row>
    <row r="70" spans="1:7" x14ac:dyDescent="0.2">
      <c r="A70" s="165" t="s">
        <v>125</v>
      </c>
      <c r="B70" t="e" cm="1">
        <f t="array" ref="B70">MATCH("Kupfer (Cu)*"&amp;"mg/kg*",GWN!A:A&amp;GWN!B:B,0)</f>
        <v>#N/A</v>
      </c>
      <c r="D70" s="376" t="str">
        <f t="shared" ca="1" si="1"/>
        <v/>
      </c>
      <c r="E70" s="62" t="str">
        <f ca="1">IF(ISNA(B70),"",IF(INDIRECT("GWN!C"&amp;Tabelle2!$B70)="","-",INDIRECT("GWN!C"&amp;Tabelle2!$B70)))</f>
        <v/>
      </c>
      <c r="G70" t="str">
        <f ca="1">IF(ISNA(B70),"",IF(INDIRECT("GWN!B"&amp;Tabelle2!$B70)="","-",INDIRECT("GWN!B"&amp;Tabelle2!$B70)))</f>
        <v/>
      </c>
    </row>
    <row r="71" spans="1:7" x14ac:dyDescent="0.2">
      <c r="A71" s="165" t="s">
        <v>126</v>
      </c>
      <c r="B71" t="e">
        <f t="array" ref="B71">MATCH("Nickel (Ni)*"&amp;"mg/kg*",GWN!A:A&amp;GWN!B:B,0)</f>
        <v>#N/A</v>
      </c>
      <c r="D71" s="376" t="str">
        <f t="shared" ca="1" si="1"/>
        <v/>
      </c>
      <c r="E71" s="62" t="str">
        <f ca="1">IF(ISNA(B71),"",IF(INDIRECT("GWN!C"&amp;Tabelle2!$B71)="","-",INDIRECT("GWN!C"&amp;Tabelle2!$B71)))</f>
        <v/>
      </c>
      <c r="G71" t="str">
        <f ca="1">IF(ISNA(B71),"",IF(INDIRECT("GWN!B"&amp;Tabelle2!$B71)="","-",INDIRECT("GWN!B"&amp;Tabelle2!$B71)))</f>
        <v/>
      </c>
    </row>
    <row r="72" spans="1:7" x14ac:dyDescent="0.2">
      <c r="A72" s="165" t="s">
        <v>127</v>
      </c>
      <c r="B72" t="e" cm="1">
        <f t="array" ref="B72">MATCH("Quecksilber (Hg)*"&amp;"mg/kg*",GWN!A:A&amp;GWN!B:B,0)</f>
        <v>#N/A</v>
      </c>
      <c r="D72" s="376" t="str">
        <f t="shared" ref="D72:D77" ca="1" si="2">IF(E72="","",IF(E72="-","-","&lt; "&amp;E72))</f>
        <v/>
      </c>
      <c r="E72" s="62" t="str">
        <f ca="1">IF(ISNA(B72),"",IF(INDIRECT("GWN!C"&amp;Tabelle2!$B72)="","-",INDIRECT("GWN!C"&amp;Tabelle2!$B72)))</f>
        <v/>
      </c>
      <c r="G72" t="str">
        <f ca="1">IF(ISNA(B72),"",IF(INDIRECT("GWN!B"&amp;Tabelle2!$B72)="","-",INDIRECT("GWN!B"&amp;Tabelle2!$B72)))</f>
        <v/>
      </c>
    </row>
    <row r="73" spans="1:7" x14ac:dyDescent="0.2">
      <c r="A73" s="165" t="s">
        <v>128</v>
      </c>
      <c r="B73" t="e" cm="1">
        <f t="array" ref="B73">MATCH("Thallium (Tl)*"&amp;"mg/kg*",GWN!A:A&amp;GWN!B:B,0)</f>
        <v>#N/A</v>
      </c>
      <c r="D73" s="376" t="str">
        <f t="shared" ca="1" si="2"/>
        <v/>
      </c>
      <c r="E73" s="62" t="str">
        <f ca="1">IF(ISNA(B73),"",IF(INDIRECT("GWN!C"&amp;Tabelle2!$B73)="","-",INDIRECT("GWN!C"&amp;Tabelle2!$B73)))</f>
        <v/>
      </c>
      <c r="G73" t="str">
        <f ca="1">IF(ISNA(B73),"",IF(INDIRECT("GWN!B"&amp;Tabelle2!$B73)="","-",INDIRECT("GWN!B"&amp;Tabelle2!$B73)))</f>
        <v/>
      </c>
    </row>
    <row r="74" spans="1:7" x14ac:dyDescent="0.2">
      <c r="A74" s="165" t="s">
        <v>129</v>
      </c>
      <c r="B74" t="e" cm="1">
        <f t="array" ref="B74">MATCH("Zink (Zn)*"&amp;"mg/kg"&amp;"*",GWN!A:A&amp;GWN!B:B,0)</f>
        <v>#N/A</v>
      </c>
      <c r="D74" s="376" t="str">
        <f t="shared" ca="1" si="2"/>
        <v/>
      </c>
      <c r="E74" s="62" t="str">
        <f ca="1">IF(ISNA(B74),"",IF(INDIRECT("GWN!C"&amp;Tabelle2!$B74)="","-",INDIRECT("GWN!C"&amp;Tabelle2!$B74)))</f>
        <v/>
      </c>
      <c r="G74" t="str">
        <f ca="1">IF(ISNA(B74),"",IF(INDIRECT("GWN!B"&amp;Tabelle2!$B74)="","-",INDIRECT("GWN!B"&amp;Tabelle2!$B74)))</f>
        <v/>
      </c>
    </row>
    <row r="75" spans="1:7" x14ac:dyDescent="0.2">
      <c r="A75" s="168"/>
      <c r="D75" s="376" t="str">
        <f t="shared" si="2"/>
        <v/>
      </c>
      <c r="E75" s="175"/>
    </row>
    <row r="76" spans="1:7" x14ac:dyDescent="0.2">
      <c r="A76" s="169" t="s">
        <v>130</v>
      </c>
      <c r="D76" s="376" t="str">
        <f t="shared" si="2"/>
        <v/>
      </c>
      <c r="E76" s="175"/>
    </row>
    <row r="77" spans="1:7" x14ac:dyDescent="0.2">
      <c r="A77" s="171"/>
      <c r="D77" s="376" t="str">
        <f t="shared" si="2"/>
        <v/>
      </c>
      <c r="E77" s="175"/>
    </row>
    <row r="78" spans="1:7" x14ac:dyDescent="0.2">
      <c r="A78" s="165" t="s">
        <v>131</v>
      </c>
      <c r="B78" t="e">
        <f>MATCH("*"&amp;"pH-Wert"&amp;"*",GWN!A:A,0)</f>
        <v>#N/A</v>
      </c>
      <c r="D78" s="376" t="str">
        <f t="shared" ref="D78:D91" ca="1" si="3">IF(E78="","",IF(E78="-","-",IF(G78="µg/l","&lt; "&amp;E78/1000,"&lt; "&amp;E78)))</f>
        <v/>
      </c>
      <c r="E78" s="62" t="str">
        <f ca="1">IF(ISNA(B78),"",IF(INDIRECT("GWN!C"&amp;Tabelle2!$B78)="","-",INDIRECT("GWN!C"&amp;Tabelle2!$B78)))</f>
        <v/>
      </c>
      <c r="G78" t="str">
        <f ca="1">IF(ISNA(B78),"",IF(INDIRECT("GWN!B"&amp;Tabelle2!$B78)="","-",INDIRECT("GWN!B"&amp;Tabelle2!$B78)))</f>
        <v/>
      </c>
    </row>
    <row r="79" spans="1:7" x14ac:dyDescent="0.2">
      <c r="A79" s="165" t="s">
        <v>132</v>
      </c>
      <c r="B79" t="e">
        <f>MATCH("Leitfähigkeit bei 25°C*",GWN!A:A,0)</f>
        <v>#N/A</v>
      </c>
      <c r="D79" s="376" t="str">
        <f t="shared" ca="1" si="3"/>
        <v/>
      </c>
      <c r="E79" s="62" t="str">
        <f ca="1">IF(ISNA(B79),"",IF(INDIRECT("GWN!C"&amp;Tabelle2!$B79)="","-",INDIRECT("GWN!C"&amp;Tabelle2!$B79)))</f>
        <v/>
      </c>
      <c r="G79" t="str">
        <f ca="1">IF(ISNA(B79),"",IF(INDIRECT("GWN!B"&amp;Tabelle2!$B79)="","-",INDIRECT("GWN!B"&amp;Tabelle2!$B79)))</f>
        <v/>
      </c>
    </row>
    <row r="80" spans="1:7" x14ac:dyDescent="0.2">
      <c r="A80" s="165" t="s">
        <v>134</v>
      </c>
      <c r="B80" t="e">
        <f>MATCH("Gesamtgehalt an gelösten Feststoffen*",GWN!A:A,0)</f>
        <v>#N/A</v>
      </c>
      <c r="D80" s="376" t="str">
        <f t="shared" ca="1" si="3"/>
        <v/>
      </c>
      <c r="E80" s="62" t="str">
        <f ca="1">IF(ISNA(B80),"",IF(INDIRECT("GWN!C"&amp;Tabelle2!$B80)="","-",INDIRECT("GWN!C"&amp;Tabelle2!$B80)))</f>
        <v/>
      </c>
      <c r="G80" t="str">
        <f ca="1">IF(ISNA(B80),"",IF(INDIRECT("GWN!B"&amp;Tabelle2!$B80)="","-",INDIRECT("GWN!B"&amp;Tabelle2!$B80)))</f>
        <v/>
      </c>
    </row>
    <row r="81" spans="1:7" x14ac:dyDescent="0.2">
      <c r="A81" s="165" t="s">
        <v>136</v>
      </c>
      <c r="B81" t="e">
        <f>MATCH("Gelöster org. Kohlenstoff (DOC)*",GWN!A:A,0)</f>
        <v>#N/A</v>
      </c>
      <c r="D81" s="376" t="str">
        <f t="shared" ca="1" si="3"/>
        <v/>
      </c>
      <c r="E81" s="62" t="str">
        <f ca="1">IF(ISNA(B81),"",IF(INDIRECT("GWN!C"&amp;Tabelle2!$B81)="","-",INDIRECT("GWN!C"&amp;Tabelle2!$B81)))</f>
        <v/>
      </c>
      <c r="G81" t="str">
        <f ca="1">IF(ISNA(B81),"",IF(INDIRECT("GWN!B"&amp;Tabelle2!$B81)="","-",INDIRECT("GWN!B"&amp;Tabelle2!$B81)))</f>
        <v/>
      </c>
    </row>
    <row r="82" spans="1:7" x14ac:dyDescent="0.2">
      <c r="A82" s="165" t="s">
        <v>137</v>
      </c>
      <c r="B82" t="e">
        <f>MATCH("Chlorid (Cl)*",GWN!A:A,0)</f>
        <v>#N/A</v>
      </c>
      <c r="D82" s="376" t="str">
        <f t="shared" ca="1" si="3"/>
        <v/>
      </c>
      <c r="E82" s="62" t="str">
        <f ca="1">IF(ISNA(B82),"",IF(INDIRECT("GWN!C"&amp;Tabelle2!$B82)="","-",INDIRECT("GWN!C"&amp;Tabelle2!$B82)))</f>
        <v/>
      </c>
      <c r="G82" t="str">
        <f ca="1">IF(ISNA(B82),"",IF(INDIRECT("GWN!B"&amp;Tabelle2!$B82)="","-",INDIRECT("GWN!B"&amp;Tabelle2!$B82)))</f>
        <v/>
      </c>
    </row>
    <row r="83" spans="1:7" x14ac:dyDescent="0.2">
      <c r="A83" s="165" t="s">
        <v>138</v>
      </c>
      <c r="B83" t="e">
        <f>MATCH("Sulfat (SO4)*",GWN!A:A,0)</f>
        <v>#N/A</v>
      </c>
      <c r="D83" s="376" t="str">
        <f t="shared" ca="1" si="3"/>
        <v/>
      </c>
      <c r="E83" s="62" t="str">
        <f ca="1">IF(ISNA(B83),"",IF(INDIRECT("GWN!C"&amp;Tabelle2!$B83)="","-",INDIRECT("GWN!C"&amp;Tabelle2!$B83)))</f>
        <v/>
      </c>
      <c r="G83" t="str">
        <f ca="1">IF(ISNA(B83),"",IF(INDIRECT("GWN!B"&amp;Tabelle2!$B83)="","-",INDIRECT("GWN!B"&amp;Tabelle2!$B83)))</f>
        <v/>
      </c>
    </row>
    <row r="84" spans="1:7" x14ac:dyDescent="0.2">
      <c r="A84" s="165" t="s">
        <v>139</v>
      </c>
      <c r="B84" t="e">
        <f>MATCH("Fluorid*",GWN!A:A,0)</f>
        <v>#N/A</v>
      </c>
      <c r="D84" s="376" t="str">
        <f t="shared" ca="1" si="3"/>
        <v/>
      </c>
      <c r="E84" s="62" t="str">
        <f ca="1">IF(ISNA(B84),"",IF(INDIRECT("GWN!C"&amp;Tabelle2!$B84)="","-",INDIRECT("GWN!C"&amp;Tabelle2!$B84)))</f>
        <v/>
      </c>
      <c r="G84" t="str">
        <f ca="1">IF(ISNA(B84),"",IF(INDIRECT("GWN!B"&amp;Tabelle2!$B84)="","-",INDIRECT("GWN!B"&amp;Tabelle2!$B84)))</f>
        <v/>
      </c>
    </row>
    <row r="85" spans="1:7" x14ac:dyDescent="0.2">
      <c r="A85" s="165" t="s">
        <v>65</v>
      </c>
      <c r="B85" t="e">
        <f>MATCH("Cyanide, gesamt*",GWN!A$32:A$220,0)+31</f>
        <v>#N/A</v>
      </c>
      <c r="D85" s="376" t="str">
        <f t="shared" ca="1" si="3"/>
        <v/>
      </c>
      <c r="E85" s="62" t="str">
        <f ca="1">IF(ISNA(B85),"",IF(INDIRECT("GWN!C"&amp;Tabelle2!$B85)="","-",INDIRECT("GWN!C"&amp;Tabelle2!$B85)))</f>
        <v/>
      </c>
      <c r="G85" t="str">
        <f ca="1">IF(ISNA(B85),"",IF(INDIRECT("GWN!B"&amp;Tabelle2!$B85)="","-",INDIRECT("GWN!B"&amp;Tabelle2!$B85)))</f>
        <v/>
      </c>
    </row>
    <row r="86" spans="1:7" x14ac:dyDescent="0.2">
      <c r="A86" s="165" t="s">
        <v>140</v>
      </c>
      <c r="B86" t="e">
        <f>MATCH("Cyanid leicht freisetzbar / Cyanid frei*",GWN!A$32:A$220,0)+31</f>
        <v>#N/A</v>
      </c>
      <c r="D86" s="376" t="str">
        <f t="shared" ca="1" si="3"/>
        <v/>
      </c>
      <c r="E86" s="62" t="str">
        <f ca="1">IF(ISNA(B86),"",IF(INDIRECT("GWN!C"&amp;Tabelle2!$B86)="","-",INDIRECT("GWN!C"&amp;Tabelle2!$B86)))</f>
        <v/>
      </c>
      <c r="G86" t="str">
        <f ca="1">IF(ISNA(B86),"",IF(INDIRECT("GWN!B"&amp;Tabelle2!$B86)="","-",INDIRECT("GWN!B"&amp;Tabelle2!$B86)))</f>
        <v/>
      </c>
    </row>
    <row r="87" spans="1:7" x14ac:dyDescent="0.2">
      <c r="A87" s="165" t="s">
        <v>141</v>
      </c>
      <c r="B87" t="e">
        <f>MATCH("Phenolindex, wasserdampfflüchtig*",GWN!A:A,0)</f>
        <v>#N/A</v>
      </c>
      <c r="D87" s="376" t="str">
        <f t="shared" ca="1" si="3"/>
        <v/>
      </c>
      <c r="E87" s="62" t="str">
        <f ca="1">IF(ISNA(B87),"",IF(INDIRECT("GWN!C"&amp;Tabelle2!$B87)="","-",INDIRECT("GWN!C"&amp;Tabelle2!$B87)))</f>
        <v/>
      </c>
      <c r="G87" t="str">
        <f ca="1">IF(ISNA(B87),"",IF(INDIRECT("GWN!B"&amp;Tabelle2!$B87)="","-",INDIRECT("GWN!B"&amp;Tabelle2!$B87)))</f>
        <v/>
      </c>
    </row>
    <row r="88" spans="1:7" x14ac:dyDescent="0.2">
      <c r="A88" s="165" t="s">
        <v>142</v>
      </c>
      <c r="B88" t="e">
        <f>MATCH("Antimon (Sb)*",GWN!A$32:A$220,0)+31</f>
        <v>#N/A</v>
      </c>
      <c r="D88" s="376" t="str">
        <f t="shared" ca="1" si="3"/>
        <v/>
      </c>
      <c r="E88" s="62" t="str">
        <f ca="1">IF(ISNA(B88),"",IF(INDIRECT("GWN!C"&amp;Tabelle2!$B88)="","-",INDIRECT("GWN!C"&amp;Tabelle2!$B88)))</f>
        <v/>
      </c>
      <c r="G88" t="str">
        <f ca="1">IF(ISNA(B88),"",IF(INDIRECT("GWN!B"&amp;Tabelle2!$B88)="","-",INDIRECT("GWN!B"&amp;Tabelle2!$B88)))</f>
        <v/>
      </c>
    </row>
    <row r="89" spans="1:7" x14ac:dyDescent="0.2">
      <c r="A89" s="165" t="s">
        <v>121</v>
      </c>
      <c r="B89" t="e">
        <f t="array" ref="B89">MATCH("Arsen (As)*"&amp;"*l*",GWN!A:A&amp;GWN!B:B,0)</f>
        <v>#N/A</v>
      </c>
      <c r="D89" s="376" t="str">
        <f t="shared" ca="1" si="3"/>
        <v/>
      </c>
      <c r="E89" s="62" t="str">
        <f ca="1">IF(ISNA(B89),"",IF(INDIRECT("GWN!C"&amp;Tabelle2!$B89)="","-",INDIRECT("GWN!C"&amp;Tabelle2!$B89)))</f>
        <v/>
      </c>
      <c r="G89" t="str">
        <f ca="1">IF(ISNA(B89),"",IF(INDIRECT("GWN!B"&amp;Tabelle2!$B89)="","-",INDIRECT("GWN!B"&amp;Tabelle2!$B89)))</f>
        <v/>
      </c>
    </row>
    <row r="90" spans="1:7" x14ac:dyDescent="0.2">
      <c r="A90" s="165" t="s">
        <v>143</v>
      </c>
      <c r="B90" t="e">
        <f t="array" ref="B90">MATCH("Barium (Ba)*"&amp;"*l*",GWN!A:A&amp;GWN!B:B,0)</f>
        <v>#N/A</v>
      </c>
      <c r="D90" s="376" t="str">
        <f t="shared" ca="1" si="3"/>
        <v/>
      </c>
      <c r="E90" s="62" t="str">
        <f ca="1">IF(ISNA(B90),"",IF(INDIRECT("GWN!C"&amp;Tabelle2!$B90)="","-",INDIRECT("GWN!C"&amp;Tabelle2!$B90)))</f>
        <v/>
      </c>
      <c r="G90" t="str">
        <f ca="1">IF(ISNA(B90),"",IF(INDIRECT("GWN!B"&amp;Tabelle2!$B90)="","-",INDIRECT("GWN!B"&amp;Tabelle2!$B90)))</f>
        <v/>
      </c>
    </row>
    <row r="91" spans="1:7" x14ac:dyDescent="0.2">
      <c r="A91" s="165" t="s">
        <v>122</v>
      </c>
      <c r="B91" t="e">
        <f t="array" ref="B91">MATCH("Blei (Pb)*"&amp;"*l*",GWN!A:A&amp;GWN!B:B,0)</f>
        <v>#N/A</v>
      </c>
      <c r="D91" s="376" t="str">
        <f t="shared" ca="1" si="3"/>
        <v/>
      </c>
      <c r="E91" s="62" t="str">
        <f ca="1">IF(ISNA(B91),"",IF(INDIRECT("GWN!C"&amp;Tabelle2!$B91)="","-",INDIRECT("GWN!C"&amp;Tabelle2!$B91)))</f>
        <v/>
      </c>
      <c r="G91" t="str">
        <f ca="1">IF(ISNA(B91),"",IF(INDIRECT("GWN!B"&amp;Tabelle2!$B91)="","-",INDIRECT("GWN!B"&amp;Tabelle2!$B91)))</f>
        <v/>
      </c>
    </row>
    <row r="92" spans="1:7" x14ac:dyDescent="0.2">
      <c r="A92" s="165" t="s">
        <v>123</v>
      </c>
      <c r="B92" t="e">
        <f t="array" ref="B92">MATCH("Cadmium (Cd)*"&amp;"*l*",GWN!A:A&amp;GWN!B:B,0)</f>
        <v>#N/A</v>
      </c>
      <c r="D92" s="376" t="str">
        <f ca="1">IF(E92="","",IF(E92="-","-",IF(G92="µg/l","&lt; "&amp;E92/1000,"&lt; "&amp;E92)))</f>
        <v/>
      </c>
      <c r="E92" s="62" t="str">
        <f ca="1">IF(ISNA(B92),"",IF(INDIRECT("GWN!C"&amp;Tabelle2!$B92)="","-",INDIRECT("GWN!C"&amp;Tabelle2!$B92)))</f>
        <v/>
      </c>
      <c r="G92" t="str">
        <f ca="1">IF(ISNA(B92),"",IF(INDIRECT("GWN!B"&amp;Tabelle2!$B92)="","-",INDIRECT("GWN!B"&amp;Tabelle2!$B92)))</f>
        <v/>
      </c>
    </row>
    <row r="93" spans="1:7" x14ac:dyDescent="0.2">
      <c r="A93" s="165" t="s">
        <v>124</v>
      </c>
      <c r="B93" t="e">
        <f t="array" ref="B93">MATCH("Chrom (Cr)*"&amp;"*l*",GWN!A:A&amp;GWN!B:B,0)</f>
        <v>#N/A</v>
      </c>
      <c r="D93" s="376" t="str">
        <f t="shared" ref="D93:D104" ca="1" si="4">IF(E93="","",IF(E93="-","-",IF(G93="µg/l","&lt; "&amp;E93/1000,"&lt; "&amp;E93)))</f>
        <v/>
      </c>
      <c r="E93" s="62" t="str">
        <f ca="1">IF(ISNA(B93),"",IF(INDIRECT("GWN!C"&amp;Tabelle2!$B93)="","-",INDIRECT("GWN!C"&amp;Tabelle2!$B93)))</f>
        <v/>
      </c>
      <c r="G93" t="str">
        <f ca="1">IF(ISNA(B93),"",IF(INDIRECT("GWN!B"&amp;Tabelle2!$B93)="","-",INDIRECT("GWN!B"&amp;Tabelle2!$B93)))</f>
        <v/>
      </c>
    </row>
    <row r="94" spans="1:7" x14ac:dyDescent="0.2">
      <c r="A94" s="165" t="s">
        <v>125</v>
      </c>
      <c r="B94" t="e">
        <f t="array" ref="B94">MATCH("Kupfer (Cu)*"&amp;"*l*",GWN!A:A&amp;GWN!B:B,0)</f>
        <v>#N/A</v>
      </c>
      <c r="D94" s="376" t="str">
        <f t="shared" ca="1" si="4"/>
        <v/>
      </c>
      <c r="E94" s="62" t="str">
        <f ca="1">IF(ISNA(B94),"",IF(INDIRECT("GWN!C"&amp;Tabelle2!$B94)="","-",INDIRECT("GWN!C"&amp;Tabelle2!$B94)))</f>
        <v/>
      </c>
      <c r="G94" t="str">
        <f ca="1">IF(ISNA(B94),"",IF(INDIRECT("GWN!B"&amp;Tabelle2!$B94)="","-",INDIRECT("GWN!B"&amp;Tabelle2!$B94)))</f>
        <v/>
      </c>
    </row>
    <row r="95" spans="1:7" x14ac:dyDescent="0.2">
      <c r="A95" s="165" t="s">
        <v>144</v>
      </c>
      <c r="B95" t="e">
        <f t="array" ref="B95">MATCH("Molybdän (Mo)*"&amp;"*l*",GWN!A:A&amp;GWN!B:B,0)</f>
        <v>#N/A</v>
      </c>
      <c r="D95" s="376" t="str">
        <f t="shared" ca="1" si="4"/>
        <v/>
      </c>
      <c r="E95" s="62" t="str">
        <f ca="1">IF(ISNA(B95),"",IF(INDIRECT("GWN!C"&amp;Tabelle2!$B95)="","-",INDIRECT("GWN!C"&amp;Tabelle2!$B95)))</f>
        <v/>
      </c>
      <c r="G95" t="str">
        <f ca="1">IF(ISNA(B95),"",IF(INDIRECT("GWN!B"&amp;Tabelle2!$B95)="","-",INDIRECT("GWN!B"&amp;Tabelle2!$B95)))</f>
        <v/>
      </c>
    </row>
    <row r="96" spans="1:7" x14ac:dyDescent="0.2">
      <c r="A96" s="165" t="s">
        <v>126</v>
      </c>
      <c r="B96" t="e">
        <f t="array" ref="B96">MATCH("Nickel (Ni)*"&amp;"*l*",GWN!A:A&amp;GWN!B:B,0)</f>
        <v>#N/A</v>
      </c>
      <c r="D96" s="376" t="str">
        <f t="shared" ca="1" si="4"/>
        <v/>
      </c>
      <c r="E96" s="62" t="str">
        <f ca="1">IF(ISNA(B96),"",IF(INDIRECT("GWN!C"&amp;Tabelle2!$B96)="","-",INDIRECT("GWN!C"&amp;Tabelle2!$B96)))</f>
        <v/>
      </c>
      <c r="G96" t="str">
        <f ca="1">IF(ISNA(B96),"",IF(INDIRECT("GWN!B"&amp;Tabelle2!$B96)="","-",INDIRECT("GWN!B"&amp;Tabelle2!$B96)))</f>
        <v/>
      </c>
    </row>
    <row r="97" spans="1:7" x14ac:dyDescent="0.2">
      <c r="A97" s="165" t="s">
        <v>127</v>
      </c>
      <c r="B97" t="e">
        <f t="array" ref="B97">MATCH("Quecksilber (Hg)*"&amp;"*l*",GWN!A:A&amp;GWN!B:B,0)</f>
        <v>#N/A</v>
      </c>
      <c r="D97" s="376" t="str">
        <f t="shared" ca="1" si="4"/>
        <v/>
      </c>
      <c r="E97" s="62" t="str">
        <f ca="1">IF(ISNA(B97),"",IF(INDIRECT("GWN!C"&amp;Tabelle2!$B97)="","-",INDIRECT("GWN!C"&amp;Tabelle2!$B97)))</f>
        <v/>
      </c>
      <c r="G97" t="str">
        <f ca="1">IF(ISNA(B97),"",IF(INDIRECT("GWN!B"&amp;Tabelle2!$B97)="","-",INDIRECT("GWN!B"&amp;Tabelle2!$B97)))</f>
        <v/>
      </c>
    </row>
    <row r="98" spans="1:7" x14ac:dyDescent="0.2">
      <c r="A98" s="165" t="s">
        <v>145</v>
      </c>
      <c r="B98" t="e">
        <f t="array" ref="B98">MATCH("Selen (Se)*"&amp;"*l*",GWN!A:A&amp;GWN!B:B,0)</f>
        <v>#N/A</v>
      </c>
      <c r="D98" s="376" t="str">
        <f t="shared" ca="1" si="4"/>
        <v/>
      </c>
      <c r="E98" s="62" t="str">
        <f ca="1">IF(ISNA(B98),"",IF(INDIRECT("GWN!C"&amp;Tabelle2!$B98)="","-",INDIRECT("GWN!C"&amp;Tabelle2!$B98)))</f>
        <v/>
      </c>
      <c r="G98" t="str">
        <f ca="1">IF(ISNA(B98),"",IF(INDIRECT("GWN!B"&amp;Tabelle2!$B98)="","-",INDIRECT("GWN!B"&amp;Tabelle2!$B98)))</f>
        <v/>
      </c>
    </row>
    <row r="99" spans="1:7" x14ac:dyDescent="0.2">
      <c r="A99" s="165" t="s">
        <v>129</v>
      </c>
      <c r="B99" t="e">
        <f t="array" ref="B99">MATCH("Zink (Zn)*"&amp;"*l*",GWN!A:A&amp;GWN!B:B,0)</f>
        <v>#N/A</v>
      </c>
      <c r="D99" s="376" t="str">
        <f t="shared" ca="1" si="4"/>
        <v/>
      </c>
      <c r="E99" s="62" t="str">
        <f ca="1">IF(ISNA(B99),"",IF(INDIRECT("GWN!C"&amp;Tabelle2!$B99)="","-",INDIRECT("GWN!C"&amp;Tabelle2!$B99)))</f>
        <v/>
      </c>
      <c r="G99" t="str">
        <f ca="1">IF(ISNA(B99),"",IF(INDIRECT("GWN!B"&amp;Tabelle2!$B99)="","-",INDIRECT("GWN!B"&amp;Tabelle2!$B99)))</f>
        <v/>
      </c>
    </row>
    <row r="100" spans="1:7" x14ac:dyDescent="0.2">
      <c r="A100" s="165" t="s">
        <v>223</v>
      </c>
      <c r="B100" t="e">
        <f>MATCH("Brennwert (Ho)"&amp;"*",GWN!A:A,0)</f>
        <v>#N/A</v>
      </c>
      <c r="D100" s="376" t="str">
        <f t="shared" ca="1" si="4"/>
        <v/>
      </c>
      <c r="E100" s="62" t="str">
        <f ca="1">IF(ISNA(B100),"",IF(INDIRECT("GWN!C"&amp;Tabelle2!$B100)="","-",INDIRECT("GWN!C"&amp;Tabelle2!$B100)))</f>
        <v/>
      </c>
      <c r="G100" t="str">
        <f ca="1">IF(ISNA(B100),"",IF(INDIRECT("GWN!B"&amp;Tabelle2!$B100)="","-",INDIRECT("GWN!B"&amp;Tabelle2!$B100)))</f>
        <v/>
      </c>
    </row>
    <row r="101" spans="1:7" x14ac:dyDescent="0.2">
      <c r="A101" s="165" t="s">
        <v>224</v>
      </c>
      <c r="B101" t="e">
        <f>MATCH("Atmungsaktivität (AT4)*",GWN!A:A,0)</f>
        <v>#N/A</v>
      </c>
      <c r="D101" s="376" t="str">
        <f t="shared" ca="1" si="4"/>
        <v/>
      </c>
      <c r="E101" s="62" t="str">
        <f ca="1">IF(ISNA(B101),"",IF(INDIRECT("GWN!C"&amp;Tabelle2!$B101)="","-",INDIRECT("GWN!C"&amp;Tabelle2!$B101)))</f>
        <v/>
      </c>
      <c r="G101" t="str">
        <f ca="1">IF(ISNA(B101),"",IF(INDIRECT("GWN!B"&amp;Tabelle2!$B101)="","-",INDIRECT("GWN!B"&amp;Tabelle2!$B101)))</f>
        <v/>
      </c>
    </row>
    <row r="102" spans="1:7" x14ac:dyDescent="0.2">
      <c r="A102" s="165" t="s">
        <v>275</v>
      </c>
      <c r="B102" t="e">
        <f>MATCH("Gasbildung*",GWN!A:A,0)</f>
        <v>#N/A</v>
      </c>
      <c r="D102" s="376" t="str">
        <f t="shared" ca="1" si="4"/>
        <v/>
      </c>
      <c r="E102" s="62" t="str">
        <f ca="1">IF(ISNA(B102),"",IF(INDIRECT("GWN!C"&amp;Tabelle2!$B102)="","-",INDIRECT("GWN!C"&amp;Tabelle2!$B102)))</f>
        <v/>
      </c>
      <c r="G102" t="str">
        <f ca="1">IF(ISNA(B102),"",IF(INDIRECT("GWN!B"&amp;Tabelle2!$B102)="","-",INDIRECT("GWN!B"&amp;Tabelle2!$B102)))</f>
        <v/>
      </c>
    </row>
    <row r="103" spans="1:7" x14ac:dyDescent="0.2">
      <c r="A103" s="165" t="s">
        <v>225</v>
      </c>
      <c r="B103" t="e">
        <f>MATCH("Antimon - C0-Wert"&amp;"*",GWN!A:A,0)</f>
        <v>#N/A</v>
      </c>
      <c r="D103" s="376" t="str">
        <f t="shared" ca="1" si="4"/>
        <v/>
      </c>
      <c r="E103" s="62" t="str">
        <f ca="1">IF(ISNA(B103),"",IF(INDIRECT("GWN!C"&amp;Tabelle2!$B103)="","-",INDIRECT("GWN!C"&amp;Tabelle2!$B103)))</f>
        <v/>
      </c>
      <c r="G103" t="str">
        <f ca="1">IF(ISNA(B103),"",IF(INDIRECT("GWN!B"&amp;Tabelle2!$B103)="","-",INDIRECT("GWN!B"&amp;Tabelle2!$B103)))</f>
        <v/>
      </c>
    </row>
    <row r="104" spans="1:7" x14ac:dyDescent="0.2">
      <c r="A104" s="21" t="s">
        <v>240</v>
      </c>
      <c r="B104" t="e">
        <f>MATCH("Wasserlöslicher Anteil*",GWN!A:A,0)</f>
        <v>#N/A</v>
      </c>
      <c r="D104" s="376" t="str">
        <f t="shared" ca="1" si="4"/>
        <v/>
      </c>
      <c r="E104" s="62" t="str">
        <f ca="1">IF(ISNA(B104),"",IF(INDIRECT("GWN!C"&amp;Tabelle2!$B104)="","-",INDIRECT("GWN!C"&amp;Tabelle2!$B104)))</f>
        <v/>
      </c>
      <c r="G104" t="str">
        <f ca="1">IF(ISNA(B104),"",IF(INDIRECT("GWN!B"&amp;Tabelle2!$B104)="","-",INDIRECT("GWN!B"&amp;Tabelle2!$B104)))</f>
        <v/>
      </c>
    </row>
    <row r="105" spans="1:7" x14ac:dyDescent="0.2">
      <c r="A105" s="21"/>
    </row>
    <row r="106" spans="1:7" x14ac:dyDescent="0.2">
      <c r="A106" s="318" t="s">
        <v>266</v>
      </c>
    </row>
    <row r="107" spans="1:7" x14ac:dyDescent="0.2">
      <c r="A107" s="318"/>
    </row>
    <row r="108" spans="1:7" x14ac:dyDescent="0.2">
      <c r="A108" s="320" t="s">
        <v>177</v>
      </c>
    </row>
    <row r="109" spans="1:7" x14ac:dyDescent="0.2">
      <c r="A109" s="165" t="s">
        <v>265</v>
      </c>
    </row>
    <row r="110" spans="1:7" x14ac:dyDescent="0.2">
      <c r="A110" s="165" t="s">
        <v>265</v>
      </c>
    </row>
    <row r="111" spans="1:7" x14ac:dyDescent="0.2">
      <c r="A111" s="165" t="s">
        <v>267</v>
      </c>
    </row>
    <row r="112" spans="1:7" x14ac:dyDescent="0.2">
      <c r="A112" s="165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/>
  <dimension ref="A1:DG120"/>
  <sheetViews>
    <sheetView topLeftCell="A51" workbookViewId="0">
      <selection activeCell="P76" sqref="P76"/>
    </sheetView>
  </sheetViews>
  <sheetFormatPr baseColWidth="10" defaultRowHeight="11.25" x14ac:dyDescent="0.2"/>
  <cols>
    <col min="1" max="1" width="7.83203125" style="23" customWidth="1"/>
    <col min="2" max="2" width="7.33203125" style="22" customWidth="1"/>
    <col min="3" max="3" width="7.83203125" style="22" customWidth="1"/>
    <col min="4" max="4" width="7.5" style="22" customWidth="1"/>
    <col min="5" max="5" width="36.5" style="21" customWidth="1"/>
    <col min="7" max="24" width="13.83203125" style="175" customWidth="1"/>
    <col min="25" max="104" width="13.83203125" style="176" customWidth="1"/>
    <col min="105" max="111" width="12" style="176"/>
  </cols>
  <sheetData>
    <row r="1" spans="1:111" s="187" customFormat="1" x14ac:dyDescent="0.2">
      <c r="A1" s="161" t="s">
        <v>7</v>
      </c>
      <c r="B1" s="161" t="s">
        <v>7</v>
      </c>
      <c r="C1" s="161" t="s">
        <v>7</v>
      </c>
      <c r="D1" s="161" t="s">
        <v>7</v>
      </c>
      <c r="E1" s="184"/>
      <c r="F1" s="184"/>
      <c r="G1" s="183" t="s">
        <v>314</v>
      </c>
      <c r="H1" s="183" t="s">
        <v>315</v>
      </c>
      <c r="I1" s="183" t="str">
        <f>MID(GWN!G$1,1,2)</f>
        <v/>
      </c>
      <c r="J1" s="183" t="str">
        <f>MID(GWN!H$1,1,2)</f>
        <v/>
      </c>
      <c r="K1" s="183" t="str">
        <f>MID(GWN!I$1,1,2)</f>
        <v/>
      </c>
      <c r="L1" s="183" t="str">
        <f>MID(GWN!J$1,1,2)</f>
        <v/>
      </c>
      <c r="M1" s="183" t="str">
        <f>MID(GWN!K$1,1,2)</f>
        <v/>
      </c>
      <c r="N1" s="183" t="str">
        <f>MID(GWN!L$1,1,2)</f>
        <v/>
      </c>
      <c r="O1" s="183" t="str">
        <f>MID(GWN!M$1,1,2)</f>
        <v/>
      </c>
      <c r="P1" s="183" t="str">
        <f>MID(GWN!N$1,1,2)</f>
        <v/>
      </c>
      <c r="Q1" s="183" t="str">
        <f>MID(GWN!O$1,1,2)</f>
        <v/>
      </c>
      <c r="R1" s="183" t="str">
        <f>MID(GWN!P$1,1,2)</f>
        <v/>
      </c>
      <c r="S1" s="183" t="str">
        <f>MID(GWN!Q$1,1,2)</f>
        <v/>
      </c>
      <c r="T1" s="183" t="str">
        <f>MID(GWN!R$1,1,2)</f>
        <v/>
      </c>
      <c r="U1" s="183" t="str">
        <f>MID(GWN!S$1,1,2)</f>
        <v/>
      </c>
      <c r="V1" s="183" t="str">
        <f>MID(GWN!T$1,1,2)</f>
        <v/>
      </c>
      <c r="W1" s="183" t="str">
        <f>MID(GWN!U$1,1,2)</f>
        <v/>
      </c>
      <c r="X1" s="183" t="str">
        <f>MID(GWN!V$1,1,2)</f>
        <v/>
      </c>
      <c r="Y1" s="183" t="str">
        <f>MID(GWN!W$1,1,2)</f>
        <v/>
      </c>
      <c r="Z1" s="183" t="str">
        <f>MID(GWN!X$1,1,2)</f>
        <v/>
      </c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  <c r="BY1" s="185"/>
      <c r="BZ1" s="185"/>
      <c r="CA1" s="185"/>
      <c r="CB1" s="185"/>
      <c r="CC1" s="185"/>
      <c r="CD1" s="185"/>
      <c r="CE1" s="185"/>
      <c r="CF1" s="185"/>
      <c r="CG1" s="185"/>
      <c r="CH1" s="185"/>
      <c r="CI1" s="185"/>
      <c r="CJ1" s="186"/>
      <c r="CK1" s="186"/>
      <c r="CL1" s="186"/>
      <c r="CM1" s="186"/>
      <c r="CN1" s="186"/>
      <c r="CO1" s="186"/>
      <c r="CP1" s="186"/>
      <c r="CQ1" s="186"/>
      <c r="CR1" s="186"/>
      <c r="CS1" s="186"/>
      <c r="CT1" s="186"/>
      <c r="CU1" s="186"/>
      <c r="CV1" s="186"/>
      <c r="CW1" s="186"/>
      <c r="CX1" s="186"/>
      <c r="CY1" s="186"/>
      <c r="CZ1" s="186"/>
      <c r="DA1" s="186"/>
      <c r="DB1" s="186"/>
      <c r="DC1" s="186"/>
      <c r="DD1" s="186"/>
      <c r="DE1" s="186"/>
      <c r="DF1" s="186"/>
      <c r="DG1" s="186"/>
    </row>
    <row r="2" spans="1:111" s="187" customFormat="1" x14ac:dyDescent="0.2">
      <c r="A2" s="161" t="s">
        <v>7</v>
      </c>
      <c r="B2" s="161" t="s">
        <v>7</v>
      </c>
      <c r="C2" s="161" t="s">
        <v>7</v>
      </c>
      <c r="D2" s="161" t="s">
        <v>7</v>
      </c>
      <c r="E2" s="184"/>
      <c r="F2" s="184"/>
      <c r="G2" s="161" t="str">
        <f>IF(G1&lt;&gt;"","Erk.-St.","")</f>
        <v>Erk.-St.</v>
      </c>
      <c r="H2" s="161" t="str">
        <f t="shared" ref="H2:Z2" si="0">IF(H1&lt;&gt;"","Erk.-St.","")</f>
        <v>Erk.-St.</v>
      </c>
      <c r="I2" s="161" t="str">
        <f t="shared" si="0"/>
        <v/>
      </c>
      <c r="J2" s="161" t="str">
        <f>IF(J1&lt;&gt;"","Erk.-St.","")</f>
        <v/>
      </c>
      <c r="K2" s="161" t="str">
        <f t="shared" si="0"/>
        <v/>
      </c>
      <c r="L2" s="161" t="str">
        <f t="shared" si="0"/>
        <v/>
      </c>
      <c r="M2" s="161" t="str">
        <f t="shared" si="0"/>
        <v/>
      </c>
      <c r="N2" s="161" t="str">
        <f t="shared" si="0"/>
        <v/>
      </c>
      <c r="O2" s="161" t="str">
        <f t="shared" si="0"/>
        <v/>
      </c>
      <c r="P2" s="161" t="str">
        <f t="shared" si="0"/>
        <v/>
      </c>
      <c r="Q2" s="161" t="str">
        <f t="shared" si="0"/>
        <v/>
      </c>
      <c r="R2" s="161" t="str">
        <f t="shared" si="0"/>
        <v/>
      </c>
      <c r="S2" s="161" t="str">
        <f t="shared" si="0"/>
        <v/>
      </c>
      <c r="T2" s="161" t="str">
        <f t="shared" si="0"/>
        <v/>
      </c>
      <c r="U2" s="161" t="str">
        <f t="shared" si="0"/>
        <v/>
      </c>
      <c r="V2" s="161" t="str">
        <f t="shared" si="0"/>
        <v/>
      </c>
      <c r="W2" s="161" t="str">
        <f t="shared" si="0"/>
        <v/>
      </c>
      <c r="X2" s="161" t="str">
        <f t="shared" si="0"/>
        <v/>
      </c>
      <c r="Y2" s="161" t="str">
        <f t="shared" si="0"/>
        <v/>
      </c>
      <c r="Z2" s="161" t="str">
        <f t="shared" si="0"/>
        <v/>
      </c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86"/>
      <c r="CU2" s="186"/>
      <c r="CV2" s="186"/>
      <c r="CW2" s="186"/>
      <c r="CX2" s="186"/>
      <c r="CY2" s="186"/>
      <c r="CZ2" s="186"/>
      <c r="DA2" s="186"/>
      <c r="DB2" s="186"/>
      <c r="DC2" s="186"/>
      <c r="DD2" s="186"/>
      <c r="DE2" s="186"/>
      <c r="DF2" s="186"/>
      <c r="DG2" s="186"/>
    </row>
    <row r="3" spans="1:111" s="187" customFormat="1" ht="22.5" x14ac:dyDescent="0.2">
      <c r="A3" s="161" t="s">
        <v>7</v>
      </c>
      <c r="B3" s="161" t="s">
        <v>7</v>
      </c>
      <c r="C3" s="161" t="s">
        <v>7</v>
      </c>
      <c r="D3" s="161" t="s">
        <v>7</v>
      </c>
      <c r="E3" s="184"/>
      <c r="F3" s="184"/>
      <c r="G3" s="182" t="s">
        <v>312</v>
      </c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/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5"/>
      <c r="CC3" s="185"/>
      <c r="CD3" s="185"/>
      <c r="CE3" s="185"/>
      <c r="CF3" s="185"/>
      <c r="CG3" s="185"/>
      <c r="CH3" s="185"/>
      <c r="CI3" s="185"/>
      <c r="CJ3" s="186"/>
      <c r="CK3" s="186"/>
      <c r="CL3" s="186"/>
      <c r="CM3" s="186"/>
      <c r="CN3" s="186"/>
      <c r="CO3" s="186"/>
      <c r="CP3" s="186"/>
      <c r="CQ3" s="186"/>
      <c r="CR3" s="186"/>
      <c r="CS3" s="186"/>
      <c r="CT3" s="186"/>
      <c r="CU3" s="186"/>
      <c r="CV3" s="186"/>
      <c r="CW3" s="186"/>
      <c r="CX3" s="186"/>
      <c r="CY3" s="186"/>
      <c r="CZ3" s="186"/>
      <c r="DA3" s="186"/>
      <c r="DB3" s="186"/>
      <c r="DC3" s="186"/>
      <c r="DD3" s="186"/>
      <c r="DE3" s="186"/>
      <c r="DF3" s="186"/>
      <c r="DG3" s="186"/>
    </row>
    <row r="4" spans="1:111" s="187" customFormat="1" ht="22.5" x14ac:dyDescent="0.2">
      <c r="A4" s="161" t="s">
        <v>148</v>
      </c>
      <c r="B4" s="161" t="s">
        <v>146</v>
      </c>
      <c r="C4" s="161" t="s">
        <v>149</v>
      </c>
      <c r="D4" s="161" t="s">
        <v>245</v>
      </c>
      <c r="E4" s="184"/>
      <c r="F4" s="184"/>
      <c r="G4" s="183" t="s">
        <v>313</v>
      </c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5"/>
      <c r="CC4" s="185"/>
      <c r="CD4" s="185"/>
      <c r="CE4" s="185"/>
      <c r="CF4" s="185"/>
      <c r="CG4" s="185"/>
      <c r="CH4" s="185"/>
      <c r="CI4" s="185"/>
      <c r="CJ4" s="186"/>
      <c r="CK4" s="186"/>
      <c r="CL4" s="186"/>
      <c r="CM4" s="186"/>
      <c r="CN4" s="186"/>
      <c r="CO4" s="186"/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  <c r="DD4" s="186"/>
      <c r="DE4" s="186"/>
      <c r="DF4" s="186"/>
      <c r="DG4" s="186"/>
    </row>
    <row r="5" spans="1:111" x14ac:dyDescent="0.2">
      <c r="A5" s="162"/>
      <c r="B5" s="62"/>
      <c r="C5" s="62"/>
      <c r="D5" s="62"/>
      <c r="E5" s="163" t="s">
        <v>55</v>
      </c>
      <c r="F5" s="163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111" x14ac:dyDescent="0.2">
      <c r="A6" s="162"/>
      <c r="B6" s="62"/>
      <c r="C6" s="62"/>
      <c r="D6" s="62"/>
      <c r="E6" s="164"/>
      <c r="F6" s="164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111" x14ac:dyDescent="0.2">
      <c r="A7" s="162"/>
      <c r="B7" s="62"/>
      <c r="C7" s="62"/>
      <c r="D7" s="62"/>
      <c r="E7" s="165" t="s">
        <v>56</v>
      </c>
      <c r="F7" s="166" t="s">
        <v>57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111" x14ac:dyDescent="0.2">
      <c r="A8" s="162"/>
      <c r="B8" s="62"/>
      <c r="C8" s="62"/>
      <c r="D8" s="62"/>
      <c r="E8" s="165" t="s">
        <v>58</v>
      </c>
      <c r="F8" s="165" t="s">
        <v>57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111" x14ac:dyDescent="0.2">
      <c r="A9" s="162"/>
      <c r="B9" s="62"/>
      <c r="C9" s="62"/>
      <c r="D9" s="62"/>
      <c r="E9" s="165" t="s">
        <v>59</v>
      </c>
      <c r="F9" s="166" t="s">
        <v>57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111" x14ac:dyDescent="0.2">
      <c r="A10" s="162"/>
      <c r="B10" s="62"/>
      <c r="C10" s="62"/>
      <c r="D10" s="62"/>
      <c r="E10" s="165" t="s">
        <v>60</v>
      </c>
      <c r="F10" s="166" t="s">
        <v>57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111" x14ac:dyDescent="0.2">
      <c r="A11" s="162"/>
      <c r="B11" s="62"/>
      <c r="C11" s="62" t="s">
        <v>147</v>
      </c>
      <c r="D11" s="62" t="s">
        <v>147</v>
      </c>
      <c r="E11" s="165" t="s">
        <v>61</v>
      </c>
      <c r="F11" s="166" t="s">
        <v>62</v>
      </c>
      <c r="G11" s="62" t="str">
        <f ca="1">IF(G$1&lt;&gt;"",IF(ISNA(INDIRECT("GWN!E"&amp;Tabelle2!$B5)),"",IF(INDIRECT("GWN!E"&amp;Tabelle2!$B5)="-","-",IF(INDIRECT("GWN!E"&amp;Tabelle2!$B5)="","",IF(INDIRECT("GWN!E"&amp;Tabelle2!$B5)=0,Tabelle2!$D5,INDIRECT("GWN!E"&amp;Tabelle2!$B5))))),"")</f>
        <v/>
      </c>
      <c r="H11" s="62" t="str">
        <f ca="1">IF(H$1&lt;&gt;"",IF(ISNA(INDIRECT("GWN!F"&amp;Tabelle2!$B5)),"",IF(INDIRECT("GWN!F"&amp;Tabelle2!$B5)="-","-",IF(INDIRECT("GWN!F"&amp;Tabelle2!$B5)="","",IF(INDIRECT("GWN!F"&amp;Tabelle2!$B5)=0,Tabelle2!$D5,INDIRECT("GWN!F"&amp;Tabelle2!$B5))))),"")</f>
        <v/>
      </c>
      <c r="I11" s="62" t="str">
        <f ca="1">IF(I$1&lt;&gt;"",IF(ISNA(INDIRECT("GWN!G"&amp;Tabelle2!$B5)),"",IF(INDIRECT("GWN!G"&amp;Tabelle2!$B5)="-","-",IF(INDIRECT("GWN!G"&amp;Tabelle2!$B5)="","",IF(INDIRECT("GWN!G"&amp;Tabelle2!$B5)=0,Tabelle2!$D5,INDIRECT("GWN!G"&amp;Tabelle2!$B5))))),"")</f>
        <v/>
      </c>
      <c r="J11" s="62" t="str">
        <f ca="1">IF(J$1&lt;&gt;"",IF(ISNA(INDIRECT("GWN!H"&amp;Tabelle2!$B5)),"",IF(INDIRECT("GWN!H"&amp;Tabelle2!$B5)="-","-",IF(INDIRECT("GWN!H"&amp;Tabelle2!$B5)="","",IF(INDIRECT("GWN!H"&amp;Tabelle2!$B5)=0,Tabelle2!$D5,INDIRECT("GWN!H"&amp;Tabelle2!$B5))))),"")</f>
        <v/>
      </c>
      <c r="K11" s="62" t="str">
        <f ca="1">IF(K$1&lt;&gt;"",IF(ISNA(INDIRECT("GWN!I"&amp;Tabelle2!$B5)),"",IF(INDIRECT("GWN!I"&amp;Tabelle2!$B5)="-","-",IF(INDIRECT("GWN!I"&amp;Tabelle2!$B5)="","",IF(INDIRECT("GWN!I"&amp;Tabelle2!$B5)=0,Tabelle2!$D5,INDIRECT("GWN!I"&amp;Tabelle2!$B5))))),"")</f>
        <v/>
      </c>
      <c r="L11" s="62" t="str">
        <f ca="1">IF(L$1&lt;&gt;"",IF(ISNA(INDIRECT("GWN!J"&amp;Tabelle2!$B5)),"",IF(INDIRECT("GWN!J"&amp;Tabelle2!$B5)="-","-",IF(INDIRECT("GWN!J"&amp;Tabelle2!$B5)="","",IF(INDIRECT("GWN!J"&amp;Tabelle2!$B5)=0,Tabelle2!$D5,INDIRECT("GWN!J"&amp;Tabelle2!$B5))))),"")</f>
        <v/>
      </c>
      <c r="M11" s="62" t="str">
        <f ca="1">IF(M$1&lt;&gt;"",IF(ISNA(INDIRECT("GWN!K"&amp;Tabelle2!$B5)),"",IF(INDIRECT("GWN!K"&amp;Tabelle2!$B5)="-","-",IF(INDIRECT("GWN!K"&amp;Tabelle2!$B5)="","",IF(INDIRECT("GWN!K"&amp;Tabelle2!$B5)=0,Tabelle2!$D5,INDIRECT("GWN!K"&amp;Tabelle2!$B5))))),"")</f>
        <v/>
      </c>
      <c r="N11" s="62" t="str">
        <f ca="1">IF(N$1&lt;&gt;"",IF(ISNA(INDIRECT("GWN!L"&amp;Tabelle2!$B5)),"",IF(INDIRECT("GWN!L"&amp;Tabelle2!$B5)="-","-",IF(INDIRECT("GWN!L"&amp;Tabelle2!$B5)="","",IF(INDIRECT("GWN!L"&amp;Tabelle2!$B5)=0,Tabelle2!$D5,INDIRECT("GWN!L"&amp;Tabelle2!$B5))))),"")</f>
        <v/>
      </c>
      <c r="O11" s="62" t="str">
        <f ca="1">IF(O$1&lt;&gt;"",IF(ISNA(INDIRECT("GWN!M"&amp;Tabelle2!$B5)),"",IF(INDIRECT("GWN!M"&amp;Tabelle2!$B5)="-","-",IF(INDIRECT("GWN!M"&amp;Tabelle2!$B5)="","",IF(INDIRECT("GWN!M"&amp;Tabelle2!$B5)=0,Tabelle2!$D5,INDIRECT("GWN!M"&amp;Tabelle2!$B5))))),"")</f>
        <v/>
      </c>
      <c r="P11" s="62" t="str">
        <f ca="1">IF(P$1&lt;&gt;"",IF(ISNA(INDIRECT("GWN!N"&amp;Tabelle2!$B5)),"",IF(INDIRECT("GWN!N"&amp;Tabelle2!$B5)="-","-",IF(INDIRECT("GWN!N"&amp;Tabelle2!$B5)="","",IF(INDIRECT("GWN!N"&amp;Tabelle2!$B5)=0,Tabelle2!$D5,INDIRECT("GWN!N"&amp;Tabelle2!$B5))))),"")</f>
        <v/>
      </c>
      <c r="Q11" s="62" t="str">
        <f ca="1">IF(Q$1&lt;&gt;"",IF(ISNA(INDIRECT("GWN!O"&amp;Tabelle2!$B5)),"",IF(INDIRECT("GWN!O"&amp;Tabelle2!$B5)="-","-",IF(INDIRECT("GWN!O"&amp;Tabelle2!$B5)="","",IF(INDIRECT("GWN!O"&amp;Tabelle2!$B5)=0,Tabelle2!$D5,INDIRECT("GWN!O"&amp;Tabelle2!$B5))))),"")</f>
        <v/>
      </c>
      <c r="R11" s="62" t="str">
        <f ca="1">IF(R$1&lt;&gt;"",IF(ISNA(INDIRECT("GWN!P"&amp;Tabelle2!$B5)),"",IF(INDIRECT("GWN!P"&amp;Tabelle2!$B5)="-","-",IF(INDIRECT("GWN!P"&amp;Tabelle2!$B5)="","",IF(INDIRECT("GWN!P"&amp;Tabelle2!$B5)=0,Tabelle2!$D5,INDIRECT("GWN!P"&amp;Tabelle2!$B5))))),"")</f>
        <v/>
      </c>
      <c r="S11" s="62" t="str">
        <f ca="1">IF(S$1&lt;&gt;"",IF(ISNA(INDIRECT("GWN!Q"&amp;Tabelle2!$B5)),"",IF(INDIRECT("GWN!Q"&amp;Tabelle2!$B5)="-","-",IF(INDIRECT("GWN!Q"&amp;Tabelle2!$B5)="","",IF(INDIRECT("GWN!Q"&amp;Tabelle2!$B5)=0,Tabelle2!$D5,INDIRECT("GWN!Q"&amp;Tabelle2!$B5))))),"")</f>
        <v/>
      </c>
      <c r="T11" s="62" t="str">
        <f ca="1">IF(T$1&lt;&gt;"",IF(ISNA(INDIRECT("GWN!R"&amp;Tabelle2!$B5)),"",IF(INDIRECT("GWN!R"&amp;Tabelle2!$B5)="-","-",IF(INDIRECT("GWN!R"&amp;Tabelle2!$B5)="","",IF(INDIRECT("GWN!R"&amp;Tabelle2!$B5)=0,Tabelle2!$D5,INDIRECT("GWN!R"&amp;Tabelle2!$B5))))),"")</f>
        <v/>
      </c>
      <c r="U11" s="62" t="str">
        <f ca="1">IF(U$1&lt;&gt;"",IF(ISNA(INDIRECT("GWN!S"&amp;Tabelle2!$B5)),"",IF(INDIRECT("GWN!S"&amp;Tabelle2!$B5)="-","-",IF(INDIRECT("GWN!S"&amp;Tabelle2!$B5)="","",IF(INDIRECT("GWN!S"&amp;Tabelle2!$B5)=0,Tabelle2!$D5,INDIRECT("GWN!S"&amp;Tabelle2!$B5))))),"")</f>
        <v/>
      </c>
      <c r="V11" s="62" t="str">
        <f ca="1">IF(V$1&lt;&gt;"",IF(ISNA(INDIRECT("GWN!T"&amp;Tabelle2!$B5)),"",IF(INDIRECT("GWN!T"&amp;Tabelle2!$B5)="-","-",IF(INDIRECT("GWN!T"&amp;Tabelle2!$B5)="","",IF(INDIRECT("GWN!T"&amp;Tabelle2!$B5)=0,Tabelle2!$D5,INDIRECT("GWN!T"&amp;Tabelle2!$B5))))),"")</f>
        <v/>
      </c>
      <c r="W11" s="62" t="str">
        <f ca="1">IF(W$1&lt;&gt;"",IF(ISNA(INDIRECT("GWN!U"&amp;Tabelle2!$B5)),"",IF(INDIRECT("GWN!U"&amp;Tabelle2!$B5)="-","-",IF(INDIRECT("GWN!U"&amp;Tabelle2!$B5)="","",IF(INDIRECT("GWN!U"&amp;Tabelle2!$B5)=0,Tabelle2!$D5,INDIRECT("GWN!U"&amp;Tabelle2!$B5))))),"")</f>
        <v/>
      </c>
      <c r="X11" s="62" t="str">
        <f ca="1">IF(X$1&lt;&gt;"",IF(ISNA(INDIRECT("GWN!V"&amp;Tabelle2!$B5)),"",IF(INDIRECT("GWN!V"&amp;Tabelle2!$B5)="-","-",IF(INDIRECT("GWN!V"&amp;Tabelle2!$B5)="","",IF(INDIRECT("GWN!V"&amp;Tabelle2!$B5)=0,Tabelle2!$D5,INDIRECT("GWN!V"&amp;Tabelle2!$B5))))),"")</f>
        <v/>
      </c>
      <c r="Y11" s="62" t="str">
        <f ca="1">IF(Y$1&lt;&gt;"",IF(ISNA(INDIRECT("GWN!W"&amp;Tabelle2!$B5)),"",IF(INDIRECT("GWN!W"&amp;Tabelle2!$B5)="-","-",IF(INDIRECT("GWN!W"&amp;Tabelle2!$B5)="","",IF(INDIRECT("GWN!W"&amp;Tabelle2!$B5)=0,Tabelle2!$D5,INDIRECT("GWN!W"&amp;Tabelle2!$B5))))),"")</f>
        <v/>
      </c>
      <c r="Z11" s="62" t="str">
        <f ca="1">IF(Z$1&lt;&gt;"",IF(ISNA(INDIRECT("GWN!X"&amp;Tabelle2!$B5)),"",IF(INDIRECT("GWN!X"&amp;Tabelle2!$B5)="-","-",IF(INDIRECT("GWN!X"&amp;Tabelle2!$B5)="","",IF(INDIRECT("GWN!X"&amp;Tabelle2!$B5)=0,Tabelle2!$D5,INDIRECT("GWN!X"&amp;Tabelle2!$B5))))),"")</f>
        <v/>
      </c>
    </row>
    <row r="12" spans="1:111" x14ac:dyDescent="0.2">
      <c r="A12" s="162"/>
      <c r="B12" s="62"/>
      <c r="C12" s="62" t="s">
        <v>147</v>
      </c>
      <c r="D12" s="62" t="s">
        <v>147</v>
      </c>
      <c r="E12" s="165" t="s">
        <v>63</v>
      </c>
      <c r="F12" s="166" t="s">
        <v>64</v>
      </c>
      <c r="G12" s="62" t="str">
        <f ca="1">IF(G$1&lt;&gt;"",IF(ISNA(INDIRECT("GWN!E"&amp;Tabelle2!$B6)),"",IF(INDIRECT("GWN!E"&amp;Tabelle2!$B6)="-","-",IF(INDIRECT("GWN!E"&amp;Tabelle2!$B6)="","",IF(INDIRECT("GWN!E"&amp;Tabelle2!$B6)=0,Tabelle2!$D6,INDIRECT("GWN!E"&amp;Tabelle2!$B6))))),"")</f>
        <v/>
      </c>
      <c r="H12" s="62" t="str">
        <f ca="1">IF(H$1&lt;&gt;"",IF(ISNA(INDIRECT("GWN!F"&amp;Tabelle2!$B6)),"",IF(INDIRECT("GWN!F"&amp;Tabelle2!$B6)="-","-",IF(INDIRECT("GWN!F"&amp;Tabelle2!$B6)="","",IF(INDIRECT("GWN!F"&amp;Tabelle2!$B6)=0,Tabelle2!$D6,INDIRECT("GWN!F"&amp;Tabelle2!$B6))))),"")</f>
        <v/>
      </c>
      <c r="I12" s="62" t="str">
        <f ca="1">IF(I$1&lt;&gt;"",IF(ISNA(INDIRECT("GWN!G"&amp;Tabelle2!$B6)),"",IF(INDIRECT("GWN!G"&amp;Tabelle2!$B6)="-","-",IF(INDIRECT("GWN!G"&amp;Tabelle2!$B6)="","",IF(INDIRECT("GWN!G"&amp;Tabelle2!$B6)=0,Tabelle2!$D6,INDIRECT("GWN!G"&amp;Tabelle2!$B6))))),"")</f>
        <v/>
      </c>
      <c r="J12" s="62" t="str">
        <f ca="1">IF(J$1&lt;&gt;"",IF(ISNA(INDIRECT("GWN!H"&amp;Tabelle2!$B6)),"",IF(INDIRECT("GWN!H"&amp;Tabelle2!$B6)="-","-",IF(INDIRECT("GWN!H"&amp;Tabelle2!$B6)="","",IF(INDIRECT("GWN!H"&amp;Tabelle2!$B6)=0,Tabelle2!$D6,INDIRECT("GWN!H"&amp;Tabelle2!$B6))))),"")</f>
        <v/>
      </c>
      <c r="K12" s="62" t="str">
        <f ca="1">IF(K$1&lt;&gt;"",IF(ISNA(INDIRECT("GWN!I"&amp;Tabelle2!$B6)),"",IF(INDIRECT("GWN!I"&amp;Tabelle2!$B6)="-","-",IF(INDIRECT("GWN!I"&amp;Tabelle2!$B6)="","",IF(INDIRECT("GWN!I"&amp;Tabelle2!$B6)=0,Tabelle2!$D6,INDIRECT("GWN!I"&amp;Tabelle2!$B6))))),"")</f>
        <v/>
      </c>
      <c r="L12" s="62" t="str">
        <f ca="1">IF(L$1&lt;&gt;"",IF(ISNA(INDIRECT("GWN!J"&amp;Tabelle2!$B6)),"",IF(INDIRECT("GWN!J"&amp;Tabelle2!$B6)="-","-",IF(INDIRECT("GWN!J"&amp;Tabelle2!$B6)="","",IF(INDIRECT("GWN!J"&amp;Tabelle2!$B6)=0,Tabelle2!$D6,INDIRECT("GWN!J"&amp;Tabelle2!$B6))))),"")</f>
        <v/>
      </c>
      <c r="M12" s="62" t="str">
        <f ca="1">IF(M$1&lt;&gt;"",IF(ISNA(INDIRECT("GWN!K"&amp;Tabelle2!$B6)),"",IF(INDIRECT("GWN!K"&amp;Tabelle2!$B6)="-","-",IF(INDIRECT("GWN!K"&amp;Tabelle2!$B6)="","",IF(INDIRECT("GWN!K"&amp;Tabelle2!$B6)=0,Tabelle2!$D6,INDIRECT("GWN!K"&amp;Tabelle2!$B6))))),"")</f>
        <v/>
      </c>
      <c r="N12" s="62" t="str">
        <f ca="1">IF(N$1&lt;&gt;"",IF(ISNA(INDIRECT("GWN!L"&amp;Tabelle2!$B6)),"",IF(INDIRECT("GWN!L"&amp;Tabelle2!$B6)="-","-",IF(INDIRECT("GWN!L"&amp;Tabelle2!$B6)="","",IF(INDIRECT("GWN!L"&amp;Tabelle2!$B6)=0,Tabelle2!$D6,INDIRECT("GWN!L"&amp;Tabelle2!$B6))))),"")</f>
        <v/>
      </c>
      <c r="O12" s="62" t="str">
        <f ca="1">IF(O$1&lt;&gt;"",IF(ISNA(INDIRECT("GWN!M"&amp;Tabelle2!$B6)),"",IF(INDIRECT("GWN!M"&amp;Tabelle2!$B6)="-","-",IF(INDIRECT("GWN!M"&amp;Tabelle2!$B6)="","",IF(INDIRECT("GWN!M"&amp;Tabelle2!$B6)=0,Tabelle2!$D6,INDIRECT("GWN!M"&amp;Tabelle2!$B6))))),"")</f>
        <v/>
      </c>
      <c r="P12" s="62" t="str">
        <f ca="1">IF(P$1&lt;&gt;"",IF(ISNA(INDIRECT("GWN!N"&amp;Tabelle2!$B6)),"",IF(INDIRECT("GWN!N"&amp;Tabelle2!$B6)="-","-",IF(INDIRECT("GWN!N"&amp;Tabelle2!$B6)="","",IF(INDIRECT("GWN!N"&amp;Tabelle2!$B6)=0,Tabelle2!$D6,INDIRECT("GWN!N"&amp;Tabelle2!$B6))))),"")</f>
        <v/>
      </c>
      <c r="Q12" s="62" t="str">
        <f ca="1">IF(Q$1&lt;&gt;"",IF(ISNA(INDIRECT("GWN!O"&amp;Tabelle2!$B6)),"",IF(INDIRECT("GWN!O"&amp;Tabelle2!$B6)="-","-",IF(INDIRECT("GWN!O"&amp;Tabelle2!$B6)="","",IF(INDIRECT("GWN!O"&amp;Tabelle2!$B6)=0,Tabelle2!$D6,INDIRECT("GWN!O"&amp;Tabelle2!$B6))))),"")</f>
        <v/>
      </c>
      <c r="R12" s="62" t="str">
        <f ca="1">IF(R$1&lt;&gt;"",IF(ISNA(INDIRECT("GWN!P"&amp;Tabelle2!$B6)),"",IF(INDIRECT("GWN!P"&amp;Tabelle2!$B6)="-","-",IF(INDIRECT("GWN!P"&amp;Tabelle2!$B6)="","",IF(INDIRECT("GWN!P"&amp;Tabelle2!$B6)=0,Tabelle2!$D6,INDIRECT("GWN!P"&amp;Tabelle2!$B6))))),"")</f>
        <v/>
      </c>
      <c r="S12" s="62" t="str">
        <f ca="1">IF(S$1&lt;&gt;"",IF(ISNA(INDIRECT("GWN!Q"&amp;Tabelle2!$B6)),"",IF(INDIRECT("GWN!Q"&amp;Tabelle2!$B6)="-","-",IF(INDIRECT("GWN!Q"&amp;Tabelle2!$B6)="","",IF(INDIRECT("GWN!Q"&amp;Tabelle2!$B6)=0,Tabelle2!$D6,INDIRECT("GWN!Q"&amp;Tabelle2!$B6))))),"")</f>
        <v/>
      </c>
      <c r="T12" s="62" t="str">
        <f ca="1">IF(T$1&lt;&gt;"",IF(ISNA(INDIRECT("GWN!R"&amp;Tabelle2!$B6)),"",IF(INDIRECT("GWN!R"&amp;Tabelle2!$B6)="-","-",IF(INDIRECT("GWN!R"&amp;Tabelle2!$B6)="","",IF(INDIRECT("GWN!R"&amp;Tabelle2!$B6)=0,Tabelle2!$D6,INDIRECT("GWN!R"&amp;Tabelle2!$B6))))),"")</f>
        <v/>
      </c>
      <c r="U12" s="62" t="str">
        <f ca="1">IF(U$1&lt;&gt;"",IF(ISNA(INDIRECT("GWN!S"&amp;Tabelle2!$B6)),"",IF(INDIRECT("GWN!S"&amp;Tabelle2!$B6)="-","-",IF(INDIRECT("GWN!S"&amp;Tabelle2!$B6)="","",IF(INDIRECT("GWN!S"&amp;Tabelle2!$B6)=0,Tabelle2!$D6,INDIRECT("GWN!S"&amp;Tabelle2!$B6))))),"")</f>
        <v/>
      </c>
      <c r="V12" s="62" t="str">
        <f ca="1">IF(V$1&lt;&gt;"",IF(ISNA(INDIRECT("GWN!T"&amp;Tabelle2!$B6)),"",IF(INDIRECT("GWN!T"&amp;Tabelle2!$B6)="-","-",IF(INDIRECT("GWN!T"&amp;Tabelle2!$B6)="","",IF(INDIRECT("GWN!T"&amp;Tabelle2!$B6)=0,Tabelle2!$D6,INDIRECT("GWN!T"&amp;Tabelle2!$B6))))),"")</f>
        <v/>
      </c>
      <c r="W12" s="62" t="str">
        <f ca="1">IF(W$1&lt;&gt;"",IF(ISNA(INDIRECT("GWN!U"&amp;Tabelle2!$B6)),"",IF(INDIRECT("GWN!U"&amp;Tabelle2!$B6)="-","-",IF(INDIRECT("GWN!U"&amp;Tabelle2!$B6)="","",IF(INDIRECT("GWN!U"&amp;Tabelle2!$B6)=0,Tabelle2!$D6,INDIRECT("GWN!U"&amp;Tabelle2!$B6))))),"")</f>
        <v/>
      </c>
      <c r="X12" s="62" t="str">
        <f ca="1">IF(X$1&lt;&gt;"",IF(ISNA(INDIRECT("GWN!V"&amp;Tabelle2!$B6)),"",IF(INDIRECT("GWN!V"&amp;Tabelle2!$B6)="-","-",IF(INDIRECT("GWN!V"&amp;Tabelle2!$B6)="","",IF(INDIRECT("GWN!V"&amp;Tabelle2!$B6)=0,Tabelle2!$D6,INDIRECT("GWN!V"&amp;Tabelle2!$B6))))),"")</f>
        <v/>
      </c>
      <c r="Y12" s="62" t="str">
        <f ca="1">IF(Y$1&lt;&gt;"",IF(ISNA(INDIRECT("GWN!W"&amp;Tabelle2!$B6)),"",IF(INDIRECT("GWN!W"&amp;Tabelle2!$B6)="-","-",IF(INDIRECT("GWN!W"&amp;Tabelle2!$B6)="","",IF(INDIRECT("GWN!W"&amp;Tabelle2!$B6)=0,Tabelle2!$D6,INDIRECT("GWN!W"&amp;Tabelle2!$B6))))),"")</f>
        <v/>
      </c>
      <c r="Z12" s="62" t="str">
        <f ca="1">IF(Z$1&lt;&gt;"",IF(ISNA(INDIRECT("GWN!X"&amp;Tabelle2!$B6)),"",IF(INDIRECT("GWN!X"&amp;Tabelle2!$B6)="-","-",IF(INDIRECT("GWN!X"&amp;Tabelle2!$B6)="","",IF(INDIRECT("GWN!X"&amp;Tabelle2!$B6)=0,Tabelle2!$D6,INDIRECT("GWN!X"&amp;Tabelle2!$B6))))),"")</f>
        <v/>
      </c>
    </row>
    <row r="13" spans="1:111" x14ac:dyDescent="0.2">
      <c r="A13" s="162" t="s">
        <v>147</v>
      </c>
      <c r="B13" s="62" t="s">
        <v>147</v>
      </c>
      <c r="C13" s="62" t="s">
        <v>147</v>
      </c>
      <c r="D13" s="62" t="s">
        <v>147</v>
      </c>
      <c r="E13" s="165" t="s">
        <v>54</v>
      </c>
      <c r="F13" s="166" t="s">
        <v>53</v>
      </c>
      <c r="G13" s="62" t="str">
        <f ca="1">IF(G$1&lt;&gt;"",IF(ISNA(INDIRECT("GWN!E"&amp;Tabelle2!$B7)),"",IF(INDIRECT("GWN!E"&amp;Tabelle2!$B7)="-","-",IF(INDIRECT("GWN!E"&amp;Tabelle2!$B7)="","",IF(INDIRECT("GWN!E"&amp;Tabelle2!$B7)=0,Tabelle2!$D7,INDIRECT("GWN!E"&amp;Tabelle2!$B7))))),"")</f>
        <v/>
      </c>
      <c r="H13" s="62" t="str">
        <f ca="1">IF(H$1&lt;&gt;"",IF(ISNA(INDIRECT("GWN!F"&amp;Tabelle2!$B7)),"",IF(INDIRECT("GWN!F"&amp;Tabelle2!$B7)="-","-",IF(INDIRECT("GWN!F"&amp;Tabelle2!$B7)="","",IF(INDIRECT("GWN!F"&amp;Tabelle2!$B7)=0,Tabelle2!$D7,INDIRECT("GWN!F"&amp;Tabelle2!$B7))))),"")</f>
        <v/>
      </c>
      <c r="I13" s="62" t="str">
        <f ca="1">IF(I$1&lt;&gt;"",IF(ISNA(INDIRECT("GWN!G"&amp;Tabelle2!$B7)),"",IF(INDIRECT("GWN!G"&amp;Tabelle2!$B7)="-","-",IF(INDIRECT("GWN!G"&amp;Tabelle2!$B7)="","",IF(INDIRECT("GWN!G"&amp;Tabelle2!$B7)=0,Tabelle2!$D7,INDIRECT("GWN!G"&amp;Tabelle2!$B7))))),"")</f>
        <v/>
      </c>
      <c r="J13" s="62" t="str">
        <f ca="1">IF(J$1&lt;&gt;"",IF(ISNA(INDIRECT("GWN!H"&amp;Tabelle2!$B7)),"",IF(INDIRECT("GWN!H"&amp;Tabelle2!$B7)="-","-",IF(INDIRECT("GWN!H"&amp;Tabelle2!$B7)="","",IF(INDIRECT("GWN!H"&amp;Tabelle2!$B7)=0,Tabelle2!$D7,INDIRECT("GWN!H"&amp;Tabelle2!$B7))))),"")</f>
        <v/>
      </c>
      <c r="K13" s="62" t="str">
        <f ca="1">IF(K$1&lt;&gt;"",IF(ISNA(INDIRECT("GWN!I"&amp;Tabelle2!$B7)),"",IF(INDIRECT("GWN!I"&amp;Tabelle2!$B7)="-","-",IF(INDIRECT("GWN!I"&amp;Tabelle2!$B7)="","",IF(INDIRECT("GWN!I"&amp;Tabelle2!$B7)=0,Tabelle2!$D7,INDIRECT("GWN!I"&amp;Tabelle2!$B7))))),"")</f>
        <v/>
      </c>
      <c r="L13" s="62" t="str">
        <f ca="1">IF(L$1&lt;&gt;"",IF(ISNA(INDIRECT("GWN!J"&amp;Tabelle2!$B7)),"",IF(INDIRECT("GWN!J"&amp;Tabelle2!$B7)="-","-",IF(INDIRECT("GWN!J"&amp;Tabelle2!$B7)="","",IF(INDIRECT("GWN!J"&amp;Tabelle2!$B7)=0,Tabelle2!$D7,INDIRECT("GWN!J"&amp;Tabelle2!$B7))))),"")</f>
        <v/>
      </c>
      <c r="M13" s="62" t="str">
        <f ca="1">IF(M$1&lt;&gt;"",IF(ISNA(INDIRECT("GWN!K"&amp;Tabelle2!$B7)),"",IF(INDIRECT("GWN!K"&amp;Tabelle2!$B7)="-","-",IF(INDIRECT("GWN!K"&amp;Tabelle2!$B7)="","",IF(INDIRECT("GWN!K"&amp;Tabelle2!$B7)=0,Tabelle2!$D7,INDIRECT("GWN!K"&amp;Tabelle2!$B7))))),"")</f>
        <v/>
      </c>
      <c r="N13" s="62" t="str">
        <f ca="1">IF(N$1&lt;&gt;"",IF(ISNA(INDIRECT("GWN!L"&amp;Tabelle2!$B7)),"",IF(INDIRECT("GWN!L"&amp;Tabelle2!$B7)="-","-",IF(INDIRECT("GWN!L"&amp;Tabelle2!$B7)="","",IF(INDIRECT("GWN!L"&amp;Tabelle2!$B7)=0,Tabelle2!$D7,INDIRECT("GWN!L"&amp;Tabelle2!$B7))))),"")</f>
        <v/>
      </c>
      <c r="O13" s="62" t="str">
        <f ca="1">IF(O$1&lt;&gt;"",IF(ISNA(INDIRECT("GWN!M"&amp;Tabelle2!$B7)),"",IF(INDIRECT("GWN!M"&amp;Tabelle2!$B7)="-","-",IF(INDIRECT("GWN!M"&amp;Tabelle2!$B7)="","",IF(INDIRECT("GWN!M"&amp;Tabelle2!$B7)=0,Tabelle2!$D7,INDIRECT("GWN!M"&amp;Tabelle2!$B7))))),"")</f>
        <v/>
      </c>
      <c r="P13" s="62" t="str">
        <f ca="1">IF(P$1&lt;&gt;"",IF(ISNA(INDIRECT("GWN!N"&amp;Tabelle2!$B7)),"",IF(INDIRECT("GWN!N"&amp;Tabelle2!$B7)="-","-",IF(INDIRECT("GWN!N"&amp;Tabelle2!$B7)="","",IF(INDIRECT("GWN!N"&amp;Tabelle2!$B7)=0,Tabelle2!$D7,INDIRECT("GWN!N"&amp;Tabelle2!$B7))))),"")</f>
        <v/>
      </c>
      <c r="Q13" s="62" t="str">
        <f ca="1">IF(Q$1&lt;&gt;"",IF(ISNA(INDIRECT("GWN!O"&amp;Tabelle2!$B7)),"",IF(INDIRECT("GWN!O"&amp;Tabelle2!$B7)="-","-",IF(INDIRECT("GWN!O"&amp;Tabelle2!$B7)="","",IF(INDIRECT("GWN!O"&amp;Tabelle2!$B7)=0,Tabelle2!$D7,INDIRECT("GWN!O"&amp;Tabelle2!$B7))))),"")</f>
        <v/>
      </c>
      <c r="R13" s="62" t="str">
        <f ca="1">IF(R$1&lt;&gt;"",IF(ISNA(INDIRECT("GWN!P"&amp;Tabelle2!$B7)),"",IF(INDIRECT("GWN!P"&amp;Tabelle2!$B7)="-","-",IF(INDIRECT("GWN!P"&amp;Tabelle2!$B7)="","",IF(INDIRECT("GWN!P"&amp;Tabelle2!$B7)=0,Tabelle2!$D7,INDIRECT("GWN!P"&amp;Tabelle2!$B7))))),"")</f>
        <v/>
      </c>
      <c r="S13" s="62" t="str">
        <f ca="1">IF(S$1&lt;&gt;"",IF(ISNA(INDIRECT("GWN!Q"&amp;Tabelle2!$B7)),"",IF(INDIRECT("GWN!Q"&amp;Tabelle2!$B7)="-","-",IF(INDIRECT("GWN!Q"&amp;Tabelle2!$B7)="","",IF(INDIRECT("GWN!Q"&amp;Tabelle2!$B7)=0,Tabelle2!$D7,INDIRECT("GWN!Q"&amp;Tabelle2!$B7))))),"")</f>
        <v/>
      </c>
      <c r="T13" s="62" t="str">
        <f ca="1">IF(T$1&lt;&gt;"",IF(ISNA(INDIRECT("GWN!R"&amp;Tabelle2!$B7)),"",IF(INDIRECT("GWN!R"&amp;Tabelle2!$B7)="-","-",IF(INDIRECT("GWN!R"&amp;Tabelle2!$B7)="","",IF(INDIRECT("GWN!R"&amp;Tabelle2!$B7)=0,Tabelle2!$D7,INDIRECT("GWN!R"&amp;Tabelle2!$B7))))),"")</f>
        <v/>
      </c>
      <c r="U13" s="62" t="str">
        <f ca="1">IF(U$1&lt;&gt;"",IF(ISNA(INDIRECT("GWN!S"&amp;Tabelle2!$B7)),"",IF(INDIRECT("GWN!S"&amp;Tabelle2!$B7)="-","-",IF(INDIRECT("GWN!S"&amp;Tabelle2!$B7)="","",IF(INDIRECT("GWN!S"&amp;Tabelle2!$B7)=0,Tabelle2!$D7,INDIRECT("GWN!S"&amp;Tabelle2!$B7))))),"")</f>
        <v/>
      </c>
      <c r="V13" s="62" t="str">
        <f ca="1">IF(V$1&lt;&gt;"",IF(ISNA(INDIRECT("GWN!T"&amp;Tabelle2!$B7)),"",IF(INDIRECT("GWN!T"&amp;Tabelle2!$B7)="-","-",IF(INDIRECT("GWN!T"&amp;Tabelle2!$B7)="","",IF(INDIRECT("GWN!T"&amp;Tabelle2!$B7)=0,Tabelle2!$D7,INDIRECT("GWN!T"&amp;Tabelle2!$B7))))),"")</f>
        <v/>
      </c>
      <c r="W13" s="62" t="str">
        <f ca="1">IF(W$1&lt;&gt;"",IF(ISNA(INDIRECT("GWN!U"&amp;Tabelle2!$B7)),"",IF(INDIRECT("GWN!U"&amp;Tabelle2!$B7)="-","-",IF(INDIRECT("GWN!U"&amp;Tabelle2!$B7)="","",IF(INDIRECT("GWN!U"&amp;Tabelle2!$B7)=0,Tabelle2!$D7,INDIRECT("GWN!U"&amp;Tabelle2!$B7))))),"")</f>
        <v/>
      </c>
      <c r="X13" s="62" t="str">
        <f ca="1">IF(X$1&lt;&gt;"",IF(ISNA(INDIRECT("GWN!V"&amp;Tabelle2!$B7)),"",IF(INDIRECT("GWN!V"&amp;Tabelle2!$B7)="-","-",IF(INDIRECT("GWN!V"&amp;Tabelle2!$B7)="","",IF(INDIRECT("GWN!V"&amp;Tabelle2!$B7)=0,Tabelle2!$D7,INDIRECT("GWN!V"&amp;Tabelle2!$B7))))),"")</f>
        <v/>
      </c>
      <c r="Y13" s="62" t="str">
        <f ca="1">IF(Y$1&lt;&gt;"",IF(ISNA(INDIRECT("GWN!W"&amp;Tabelle2!$B7)),"",IF(INDIRECT("GWN!W"&amp;Tabelle2!$B7)="-","-",IF(INDIRECT("GWN!W"&amp;Tabelle2!$B7)="","",IF(INDIRECT("GWN!W"&amp;Tabelle2!$B7)=0,Tabelle2!$D7,INDIRECT("GWN!W"&amp;Tabelle2!$B7))))),"")</f>
        <v/>
      </c>
      <c r="Z13" s="62" t="str">
        <f ca="1">IF(Z$1&lt;&gt;"",IF(ISNA(INDIRECT("GWN!X"&amp;Tabelle2!$B7)),"",IF(INDIRECT("GWN!X"&amp;Tabelle2!$B7)="-","-",IF(INDIRECT("GWN!X"&amp;Tabelle2!$B7)="","",IF(INDIRECT("GWN!X"&amp;Tabelle2!$B7)=0,Tabelle2!$D7,INDIRECT("GWN!X"&amp;Tabelle2!$B7))))),"")</f>
        <v/>
      </c>
    </row>
    <row r="14" spans="1:111" x14ac:dyDescent="0.2">
      <c r="A14" s="162" t="s">
        <v>147</v>
      </c>
      <c r="B14" s="62"/>
      <c r="C14" s="62"/>
      <c r="D14" s="62" t="s">
        <v>147</v>
      </c>
      <c r="E14" s="165" t="s">
        <v>65</v>
      </c>
      <c r="F14" s="166" t="s">
        <v>9</v>
      </c>
      <c r="G14" s="62" t="str">
        <f ca="1">IF(G$1&lt;&gt;"",IF(ISNA(INDIRECT("GWN!E"&amp;Tabelle2!$B8)),"",IF(INDIRECT("GWN!E"&amp;Tabelle2!$B8)="-","-",IF(INDIRECT("GWN!E"&amp;Tabelle2!$B8)="","",IF(INDIRECT("GWN!E"&amp;Tabelle2!$B8)=0,Tabelle2!$D8,INDIRECT("GWN!E"&amp;Tabelle2!$B8))))),"")</f>
        <v/>
      </c>
      <c r="H14" s="62" t="str">
        <f ca="1">IF(H$1&lt;&gt;"",IF(ISNA(INDIRECT("GWN!F"&amp;Tabelle2!$B8)),"",IF(INDIRECT("GWN!F"&amp;Tabelle2!$B8)="-","-",IF(INDIRECT("GWN!F"&amp;Tabelle2!$B8)="","",IF(INDIRECT("GWN!F"&amp;Tabelle2!$B8)=0,Tabelle2!$D8,INDIRECT("GWN!F"&amp;Tabelle2!$B8))))),"")</f>
        <v/>
      </c>
      <c r="I14" s="62" t="str">
        <f ca="1">IF(I$1&lt;&gt;"",IF(ISNA(INDIRECT("GWN!G"&amp;Tabelle2!$B8)),"",IF(INDIRECT("GWN!G"&amp;Tabelle2!$B8)="-","-",IF(INDIRECT("GWN!G"&amp;Tabelle2!$B8)="","",IF(INDIRECT("GWN!G"&amp;Tabelle2!$B8)=0,Tabelle2!$D8,INDIRECT("GWN!G"&amp;Tabelle2!$B8))))),"")</f>
        <v/>
      </c>
      <c r="J14" s="62" t="str">
        <f ca="1">IF(J$1&lt;&gt;"",IF(ISNA(INDIRECT("GWN!H"&amp;Tabelle2!$B8)),"",IF(INDIRECT("GWN!H"&amp;Tabelle2!$B8)="-","-",IF(INDIRECT("GWN!H"&amp;Tabelle2!$B8)="","",IF(INDIRECT("GWN!H"&amp;Tabelle2!$B8)=0,Tabelle2!$D8,INDIRECT("GWN!H"&amp;Tabelle2!$B8))))),"")</f>
        <v/>
      </c>
      <c r="K14" s="62" t="str">
        <f ca="1">IF(K$1&lt;&gt;"",IF(ISNA(INDIRECT("GWN!I"&amp;Tabelle2!$B8)),"",IF(INDIRECT("GWN!I"&amp;Tabelle2!$B8)="-","-",IF(INDIRECT("GWN!I"&amp;Tabelle2!$B8)="","",IF(INDIRECT("GWN!I"&amp;Tabelle2!$B8)=0,Tabelle2!$D8,INDIRECT("GWN!I"&amp;Tabelle2!$B8))))),"")</f>
        <v/>
      </c>
      <c r="L14" s="62" t="str">
        <f ca="1">IF(L$1&lt;&gt;"",IF(ISNA(INDIRECT("GWN!J"&amp;Tabelle2!$B8)),"",IF(INDIRECT("GWN!J"&amp;Tabelle2!$B8)="-","-",IF(INDIRECT("GWN!J"&amp;Tabelle2!$B8)="","",IF(INDIRECT("GWN!J"&amp;Tabelle2!$B8)=0,Tabelle2!$D8,INDIRECT("GWN!J"&amp;Tabelle2!$B8))))),"")</f>
        <v/>
      </c>
      <c r="M14" s="62" t="str">
        <f ca="1">IF(M$1&lt;&gt;"",IF(ISNA(INDIRECT("GWN!K"&amp;Tabelle2!$B8)),"",IF(INDIRECT("GWN!K"&amp;Tabelle2!$B8)="-","-",IF(INDIRECT("GWN!K"&amp;Tabelle2!$B8)="","",IF(INDIRECT("GWN!K"&amp;Tabelle2!$B8)=0,Tabelle2!$D8,INDIRECT("GWN!K"&amp;Tabelle2!$B8))))),"")</f>
        <v/>
      </c>
      <c r="N14" s="62" t="str">
        <f ca="1">IF(N$1&lt;&gt;"",IF(ISNA(INDIRECT("GWN!L"&amp;Tabelle2!$B8)),"",IF(INDIRECT("GWN!L"&amp;Tabelle2!$B8)="-","-",IF(INDIRECT("GWN!L"&amp;Tabelle2!$B8)="","",IF(INDIRECT("GWN!L"&amp;Tabelle2!$B8)=0,Tabelle2!$D8,INDIRECT("GWN!L"&amp;Tabelle2!$B8))))),"")</f>
        <v/>
      </c>
      <c r="O14" s="62" t="str">
        <f ca="1">IF(O$1&lt;&gt;"",IF(ISNA(INDIRECT("GWN!M"&amp;Tabelle2!$B8)),"",IF(INDIRECT("GWN!M"&amp;Tabelle2!$B8)="-","-",IF(INDIRECT("GWN!M"&amp;Tabelle2!$B8)="","",IF(INDIRECT("GWN!M"&amp;Tabelle2!$B8)=0,Tabelle2!$D8,INDIRECT("GWN!M"&amp;Tabelle2!$B8))))),"")</f>
        <v/>
      </c>
      <c r="P14" s="62" t="str">
        <f ca="1">IF(P$1&lt;&gt;"",IF(ISNA(INDIRECT("GWN!N"&amp;Tabelle2!$B8)),"",IF(INDIRECT("GWN!N"&amp;Tabelle2!$B8)="-","-",IF(INDIRECT("GWN!N"&amp;Tabelle2!$B8)="","",IF(INDIRECT("GWN!N"&amp;Tabelle2!$B8)=0,Tabelle2!$D8,INDIRECT("GWN!N"&amp;Tabelle2!$B8))))),"")</f>
        <v/>
      </c>
      <c r="Q14" s="62" t="str">
        <f ca="1">IF(Q$1&lt;&gt;"",IF(ISNA(INDIRECT("GWN!O"&amp;Tabelle2!$B8)),"",IF(INDIRECT("GWN!O"&amp;Tabelle2!$B8)="-","-",IF(INDIRECT("GWN!O"&amp;Tabelle2!$B8)="","",IF(INDIRECT("GWN!O"&amp;Tabelle2!$B8)=0,Tabelle2!$D8,INDIRECT("GWN!O"&amp;Tabelle2!$B8))))),"")</f>
        <v/>
      </c>
      <c r="R14" s="62" t="str">
        <f ca="1">IF(R$1&lt;&gt;"",IF(ISNA(INDIRECT("GWN!P"&amp;Tabelle2!$B8)),"",IF(INDIRECT("GWN!P"&amp;Tabelle2!$B8)="-","-",IF(INDIRECT("GWN!P"&amp;Tabelle2!$B8)="","",IF(INDIRECT("GWN!P"&amp;Tabelle2!$B8)=0,Tabelle2!$D8,INDIRECT("GWN!P"&amp;Tabelle2!$B8))))),"")</f>
        <v/>
      </c>
      <c r="S14" s="62" t="str">
        <f ca="1">IF(S$1&lt;&gt;"",IF(ISNA(INDIRECT("GWN!Q"&amp;Tabelle2!$B8)),"",IF(INDIRECT("GWN!Q"&amp;Tabelle2!$B8)="-","-",IF(INDIRECT("GWN!Q"&amp;Tabelle2!$B8)="","",IF(INDIRECT("GWN!Q"&amp;Tabelle2!$B8)=0,Tabelle2!$D8,INDIRECT("GWN!Q"&amp;Tabelle2!$B8))))),"")</f>
        <v/>
      </c>
      <c r="T14" s="62" t="str">
        <f ca="1">IF(T$1&lt;&gt;"",IF(ISNA(INDIRECT("GWN!R"&amp;Tabelle2!$B8)),"",IF(INDIRECT("GWN!R"&amp;Tabelle2!$B8)="-","-",IF(INDIRECT("GWN!R"&amp;Tabelle2!$B8)="","",IF(INDIRECT("GWN!R"&amp;Tabelle2!$B8)=0,Tabelle2!$D8,INDIRECT("GWN!R"&amp;Tabelle2!$B8))))),"")</f>
        <v/>
      </c>
      <c r="U14" s="62" t="str">
        <f ca="1">IF(U$1&lt;&gt;"",IF(ISNA(INDIRECT("GWN!S"&amp;Tabelle2!$B8)),"",IF(INDIRECT("GWN!S"&amp;Tabelle2!$B8)="-","-",IF(INDIRECT("GWN!S"&amp;Tabelle2!$B8)="","",IF(INDIRECT("GWN!S"&amp;Tabelle2!$B8)=0,Tabelle2!$D8,INDIRECT("GWN!S"&amp;Tabelle2!$B8))))),"")</f>
        <v/>
      </c>
      <c r="V14" s="62" t="str">
        <f ca="1">IF(V$1&lt;&gt;"",IF(ISNA(INDIRECT("GWN!T"&amp;Tabelle2!$B8)),"",IF(INDIRECT("GWN!T"&amp;Tabelle2!$B8)="-","-",IF(INDIRECT("GWN!T"&amp;Tabelle2!$B8)="","",IF(INDIRECT("GWN!T"&amp;Tabelle2!$B8)=0,Tabelle2!$D8,INDIRECT("GWN!T"&amp;Tabelle2!$B8))))),"")</f>
        <v/>
      </c>
      <c r="W14" s="62" t="str">
        <f ca="1">IF(W$1&lt;&gt;"",IF(ISNA(INDIRECT("GWN!U"&amp;Tabelle2!$B8)),"",IF(INDIRECT("GWN!U"&amp;Tabelle2!$B8)="-","-",IF(INDIRECT("GWN!U"&amp;Tabelle2!$B8)="","",IF(INDIRECT("GWN!U"&amp;Tabelle2!$B8)=0,Tabelle2!$D8,INDIRECT("GWN!U"&amp;Tabelle2!$B8))))),"")</f>
        <v/>
      </c>
      <c r="X14" s="62" t="str">
        <f ca="1">IF(X$1&lt;&gt;"",IF(ISNA(INDIRECT("GWN!V"&amp;Tabelle2!$B8)),"",IF(INDIRECT("GWN!V"&amp;Tabelle2!$B8)="-","-",IF(INDIRECT("GWN!V"&amp;Tabelle2!$B8)="","",IF(INDIRECT("GWN!V"&amp;Tabelle2!$B8)=0,Tabelle2!$D8,INDIRECT("GWN!V"&amp;Tabelle2!$B8))))),"")</f>
        <v/>
      </c>
      <c r="Y14" s="62" t="str">
        <f ca="1">IF(Y$1&lt;&gt;"",IF(ISNA(INDIRECT("GWN!W"&amp;Tabelle2!$B8)),"",IF(INDIRECT("GWN!W"&amp;Tabelle2!$B8)="-","-",IF(INDIRECT("GWN!W"&amp;Tabelle2!$B8)="","",IF(INDIRECT("GWN!W"&amp;Tabelle2!$B8)=0,Tabelle2!$D8,INDIRECT("GWN!W"&amp;Tabelle2!$B8))))),"")</f>
        <v/>
      </c>
      <c r="Z14" s="62" t="str">
        <f ca="1">IF(Z$1&lt;&gt;"",IF(ISNA(INDIRECT("GWN!X"&amp;Tabelle2!$B8)),"",IF(INDIRECT("GWN!X"&amp;Tabelle2!$B8)="-","-",IF(INDIRECT("GWN!X"&amp;Tabelle2!$B8)="","",IF(INDIRECT("GWN!X"&amp;Tabelle2!$B8)=0,Tabelle2!$D8,INDIRECT("GWN!X"&amp;Tabelle2!$B8))))),"")</f>
        <v/>
      </c>
    </row>
    <row r="15" spans="1:111" x14ac:dyDescent="0.2">
      <c r="A15" s="162" t="s">
        <v>147</v>
      </c>
      <c r="B15" s="62" t="s">
        <v>147</v>
      </c>
      <c r="C15" s="62"/>
      <c r="D15" s="62" t="s">
        <v>147</v>
      </c>
      <c r="E15" s="165" t="s">
        <v>66</v>
      </c>
      <c r="F15" s="166" t="s">
        <v>9</v>
      </c>
      <c r="G15" s="62" t="str">
        <f ca="1">IF(G$1&lt;&gt;"",IF(ISNA(INDIRECT("GWN!E"&amp;Tabelle2!$B9)),"",IF(INDIRECT("GWN!E"&amp;Tabelle2!$B9)="-","-",IF(INDIRECT("GWN!E"&amp;Tabelle2!$B9)="","",IF(INDIRECT("GWN!E"&amp;Tabelle2!$B9)=0,Tabelle2!$D9,INDIRECT("GWN!E"&amp;Tabelle2!$B9))))),"")</f>
        <v/>
      </c>
      <c r="H15" s="62" t="str">
        <f ca="1">IF(H$1&lt;&gt;"",IF(ISNA(INDIRECT("GWN!F"&amp;Tabelle2!$B9)),"",IF(INDIRECT("GWN!F"&amp;Tabelle2!$B9)="-","-",IF(INDIRECT("GWN!F"&amp;Tabelle2!$B9)="","",IF(INDIRECT("GWN!F"&amp;Tabelle2!$B9)=0,Tabelle2!$D9,INDIRECT("GWN!F"&amp;Tabelle2!$B9))))),"")</f>
        <v/>
      </c>
      <c r="I15" s="62" t="str">
        <f ca="1">IF(I$1&lt;&gt;"",IF(ISNA(INDIRECT("GWN!G"&amp;Tabelle2!$B9)),"",IF(INDIRECT("GWN!G"&amp;Tabelle2!$B9)="-","-",IF(INDIRECT("GWN!G"&amp;Tabelle2!$B9)="","",IF(INDIRECT("GWN!G"&amp;Tabelle2!$B9)=0,Tabelle2!$D9,INDIRECT("GWN!G"&amp;Tabelle2!$B9))))),"")</f>
        <v/>
      </c>
      <c r="J15" s="62" t="str">
        <f ca="1">IF(J$1&lt;&gt;"",IF(ISNA(INDIRECT("GWN!H"&amp;Tabelle2!$B9)),"",IF(INDIRECT("GWN!H"&amp;Tabelle2!$B9)="-","-",IF(INDIRECT("GWN!H"&amp;Tabelle2!$B9)="","",IF(INDIRECT("GWN!H"&amp;Tabelle2!$B9)=0,Tabelle2!$D9,INDIRECT("GWN!H"&amp;Tabelle2!$B9))))),"")</f>
        <v/>
      </c>
      <c r="K15" s="62" t="str">
        <f ca="1">IF(K$1&lt;&gt;"",IF(ISNA(INDIRECT("GWN!I"&amp;Tabelle2!$B9)),"",IF(INDIRECT("GWN!I"&amp;Tabelle2!$B9)="-","-",IF(INDIRECT("GWN!I"&amp;Tabelle2!$B9)="","",IF(INDIRECT("GWN!I"&amp;Tabelle2!$B9)=0,Tabelle2!$D9,INDIRECT("GWN!I"&amp;Tabelle2!$B9))))),"")</f>
        <v/>
      </c>
      <c r="L15" s="62" t="str">
        <f ca="1">IF(L$1&lt;&gt;"",IF(ISNA(INDIRECT("GWN!J"&amp;Tabelle2!$B9)),"",IF(INDIRECT("GWN!J"&amp;Tabelle2!$B9)="-","-",IF(INDIRECT("GWN!J"&amp;Tabelle2!$B9)="","",IF(INDIRECT("GWN!J"&amp;Tabelle2!$B9)=0,Tabelle2!$D9,INDIRECT("GWN!J"&amp;Tabelle2!$B9))))),"")</f>
        <v/>
      </c>
      <c r="M15" s="62" t="str">
        <f ca="1">IF(M$1&lt;&gt;"",IF(ISNA(INDIRECT("GWN!K"&amp;Tabelle2!$B9)),"",IF(INDIRECT("GWN!K"&amp;Tabelle2!$B9)="-","-",IF(INDIRECT("GWN!K"&amp;Tabelle2!$B9)="","",IF(INDIRECT("GWN!K"&amp;Tabelle2!$B9)=0,Tabelle2!$D9,INDIRECT("GWN!K"&amp;Tabelle2!$B9))))),"")</f>
        <v/>
      </c>
      <c r="N15" s="62" t="str">
        <f ca="1">IF(N$1&lt;&gt;"",IF(ISNA(INDIRECT("GWN!L"&amp;Tabelle2!$B9)),"",IF(INDIRECT("GWN!L"&amp;Tabelle2!$B9)="-","-",IF(INDIRECT("GWN!L"&amp;Tabelle2!$B9)="","",IF(INDIRECT("GWN!L"&amp;Tabelle2!$B9)=0,Tabelle2!$D9,INDIRECT("GWN!L"&amp;Tabelle2!$B9))))),"")</f>
        <v/>
      </c>
      <c r="O15" s="62" t="str">
        <f ca="1">IF(O$1&lt;&gt;"",IF(ISNA(INDIRECT("GWN!M"&amp;Tabelle2!$B9)),"",IF(INDIRECT("GWN!M"&amp;Tabelle2!$B9)="-","-",IF(INDIRECT("GWN!M"&amp;Tabelle2!$B9)="","",IF(INDIRECT("GWN!M"&amp;Tabelle2!$B9)=0,Tabelle2!$D9,INDIRECT("GWN!M"&amp;Tabelle2!$B9))))),"")</f>
        <v/>
      </c>
      <c r="P15" s="62" t="str">
        <f ca="1">IF(P$1&lt;&gt;"",IF(ISNA(INDIRECT("GWN!N"&amp;Tabelle2!$B9)),"",IF(INDIRECT("GWN!N"&amp;Tabelle2!$B9)="-","-",IF(INDIRECT("GWN!N"&amp;Tabelle2!$B9)="","",IF(INDIRECT("GWN!N"&amp;Tabelle2!$B9)=0,Tabelle2!$D9,INDIRECT("GWN!N"&amp;Tabelle2!$B9))))),"")</f>
        <v/>
      </c>
      <c r="Q15" s="62" t="str">
        <f ca="1">IF(Q$1&lt;&gt;"",IF(ISNA(INDIRECT("GWN!O"&amp;Tabelle2!$B9)),"",IF(INDIRECT("GWN!O"&amp;Tabelle2!$B9)="-","-",IF(INDIRECT("GWN!O"&amp;Tabelle2!$B9)="","",IF(INDIRECT("GWN!O"&amp;Tabelle2!$B9)=0,Tabelle2!$D9,INDIRECT("GWN!O"&amp;Tabelle2!$B9))))),"")</f>
        <v/>
      </c>
      <c r="R15" s="62" t="str">
        <f ca="1">IF(R$1&lt;&gt;"",IF(ISNA(INDIRECT("GWN!P"&amp;Tabelle2!$B9)),"",IF(INDIRECT("GWN!P"&amp;Tabelle2!$B9)="-","-",IF(INDIRECT("GWN!P"&amp;Tabelle2!$B9)="","",IF(INDIRECT("GWN!P"&amp;Tabelle2!$B9)=0,Tabelle2!$D9,INDIRECT("GWN!P"&amp;Tabelle2!$B9))))),"")</f>
        <v/>
      </c>
      <c r="S15" s="62" t="str">
        <f ca="1">IF(S$1&lt;&gt;"",IF(ISNA(INDIRECT("GWN!Q"&amp;Tabelle2!$B9)),"",IF(INDIRECT("GWN!Q"&amp;Tabelle2!$B9)="-","-",IF(INDIRECT("GWN!Q"&amp;Tabelle2!$B9)="","",IF(INDIRECT("GWN!Q"&amp;Tabelle2!$B9)=0,Tabelle2!$D9,INDIRECT("GWN!Q"&amp;Tabelle2!$B9))))),"")</f>
        <v/>
      </c>
      <c r="T15" s="62" t="str">
        <f ca="1">IF(T$1&lt;&gt;"",IF(ISNA(INDIRECT("GWN!R"&amp;Tabelle2!$B9)),"",IF(INDIRECT("GWN!R"&amp;Tabelle2!$B9)="-","-",IF(INDIRECT("GWN!R"&amp;Tabelle2!$B9)="","",IF(INDIRECT("GWN!R"&amp;Tabelle2!$B9)=0,Tabelle2!$D9,INDIRECT("GWN!R"&amp;Tabelle2!$B9))))),"")</f>
        <v/>
      </c>
      <c r="U15" s="62" t="str">
        <f ca="1">IF(U$1&lt;&gt;"",IF(ISNA(INDIRECT("GWN!S"&amp;Tabelle2!$B9)),"",IF(INDIRECT("GWN!S"&amp;Tabelle2!$B9)="-","-",IF(INDIRECT("GWN!S"&amp;Tabelle2!$B9)="","",IF(INDIRECT("GWN!S"&amp;Tabelle2!$B9)=0,Tabelle2!$D9,INDIRECT("GWN!S"&amp;Tabelle2!$B9))))),"")</f>
        <v/>
      </c>
      <c r="V15" s="62" t="str">
        <f ca="1">IF(V$1&lt;&gt;"",IF(ISNA(INDIRECT("GWN!T"&amp;Tabelle2!$B9)),"",IF(INDIRECT("GWN!T"&amp;Tabelle2!$B9)="-","-",IF(INDIRECT("GWN!T"&amp;Tabelle2!$B9)="","",IF(INDIRECT("GWN!T"&amp;Tabelle2!$B9)=0,Tabelle2!$D9,INDIRECT("GWN!T"&amp;Tabelle2!$B9))))),"")</f>
        <v/>
      </c>
      <c r="W15" s="62" t="str">
        <f ca="1">IF(W$1&lt;&gt;"",IF(ISNA(INDIRECT("GWN!U"&amp;Tabelle2!$B9)),"",IF(INDIRECT("GWN!U"&amp;Tabelle2!$B9)="-","-",IF(INDIRECT("GWN!U"&amp;Tabelle2!$B9)="","",IF(INDIRECT("GWN!U"&amp;Tabelle2!$B9)=0,Tabelle2!$D9,INDIRECT("GWN!U"&amp;Tabelle2!$B9))))),"")</f>
        <v/>
      </c>
      <c r="X15" s="62" t="str">
        <f ca="1">IF(X$1&lt;&gt;"",IF(ISNA(INDIRECT("GWN!V"&amp;Tabelle2!$B9)),"",IF(INDIRECT("GWN!V"&amp;Tabelle2!$B9)="-","-",IF(INDIRECT("GWN!V"&amp;Tabelle2!$B9)="","",IF(INDIRECT("GWN!V"&amp;Tabelle2!$B9)=0,Tabelle2!$D9,INDIRECT("GWN!V"&amp;Tabelle2!$B9))))),"")</f>
        <v/>
      </c>
      <c r="Y15" s="62" t="str">
        <f ca="1">IF(Y$1&lt;&gt;"",IF(ISNA(INDIRECT("GWN!W"&amp;Tabelle2!$B9)),"",IF(INDIRECT("GWN!W"&amp;Tabelle2!$B9)="-","-",IF(INDIRECT("GWN!W"&amp;Tabelle2!$B9)="","",IF(INDIRECT("GWN!W"&amp;Tabelle2!$B9)=0,Tabelle2!$D9,INDIRECT("GWN!W"&amp;Tabelle2!$B9))))),"")</f>
        <v/>
      </c>
      <c r="Z15" s="62" t="str">
        <f ca="1">IF(Z$1&lt;&gt;"",IF(ISNA(INDIRECT("GWN!X"&amp;Tabelle2!$B9)),"",IF(INDIRECT("GWN!X"&amp;Tabelle2!$B9)="-","-",IF(INDIRECT("GWN!X"&amp;Tabelle2!$B9)="","",IF(INDIRECT("GWN!X"&amp;Tabelle2!$B9)=0,Tabelle2!$D9,INDIRECT("GWN!X"&amp;Tabelle2!$B9))))),"")</f>
        <v/>
      </c>
    </row>
    <row r="16" spans="1:111" x14ac:dyDescent="0.2">
      <c r="A16" s="162" t="s">
        <v>147</v>
      </c>
      <c r="B16" s="62"/>
      <c r="C16" s="62" t="s">
        <v>147</v>
      </c>
      <c r="D16" s="62" t="s">
        <v>147</v>
      </c>
      <c r="E16" s="165" t="s">
        <v>67</v>
      </c>
      <c r="F16" s="166" t="s">
        <v>64</v>
      </c>
      <c r="G16" s="62" t="str">
        <f ca="1">IF(G$1&lt;&gt;"",IF(ISNA(INDIRECT("GWN!E"&amp;Tabelle2!$B10)),"",IF(INDIRECT("GWN!E"&amp;Tabelle2!$B10)="-","-",IF(INDIRECT("GWN!E"&amp;Tabelle2!$B10)="","",IF(INDIRECT("GWN!E"&amp;Tabelle2!$B10)=0,Tabelle2!$D10,INDIRECT("GWN!E"&amp;Tabelle2!$B10))))),"")</f>
        <v/>
      </c>
      <c r="H16" s="62" t="str">
        <f ca="1">IF(H$1&lt;&gt;"",IF(ISNA(INDIRECT("GWN!F"&amp;Tabelle2!$B10)),"",IF(INDIRECT("GWN!F"&amp;Tabelle2!$B10)="-","-",IF(INDIRECT("GWN!F"&amp;Tabelle2!$B10)="","",IF(INDIRECT("GWN!F"&amp;Tabelle2!$B10)=0,Tabelle2!$D10,INDIRECT("GWN!F"&amp;Tabelle2!$B10))))),"")</f>
        <v/>
      </c>
      <c r="I16" s="62" t="str">
        <f ca="1">IF(I$1&lt;&gt;"",IF(ISNA(INDIRECT("GWN!G"&amp;Tabelle2!$B10)),"",IF(INDIRECT("GWN!G"&amp;Tabelle2!$B10)="-","-",IF(INDIRECT("GWN!G"&amp;Tabelle2!$B10)="","",IF(INDIRECT("GWN!G"&amp;Tabelle2!$B10)=0,Tabelle2!$D10,INDIRECT("GWN!G"&amp;Tabelle2!$B10))))),"")</f>
        <v/>
      </c>
      <c r="J16" s="62" t="str">
        <f ca="1">IF(J$1&lt;&gt;"",IF(ISNA(INDIRECT("GWN!H"&amp;Tabelle2!$B10)),"",IF(INDIRECT("GWN!H"&amp;Tabelle2!$B10)="-","-",IF(INDIRECT("GWN!H"&amp;Tabelle2!$B10)="","",IF(INDIRECT("GWN!H"&amp;Tabelle2!$B10)=0,Tabelle2!$D10,INDIRECT("GWN!H"&amp;Tabelle2!$B10))))),"")</f>
        <v/>
      </c>
      <c r="K16" s="62" t="str">
        <f ca="1">IF(K$1&lt;&gt;"",IF(ISNA(INDIRECT("GWN!I"&amp;Tabelle2!$B10)),"",IF(INDIRECT("GWN!I"&amp;Tabelle2!$B10)="-","-",IF(INDIRECT("GWN!I"&amp;Tabelle2!$B10)="","",IF(INDIRECT("GWN!I"&amp;Tabelle2!$B10)=0,Tabelle2!$D10,INDIRECT("GWN!I"&amp;Tabelle2!$B10))))),"")</f>
        <v/>
      </c>
      <c r="L16" s="62" t="str">
        <f ca="1">IF(L$1&lt;&gt;"",IF(ISNA(INDIRECT("GWN!J"&amp;Tabelle2!$B10)),"",IF(INDIRECT("GWN!J"&amp;Tabelle2!$B10)="-","-",IF(INDIRECT("GWN!J"&amp;Tabelle2!$B10)="","",IF(INDIRECT("GWN!J"&amp;Tabelle2!$B10)=0,Tabelle2!$D10,INDIRECT("GWN!J"&amp;Tabelle2!$B10))))),"")</f>
        <v/>
      </c>
      <c r="M16" s="62" t="str">
        <f ca="1">IF(M$1&lt;&gt;"",IF(ISNA(INDIRECT("GWN!K"&amp;Tabelle2!$B10)),"",IF(INDIRECT("GWN!K"&amp;Tabelle2!$B10)="-","-",IF(INDIRECT("GWN!K"&amp;Tabelle2!$B10)="","",IF(INDIRECT("GWN!K"&amp;Tabelle2!$B10)=0,Tabelle2!$D10,INDIRECT("GWN!K"&amp;Tabelle2!$B10))))),"")</f>
        <v/>
      </c>
      <c r="N16" s="62" t="str">
        <f ca="1">IF(N$1&lt;&gt;"",IF(ISNA(INDIRECT("GWN!L"&amp;Tabelle2!$B10)),"",IF(INDIRECT("GWN!L"&amp;Tabelle2!$B10)="-","-",IF(INDIRECT("GWN!L"&amp;Tabelle2!$B10)="","",IF(INDIRECT("GWN!L"&amp;Tabelle2!$B10)=0,Tabelle2!$D10,INDIRECT("GWN!L"&amp;Tabelle2!$B10))))),"")</f>
        <v/>
      </c>
      <c r="O16" s="62" t="str">
        <f ca="1">IF(O$1&lt;&gt;"",IF(ISNA(INDIRECT("GWN!M"&amp;Tabelle2!$B10)),"",IF(INDIRECT("GWN!M"&amp;Tabelle2!$B10)="-","-",IF(INDIRECT("GWN!M"&amp;Tabelle2!$B10)="","",IF(INDIRECT("GWN!M"&amp;Tabelle2!$B10)=0,Tabelle2!$D10,INDIRECT("GWN!M"&amp;Tabelle2!$B10))))),"")</f>
        <v/>
      </c>
      <c r="P16" s="62" t="str">
        <f ca="1">IF(P$1&lt;&gt;"",IF(ISNA(INDIRECT("GWN!N"&amp;Tabelle2!$B10)),"",IF(INDIRECT("GWN!N"&amp;Tabelle2!$B10)="-","-",IF(INDIRECT("GWN!N"&amp;Tabelle2!$B10)="","",IF(INDIRECT("GWN!N"&amp;Tabelle2!$B10)=0,Tabelle2!$D10,INDIRECT("GWN!N"&amp;Tabelle2!$B10))))),"")</f>
        <v/>
      </c>
      <c r="Q16" s="62" t="str">
        <f ca="1">IF(Q$1&lt;&gt;"",IF(ISNA(INDIRECT("GWN!O"&amp;Tabelle2!$B10)),"",IF(INDIRECT("GWN!O"&amp;Tabelle2!$B10)="-","-",IF(INDIRECT("GWN!O"&amp;Tabelle2!$B10)="","",IF(INDIRECT("GWN!O"&amp;Tabelle2!$B10)=0,Tabelle2!$D10,INDIRECT("GWN!O"&amp;Tabelle2!$B10))))),"")</f>
        <v/>
      </c>
      <c r="R16" s="62" t="str">
        <f ca="1">IF(R$1&lt;&gt;"",IF(ISNA(INDIRECT("GWN!P"&amp;Tabelle2!$B10)),"",IF(INDIRECT("GWN!P"&amp;Tabelle2!$B10)="-","-",IF(INDIRECT("GWN!P"&amp;Tabelle2!$B10)="","",IF(INDIRECT("GWN!P"&amp;Tabelle2!$B10)=0,Tabelle2!$D10,INDIRECT("GWN!P"&amp;Tabelle2!$B10))))),"")</f>
        <v/>
      </c>
      <c r="S16" s="62" t="str">
        <f ca="1">IF(S$1&lt;&gt;"",IF(ISNA(INDIRECT("GWN!Q"&amp;Tabelle2!$B10)),"",IF(INDIRECT("GWN!Q"&amp;Tabelle2!$B10)="-","-",IF(INDIRECT("GWN!Q"&amp;Tabelle2!$B10)="","",IF(INDIRECT("GWN!Q"&amp;Tabelle2!$B10)=0,Tabelle2!$D10,INDIRECT("GWN!Q"&amp;Tabelle2!$B10))))),"")</f>
        <v/>
      </c>
      <c r="T16" s="62" t="str">
        <f ca="1">IF(T$1&lt;&gt;"",IF(ISNA(INDIRECT("GWN!R"&amp;Tabelle2!$B10)),"",IF(INDIRECT("GWN!R"&amp;Tabelle2!$B10)="-","-",IF(INDIRECT("GWN!R"&amp;Tabelle2!$B10)="","",IF(INDIRECT("GWN!R"&amp;Tabelle2!$B10)=0,Tabelle2!$D10,INDIRECT("GWN!R"&amp;Tabelle2!$B10))))),"")</f>
        <v/>
      </c>
      <c r="U16" s="62" t="str">
        <f ca="1">IF(U$1&lt;&gt;"",IF(ISNA(INDIRECT("GWN!S"&amp;Tabelle2!$B10)),"",IF(INDIRECT("GWN!S"&amp;Tabelle2!$B10)="-","-",IF(INDIRECT("GWN!S"&amp;Tabelle2!$B10)="","",IF(INDIRECT("GWN!S"&amp;Tabelle2!$B10)=0,Tabelle2!$D10,INDIRECT("GWN!S"&amp;Tabelle2!$B10))))),"")</f>
        <v/>
      </c>
      <c r="V16" s="62" t="str">
        <f ca="1">IF(V$1&lt;&gt;"",IF(ISNA(INDIRECT("GWN!T"&amp;Tabelle2!$B10)),"",IF(INDIRECT("GWN!T"&amp;Tabelle2!$B10)="-","-",IF(INDIRECT("GWN!T"&amp;Tabelle2!$B10)="","",IF(INDIRECT("GWN!T"&amp;Tabelle2!$B10)=0,Tabelle2!$D10,INDIRECT("GWN!T"&amp;Tabelle2!$B10))))),"")</f>
        <v/>
      </c>
      <c r="W16" s="62" t="str">
        <f ca="1">IF(W$1&lt;&gt;"",IF(ISNA(INDIRECT("GWN!U"&amp;Tabelle2!$B10)),"",IF(INDIRECT("GWN!U"&amp;Tabelle2!$B10)="-","-",IF(INDIRECT("GWN!U"&amp;Tabelle2!$B10)="","",IF(INDIRECT("GWN!U"&amp;Tabelle2!$B10)=0,Tabelle2!$D10,INDIRECT("GWN!U"&amp;Tabelle2!$B10))))),"")</f>
        <v/>
      </c>
      <c r="X16" s="62" t="str">
        <f ca="1">IF(X$1&lt;&gt;"",IF(ISNA(INDIRECT("GWN!V"&amp;Tabelle2!$B10)),"",IF(INDIRECT("GWN!V"&amp;Tabelle2!$B10)="-","-",IF(INDIRECT("GWN!V"&amp;Tabelle2!$B10)="","",IF(INDIRECT("GWN!V"&amp;Tabelle2!$B10)=0,Tabelle2!$D10,INDIRECT("GWN!V"&amp;Tabelle2!$B10))))),"")</f>
        <v/>
      </c>
      <c r="Y16" s="62" t="str">
        <f ca="1">IF(Y$1&lt;&gt;"",IF(ISNA(INDIRECT("GWN!W"&amp;Tabelle2!$B10)),"",IF(INDIRECT("GWN!W"&amp;Tabelle2!$B10)="-","-",IF(INDIRECT("GWN!W"&amp;Tabelle2!$B10)="","",IF(INDIRECT("GWN!W"&amp;Tabelle2!$B10)=0,Tabelle2!$D10,INDIRECT("GWN!W"&amp;Tabelle2!$B10))))),"")</f>
        <v/>
      </c>
      <c r="Z16" s="62" t="str">
        <f ca="1">IF(Z$1&lt;&gt;"",IF(ISNA(INDIRECT("GWN!X"&amp;Tabelle2!$B10)),"",IF(INDIRECT("GWN!X"&amp;Tabelle2!$B10)="-","-",IF(INDIRECT("GWN!X"&amp;Tabelle2!$B10)="","",IF(INDIRECT("GWN!X"&amp;Tabelle2!$B10)=0,Tabelle2!$D10,INDIRECT("GWN!X"&amp;Tabelle2!$B10))))),"")</f>
        <v/>
      </c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</row>
    <row r="17" spans="1:26" ht="22.5" x14ac:dyDescent="0.2">
      <c r="A17" s="162" t="s">
        <v>147</v>
      </c>
      <c r="B17" s="62" t="s">
        <v>147</v>
      </c>
      <c r="C17" s="62" t="s">
        <v>147</v>
      </c>
      <c r="D17" s="62" t="s">
        <v>147</v>
      </c>
      <c r="E17" s="165" t="s">
        <v>68</v>
      </c>
      <c r="F17" s="166" t="s">
        <v>9</v>
      </c>
      <c r="G17" s="62" t="str">
        <f ca="1">IF(G$1&lt;&gt;"",IF(ISNA(INDIRECT("GWN!E"&amp;Tabelle2!$B11)),"",IF(INDIRECT("GWN!E"&amp;Tabelle2!$B11)="-","-",IF(INDIRECT("GWN!E"&amp;Tabelle2!$B11)="","",IF(INDIRECT("GWN!E"&amp;Tabelle2!$B11)=0,Tabelle2!$D11,INDIRECT("GWN!E"&amp;Tabelle2!$B11))))),"")</f>
        <v/>
      </c>
      <c r="H17" s="62" t="str">
        <f ca="1">IF(H$1&lt;&gt;"",IF(ISNA(INDIRECT("GWN!F"&amp;Tabelle2!$B11)),"",IF(INDIRECT("GWN!F"&amp;Tabelle2!$B11)="-","-",IF(INDIRECT("GWN!F"&amp;Tabelle2!$B11)="","",IF(INDIRECT("GWN!F"&amp;Tabelle2!$B11)=0,Tabelle2!$D11,INDIRECT("GWN!F"&amp;Tabelle2!$B11))))),"")</f>
        <v/>
      </c>
      <c r="I17" s="62" t="str">
        <f ca="1">IF(I$1&lt;&gt;"",IF(ISNA(INDIRECT("GWN!G"&amp;Tabelle2!$B11)),"",IF(INDIRECT("GWN!G"&amp;Tabelle2!$B11)="-","-",IF(INDIRECT("GWN!G"&amp;Tabelle2!$B11)="","",IF(INDIRECT("GWN!G"&amp;Tabelle2!$B11)=0,Tabelle2!$D11,INDIRECT("GWN!G"&amp;Tabelle2!$B11))))),"")</f>
        <v/>
      </c>
      <c r="J17" s="62" t="str">
        <f ca="1">IF(J$1&lt;&gt;"",IF(ISNA(INDIRECT("GWN!H"&amp;Tabelle2!$B11)),"",IF(INDIRECT("GWN!H"&amp;Tabelle2!$B11)="-","-",IF(INDIRECT("GWN!H"&amp;Tabelle2!$B11)="","",IF(INDIRECT("GWN!H"&amp;Tabelle2!$B11)=0,Tabelle2!$D11,INDIRECT("GWN!H"&amp;Tabelle2!$B11))))),"")</f>
        <v/>
      </c>
      <c r="K17" s="62" t="str">
        <f ca="1">IF(K$1&lt;&gt;"",IF(ISNA(INDIRECT("GWN!I"&amp;Tabelle2!$B11)),"",IF(INDIRECT("GWN!I"&amp;Tabelle2!$B11)="-","-",IF(INDIRECT("GWN!I"&amp;Tabelle2!$B11)="","",IF(INDIRECT("GWN!I"&amp;Tabelle2!$B11)=0,Tabelle2!$D11,INDIRECT("GWN!I"&amp;Tabelle2!$B11))))),"")</f>
        <v/>
      </c>
      <c r="L17" s="62" t="str">
        <f ca="1">IF(L$1&lt;&gt;"",IF(ISNA(INDIRECT("GWN!J"&amp;Tabelle2!$B11)),"",IF(INDIRECT("GWN!J"&amp;Tabelle2!$B11)="-","-",IF(INDIRECT("GWN!J"&amp;Tabelle2!$B11)="","",IF(INDIRECT("GWN!J"&amp;Tabelle2!$B11)=0,Tabelle2!$D11,INDIRECT("GWN!J"&amp;Tabelle2!$B11))))),"")</f>
        <v/>
      </c>
      <c r="M17" s="62" t="str">
        <f ca="1">IF(M$1&lt;&gt;"",IF(ISNA(INDIRECT("GWN!K"&amp;Tabelle2!$B11)),"",IF(INDIRECT("GWN!K"&amp;Tabelle2!$B11)="-","-",IF(INDIRECT("GWN!K"&amp;Tabelle2!$B11)="","",IF(INDIRECT("GWN!K"&amp;Tabelle2!$B11)=0,Tabelle2!$D11,INDIRECT("GWN!K"&amp;Tabelle2!$B11))))),"")</f>
        <v/>
      </c>
      <c r="N17" s="62" t="str">
        <f ca="1">IF(N$1&lt;&gt;"",IF(ISNA(INDIRECT("GWN!L"&amp;Tabelle2!$B11)),"",IF(INDIRECT("GWN!L"&amp;Tabelle2!$B11)="-","-",IF(INDIRECT("GWN!L"&amp;Tabelle2!$B11)="","",IF(INDIRECT("GWN!L"&amp;Tabelle2!$B11)=0,Tabelle2!$D11,INDIRECT("GWN!L"&amp;Tabelle2!$B11))))),"")</f>
        <v/>
      </c>
      <c r="O17" s="62" t="str">
        <f ca="1">IF(O$1&lt;&gt;"",IF(ISNA(INDIRECT("GWN!M"&amp;Tabelle2!$B11)),"",IF(INDIRECT("GWN!M"&amp;Tabelle2!$B11)="-","-",IF(INDIRECT("GWN!M"&amp;Tabelle2!$B11)="","",IF(INDIRECT("GWN!M"&amp;Tabelle2!$B11)=0,Tabelle2!$D11,INDIRECT("GWN!M"&amp;Tabelle2!$B11))))),"")</f>
        <v/>
      </c>
      <c r="P17" s="62" t="str">
        <f ca="1">IF(P$1&lt;&gt;"",IF(ISNA(INDIRECT("GWN!N"&amp;Tabelle2!$B11)),"",IF(INDIRECT("GWN!N"&amp;Tabelle2!$B11)="-","-",IF(INDIRECT("GWN!N"&amp;Tabelle2!$B11)="","",IF(INDIRECT("GWN!N"&amp;Tabelle2!$B11)=0,Tabelle2!$D11,INDIRECT("GWN!N"&amp;Tabelle2!$B11))))),"")</f>
        <v/>
      </c>
      <c r="Q17" s="62" t="str">
        <f ca="1">IF(Q$1&lt;&gt;"",IF(ISNA(INDIRECT("GWN!O"&amp;Tabelle2!$B11)),"",IF(INDIRECT("GWN!O"&amp;Tabelle2!$B11)="-","-",IF(INDIRECT("GWN!O"&amp;Tabelle2!$B11)="","",IF(INDIRECT("GWN!O"&amp;Tabelle2!$B11)=0,Tabelle2!$D11,INDIRECT("GWN!O"&amp;Tabelle2!$B11))))),"")</f>
        <v/>
      </c>
      <c r="R17" s="62" t="str">
        <f ca="1">IF(R$1&lt;&gt;"",IF(ISNA(INDIRECT("GWN!P"&amp;Tabelle2!$B11)),"",IF(INDIRECT("GWN!P"&amp;Tabelle2!$B11)="-","-",IF(INDIRECT("GWN!P"&amp;Tabelle2!$B11)="","",IF(INDIRECT("GWN!P"&amp;Tabelle2!$B11)=0,Tabelle2!$D11,INDIRECT("GWN!P"&amp;Tabelle2!$B11))))),"")</f>
        <v/>
      </c>
      <c r="S17" s="62" t="str">
        <f ca="1">IF(S$1&lt;&gt;"",IF(ISNA(INDIRECT("GWN!Q"&amp;Tabelle2!$B11)),"",IF(INDIRECT("GWN!Q"&amp;Tabelle2!$B11)="-","-",IF(INDIRECT("GWN!Q"&amp;Tabelle2!$B11)="","",IF(INDIRECT("GWN!Q"&amp;Tabelle2!$B11)=0,Tabelle2!$D11,INDIRECT("GWN!Q"&amp;Tabelle2!$B11))))),"")</f>
        <v/>
      </c>
      <c r="T17" s="62" t="str">
        <f ca="1">IF(T$1&lt;&gt;"",IF(ISNA(INDIRECT("GWN!R"&amp;Tabelle2!$B11)),"",IF(INDIRECT("GWN!R"&amp;Tabelle2!$B11)="-","-",IF(INDIRECT("GWN!R"&amp;Tabelle2!$B11)="","",IF(INDIRECT("GWN!R"&amp;Tabelle2!$B11)=0,Tabelle2!$D11,INDIRECT("GWN!R"&amp;Tabelle2!$B11))))),"")</f>
        <v/>
      </c>
      <c r="U17" s="62" t="str">
        <f ca="1">IF(U$1&lt;&gt;"",IF(ISNA(INDIRECT("GWN!S"&amp;Tabelle2!$B11)),"",IF(INDIRECT("GWN!S"&amp;Tabelle2!$B11)="-","-",IF(INDIRECT("GWN!S"&amp;Tabelle2!$B11)="","",IF(INDIRECT("GWN!S"&amp;Tabelle2!$B11)=0,Tabelle2!$D11,INDIRECT("GWN!S"&amp;Tabelle2!$B11))))),"")</f>
        <v/>
      </c>
      <c r="V17" s="62" t="str">
        <f ca="1">IF(V$1&lt;&gt;"",IF(ISNA(INDIRECT("GWN!T"&amp;Tabelle2!$B11)),"",IF(INDIRECT("GWN!T"&amp;Tabelle2!$B11)="-","-",IF(INDIRECT("GWN!T"&amp;Tabelle2!$B11)="","",IF(INDIRECT("GWN!T"&amp;Tabelle2!$B11)=0,Tabelle2!$D11,INDIRECT("GWN!T"&amp;Tabelle2!$B11))))),"")</f>
        <v/>
      </c>
      <c r="W17" s="62" t="str">
        <f ca="1">IF(W$1&lt;&gt;"",IF(ISNA(INDIRECT("GWN!U"&amp;Tabelle2!$B11)),"",IF(INDIRECT("GWN!U"&amp;Tabelle2!$B11)="-","-",IF(INDIRECT("GWN!U"&amp;Tabelle2!$B11)="","",IF(INDIRECT("GWN!U"&amp;Tabelle2!$B11)=0,Tabelle2!$D11,INDIRECT("GWN!U"&amp;Tabelle2!$B11))))),"")</f>
        <v/>
      </c>
      <c r="X17" s="62" t="str">
        <f ca="1">IF(X$1&lt;&gt;"",IF(ISNA(INDIRECT("GWN!V"&amp;Tabelle2!$B11)),"",IF(INDIRECT("GWN!V"&amp;Tabelle2!$B11)="-","-",IF(INDIRECT("GWN!V"&amp;Tabelle2!$B11)="","",IF(INDIRECT("GWN!V"&amp;Tabelle2!$B11)=0,Tabelle2!$D11,INDIRECT("GWN!V"&amp;Tabelle2!$B11))))),"")</f>
        <v/>
      </c>
      <c r="Y17" s="62" t="str">
        <f ca="1">IF(Y$1&lt;&gt;"",IF(ISNA(INDIRECT("GWN!W"&amp;Tabelle2!$B11)),"",IF(INDIRECT("GWN!W"&amp;Tabelle2!$B11)="-","-",IF(INDIRECT("GWN!W"&amp;Tabelle2!$B11)="","",IF(INDIRECT("GWN!W"&amp;Tabelle2!$B11)=0,Tabelle2!$D11,INDIRECT("GWN!W"&amp;Tabelle2!$B11))))),"")</f>
        <v/>
      </c>
      <c r="Z17" s="62" t="str">
        <f ca="1">IF(Z$1&lt;&gt;"",IF(ISNA(INDIRECT("GWN!X"&amp;Tabelle2!$B11)),"",IF(INDIRECT("GWN!X"&amp;Tabelle2!$B11)="-","-",IF(INDIRECT("GWN!X"&amp;Tabelle2!$B11)="","",IF(INDIRECT("GWN!X"&amp;Tabelle2!$B11)=0,Tabelle2!$D11,INDIRECT("GWN!X"&amp;Tabelle2!$B11))))),"")</f>
        <v/>
      </c>
    </row>
    <row r="18" spans="1:26" ht="22.5" x14ac:dyDescent="0.2">
      <c r="A18" s="162" t="s">
        <v>147</v>
      </c>
      <c r="B18" s="62" t="s">
        <v>147</v>
      </c>
      <c r="C18" s="62" t="s">
        <v>147</v>
      </c>
      <c r="D18" s="62" t="s">
        <v>147</v>
      </c>
      <c r="E18" s="165" t="s">
        <v>69</v>
      </c>
      <c r="F18" s="166" t="s">
        <v>9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22.5" x14ac:dyDescent="0.2">
      <c r="A19" s="162" t="s">
        <v>147</v>
      </c>
      <c r="B19" s="62" t="s">
        <v>147</v>
      </c>
      <c r="C19" s="62" t="s">
        <v>147</v>
      </c>
      <c r="D19" s="62" t="s">
        <v>147</v>
      </c>
      <c r="E19" s="165" t="s">
        <v>70</v>
      </c>
      <c r="F19" s="166" t="s">
        <v>9</v>
      </c>
      <c r="G19" s="62" t="str">
        <f ca="1">IF(G$1&lt;&gt;"",IF(ISNA(INDIRECT("GWN!E"&amp;Tabelle2!$B13)),"",IF(INDIRECT("GWN!E"&amp;Tabelle2!$B13)="-","-",IF(INDIRECT("GWN!E"&amp;Tabelle2!$B13)="","",IF(INDIRECT("GWN!E"&amp;Tabelle2!$B13)=0,Tabelle2!$D13,INDIRECT("GWN!E"&amp;Tabelle2!$B13))))),"")</f>
        <v/>
      </c>
      <c r="H19" s="62" t="str">
        <f ca="1">IF(H$1&lt;&gt;"",IF(ISNA(INDIRECT("GWN!F"&amp;Tabelle2!$B13)),"",IF(INDIRECT("GWN!F"&amp;Tabelle2!$B13)="-","-",IF(INDIRECT("GWN!F"&amp;Tabelle2!$B13)="","",IF(INDIRECT("GWN!F"&amp;Tabelle2!$B13)=0,Tabelle2!$D13,INDIRECT("GWN!F"&amp;Tabelle2!$B13))))),"")</f>
        <v/>
      </c>
      <c r="I19" s="62" t="str">
        <f ca="1">IF(I$1&lt;&gt;"",IF(ISNA(INDIRECT("GWN!G"&amp;Tabelle2!$B13)),"",IF(INDIRECT("GWN!G"&amp;Tabelle2!$B13)="-","-",IF(INDIRECT("GWN!G"&amp;Tabelle2!$B13)="","",IF(INDIRECT("GWN!G"&amp;Tabelle2!$B13)=0,Tabelle2!$D13,INDIRECT("GWN!G"&amp;Tabelle2!$B13))))),"")</f>
        <v/>
      </c>
      <c r="J19" s="62" t="str">
        <f ca="1">IF(J$1&lt;&gt;"",IF(ISNA(INDIRECT("GWN!H"&amp;Tabelle2!$B13)),"",IF(INDIRECT("GWN!H"&amp;Tabelle2!$B13)="-","-",IF(INDIRECT("GWN!H"&amp;Tabelle2!$B13)="","",IF(INDIRECT("GWN!H"&amp;Tabelle2!$B13)=0,Tabelle2!$D13,INDIRECT("GWN!H"&amp;Tabelle2!$B13))))),"")</f>
        <v/>
      </c>
      <c r="K19" s="62" t="str">
        <f ca="1">IF(K$1&lt;&gt;"",IF(ISNA(INDIRECT("GWN!I"&amp;Tabelle2!$B13)),"",IF(INDIRECT("GWN!I"&amp;Tabelle2!$B13)="-","-",IF(INDIRECT("GWN!I"&amp;Tabelle2!$B13)="","",IF(INDIRECT("GWN!I"&amp;Tabelle2!$B13)=0,Tabelle2!$D13,INDIRECT("GWN!I"&amp;Tabelle2!$B13))))),"")</f>
        <v/>
      </c>
      <c r="L19" s="62" t="str">
        <f ca="1">IF(L$1&lt;&gt;"",IF(ISNA(INDIRECT("GWN!J"&amp;Tabelle2!$B13)),"",IF(INDIRECT("GWN!J"&amp;Tabelle2!$B13)="-","-",IF(INDIRECT("GWN!J"&amp;Tabelle2!$B13)="","",IF(INDIRECT("GWN!J"&amp;Tabelle2!$B13)=0,Tabelle2!$D13,INDIRECT("GWN!J"&amp;Tabelle2!$B13))))),"")</f>
        <v/>
      </c>
      <c r="M19" s="62" t="str">
        <f ca="1">IF(M$1&lt;&gt;"",IF(ISNA(INDIRECT("GWN!K"&amp;Tabelle2!$B13)),"",IF(INDIRECT("GWN!K"&amp;Tabelle2!$B13)="-","-",IF(INDIRECT("GWN!K"&amp;Tabelle2!$B13)="","",IF(INDIRECT("GWN!K"&amp;Tabelle2!$B13)=0,Tabelle2!$D13,INDIRECT("GWN!K"&amp;Tabelle2!$B13))))),"")</f>
        <v/>
      </c>
      <c r="N19" s="62" t="str">
        <f ca="1">IF(N$1&lt;&gt;"",IF(ISNA(INDIRECT("GWN!L"&amp;Tabelle2!$B13)),"",IF(INDIRECT("GWN!L"&amp;Tabelle2!$B13)="-","-",IF(INDIRECT("GWN!L"&amp;Tabelle2!$B13)="","",IF(INDIRECT("GWN!L"&amp;Tabelle2!$B13)=0,Tabelle2!$D13,INDIRECT("GWN!L"&amp;Tabelle2!$B13))))),"")</f>
        <v/>
      </c>
      <c r="O19" s="62" t="str">
        <f ca="1">IF(O$1&lt;&gt;"",IF(ISNA(INDIRECT("GWN!M"&amp;Tabelle2!$B13)),"",IF(INDIRECT("GWN!M"&amp;Tabelle2!$B13)="-","-",IF(INDIRECT("GWN!M"&amp;Tabelle2!$B13)="","",IF(INDIRECT("GWN!M"&amp;Tabelle2!$B13)=0,Tabelle2!$D13,INDIRECT("GWN!M"&amp;Tabelle2!$B13))))),"")</f>
        <v/>
      </c>
      <c r="P19" s="62" t="str">
        <f ca="1">IF(P$1&lt;&gt;"",IF(ISNA(INDIRECT("GWN!N"&amp;Tabelle2!$B13)),"",IF(INDIRECT("GWN!N"&amp;Tabelle2!$B13)="-","-",IF(INDIRECT("GWN!N"&amp;Tabelle2!$B13)="","",IF(INDIRECT("GWN!N"&amp;Tabelle2!$B13)=0,Tabelle2!$D13,INDIRECT("GWN!N"&amp;Tabelle2!$B13))))),"")</f>
        <v/>
      </c>
      <c r="Q19" s="62" t="str">
        <f ca="1">IF(Q$1&lt;&gt;"",IF(ISNA(INDIRECT("GWN!O"&amp;Tabelle2!$B13)),"",IF(INDIRECT("GWN!O"&amp;Tabelle2!$B13)="-","-",IF(INDIRECT("GWN!O"&amp;Tabelle2!$B13)="","",IF(INDIRECT("GWN!O"&amp;Tabelle2!$B13)=0,Tabelle2!$D13,INDIRECT("GWN!O"&amp;Tabelle2!$B13))))),"")</f>
        <v/>
      </c>
      <c r="R19" s="62" t="str">
        <f ca="1">IF(R$1&lt;&gt;"",IF(ISNA(INDIRECT("GWN!P"&amp;Tabelle2!$B13)),"",IF(INDIRECT("GWN!P"&amp;Tabelle2!$B13)="-","-",IF(INDIRECT("GWN!P"&amp;Tabelle2!$B13)="","",IF(INDIRECT("GWN!P"&amp;Tabelle2!$B13)=0,Tabelle2!$D13,INDIRECT("GWN!P"&amp;Tabelle2!$B13))))),"")</f>
        <v/>
      </c>
      <c r="S19" s="62" t="str">
        <f ca="1">IF(S$1&lt;&gt;"",IF(ISNA(INDIRECT("GWN!Q"&amp;Tabelle2!$B13)),"",IF(INDIRECT("GWN!Q"&amp;Tabelle2!$B13)="-","-",IF(INDIRECT("GWN!Q"&amp;Tabelle2!$B13)="","",IF(INDIRECT("GWN!Q"&amp;Tabelle2!$B13)=0,Tabelle2!$D13,INDIRECT("GWN!Q"&amp;Tabelle2!$B13))))),"")</f>
        <v/>
      </c>
      <c r="T19" s="62" t="str">
        <f ca="1">IF(T$1&lt;&gt;"",IF(ISNA(INDIRECT("GWN!R"&amp;Tabelle2!$B13)),"",IF(INDIRECT("GWN!R"&amp;Tabelle2!$B13)="-","-",IF(INDIRECT("GWN!R"&amp;Tabelle2!$B13)="","",IF(INDIRECT("GWN!R"&amp;Tabelle2!$B13)=0,Tabelle2!$D13,INDIRECT("GWN!R"&amp;Tabelle2!$B13))))),"")</f>
        <v/>
      </c>
      <c r="U19" s="62" t="str">
        <f ca="1">IF(U$1&lt;&gt;"",IF(ISNA(INDIRECT("GWN!S"&amp;Tabelle2!$B13)),"",IF(INDIRECT("GWN!S"&amp;Tabelle2!$B13)="-","-",IF(INDIRECT("GWN!S"&amp;Tabelle2!$B13)="","",IF(INDIRECT("GWN!S"&amp;Tabelle2!$B13)=0,Tabelle2!$D13,INDIRECT("GWN!S"&amp;Tabelle2!$B13))))),"")</f>
        <v/>
      </c>
      <c r="V19" s="62" t="str">
        <f ca="1">IF(V$1&lt;&gt;"",IF(ISNA(INDIRECT("GWN!T"&amp;Tabelle2!$B13)),"",IF(INDIRECT("GWN!T"&amp;Tabelle2!$B13)="-","-",IF(INDIRECT("GWN!T"&amp;Tabelle2!$B13)="","",IF(INDIRECT("GWN!T"&amp;Tabelle2!$B13)=0,Tabelle2!$D13,INDIRECT("GWN!T"&amp;Tabelle2!$B13))))),"")</f>
        <v/>
      </c>
      <c r="W19" s="62" t="str">
        <f ca="1">IF(W$1&lt;&gt;"",IF(ISNA(INDIRECT("GWN!U"&amp;Tabelle2!$B13)),"",IF(INDIRECT("GWN!U"&amp;Tabelle2!$B13)="-","-",IF(INDIRECT("GWN!U"&amp;Tabelle2!$B13)="","",IF(INDIRECT("GWN!U"&amp;Tabelle2!$B13)=0,Tabelle2!$D13,INDIRECT("GWN!U"&amp;Tabelle2!$B13))))),"")</f>
        <v/>
      </c>
      <c r="X19" s="62" t="str">
        <f ca="1">IF(X$1&lt;&gt;"",IF(ISNA(INDIRECT("GWN!V"&amp;Tabelle2!$B13)),"",IF(INDIRECT("GWN!V"&amp;Tabelle2!$B13)="-","-",IF(INDIRECT("GWN!V"&amp;Tabelle2!$B13)="","",IF(INDIRECT("GWN!V"&amp;Tabelle2!$B13)=0,Tabelle2!$D13,INDIRECT("GWN!V"&amp;Tabelle2!$B13))))),"")</f>
        <v/>
      </c>
      <c r="Y19" s="62" t="str">
        <f ca="1">IF(Y$1&lt;&gt;"",IF(ISNA(INDIRECT("GWN!W"&amp;Tabelle2!$B13)),"",IF(INDIRECT("GWN!W"&amp;Tabelle2!$B13)="-","-",IF(INDIRECT("GWN!W"&amp;Tabelle2!$B13)="","",IF(INDIRECT("GWN!W"&amp;Tabelle2!$B13)=0,Tabelle2!$D13,INDIRECT("GWN!W"&amp;Tabelle2!$B13))))),"")</f>
        <v/>
      </c>
      <c r="Z19" s="62" t="str">
        <f ca="1">IF(Z$1&lt;&gt;"",IF(ISNA(INDIRECT("GWN!X"&amp;Tabelle2!$B13)),"",IF(INDIRECT("GWN!X"&amp;Tabelle2!$B13)="-","-",IF(INDIRECT("GWN!X"&amp;Tabelle2!$B13)="","",IF(INDIRECT("GWN!X"&amp;Tabelle2!$B13)=0,Tabelle2!$D13,INDIRECT("GWN!X"&amp;Tabelle2!$B13))))),"")</f>
        <v/>
      </c>
    </row>
    <row r="20" spans="1:26" x14ac:dyDescent="0.2">
      <c r="A20" s="162"/>
      <c r="B20" s="62"/>
      <c r="C20" s="62" t="s">
        <v>147</v>
      </c>
      <c r="D20" s="62" t="s">
        <v>147</v>
      </c>
      <c r="E20" s="165" t="s">
        <v>71</v>
      </c>
      <c r="F20" s="166" t="s">
        <v>72</v>
      </c>
      <c r="G20" s="62" t="str">
        <f ca="1">IF(G$1&lt;&gt;"",IF(ISNA(INDIRECT("GWN!E"&amp;Tabelle2!$B14)),"",IF(INDIRECT("GWN!E"&amp;Tabelle2!$B14)="-","-",IF(INDIRECT("GWN!E"&amp;Tabelle2!$B14)="","",IF(INDIRECT("GWN!E"&amp;Tabelle2!$B14)=0,Tabelle2!$D14,INDIRECT("GWN!E"&amp;Tabelle2!$B14))))),"")</f>
        <v/>
      </c>
      <c r="H20" s="62" t="str">
        <f ca="1">IF(H$1&lt;&gt;"",IF(ISNA(INDIRECT("GWN!F"&amp;Tabelle2!$B14)),"",IF(INDIRECT("GWN!F"&amp;Tabelle2!$B14)="-","-",IF(INDIRECT("GWN!F"&amp;Tabelle2!$B14)="","",IF(INDIRECT("GWN!F"&amp;Tabelle2!$B14)=0,Tabelle2!$D14,INDIRECT("GWN!F"&amp;Tabelle2!$B14))))),"")</f>
        <v/>
      </c>
      <c r="I20" s="62" t="str">
        <f ca="1">IF(I$1&lt;&gt;"",IF(ISNA(INDIRECT("GWN!G"&amp;Tabelle2!$B14)),"",IF(INDIRECT("GWN!G"&amp;Tabelle2!$B14)="-","-",IF(INDIRECT("GWN!G"&amp;Tabelle2!$B14)="","",IF(INDIRECT("GWN!G"&amp;Tabelle2!$B14)=0,Tabelle2!$D14,INDIRECT("GWN!G"&amp;Tabelle2!$B14))))),"")</f>
        <v/>
      </c>
      <c r="J20" s="62" t="str">
        <f ca="1">IF(J$1&lt;&gt;"",IF(ISNA(INDIRECT("GWN!H"&amp;Tabelle2!$B14)),"",IF(INDIRECT("GWN!H"&amp;Tabelle2!$B14)="-","-",IF(INDIRECT("GWN!H"&amp;Tabelle2!$B14)="","",IF(INDIRECT("GWN!H"&amp;Tabelle2!$B14)=0,Tabelle2!$D14,INDIRECT("GWN!H"&amp;Tabelle2!$B14))))),"")</f>
        <v/>
      </c>
      <c r="K20" s="62" t="str">
        <f ca="1">IF(K$1&lt;&gt;"",IF(ISNA(INDIRECT("GWN!I"&amp;Tabelle2!$B14)),"",IF(INDIRECT("GWN!I"&amp;Tabelle2!$B14)="-","-",IF(INDIRECT("GWN!I"&amp;Tabelle2!$B14)="","",IF(INDIRECT("GWN!I"&amp;Tabelle2!$B14)=0,Tabelle2!$D14,INDIRECT("GWN!I"&amp;Tabelle2!$B14))))),"")</f>
        <v/>
      </c>
      <c r="L20" s="62" t="str">
        <f ca="1">IF(L$1&lt;&gt;"",IF(ISNA(INDIRECT("GWN!J"&amp;Tabelle2!$B14)),"",IF(INDIRECT("GWN!J"&amp;Tabelle2!$B14)="-","-",IF(INDIRECT("GWN!J"&amp;Tabelle2!$B14)="","",IF(INDIRECT("GWN!J"&amp;Tabelle2!$B14)=0,Tabelle2!$D14,INDIRECT("GWN!J"&amp;Tabelle2!$B14))))),"")</f>
        <v/>
      </c>
      <c r="M20" s="62" t="str">
        <f ca="1">IF(M$1&lt;&gt;"",IF(ISNA(INDIRECT("GWN!K"&amp;Tabelle2!$B14)),"",IF(INDIRECT("GWN!K"&amp;Tabelle2!$B14)="-","-",IF(INDIRECT("GWN!K"&amp;Tabelle2!$B14)="","",IF(INDIRECT("GWN!K"&amp;Tabelle2!$B14)=0,Tabelle2!$D14,INDIRECT("GWN!K"&amp;Tabelle2!$B14))))),"")</f>
        <v/>
      </c>
      <c r="N20" s="62" t="str">
        <f ca="1">IF(N$1&lt;&gt;"",IF(ISNA(INDIRECT("GWN!L"&amp;Tabelle2!$B14)),"",IF(INDIRECT("GWN!L"&amp;Tabelle2!$B14)="-","-",IF(INDIRECT("GWN!L"&amp;Tabelle2!$B14)="","",IF(INDIRECT("GWN!L"&amp;Tabelle2!$B14)=0,Tabelle2!$D14,INDIRECT("GWN!L"&amp;Tabelle2!$B14))))),"")</f>
        <v/>
      </c>
      <c r="O20" s="62" t="str">
        <f ca="1">IF(O$1&lt;&gt;"",IF(ISNA(INDIRECT("GWN!M"&amp;Tabelle2!$B14)),"",IF(INDIRECT("GWN!M"&amp;Tabelle2!$B14)="-","-",IF(INDIRECT("GWN!M"&amp;Tabelle2!$B14)="","",IF(INDIRECT("GWN!M"&amp;Tabelle2!$B14)=0,Tabelle2!$D14,INDIRECT("GWN!M"&amp;Tabelle2!$B14))))),"")</f>
        <v/>
      </c>
      <c r="P20" s="62" t="str">
        <f ca="1">IF(P$1&lt;&gt;"",IF(ISNA(INDIRECT("GWN!N"&amp;Tabelle2!$B14)),"",IF(INDIRECT("GWN!N"&amp;Tabelle2!$B14)="-","-",IF(INDIRECT("GWN!N"&amp;Tabelle2!$B14)="","",IF(INDIRECT("GWN!N"&amp;Tabelle2!$B14)=0,Tabelle2!$D14,INDIRECT("GWN!N"&amp;Tabelle2!$B14))))),"")</f>
        <v/>
      </c>
      <c r="Q20" s="62" t="str">
        <f ca="1">IF(Q$1&lt;&gt;"",IF(ISNA(INDIRECT("GWN!O"&amp;Tabelle2!$B14)),"",IF(INDIRECT("GWN!O"&amp;Tabelle2!$B14)="-","-",IF(INDIRECT("GWN!O"&amp;Tabelle2!$B14)="","",IF(INDIRECT("GWN!O"&amp;Tabelle2!$B14)=0,Tabelle2!$D14,INDIRECT("GWN!O"&amp;Tabelle2!$B14))))),"")</f>
        <v/>
      </c>
      <c r="R20" s="62" t="str">
        <f ca="1">IF(R$1&lt;&gt;"",IF(ISNA(INDIRECT("GWN!P"&amp;Tabelle2!$B14)),"",IF(INDIRECT("GWN!P"&amp;Tabelle2!$B14)="-","-",IF(INDIRECT("GWN!P"&amp;Tabelle2!$B14)="","",IF(INDIRECT("GWN!P"&amp;Tabelle2!$B14)=0,Tabelle2!$D14,INDIRECT("GWN!P"&amp;Tabelle2!$B14))))),"")</f>
        <v/>
      </c>
      <c r="S20" s="62" t="str">
        <f ca="1">IF(S$1&lt;&gt;"",IF(ISNA(INDIRECT("GWN!Q"&amp;Tabelle2!$B14)),"",IF(INDIRECT("GWN!Q"&amp;Tabelle2!$B14)="-","-",IF(INDIRECT("GWN!Q"&amp;Tabelle2!$B14)="","",IF(INDIRECT("GWN!Q"&amp;Tabelle2!$B14)=0,Tabelle2!$D14,INDIRECT("GWN!Q"&amp;Tabelle2!$B14))))),"")</f>
        <v/>
      </c>
      <c r="T20" s="62" t="str">
        <f ca="1">IF(T$1&lt;&gt;"",IF(ISNA(INDIRECT("GWN!R"&amp;Tabelle2!$B14)),"",IF(INDIRECT("GWN!R"&amp;Tabelle2!$B14)="-","-",IF(INDIRECT("GWN!R"&amp;Tabelle2!$B14)="","",IF(INDIRECT("GWN!R"&amp;Tabelle2!$B14)=0,Tabelle2!$D14,INDIRECT("GWN!R"&amp;Tabelle2!$B14))))),"")</f>
        <v/>
      </c>
      <c r="U20" s="62" t="str">
        <f ca="1">IF(U$1&lt;&gt;"",IF(ISNA(INDIRECT("GWN!S"&amp;Tabelle2!$B14)),"",IF(INDIRECT("GWN!S"&amp;Tabelle2!$B14)="-","-",IF(INDIRECT("GWN!S"&amp;Tabelle2!$B14)="","",IF(INDIRECT("GWN!S"&amp;Tabelle2!$B14)=0,Tabelle2!$D14,INDIRECT("GWN!S"&amp;Tabelle2!$B14))))),"")</f>
        <v/>
      </c>
      <c r="V20" s="62" t="str">
        <f ca="1">IF(V$1&lt;&gt;"",IF(ISNA(INDIRECT("GWN!T"&amp;Tabelle2!$B14)),"",IF(INDIRECT("GWN!T"&amp;Tabelle2!$B14)="-","-",IF(INDIRECT("GWN!T"&amp;Tabelle2!$B14)="","",IF(INDIRECT("GWN!T"&amp;Tabelle2!$B14)=0,Tabelle2!$D14,INDIRECT("GWN!T"&amp;Tabelle2!$B14))))),"")</f>
        <v/>
      </c>
      <c r="W20" s="62" t="str">
        <f ca="1">IF(W$1&lt;&gt;"",IF(ISNA(INDIRECT("GWN!U"&amp;Tabelle2!$B14)),"",IF(INDIRECT("GWN!U"&amp;Tabelle2!$B14)="-","-",IF(INDIRECT("GWN!U"&amp;Tabelle2!$B14)="","",IF(INDIRECT("GWN!U"&amp;Tabelle2!$B14)=0,Tabelle2!$D14,INDIRECT("GWN!U"&amp;Tabelle2!$B14))))),"")</f>
        <v/>
      </c>
      <c r="X20" s="62" t="str">
        <f ca="1">IF(X$1&lt;&gt;"",IF(ISNA(INDIRECT("GWN!V"&amp;Tabelle2!$B14)),"",IF(INDIRECT("GWN!V"&amp;Tabelle2!$B14)="-","-",IF(INDIRECT("GWN!V"&amp;Tabelle2!$B14)="","",IF(INDIRECT("GWN!V"&amp;Tabelle2!$B14)=0,Tabelle2!$D14,INDIRECT("GWN!V"&amp;Tabelle2!$B14))))),"")</f>
        <v/>
      </c>
      <c r="Y20" s="62" t="str">
        <f ca="1">IF(Y$1&lt;&gt;"",IF(ISNA(INDIRECT("GWN!W"&amp;Tabelle2!$B14)),"",IF(INDIRECT("GWN!W"&amp;Tabelle2!$B14)="-","-",IF(INDIRECT("GWN!W"&amp;Tabelle2!$B14)="","",IF(INDIRECT("GWN!W"&amp;Tabelle2!$B14)=0,Tabelle2!$D14,INDIRECT("GWN!W"&amp;Tabelle2!$B14))))),"")</f>
        <v/>
      </c>
      <c r="Z20" s="62" t="str">
        <f ca="1">IF(Z$1&lt;&gt;"",IF(ISNA(INDIRECT("GWN!X"&amp;Tabelle2!$B14)),"",IF(INDIRECT("GWN!X"&amp;Tabelle2!$B14)="-","-",IF(INDIRECT("GWN!X"&amp;Tabelle2!$B14)="","",IF(INDIRECT("GWN!X"&amp;Tabelle2!$B14)=0,Tabelle2!$D14,INDIRECT("GWN!X"&amp;Tabelle2!$B14))))),"")</f>
        <v/>
      </c>
    </row>
    <row r="21" spans="1:26" x14ac:dyDescent="0.2">
      <c r="A21" s="162"/>
      <c r="B21" s="62"/>
      <c r="C21" s="62"/>
      <c r="D21" s="62"/>
      <c r="E21" s="165" t="s">
        <v>73</v>
      </c>
      <c r="F21" s="166" t="s">
        <v>9</v>
      </c>
      <c r="G21" s="62" t="str">
        <f ca="1">IF(G$1&lt;&gt;"",IF(ISNA(INDIRECT("GWN!E"&amp;Tabelle2!$B15)),"",IF(INDIRECT("GWN!E"&amp;Tabelle2!$B15)="-","-",IF(INDIRECT("GWN!E"&amp;Tabelle2!$B15)="","",IF(INDIRECT("GWN!E"&amp;Tabelle2!$B15)=0,Tabelle2!$D15,INDIRECT("GWN!E"&amp;Tabelle2!$B15))))),"")</f>
        <v/>
      </c>
      <c r="H21" s="62" t="str">
        <f ca="1">IF(H$1&lt;&gt;"",IF(ISNA(INDIRECT("GWN!F"&amp;Tabelle2!$B15)),"",IF(INDIRECT("GWN!F"&amp;Tabelle2!$B15)="-","-",IF(INDIRECT("GWN!F"&amp;Tabelle2!$B15)="","",IF(INDIRECT("GWN!F"&amp;Tabelle2!$B15)=0,Tabelle2!$D15,INDIRECT("GWN!F"&amp;Tabelle2!$B15))))),"")</f>
        <v/>
      </c>
      <c r="I21" s="62" t="str">
        <f ca="1">IF(I$1&lt;&gt;"",IF(ISNA(INDIRECT("GWN!G"&amp;Tabelle2!$B15)),"",IF(INDIRECT("GWN!G"&amp;Tabelle2!$B15)="-","-",IF(INDIRECT("GWN!G"&amp;Tabelle2!$B15)="","",IF(INDIRECT("GWN!G"&amp;Tabelle2!$B15)=0,Tabelle2!$D15,INDIRECT("GWN!G"&amp;Tabelle2!$B15))))),"")</f>
        <v/>
      </c>
      <c r="J21" s="62" t="str">
        <f ca="1">IF(J$1&lt;&gt;"",IF(ISNA(INDIRECT("GWN!H"&amp;Tabelle2!$B15)),"",IF(INDIRECT("GWN!H"&amp;Tabelle2!$B15)="-","-",IF(INDIRECT("GWN!H"&amp;Tabelle2!$B15)="","",IF(INDIRECT("GWN!H"&amp;Tabelle2!$B15)=0,Tabelle2!$D15,INDIRECT("GWN!H"&amp;Tabelle2!$B15))))),"")</f>
        <v/>
      </c>
      <c r="K21" s="62" t="str">
        <f ca="1">IF(K$1&lt;&gt;"",IF(ISNA(INDIRECT("GWN!I"&amp;Tabelle2!$B15)),"",IF(INDIRECT("GWN!I"&amp;Tabelle2!$B15)="-","-",IF(INDIRECT("GWN!I"&amp;Tabelle2!$B15)="","",IF(INDIRECT("GWN!I"&amp;Tabelle2!$B15)=0,Tabelle2!$D15,INDIRECT("GWN!I"&amp;Tabelle2!$B15))))),"")</f>
        <v/>
      </c>
      <c r="L21" s="62" t="str">
        <f ca="1">IF(L$1&lt;&gt;"",IF(ISNA(INDIRECT("GWN!J"&amp;Tabelle2!$B15)),"",IF(INDIRECT("GWN!J"&amp;Tabelle2!$B15)="-","-",IF(INDIRECT("GWN!J"&amp;Tabelle2!$B15)="","",IF(INDIRECT("GWN!J"&amp;Tabelle2!$B15)=0,Tabelle2!$D15,INDIRECT("GWN!J"&amp;Tabelle2!$B15))))),"")</f>
        <v/>
      </c>
      <c r="M21" s="62" t="str">
        <f ca="1">IF(M$1&lt;&gt;"",IF(ISNA(INDIRECT("GWN!K"&amp;Tabelle2!$B15)),"",IF(INDIRECT("GWN!K"&amp;Tabelle2!$B15)="-","-",IF(INDIRECT("GWN!K"&amp;Tabelle2!$B15)="","",IF(INDIRECT("GWN!K"&amp;Tabelle2!$B15)=0,Tabelle2!$D15,INDIRECT("GWN!K"&amp;Tabelle2!$B15))))),"")</f>
        <v/>
      </c>
      <c r="N21" s="62" t="str">
        <f ca="1">IF(N$1&lt;&gt;"",IF(ISNA(INDIRECT("GWN!L"&amp;Tabelle2!$B15)),"",IF(INDIRECT("GWN!L"&amp;Tabelle2!$B15)="-","-",IF(INDIRECT("GWN!L"&amp;Tabelle2!$B15)="","",IF(INDIRECT("GWN!L"&amp;Tabelle2!$B15)=0,Tabelle2!$D15,INDIRECT("GWN!L"&amp;Tabelle2!$B15))))),"")</f>
        <v/>
      </c>
      <c r="O21" s="62" t="str">
        <f ca="1">IF(O$1&lt;&gt;"",IF(ISNA(INDIRECT("GWN!M"&amp;Tabelle2!$B15)),"",IF(INDIRECT("GWN!M"&amp;Tabelle2!$B15)="-","-",IF(INDIRECT("GWN!M"&amp;Tabelle2!$B15)="","",IF(INDIRECT("GWN!M"&amp;Tabelle2!$B15)=0,Tabelle2!$D15,INDIRECT("GWN!M"&amp;Tabelle2!$B15))))),"")</f>
        <v/>
      </c>
      <c r="P21" s="62" t="str">
        <f ca="1">IF(P$1&lt;&gt;"",IF(ISNA(INDIRECT("GWN!N"&amp;Tabelle2!$B15)),"",IF(INDIRECT("GWN!N"&amp;Tabelle2!$B15)="-","-",IF(INDIRECT("GWN!N"&amp;Tabelle2!$B15)="","",IF(INDIRECT("GWN!N"&amp;Tabelle2!$B15)=0,Tabelle2!$D15,INDIRECT("GWN!N"&amp;Tabelle2!$B15))))),"")</f>
        <v/>
      </c>
      <c r="Q21" s="62" t="str">
        <f ca="1">IF(Q$1&lt;&gt;"",IF(ISNA(INDIRECT("GWN!O"&amp;Tabelle2!$B15)),"",IF(INDIRECT("GWN!O"&amp;Tabelle2!$B15)="-","-",IF(INDIRECT("GWN!O"&amp;Tabelle2!$B15)="","",IF(INDIRECT("GWN!O"&amp;Tabelle2!$B15)=0,Tabelle2!$D15,INDIRECT("GWN!O"&amp;Tabelle2!$B15))))),"")</f>
        <v/>
      </c>
      <c r="R21" s="62" t="str">
        <f ca="1">IF(R$1&lt;&gt;"",IF(ISNA(INDIRECT("GWN!P"&amp;Tabelle2!$B15)),"",IF(INDIRECT("GWN!P"&amp;Tabelle2!$B15)="-","-",IF(INDIRECT("GWN!P"&amp;Tabelle2!$B15)="","",IF(INDIRECT("GWN!P"&amp;Tabelle2!$B15)=0,Tabelle2!$D15,INDIRECT("GWN!P"&amp;Tabelle2!$B15))))),"")</f>
        <v/>
      </c>
      <c r="S21" s="62" t="str">
        <f ca="1">IF(S$1&lt;&gt;"",IF(ISNA(INDIRECT("GWN!Q"&amp;Tabelle2!$B15)),"",IF(INDIRECT("GWN!Q"&amp;Tabelle2!$B15)="-","-",IF(INDIRECT("GWN!Q"&amp;Tabelle2!$B15)="","",IF(INDIRECT("GWN!Q"&amp;Tabelle2!$B15)=0,Tabelle2!$D15,INDIRECT("GWN!Q"&amp;Tabelle2!$B15))))),"")</f>
        <v/>
      </c>
      <c r="T21" s="62" t="str">
        <f ca="1">IF(T$1&lt;&gt;"",IF(ISNA(INDIRECT("GWN!R"&amp;Tabelle2!$B15)),"",IF(INDIRECT("GWN!R"&amp;Tabelle2!$B15)="-","-",IF(INDIRECT("GWN!R"&amp;Tabelle2!$B15)="","",IF(INDIRECT("GWN!R"&amp;Tabelle2!$B15)=0,Tabelle2!$D15,INDIRECT("GWN!R"&amp;Tabelle2!$B15))))),"")</f>
        <v/>
      </c>
      <c r="U21" s="62" t="str">
        <f ca="1">IF(U$1&lt;&gt;"",IF(ISNA(INDIRECT("GWN!S"&amp;Tabelle2!$B15)),"",IF(INDIRECT("GWN!S"&amp;Tabelle2!$B15)="-","-",IF(INDIRECT("GWN!S"&amp;Tabelle2!$B15)="","",IF(INDIRECT("GWN!S"&amp;Tabelle2!$B15)=0,Tabelle2!$D15,INDIRECT("GWN!S"&amp;Tabelle2!$B15))))),"")</f>
        <v/>
      </c>
      <c r="V21" s="62" t="str">
        <f ca="1">IF(V$1&lt;&gt;"",IF(ISNA(INDIRECT("GWN!T"&amp;Tabelle2!$B15)),"",IF(INDIRECT("GWN!T"&amp;Tabelle2!$B15)="-","-",IF(INDIRECT("GWN!T"&amp;Tabelle2!$B15)="","",IF(INDIRECT("GWN!T"&amp;Tabelle2!$B15)=0,Tabelle2!$D15,INDIRECT("GWN!T"&amp;Tabelle2!$B15))))),"")</f>
        <v/>
      </c>
      <c r="W21" s="62" t="str">
        <f ca="1">IF(W$1&lt;&gt;"",IF(ISNA(INDIRECT("GWN!U"&amp;Tabelle2!$B15)),"",IF(INDIRECT("GWN!U"&amp;Tabelle2!$B15)="-","-",IF(INDIRECT("GWN!U"&amp;Tabelle2!$B15)="","",IF(INDIRECT("GWN!U"&amp;Tabelle2!$B15)=0,Tabelle2!$D15,INDIRECT("GWN!U"&amp;Tabelle2!$B15))))),"")</f>
        <v/>
      </c>
      <c r="X21" s="62" t="str">
        <f ca="1">IF(X$1&lt;&gt;"",IF(ISNA(INDIRECT("GWN!V"&amp;Tabelle2!$B15)),"",IF(INDIRECT("GWN!V"&amp;Tabelle2!$B15)="-","-",IF(INDIRECT("GWN!V"&amp;Tabelle2!$B15)="","",IF(INDIRECT("GWN!V"&amp;Tabelle2!$B15)=0,Tabelle2!$D15,INDIRECT("GWN!V"&amp;Tabelle2!$B15))))),"")</f>
        <v/>
      </c>
      <c r="Y21" s="62" t="str">
        <f ca="1">IF(Y$1&lt;&gt;"",IF(ISNA(INDIRECT("GWN!W"&amp;Tabelle2!$B15)),"",IF(INDIRECT("GWN!W"&amp;Tabelle2!$B15)="-","-",IF(INDIRECT("GWN!W"&amp;Tabelle2!$B15)="","",IF(INDIRECT("GWN!W"&amp;Tabelle2!$B15)=0,Tabelle2!$D15,INDIRECT("GWN!W"&amp;Tabelle2!$B15))))),"")</f>
        <v/>
      </c>
      <c r="Z21" s="62" t="str">
        <f ca="1">IF(Z$1&lt;&gt;"",IF(ISNA(INDIRECT("GWN!X"&amp;Tabelle2!$B15)),"",IF(INDIRECT("GWN!X"&amp;Tabelle2!$B15)="-","-",IF(INDIRECT("GWN!X"&amp;Tabelle2!$B15)="","",IF(INDIRECT("GWN!X"&amp;Tabelle2!$B15)=0,Tabelle2!$D15,INDIRECT("GWN!X"&amp;Tabelle2!$B15))))),"")</f>
        <v/>
      </c>
    </row>
    <row r="22" spans="1:26" x14ac:dyDescent="0.2">
      <c r="A22" s="162"/>
      <c r="B22" s="62"/>
      <c r="C22" s="62"/>
      <c r="D22" s="62"/>
      <c r="E22" s="165" t="s">
        <v>74</v>
      </c>
      <c r="F22" s="166" t="s">
        <v>9</v>
      </c>
      <c r="G22" s="62" t="str">
        <f ca="1">IF(G$1&lt;&gt;"",IF(ISNA(INDIRECT("GWN!E"&amp;Tabelle2!$B16)),"",IF(INDIRECT("GWN!E"&amp;Tabelle2!$B16)="-","-",IF(INDIRECT("GWN!E"&amp;Tabelle2!$B16)="","",IF(INDIRECT("GWN!E"&amp;Tabelle2!$B16)=0,Tabelle2!$D16,INDIRECT("GWN!E"&amp;Tabelle2!$B16))))),"")</f>
        <v/>
      </c>
      <c r="H22" s="62" t="str">
        <f ca="1">IF(H$1&lt;&gt;"",IF(ISNA(INDIRECT("GWN!F"&amp;Tabelle2!$B16)),"",IF(INDIRECT("GWN!F"&amp;Tabelle2!$B16)="-","-",IF(INDIRECT("GWN!F"&amp;Tabelle2!$B16)="","",IF(INDIRECT("GWN!F"&amp;Tabelle2!$B16)=0,Tabelle2!$D16,INDIRECT("GWN!F"&amp;Tabelle2!$B16))))),"")</f>
        <v/>
      </c>
      <c r="I22" s="62" t="str">
        <f ca="1">IF(I$1&lt;&gt;"",IF(ISNA(INDIRECT("GWN!G"&amp;Tabelle2!$B16)),"",IF(INDIRECT("GWN!G"&amp;Tabelle2!$B16)="-","-",IF(INDIRECT("GWN!G"&amp;Tabelle2!$B16)="","",IF(INDIRECT("GWN!G"&amp;Tabelle2!$B16)=0,Tabelle2!$D16,INDIRECT("GWN!G"&amp;Tabelle2!$B16))))),"")</f>
        <v/>
      </c>
      <c r="J22" s="62" t="str">
        <f ca="1">IF(J$1&lt;&gt;"",IF(ISNA(INDIRECT("GWN!H"&amp;Tabelle2!$B16)),"",IF(INDIRECT("GWN!H"&amp;Tabelle2!$B16)="-","-",IF(INDIRECT("GWN!H"&amp;Tabelle2!$B16)="","",IF(INDIRECT("GWN!H"&amp;Tabelle2!$B16)=0,Tabelle2!$D16,INDIRECT("GWN!H"&amp;Tabelle2!$B16))))),"")</f>
        <v/>
      </c>
      <c r="K22" s="62" t="str">
        <f ca="1">IF(K$1&lt;&gt;"",IF(ISNA(INDIRECT("GWN!I"&amp;Tabelle2!$B16)),"",IF(INDIRECT("GWN!I"&amp;Tabelle2!$B16)="-","-",IF(INDIRECT("GWN!I"&amp;Tabelle2!$B16)="","",IF(INDIRECT("GWN!I"&amp;Tabelle2!$B16)=0,Tabelle2!$D16,INDIRECT("GWN!I"&amp;Tabelle2!$B16))))),"")</f>
        <v/>
      </c>
      <c r="L22" s="62" t="str">
        <f ca="1">IF(L$1&lt;&gt;"",IF(ISNA(INDIRECT("GWN!J"&amp;Tabelle2!$B16)),"",IF(INDIRECT("GWN!J"&amp;Tabelle2!$B16)="-","-",IF(INDIRECT("GWN!J"&amp;Tabelle2!$B16)="","",IF(INDIRECT("GWN!J"&amp;Tabelle2!$B16)=0,Tabelle2!$D16,INDIRECT("GWN!J"&amp;Tabelle2!$B16))))),"")</f>
        <v/>
      </c>
      <c r="M22" s="62" t="str">
        <f ca="1">IF(M$1&lt;&gt;"",IF(ISNA(INDIRECT("GWN!K"&amp;Tabelle2!$B16)),"",IF(INDIRECT("GWN!K"&amp;Tabelle2!$B16)="-","-",IF(INDIRECT("GWN!K"&amp;Tabelle2!$B16)="","",IF(INDIRECT("GWN!K"&amp;Tabelle2!$B16)=0,Tabelle2!$D16,INDIRECT("GWN!K"&amp;Tabelle2!$B16))))),"")</f>
        <v/>
      </c>
      <c r="N22" s="62" t="str">
        <f ca="1">IF(N$1&lt;&gt;"",IF(ISNA(INDIRECT("GWN!L"&amp;Tabelle2!$B16)),"",IF(INDIRECT("GWN!L"&amp;Tabelle2!$B16)="-","-",IF(INDIRECT("GWN!L"&amp;Tabelle2!$B16)="","",IF(INDIRECT("GWN!L"&amp;Tabelle2!$B16)=0,Tabelle2!$D16,INDIRECT("GWN!L"&amp;Tabelle2!$B16))))),"")</f>
        <v/>
      </c>
      <c r="O22" s="62" t="str">
        <f ca="1">IF(O$1&lt;&gt;"",IF(ISNA(INDIRECT("GWN!M"&amp;Tabelle2!$B16)),"",IF(INDIRECT("GWN!M"&amp;Tabelle2!$B16)="-","-",IF(INDIRECT("GWN!M"&amp;Tabelle2!$B16)="","",IF(INDIRECT("GWN!M"&amp;Tabelle2!$B16)=0,Tabelle2!$D16,INDIRECT("GWN!M"&amp;Tabelle2!$B16))))),"")</f>
        <v/>
      </c>
      <c r="P22" s="62" t="str">
        <f ca="1">IF(P$1&lt;&gt;"",IF(ISNA(INDIRECT("GWN!N"&amp;Tabelle2!$B16)),"",IF(INDIRECT("GWN!N"&amp;Tabelle2!$B16)="-","-",IF(INDIRECT("GWN!N"&amp;Tabelle2!$B16)="","",IF(INDIRECT("GWN!N"&amp;Tabelle2!$B16)=0,Tabelle2!$D16,INDIRECT("GWN!N"&amp;Tabelle2!$B16))))),"")</f>
        <v/>
      </c>
      <c r="Q22" s="62" t="str">
        <f ca="1">IF(Q$1&lt;&gt;"",IF(ISNA(INDIRECT("GWN!O"&amp;Tabelle2!$B16)),"",IF(INDIRECT("GWN!O"&amp;Tabelle2!$B16)="-","-",IF(INDIRECT("GWN!O"&amp;Tabelle2!$B16)="","",IF(INDIRECT("GWN!O"&amp;Tabelle2!$B16)=0,Tabelle2!$D16,INDIRECT("GWN!O"&amp;Tabelle2!$B16))))),"")</f>
        <v/>
      </c>
      <c r="R22" s="62" t="str">
        <f ca="1">IF(R$1&lt;&gt;"",IF(ISNA(INDIRECT("GWN!P"&amp;Tabelle2!$B16)),"",IF(INDIRECT("GWN!P"&amp;Tabelle2!$B16)="-","-",IF(INDIRECT("GWN!P"&amp;Tabelle2!$B16)="","",IF(INDIRECT("GWN!P"&amp;Tabelle2!$B16)=0,Tabelle2!$D16,INDIRECT("GWN!P"&amp;Tabelle2!$B16))))),"")</f>
        <v/>
      </c>
      <c r="S22" s="62" t="str">
        <f ca="1">IF(S$1&lt;&gt;"",IF(ISNA(INDIRECT("GWN!Q"&amp;Tabelle2!$B16)),"",IF(INDIRECT("GWN!Q"&amp;Tabelle2!$B16)="-","-",IF(INDIRECT("GWN!Q"&amp;Tabelle2!$B16)="","",IF(INDIRECT("GWN!Q"&amp;Tabelle2!$B16)=0,Tabelle2!$D16,INDIRECT("GWN!Q"&amp;Tabelle2!$B16))))),"")</f>
        <v/>
      </c>
      <c r="T22" s="62" t="str">
        <f ca="1">IF(T$1&lt;&gt;"",IF(ISNA(INDIRECT("GWN!R"&amp;Tabelle2!$B16)),"",IF(INDIRECT("GWN!R"&amp;Tabelle2!$B16)="-","-",IF(INDIRECT("GWN!R"&amp;Tabelle2!$B16)="","",IF(INDIRECT("GWN!R"&amp;Tabelle2!$B16)=0,Tabelle2!$D16,INDIRECT("GWN!R"&amp;Tabelle2!$B16))))),"")</f>
        <v/>
      </c>
      <c r="U22" s="62" t="str">
        <f ca="1">IF(U$1&lt;&gt;"",IF(ISNA(INDIRECT("GWN!S"&amp;Tabelle2!$B16)),"",IF(INDIRECT("GWN!S"&amp;Tabelle2!$B16)="-","-",IF(INDIRECT("GWN!S"&amp;Tabelle2!$B16)="","",IF(INDIRECT("GWN!S"&amp;Tabelle2!$B16)=0,Tabelle2!$D16,INDIRECT("GWN!S"&amp;Tabelle2!$B16))))),"")</f>
        <v/>
      </c>
      <c r="V22" s="62" t="str">
        <f ca="1">IF(V$1&lt;&gt;"",IF(ISNA(INDIRECT("GWN!T"&amp;Tabelle2!$B16)),"",IF(INDIRECT("GWN!T"&amp;Tabelle2!$B16)="-","-",IF(INDIRECT("GWN!T"&amp;Tabelle2!$B16)="","",IF(INDIRECT("GWN!T"&amp;Tabelle2!$B16)=0,Tabelle2!$D16,INDIRECT("GWN!T"&amp;Tabelle2!$B16))))),"")</f>
        <v/>
      </c>
      <c r="W22" s="62" t="str">
        <f ca="1">IF(W$1&lt;&gt;"",IF(ISNA(INDIRECT("GWN!U"&amp;Tabelle2!$B16)),"",IF(INDIRECT("GWN!U"&amp;Tabelle2!$B16)="-","-",IF(INDIRECT("GWN!U"&amp;Tabelle2!$B16)="","",IF(INDIRECT("GWN!U"&amp;Tabelle2!$B16)=0,Tabelle2!$D16,INDIRECT("GWN!U"&amp;Tabelle2!$B16))))),"")</f>
        <v/>
      </c>
      <c r="X22" s="62" t="str">
        <f ca="1">IF(X$1&lt;&gt;"",IF(ISNA(INDIRECT("GWN!V"&amp;Tabelle2!$B16)),"",IF(INDIRECT("GWN!V"&amp;Tabelle2!$B16)="-","-",IF(INDIRECT("GWN!V"&amp;Tabelle2!$B16)="","",IF(INDIRECT("GWN!V"&amp;Tabelle2!$B16)=0,Tabelle2!$D16,INDIRECT("GWN!V"&amp;Tabelle2!$B16))))),"")</f>
        <v/>
      </c>
      <c r="Y22" s="62" t="str">
        <f ca="1">IF(Y$1&lt;&gt;"",IF(ISNA(INDIRECT("GWN!W"&amp;Tabelle2!$B16)),"",IF(INDIRECT("GWN!W"&amp;Tabelle2!$B16)="-","-",IF(INDIRECT("GWN!W"&amp;Tabelle2!$B16)="","",IF(INDIRECT("GWN!W"&amp;Tabelle2!$B16)=0,Tabelle2!$D16,INDIRECT("GWN!W"&amp;Tabelle2!$B16))))),"")</f>
        <v/>
      </c>
      <c r="Z22" s="62" t="str">
        <f ca="1">IF(Z$1&lt;&gt;"",IF(ISNA(INDIRECT("GWN!X"&amp;Tabelle2!$B16)),"",IF(INDIRECT("GWN!X"&amp;Tabelle2!$B16)="-","-",IF(INDIRECT("GWN!X"&amp;Tabelle2!$B16)="","",IF(INDIRECT("GWN!X"&amp;Tabelle2!$B16)=0,Tabelle2!$D16,INDIRECT("GWN!X"&amp;Tabelle2!$B16))))),"")</f>
        <v/>
      </c>
    </row>
    <row r="23" spans="1:26" x14ac:dyDescent="0.2">
      <c r="A23" s="162"/>
      <c r="B23" s="62"/>
      <c r="C23" s="62"/>
      <c r="D23" s="62"/>
      <c r="E23" s="165" t="s">
        <v>75</v>
      </c>
      <c r="F23" s="166" t="s">
        <v>9</v>
      </c>
      <c r="G23" s="62" t="str">
        <f ca="1">IF(G$1&lt;&gt;"",IF(ISNA(INDIRECT("GWN!E"&amp;Tabelle2!$B17)),"",IF(INDIRECT("GWN!E"&amp;Tabelle2!$B17)="-","-",IF(INDIRECT("GWN!E"&amp;Tabelle2!$B17)="","",IF(INDIRECT("GWN!E"&amp;Tabelle2!$B17)=0,Tabelle2!$D17,INDIRECT("GWN!E"&amp;Tabelle2!$B17))))),"")</f>
        <v/>
      </c>
      <c r="H23" s="62" t="str">
        <f ca="1">IF(H$1&lt;&gt;"",IF(ISNA(INDIRECT("GWN!F"&amp;Tabelle2!$B17)),"",IF(INDIRECT("GWN!F"&amp;Tabelle2!$B17)="-","-",IF(INDIRECT("GWN!F"&amp;Tabelle2!$B17)="","",IF(INDIRECT("GWN!F"&amp;Tabelle2!$B17)=0,Tabelle2!$D17,INDIRECT("GWN!F"&amp;Tabelle2!$B17))))),"")</f>
        <v/>
      </c>
      <c r="I23" s="62" t="str">
        <f ca="1">IF(I$1&lt;&gt;"",IF(ISNA(INDIRECT("GWN!G"&amp;Tabelle2!$B17)),"",IF(INDIRECT("GWN!G"&amp;Tabelle2!$B17)="-","-",IF(INDIRECT("GWN!G"&amp;Tabelle2!$B17)="","",IF(INDIRECT("GWN!G"&amp;Tabelle2!$B17)=0,Tabelle2!$D17,INDIRECT("GWN!G"&amp;Tabelle2!$B17))))),"")</f>
        <v/>
      </c>
      <c r="J23" s="62" t="str">
        <f ca="1">IF(J$1&lt;&gt;"",IF(ISNA(INDIRECT("GWN!H"&amp;Tabelle2!$B17)),"",IF(INDIRECT("GWN!H"&amp;Tabelle2!$B17)="-","-",IF(INDIRECT("GWN!H"&amp;Tabelle2!$B17)="","",IF(INDIRECT("GWN!H"&amp;Tabelle2!$B17)=0,Tabelle2!$D17,INDIRECT("GWN!H"&amp;Tabelle2!$B17))))),"")</f>
        <v/>
      </c>
      <c r="K23" s="62" t="str">
        <f ca="1">IF(K$1&lt;&gt;"",IF(ISNA(INDIRECT("GWN!I"&amp;Tabelle2!$B17)),"",IF(INDIRECT("GWN!I"&amp;Tabelle2!$B17)="-","-",IF(INDIRECT("GWN!I"&amp;Tabelle2!$B17)="","",IF(INDIRECT("GWN!I"&amp;Tabelle2!$B17)=0,Tabelle2!$D17,INDIRECT("GWN!I"&amp;Tabelle2!$B17))))),"")</f>
        <v/>
      </c>
      <c r="L23" s="62" t="str">
        <f ca="1">IF(L$1&lt;&gt;"",IF(ISNA(INDIRECT("GWN!J"&amp;Tabelle2!$B17)),"",IF(INDIRECT("GWN!J"&amp;Tabelle2!$B17)="-","-",IF(INDIRECT("GWN!J"&amp;Tabelle2!$B17)="","",IF(INDIRECT("GWN!J"&amp;Tabelle2!$B17)=0,Tabelle2!$D17,INDIRECT("GWN!J"&amp;Tabelle2!$B17))))),"")</f>
        <v/>
      </c>
      <c r="M23" s="62" t="str">
        <f ca="1">IF(M$1&lt;&gt;"",IF(ISNA(INDIRECT("GWN!K"&amp;Tabelle2!$B17)),"",IF(INDIRECT("GWN!K"&amp;Tabelle2!$B17)="-","-",IF(INDIRECT("GWN!K"&amp;Tabelle2!$B17)="","",IF(INDIRECT("GWN!K"&amp;Tabelle2!$B17)=0,Tabelle2!$D17,INDIRECT("GWN!K"&amp;Tabelle2!$B17))))),"")</f>
        <v/>
      </c>
      <c r="N23" s="62" t="str">
        <f ca="1">IF(N$1&lt;&gt;"",IF(ISNA(INDIRECT("GWN!L"&amp;Tabelle2!$B17)),"",IF(INDIRECT("GWN!L"&amp;Tabelle2!$B17)="-","-",IF(INDIRECT("GWN!L"&amp;Tabelle2!$B17)="","",IF(INDIRECT("GWN!L"&amp;Tabelle2!$B17)=0,Tabelle2!$D17,INDIRECT("GWN!L"&amp;Tabelle2!$B17))))),"")</f>
        <v/>
      </c>
      <c r="O23" s="62" t="str">
        <f ca="1">IF(O$1&lt;&gt;"",IF(ISNA(INDIRECT("GWN!M"&amp;Tabelle2!$B17)),"",IF(INDIRECT("GWN!M"&amp;Tabelle2!$B17)="-","-",IF(INDIRECT("GWN!M"&amp;Tabelle2!$B17)="","",IF(INDIRECT("GWN!M"&amp;Tabelle2!$B17)=0,Tabelle2!$D17,INDIRECT("GWN!M"&amp;Tabelle2!$B17))))),"")</f>
        <v/>
      </c>
      <c r="P23" s="62" t="str">
        <f ca="1">IF(P$1&lt;&gt;"",IF(ISNA(INDIRECT("GWN!N"&amp;Tabelle2!$B17)),"",IF(INDIRECT("GWN!N"&amp;Tabelle2!$B17)="-","-",IF(INDIRECT("GWN!N"&amp;Tabelle2!$B17)="","",IF(INDIRECT("GWN!N"&amp;Tabelle2!$B17)=0,Tabelle2!$D17,INDIRECT("GWN!N"&amp;Tabelle2!$B17))))),"")</f>
        <v/>
      </c>
      <c r="Q23" s="62" t="str">
        <f ca="1">IF(Q$1&lt;&gt;"",IF(ISNA(INDIRECT("GWN!O"&amp;Tabelle2!$B17)),"",IF(INDIRECT("GWN!O"&amp;Tabelle2!$B17)="-","-",IF(INDIRECT("GWN!O"&amp;Tabelle2!$B17)="","",IF(INDIRECT("GWN!O"&amp;Tabelle2!$B17)=0,Tabelle2!$D17,INDIRECT("GWN!O"&amp;Tabelle2!$B17))))),"")</f>
        <v/>
      </c>
      <c r="R23" s="62" t="str">
        <f ca="1">IF(R$1&lt;&gt;"",IF(ISNA(INDIRECT("GWN!P"&amp;Tabelle2!$B17)),"",IF(INDIRECT("GWN!P"&amp;Tabelle2!$B17)="-","-",IF(INDIRECT("GWN!P"&amp;Tabelle2!$B17)="","",IF(INDIRECT("GWN!P"&amp;Tabelle2!$B17)=0,Tabelle2!$D17,INDIRECT("GWN!P"&amp;Tabelle2!$B17))))),"")</f>
        <v/>
      </c>
      <c r="S23" s="62" t="str">
        <f ca="1">IF(S$1&lt;&gt;"",IF(ISNA(INDIRECT("GWN!Q"&amp;Tabelle2!$B17)),"",IF(INDIRECT("GWN!Q"&amp;Tabelle2!$B17)="-","-",IF(INDIRECT("GWN!Q"&amp;Tabelle2!$B17)="","",IF(INDIRECT("GWN!Q"&amp;Tabelle2!$B17)=0,Tabelle2!$D17,INDIRECT("GWN!Q"&amp;Tabelle2!$B17))))),"")</f>
        <v/>
      </c>
      <c r="T23" s="62" t="str">
        <f ca="1">IF(T$1&lt;&gt;"",IF(ISNA(INDIRECT("GWN!R"&amp;Tabelle2!$B17)),"",IF(INDIRECT("GWN!R"&amp;Tabelle2!$B17)="-","-",IF(INDIRECT("GWN!R"&amp;Tabelle2!$B17)="","",IF(INDIRECT("GWN!R"&amp;Tabelle2!$B17)=0,Tabelle2!$D17,INDIRECT("GWN!R"&amp;Tabelle2!$B17))))),"")</f>
        <v/>
      </c>
      <c r="U23" s="62" t="str">
        <f ca="1">IF(U$1&lt;&gt;"",IF(ISNA(INDIRECT("GWN!S"&amp;Tabelle2!$B17)),"",IF(INDIRECT("GWN!S"&amp;Tabelle2!$B17)="-","-",IF(INDIRECT("GWN!S"&amp;Tabelle2!$B17)="","",IF(INDIRECT("GWN!S"&amp;Tabelle2!$B17)=0,Tabelle2!$D17,INDIRECT("GWN!S"&amp;Tabelle2!$B17))))),"")</f>
        <v/>
      </c>
      <c r="V23" s="62" t="str">
        <f ca="1">IF(V$1&lt;&gt;"",IF(ISNA(INDIRECT("GWN!T"&amp;Tabelle2!$B17)),"",IF(INDIRECT("GWN!T"&amp;Tabelle2!$B17)="-","-",IF(INDIRECT("GWN!T"&amp;Tabelle2!$B17)="","",IF(INDIRECT("GWN!T"&amp;Tabelle2!$B17)=0,Tabelle2!$D17,INDIRECT("GWN!T"&amp;Tabelle2!$B17))))),"")</f>
        <v/>
      </c>
      <c r="W23" s="62" t="str">
        <f ca="1">IF(W$1&lt;&gt;"",IF(ISNA(INDIRECT("GWN!U"&amp;Tabelle2!$B17)),"",IF(INDIRECT("GWN!U"&amp;Tabelle2!$B17)="-","-",IF(INDIRECT("GWN!U"&amp;Tabelle2!$B17)="","",IF(INDIRECT("GWN!U"&amp;Tabelle2!$B17)=0,Tabelle2!$D17,INDIRECT("GWN!U"&amp;Tabelle2!$B17))))),"")</f>
        <v/>
      </c>
      <c r="X23" s="62" t="str">
        <f ca="1">IF(X$1&lt;&gt;"",IF(ISNA(INDIRECT("GWN!V"&amp;Tabelle2!$B17)),"",IF(INDIRECT("GWN!V"&amp;Tabelle2!$B17)="-","-",IF(INDIRECT("GWN!V"&amp;Tabelle2!$B17)="","",IF(INDIRECT("GWN!V"&amp;Tabelle2!$B17)=0,Tabelle2!$D17,INDIRECT("GWN!V"&amp;Tabelle2!$B17))))),"")</f>
        <v/>
      </c>
      <c r="Y23" s="62" t="str">
        <f ca="1">IF(Y$1&lt;&gt;"",IF(ISNA(INDIRECT("GWN!W"&amp;Tabelle2!$B17)),"",IF(INDIRECT("GWN!W"&amp;Tabelle2!$B17)="-","-",IF(INDIRECT("GWN!W"&amp;Tabelle2!$B17)="","",IF(INDIRECT("GWN!W"&amp;Tabelle2!$B17)=0,Tabelle2!$D17,INDIRECT("GWN!W"&amp;Tabelle2!$B17))))),"")</f>
        <v/>
      </c>
      <c r="Z23" s="62" t="str">
        <f ca="1">IF(Z$1&lt;&gt;"",IF(ISNA(INDIRECT("GWN!X"&amp;Tabelle2!$B17)),"",IF(INDIRECT("GWN!X"&amp;Tabelle2!$B17)="-","-",IF(INDIRECT("GWN!X"&amp;Tabelle2!$B17)="","",IF(INDIRECT("GWN!X"&amp;Tabelle2!$B17)=0,Tabelle2!$D17,INDIRECT("GWN!X"&amp;Tabelle2!$B17))))),"")</f>
        <v/>
      </c>
    </row>
    <row r="24" spans="1:26" x14ac:dyDescent="0.2">
      <c r="A24" s="162"/>
      <c r="B24" s="62"/>
      <c r="C24" s="62"/>
      <c r="D24" s="62"/>
      <c r="E24" s="165" t="s">
        <v>76</v>
      </c>
      <c r="F24" s="166" t="s">
        <v>9</v>
      </c>
      <c r="G24" s="62" t="str">
        <f ca="1">IF(G$1&lt;&gt;"",IF(ISNA(INDIRECT("GWN!E"&amp;Tabelle2!$B18)),"",IF(INDIRECT("GWN!E"&amp;Tabelle2!$B18)="-","-",IF(INDIRECT("GWN!E"&amp;Tabelle2!$B18)="","",IF(INDIRECT("GWN!E"&amp;Tabelle2!$B18)=0,Tabelle2!$D18,INDIRECT("GWN!E"&amp;Tabelle2!$B18))))),"")</f>
        <v/>
      </c>
      <c r="H24" s="62" t="str">
        <f ca="1">IF(H$1&lt;&gt;"",IF(ISNA(INDIRECT("GWN!F"&amp;Tabelle2!$B18)),"",IF(INDIRECT("GWN!F"&amp;Tabelle2!$B18)="-","-",IF(INDIRECT("GWN!F"&amp;Tabelle2!$B18)="","",IF(INDIRECT("GWN!F"&amp;Tabelle2!$B18)=0,Tabelle2!$D18,INDIRECT("GWN!F"&amp;Tabelle2!$B18))))),"")</f>
        <v/>
      </c>
      <c r="I24" s="62" t="str">
        <f ca="1">IF(I$1&lt;&gt;"",IF(ISNA(INDIRECT("GWN!G"&amp;Tabelle2!$B18)),"",IF(INDIRECT("GWN!G"&amp;Tabelle2!$B18)="-","-",IF(INDIRECT("GWN!G"&amp;Tabelle2!$B18)="","",IF(INDIRECT("GWN!G"&amp;Tabelle2!$B18)=0,Tabelle2!$D18,INDIRECT("GWN!G"&amp;Tabelle2!$B18))))),"")</f>
        <v/>
      </c>
      <c r="J24" s="62" t="str">
        <f ca="1">IF(J$1&lt;&gt;"",IF(ISNA(INDIRECT("GWN!H"&amp;Tabelle2!$B18)),"",IF(INDIRECT("GWN!H"&amp;Tabelle2!$B18)="-","-",IF(INDIRECT("GWN!H"&amp;Tabelle2!$B18)="","",IF(INDIRECT("GWN!H"&amp;Tabelle2!$B18)=0,Tabelle2!$D18,INDIRECT("GWN!H"&amp;Tabelle2!$B18))))),"")</f>
        <v/>
      </c>
      <c r="K24" s="62" t="str">
        <f ca="1">IF(K$1&lt;&gt;"",IF(ISNA(INDIRECT("GWN!I"&amp;Tabelle2!$B18)),"",IF(INDIRECT("GWN!I"&amp;Tabelle2!$B18)="-","-",IF(INDIRECT("GWN!I"&amp;Tabelle2!$B18)="","",IF(INDIRECT("GWN!I"&amp;Tabelle2!$B18)=0,Tabelle2!$D18,INDIRECT("GWN!I"&amp;Tabelle2!$B18))))),"")</f>
        <v/>
      </c>
      <c r="L24" s="62" t="str">
        <f ca="1">IF(L$1&lt;&gt;"",IF(ISNA(INDIRECT("GWN!J"&amp;Tabelle2!$B18)),"",IF(INDIRECT("GWN!J"&amp;Tabelle2!$B18)="-","-",IF(INDIRECT("GWN!J"&amp;Tabelle2!$B18)="","",IF(INDIRECT("GWN!J"&amp;Tabelle2!$B18)=0,Tabelle2!$D18,INDIRECT("GWN!J"&amp;Tabelle2!$B18))))),"")</f>
        <v/>
      </c>
      <c r="M24" s="62" t="str">
        <f ca="1">IF(M$1&lt;&gt;"",IF(ISNA(INDIRECT("GWN!K"&amp;Tabelle2!$B18)),"",IF(INDIRECT("GWN!K"&amp;Tabelle2!$B18)="-","-",IF(INDIRECT("GWN!K"&amp;Tabelle2!$B18)="","",IF(INDIRECT("GWN!K"&amp;Tabelle2!$B18)=0,Tabelle2!$D18,INDIRECT("GWN!K"&amp;Tabelle2!$B18))))),"")</f>
        <v/>
      </c>
      <c r="N24" s="62" t="str">
        <f ca="1">IF(N$1&lt;&gt;"",IF(ISNA(INDIRECT("GWN!L"&amp;Tabelle2!$B18)),"",IF(INDIRECT("GWN!L"&amp;Tabelle2!$B18)="-","-",IF(INDIRECT("GWN!L"&amp;Tabelle2!$B18)="","",IF(INDIRECT("GWN!L"&amp;Tabelle2!$B18)=0,Tabelle2!$D18,INDIRECT("GWN!L"&amp;Tabelle2!$B18))))),"")</f>
        <v/>
      </c>
      <c r="O24" s="62" t="str">
        <f ca="1">IF(O$1&lt;&gt;"",IF(ISNA(INDIRECT("GWN!M"&amp;Tabelle2!$B18)),"",IF(INDIRECT("GWN!M"&amp;Tabelle2!$B18)="-","-",IF(INDIRECT("GWN!M"&amp;Tabelle2!$B18)="","",IF(INDIRECT("GWN!M"&amp;Tabelle2!$B18)=0,Tabelle2!$D18,INDIRECT("GWN!M"&amp;Tabelle2!$B18))))),"")</f>
        <v/>
      </c>
      <c r="P24" s="62" t="str">
        <f ca="1">IF(P$1&lt;&gt;"",IF(ISNA(INDIRECT("GWN!N"&amp;Tabelle2!$B18)),"",IF(INDIRECT("GWN!N"&amp;Tabelle2!$B18)="-","-",IF(INDIRECT("GWN!N"&amp;Tabelle2!$B18)="","",IF(INDIRECT("GWN!N"&amp;Tabelle2!$B18)=0,Tabelle2!$D18,INDIRECT("GWN!N"&amp;Tabelle2!$B18))))),"")</f>
        <v/>
      </c>
      <c r="Q24" s="62" t="str">
        <f ca="1">IF(Q$1&lt;&gt;"",IF(ISNA(INDIRECT("GWN!O"&amp;Tabelle2!$B18)),"",IF(INDIRECT("GWN!O"&amp;Tabelle2!$B18)="-","-",IF(INDIRECT("GWN!O"&amp;Tabelle2!$B18)="","",IF(INDIRECT("GWN!O"&amp;Tabelle2!$B18)=0,Tabelle2!$D18,INDIRECT("GWN!O"&amp;Tabelle2!$B18))))),"")</f>
        <v/>
      </c>
      <c r="R24" s="62" t="str">
        <f ca="1">IF(R$1&lt;&gt;"",IF(ISNA(INDIRECT("GWN!P"&amp;Tabelle2!$B18)),"",IF(INDIRECT("GWN!P"&amp;Tabelle2!$B18)="-","-",IF(INDIRECT("GWN!P"&amp;Tabelle2!$B18)="","",IF(INDIRECT("GWN!P"&amp;Tabelle2!$B18)=0,Tabelle2!$D18,INDIRECT("GWN!P"&amp;Tabelle2!$B18))))),"")</f>
        <v/>
      </c>
      <c r="S24" s="62" t="str">
        <f ca="1">IF(S$1&lt;&gt;"",IF(ISNA(INDIRECT("GWN!Q"&amp;Tabelle2!$B18)),"",IF(INDIRECT("GWN!Q"&amp;Tabelle2!$B18)="-","-",IF(INDIRECT("GWN!Q"&amp;Tabelle2!$B18)="","",IF(INDIRECT("GWN!Q"&amp;Tabelle2!$B18)=0,Tabelle2!$D18,INDIRECT("GWN!Q"&amp;Tabelle2!$B18))))),"")</f>
        <v/>
      </c>
      <c r="T24" s="62" t="str">
        <f ca="1">IF(T$1&lt;&gt;"",IF(ISNA(INDIRECT("GWN!R"&amp;Tabelle2!$B18)),"",IF(INDIRECT("GWN!R"&amp;Tabelle2!$B18)="-","-",IF(INDIRECT("GWN!R"&amp;Tabelle2!$B18)="","",IF(INDIRECT("GWN!R"&amp;Tabelle2!$B18)=0,Tabelle2!$D18,INDIRECT("GWN!R"&amp;Tabelle2!$B18))))),"")</f>
        <v/>
      </c>
      <c r="U24" s="62" t="str">
        <f ca="1">IF(U$1&lt;&gt;"",IF(ISNA(INDIRECT("GWN!S"&amp;Tabelle2!$B18)),"",IF(INDIRECT("GWN!S"&amp;Tabelle2!$B18)="-","-",IF(INDIRECT("GWN!S"&amp;Tabelle2!$B18)="","",IF(INDIRECT("GWN!S"&amp;Tabelle2!$B18)=0,Tabelle2!$D18,INDIRECT("GWN!S"&amp;Tabelle2!$B18))))),"")</f>
        <v/>
      </c>
      <c r="V24" s="62" t="str">
        <f ca="1">IF(V$1&lt;&gt;"",IF(ISNA(INDIRECT("GWN!T"&amp;Tabelle2!$B18)),"",IF(INDIRECT("GWN!T"&amp;Tabelle2!$B18)="-","-",IF(INDIRECT("GWN!T"&amp;Tabelle2!$B18)="","",IF(INDIRECT("GWN!T"&amp;Tabelle2!$B18)=0,Tabelle2!$D18,INDIRECT("GWN!T"&amp;Tabelle2!$B18))))),"")</f>
        <v/>
      </c>
      <c r="W24" s="62" t="str">
        <f ca="1">IF(W$1&lt;&gt;"",IF(ISNA(INDIRECT("GWN!U"&amp;Tabelle2!$B18)),"",IF(INDIRECT("GWN!U"&amp;Tabelle2!$B18)="-","-",IF(INDIRECT("GWN!U"&amp;Tabelle2!$B18)="","",IF(INDIRECT("GWN!U"&amp;Tabelle2!$B18)=0,Tabelle2!$D18,INDIRECT("GWN!U"&amp;Tabelle2!$B18))))),"")</f>
        <v/>
      </c>
      <c r="X24" s="62" t="str">
        <f ca="1">IF(X$1&lt;&gt;"",IF(ISNA(INDIRECT("GWN!V"&amp;Tabelle2!$B18)),"",IF(INDIRECT("GWN!V"&amp;Tabelle2!$B18)="-","-",IF(INDIRECT("GWN!V"&amp;Tabelle2!$B18)="","",IF(INDIRECT("GWN!V"&amp;Tabelle2!$B18)=0,Tabelle2!$D18,INDIRECT("GWN!V"&amp;Tabelle2!$B18))))),"")</f>
        <v/>
      </c>
      <c r="Y24" s="62" t="str">
        <f ca="1">IF(Y$1&lt;&gt;"",IF(ISNA(INDIRECT("GWN!W"&amp;Tabelle2!$B18)),"",IF(INDIRECT("GWN!W"&amp;Tabelle2!$B18)="-","-",IF(INDIRECT("GWN!W"&amp;Tabelle2!$B18)="","",IF(INDIRECT("GWN!W"&amp;Tabelle2!$B18)=0,Tabelle2!$D18,INDIRECT("GWN!W"&amp;Tabelle2!$B18))))),"")</f>
        <v/>
      </c>
      <c r="Z24" s="62" t="str">
        <f ca="1">IF(Z$1&lt;&gt;"",IF(ISNA(INDIRECT("GWN!X"&amp;Tabelle2!$B18)),"",IF(INDIRECT("GWN!X"&amp;Tabelle2!$B18)="-","-",IF(INDIRECT("GWN!X"&amp;Tabelle2!$B18)="","",IF(INDIRECT("GWN!X"&amp;Tabelle2!$B18)=0,Tabelle2!$D18,INDIRECT("GWN!X"&amp;Tabelle2!$B18))))),"")</f>
        <v/>
      </c>
    </row>
    <row r="25" spans="1:26" x14ac:dyDescent="0.2">
      <c r="A25" s="162"/>
      <c r="B25" s="62"/>
      <c r="C25" s="62"/>
      <c r="D25" s="62"/>
      <c r="E25" s="165" t="s">
        <v>77</v>
      </c>
      <c r="F25" s="166" t="s">
        <v>9</v>
      </c>
      <c r="G25" s="62" t="str">
        <f ca="1">IF(G$1&lt;&gt;"",IF(ISNA(INDIRECT("GWN!E"&amp;Tabelle2!$B19)),"",IF(INDIRECT("GWN!E"&amp;Tabelle2!$B19)="-","-",IF(INDIRECT("GWN!E"&amp;Tabelle2!$B19)="","",IF(INDIRECT("GWN!E"&amp;Tabelle2!$B19)=0,Tabelle2!$D19,INDIRECT("GWN!E"&amp;Tabelle2!$B19))))),"")</f>
        <v/>
      </c>
      <c r="H25" s="62" t="str">
        <f ca="1">IF(H$1&lt;&gt;"",IF(ISNA(INDIRECT("GWN!F"&amp;Tabelle2!$B19)),"",IF(INDIRECT("GWN!F"&amp;Tabelle2!$B19)="-","-",IF(INDIRECT("GWN!F"&amp;Tabelle2!$B19)="","",IF(INDIRECT("GWN!F"&amp;Tabelle2!$B19)=0,Tabelle2!$D19,INDIRECT("GWN!F"&amp;Tabelle2!$B19))))),"")</f>
        <v/>
      </c>
      <c r="I25" s="62" t="str">
        <f ca="1">IF(I$1&lt;&gt;"",IF(ISNA(INDIRECT("GWN!G"&amp;Tabelle2!$B19)),"",IF(INDIRECT("GWN!G"&amp;Tabelle2!$B19)="-","-",IF(INDIRECT("GWN!G"&amp;Tabelle2!$B19)="","",IF(INDIRECT("GWN!G"&amp;Tabelle2!$B19)=0,Tabelle2!$D19,INDIRECT("GWN!G"&amp;Tabelle2!$B19))))),"")</f>
        <v/>
      </c>
      <c r="J25" s="62" t="str">
        <f ca="1">IF(J$1&lt;&gt;"",IF(ISNA(INDIRECT("GWN!H"&amp;Tabelle2!$B19)),"",IF(INDIRECT("GWN!H"&amp;Tabelle2!$B19)="-","-",IF(INDIRECT("GWN!H"&amp;Tabelle2!$B19)="","",IF(INDIRECT("GWN!H"&amp;Tabelle2!$B19)=0,Tabelle2!$D19,INDIRECT("GWN!H"&amp;Tabelle2!$B19))))),"")</f>
        <v/>
      </c>
      <c r="K25" s="62" t="str">
        <f ca="1">IF(K$1&lt;&gt;"",IF(ISNA(INDIRECT("GWN!I"&amp;Tabelle2!$B19)),"",IF(INDIRECT("GWN!I"&amp;Tabelle2!$B19)="-","-",IF(INDIRECT("GWN!I"&amp;Tabelle2!$B19)="","",IF(INDIRECT("GWN!I"&amp;Tabelle2!$B19)=0,Tabelle2!$D19,INDIRECT("GWN!I"&amp;Tabelle2!$B19))))),"")</f>
        <v/>
      </c>
      <c r="L25" s="62" t="str">
        <f ca="1">IF(L$1&lt;&gt;"",IF(ISNA(INDIRECT("GWN!J"&amp;Tabelle2!$B19)),"",IF(INDIRECT("GWN!J"&amp;Tabelle2!$B19)="-","-",IF(INDIRECT("GWN!J"&amp;Tabelle2!$B19)="","",IF(INDIRECT("GWN!J"&amp;Tabelle2!$B19)=0,Tabelle2!$D19,INDIRECT("GWN!J"&amp;Tabelle2!$B19))))),"")</f>
        <v/>
      </c>
      <c r="M25" s="62" t="str">
        <f ca="1">IF(M$1&lt;&gt;"",IF(ISNA(INDIRECT("GWN!K"&amp;Tabelle2!$B19)),"",IF(INDIRECT("GWN!K"&amp;Tabelle2!$B19)="-","-",IF(INDIRECT("GWN!K"&amp;Tabelle2!$B19)="","",IF(INDIRECT("GWN!K"&amp;Tabelle2!$B19)=0,Tabelle2!$D19,INDIRECT("GWN!K"&amp;Tabelle2!$B19))))),"")</f>
        <v/>
      </c>
      <c r="N25" s="62" t="str">
        <f ca="1">IF(N$1&lt;&gt;"",IF(ISNA(INDIRECT("GWN!L"&amp;Tabelle2!$B19)),"",IF(INDIRECT("GWN!L"&amp;Tabelle2!$B19)="-","-",IF(INDIRECT("GWN!L"&amp;Tabelle2!$B19)="","",IF(INDIRECT("GWN!L"&amp;Tabelle2!$B19)=0,Tabelle2!$D19,INDIRECT("GWN!L"&amp;Tabelle2!$B19))))),"")</f>
        <v/>
      </c>
      <c r="O25" s="62" t="str">
        <f ca="1">IF(O$1&lt;&gt;"",IF(ISNA(INDIRECT("GWN!M"&amp;Tabelle2!$B19)),"",IF(INDIRECT("GWN!M"&amp;Tabelle2!$B19)="-","-",IF(INDIRECT("GWN!M"&amp;Tabelle2!$B19)="","",IF(INDIRECT("GWN!M"&amp;Tabelle2!$B19)=0,Tabelle2!$D19,INDIRECT("GWN!M"&amp;Tabelle2!$B19))))),"")</f>
        <v/>
      </c>
      <c r="P25" s="62" t="str">
        <f ca="1">IF(P$1&lt;&gt;"",IF(ISNA(INDIRECT("GWN!N"&amp;Tabelle2!$B19)),"",IF(INDIRECT("GWN!N"&amp;Tabelle2!$B19)="-","-",IF(INDIRECT("GWN!N"&amp;Tabelle2!$B19)="","",IF(INDIRECT("GWN!N"&amp;Tabelle2!$B19)=0,Tabelle2!$D19,INDIRECT("GWN!N"&amp;Tabelle2!$B19))))),"")</f>
        <v/>
      </c>
      <c r="Q25" s="62" t="str">
        <f ca="1">IF(Q$1&lt;&gt;"",IF(ISNA(INDIRECT("GWN!O"&amp;Tabelle2!$B19)),"",IF(INDIRECT("GWN!O"&amp;Tabelle2!$B19)="-","-",IF(INDIRECT("GWN!O"&amp;Tabelle2!$B19)="","",IF(INDIRECT("GWN!O"&amp;Tabelle2!$B19)=0,Tabelle2!$D19,INDIRECT("GWN!O"&amp;Tabelle2!$B19))))),"")</f>
        <v/>
      </c>
      <c r="R25" s="62" t="str">
        <f ca="1">IF(R$1&lt;&gt;"",IF(ISNA(INDIRECT("GWN!P"&amp;Tabelle2!$B19)),"",IF(INDIRECT("GWN!P"&amp;Tabelle2!$B19)="-","-",IF(INDIRECT("GWN!P"&amp;Tabelle2!$B19)="","",IF(INDIRECT("GWN!P"&amp;Tabelle2!$B19)=0,Tabelle2!$D19,INDIRECT("GWN!P"&amp;Tabelle2!$B19))))),"")</f>
        <v/>
      </c>
      <c r="S25" s="62" t="str">
        <f ca="1">IF(S$1&lt;&gt;"",IF(ISNA(INDIRECT("GWN!Q"&amp;Tabelle2!$B19)),"",IF(INDIRECT("GWN!Q"&amp;Tabelle2!$B19)="-","-",IF(INDIRECT("GWN!Q"&amp;Tabelle2!$B19)="","",IF(INDIRECT("GWN!Q"&amp;Tabelle2!$B19)=0,Tabelle2!$D19,INDIRECT("GWN!Q"&amp;Tabelle2!$B19))))),"")</f>
        <v/>
      </c>
      <c r="T25" s="62" t="str">
        <f ca="1">IF(T$1&lt;&gt;"",IF(ISNA(INDIRECT("GWN!R"&amp;Tabelle2!$B19)),"",IF(INDIRECT("GWN!R"&amp;Tabelle2!$B19)="-","-",IF(INDIRECT("GWN!R"&amp;Tabelle2!$B19)="","",IF(INDIRECT("GWN!R"&amp;Tabelle2!$B19)=0,Tabelle2!$D19,INDIRECT("GWN!R"&amp;Tabelle2!$B19))))),"")</f>
        <v/>
      </c>
      <c r="U25" s="62" t="str">
        <f ca="1">IF(U$1&lt;&gt;"",IF(ISNA(INDIRECT("GWN!S"&amp;Tabelle2!$B19)),"",IF(INDIRECT("GWN!S"&amp;Tabelle2!$B19)="-","-",IF(INDIRECT("GWN!S"&amp;Tabelle2!$B19)="","",IF(INDIRECT("GWN!S"&amp;Tabelle2!$B19)=0,Tabelle2!$D19,INDIRECT("GWN!S"&amp;Tabelle2!$B19))))),"")</f>
        <v/>
      </c>
      <c r="V25" s="62" t="str">
        <f ca="1">IF(V$1&lt;&gt;"",IF(ISNA(INDIRECT("GWN!T"&amp;Tabelle2!$B19)),"",IF(INDIRECT("GWN!T"&amp;Tabelle2!$B19)="-","-",IF(INDIRECT("GWN!T"&amp;Tabelle2!$B19)="","",IF(INDIRECT("GWN!T"&amp;Tabelle2!$B19)=0,Tabelle2!$D19,INDIRECT("GWN!T"&amp;Tabelle2!$B19))))),"")</f>
        <v/>
      </c>
      <c r="W25" s="62" t="str">
        <f ca="1">IF(W$1&lt;&gt;"",IF(ISNA(INDIRECT("GWN!U"&amp;Tabelle2!$B19)),"",IF(INDIRECT("GWN!U"&amp;Tabelle2!$B19)="-","-",IF(INDIRECT("GWN!U"&amp;Tabelle2!$B19)="","",IF(INDIRECT("GWN!U"&amp;Tabelle2!$B19)=0,Tabelle2!$D19,INDIRECT("GWN!U"&amp;Tabelle2!$B19))))),"")</f>
        <v/>
      </c>
      <c r="X25" s="62" t="str">
        <f ca="1">IF(X$1&lt;&gt;"",IF(ISNA(INDIRECT("GWN!V"&amp;Tabelle2!$B19)),"",IF(INDIRECT("GWN!V"&amp;Tabelle2!$B19)="-","-",IF(INDIRECT("GWN!V"&amp;Tabelle2!$B19)="","",IF(INDIRECT("GWN!V"&amp;Tabelle2!$B19)=0,Tabelle2!$D19,INDIRECT("GWN!V"&amp;Tabelle2!$B19))))),"")</f>
        <v/>
      </c>
      <c r="Y25" s="62" t="str">
        <f ca="1">IF(Y$1&lt;&gt;"",IF(ISNA(INDIRECT("GWN!W"&amp;Tabelle2!$B19)),"",IF(INDIRECT("GWN!W"&amp;Tabelle2!$B19)="-","-",IF(INDIRECT("GWN!W"&amp;Tabelle2!$B19)="","",IF(INDIRECT("GWN!W"&amp;Tabelle2!$B19)=0,Tabelle2!$D19,INDIRECT("GWN!W"&amp;Tabelle2!$B19))))),"")</f>
        <v/>
      </c>
      <c r="Z25" s="62" t="str">
        <f ca="1">IF(Z$1&lt;&gt;"",IF(ISNA(INDIRECT("GWN!X"&amp;Tabelle2!$B19)),"",IF(INDIRECT("GWN!X"&amp;Tabelle2!$B19)="-","-",IF(INDIRECT("GWN!X"&amp;Tabelle2!$B19)="","",IF(INDIRECT("GWN!X"&amp;Tabelle2!$B19)=0,Tabelle2!$D19,INDIRECT("GWN!X"&amp;Tabelle2!$B19))))),"")</f>
        <v/>
      </c>
    </row>
    <row r="26" spans="1:26" x14ac:dyDescent="0.2">
      <c r="A26" s="162" t="s">
        <v>147</v>
      </c>
      <c r="B26" s="62"/>
      <c r="C26" s="62"/>
      <c r="D26" s="62" t="s">
        <v>147</v>
      </c>
      <c r="E26" s="167" t="s">
        <v>220</v>
      </c>
      <c r="F26" s="166" t="s">
        <v>9</v>
      </c>
      <c r="G26" s="62" t="str">
        <f ca="1">IF(G$1&lt;&gt;"",IF(ISNA(INDIRECT("GWN!E"&amp;Tabelle2!$B20)),"",IF(INDIRECT("GWN!E"&amp;Tabelle2!$B20)="-","-",IF(INDIRECT("GWN!E"&amp;Tabelle2!$B20)="","",IF(INDIRECT("GWN!E"&amp;Tabelle2!$B20)=0,Tabelle2!$D20,INDIRECT("GWN!E"&amp;Tabelle2!$B20))))),"")</f>
        <v/>
      </c>
      <c r="H26" s="62" t="str">
        <f ca="1">IF(H$1&lt;&gt;"",IF(ISNA(INDIRECT("GWN!F"&amp;Tabelle2!$B20)),"",IF(INDIRECT("GWN!F"&amp;Tabelle2!$B20)="-","-",IF(INDIRECT("GWN!F"&amp;Tabelle2!$B20)="","",IF(INDIRECT("GWN!F"&amp;Tabelle2!$B20)=0,Tabelle2!$D20,INDIRECT("GWN!F"&amp;Tabelle2!$B20))))),"")</f>
        <v/>
      </c>
      <c r="I26" s="62" t="str">
        <f ca="1">IF(I$1&lt;&gt;"",IF(ISNA(INDIRECT("GWN!G"&amp;Tabelle2!$B20)),"",IF(INDIRECT("GWN!G"&amp;Tabelle2!$B20)="-","-",IF(INDIRECT("GWN!G"&amp;Tabelle2!$B20)="","",IF(INDIRECT("GWN!G"&amp;Tabelle2!$B20)=0,Tabelle2!$D20,INDIRECT("GWN!G"&amp;Tabelle2!$B20))))),"")</f>
        <v/>
      </c>
      <c r="J26" s="62" t="str">
        <f ca="1">IF(J$1&lt;&gt;"",IF(ISNA(INDIRECT("GWN!H"&amp;Tabelle2!$B20)),"",IF(INDIRECT("GWN!H"&amp;Tabelle2!$B20)="-","-",IF(INDIRECT("GWN!H"&amp;Tabelle2!$B20)="","",IF(INDIRECT("GWN!H"&amp;Tabelle2!$B20)=0,Tabelle2!$D20,INDIRECT("GWN!H"&amp;Tabelle2!$B20))))),"")</f>
        <v/>
      </c>
      <c r="K26" s="62" t="str">
        <f ca="1">IF(K$1&lt;&gt;"",IF(ISNA(INDIRECT("GWN!I"&amp;Tabelle2!$B20)),"",IF(INDIRECT("GWN!I"&amp;Tabelle2!$B20)="-","-",IF(INDIRECT("GWN!I"&amp;Tabelle2!$B20)="","",IF(INDIRECT("GWN!I"&amp;Tabelle2!$B20)=0,Tabelle2!$D20,INDIRECT("GWN!I"&amp;Tabelle2!$B20))))),"")</f>
        <v/>
      </c>
      <c r="L26" s="62" t="str">
        <f ca="1">IF(L$1&lt;&gt;"",IF(ISNA(INDIRECT("GWN!J"&amp;Tabelle2!$B20)),"",IF(INDIRECT("GWN!J"&amp;Tabelle2!$B20)="-","-",IF(INDIRECT("GWN!J"&amp;Tabelle2!$B20)="","",IF(INDIRECT("GWN!J"&amp;Tabelle2!$B20)=0,Tabelle2!$D20,INDIRECT("GWN!J"&amp;Tabelle2!$B20))))),"")</f>
        <v/>
      </c>
      <c r="M26" s="62" t="str">
        <f ca="1">IF(M$1&lt;&gt;"",IF(ISNA(INDIRECT("GWN!K"&amp;Tabelle2!$B20)),"",IF(INDIRECT("GWN!K"&amp;Tabelle2!$B20)="-","-",IF(INDIRECT("GWN!K"&amp;Tabelle2!$B20)="","",IF(INDIRECT("GWN!K"&amp;Tabelle2!$B20)=0,Tabelle2!$D20,INDIRECT("GWN!K"&amp;Tabelle2!$B20))))),"")</f>
        <v/>
      </c>
      <c r="N26" s="62" t="str">
        <f ca="1">IF(N$1&lt;&gt;"",IF(ISNA(INDIRECT("GWN!L"&amp;Tabelle2!$B20)),"",IF(INDIRECT("GWN!L"&amp;Tabelle2!$B20)="-","-",IF(INDIRECT("GWN!L"&amp;Tabelle2!$B20)="","",IF(INDIRECT("GWN!L"&amp;Tabelle2!$B20)=0,Tabelle2!$D20,INDIRECT("GWN!L"&amp;Tabelle2!$B20))))),"")</f>
        <v/>
      </c>
      <c r="O26" s="62" t="str">
        <f ca="1">IF(O$1&lt;&gt;"",IF(ISNA(INDIRECT("GWN!M"&amp;Tabelle2!$B20)),"",IF(INDIRECT("GWN!M"&amp;Tabelle2!$B20)="-","-",IF(INDIRECT("GWN!M"&amp;Tabelle2!$B20)="","",IF(INDIRECT("GWN!M"&amp;Tabelle2!$B20)=0,Tabelle2!$D20,INDIRECT("GWN!M"&amp;Tabelle2!$B20))))),"")</f>
        <v/>
      </c>
      <c r="P26" s="62" t="str">
        <f ca="1">IF(P$1&lt;&gt;"",IF(ISNA(INDIRECT("GWN!N"&amp;Tabelle2!$B20)),"",IF(INDIRECT("GWN!N"&amp;Tabelle2!$B20)="-","-",IF(INDIRECT("GWN!N"&amp;Tabelle2!$B20)="","",IF(INDIRECT("GWN!N"&amp;Tabelle2!$B20)=0,Tabelle2!$D20,INDIRECT("GWN!N"&amp;Tabelle2!$B20))))),"")</f>
        <v/>
      </c>
      <c r="Q26" s="62" t="str">
        <f ca="1">IF(Q$1&lt;&gt;"",IF(ISNA(INDIRECT("GWN!O"&amp;Tabelle2!$B20)),"",IF(INDIRECT("GWN!O"&amp;Tabelle2!$B20)="-","-",IF(INDIRECT("GWN!O"&amp;Tabelle2!$B20)="","",IF(INDIRECT("GWN!O"&amp;Tabelle2!$B20)=0,Tabelle2!$D20,INDIRECT("GWN!O"&amp;Tabelle2!$B20))))),"")</f>
        <v/>
      </c>
      <c r="R26" s="62" t="str">
        <f ca="1">IF(R$1&lt;&gt;"",IF(ISNA(INDIRECT("GWN!P"&amp;Tabelle2!$B20)),"",IF(INDIRECT("GWN!P"&amp;Tabelle2!$B20)="-","-",IF(INDIRECT("GWN!P"&amp;Tabelle2!$B20)="","",IF(INDIRECT("GWN!P"&amp;Tabelle2!$B20)=0,Tabelle2!$D20,INDIRECT("GWN!P"&amp;Tabelle2!$B20))))),"")</f>
        <v/>
      </c>
      <c r="S26" s="62" t="str">
        <f ca="1">IF(S$1&lt;&gt;"",IF(ISNA(INDIRECT("GWN!Q"&amp;Tabelle2!$B20)),"",IF(INDIRECT("GWN!Q"&amp;Tabelle2!$B20)="-","-",IF(INDIRECT("GWN!Q"&amp;Tabelle2!$B20)="","",IF(INDIRECT("GWN!Q"&amp;Tabelle2!$B20)=0,Tabelle2!$D20,INDIRECT("GWN!Q"&amp;Tabelle2!$B20))))),"")</f>
        <v/>
      </c>
      <c r="T26" s="62" t="str">
        <f ca="1">IF(T$1&lt;&gt;"",IF(ISNA(INDIRECT("GWN!R"&amp;Tabelle2!$B20)),"",IF(INDIRECT("GWN!R"&amp;Tabelle2!$B20)="-","-",IF(INDIRECT("GWN!R"&amp;Tabelle2!$B20)="","",IF(INDIRECT("GWN!R"&amp;Tabelle2!$B20)=0,Tabelle2!$D20,INDIRECT("GWN!R"&amp;Tabelle2!$B20))))),"")</f>
        <v/>
      </c>
      <c r="U26" s="62" t="str">
        <f ca="1">IF(U$1&lt;&gt;"",IF(ISNA(INDIRECT("GWN!S"&amp;Tabelle2!$B20)),"",IF(INDIRECT("GWN!S"&amp;Tabelle2!$B20)="-","-",IF(INDIRECT("GWN!S"&amp;Tabelle2!$B20)="","",IF(INDIRECT("GWN!S"&amp;Tabelle2!$B20)=0,Tabelle2!$D20,INDIRECT("GWN!S"&amp;Tabelle2!$B20))))),"")</f>
        <v/>
      </c>
      <c r="V26" s="62" t="str">
        <f ca="1">IF(V$1&lt;&gt;"",IF(ISNA(INDIRECT("GWN!T"&amp;Tabelle2!$B20)),"",IF(INDIRECT("GWN!T"&amp;Tabelle2!$B20)="-","-",IF(INDIRECT("GWN!T"&amp;Tabelle2!$B20)="","",IF(INDIRECT("GWN!T"&amp;Tabelle2!$B20)=0,Tabelle2!$D20,INDIRECT("GWN!T"&amp;Tabelle2!$B20))))),"")</f>
        <v/>
      </c>
      <c r="W26" s="62" t="str">
        <f ca="1">IF(W$1&lt;&gt;"",IF(ISNA(INDIRECT("GWN!U"&amp;Tabelle2!$B20)),"",IF(INDIRECT("GWN!U"&amp;Tabelle2!$B20)="-","-",IF(INDIRECT("GWN!U"&amp;Tabelle2!$B20)="","",IF(INDIRECT("GWN!U"&amp;Tabelle2!$B20)=0,Tabelle2!$D20,INDIRECT("GWN!U"&amp;Tabelle2!$B20))))),"")</f>
        <v/>
      </c>
      <c r="X26" s="62" t="str">
        <f ca="1">IF(X$1&lt;&gt;"",IF(ISNA(INDIRECT("GWN!V"&amp;Tabelle2!$B20)),"",IF(INDIRECT("GWN!V"&amp;Tabelle2!$B20)="-","-",IF(INDIRECT("GWN!V"&amp;Tabelle2!$B20)="","",IF(INDIRECT("GWN!V"&amp;Tabelle2!$B20)=0,Tabelle2!$D20,INDIRECT("GWN!V"&amp;Tabelle2!$B20))))),"")</f>
        <v/>
      </c>
      <c r="Y26" s="62" t="str">
        <f ca="1">IF(Y$1&lt;&gt;"",IF(ISNA(INDIRECT("GWN!W"&amp;Tabelle2!$B20)),"",IF(INDIRECT("GWN!W"&amp;Tabelle2!$B20)="-","-",IF(INDIRECT("GWN!W"&amp;Tabelle2!$B20)="","",IF(INDIRECT("GWN!W"&amp;Tabelle2!$B20)=0,Tabelle2!$D20,INDIRECT("GWN!W"&amp;Tabelle2!$B20))))),"")</f>
        <v/>
      </c>
      <c r="Z26" s="62" t="str">
        <f ca="1">IF(Z$1&lt;&gt;"",IF(ISNA(INDIRECT("GWN!X"&amp;Tabelle2!$B20)),"",IF(INDIRECT("GWN!X"&amp;Tabelle2!$B20)="-","-",IF(INDIRECT("GWN!X"&amp;Tabelle2!$B20)="","",IF(INDIRECT("GWN!X"&amp;Tabelle2!$B20)=0,Tabelle2!$D20,INDIRECT("GWN!X"&amp;Tabelle2!$B20))))),"")</f>
        <v/>
      </c>
    </row>
    <row r="27" spans="1:26" x14ac:dyDescent="0.2">
      <c r="A27" s="162"/>
      <c r="B27" s="62"/>
      <c r="C27" s="62"/>
      <c r="D27" s="62"/>
      <c r="E27" s="165" t="s">
        <v>78</v>
      </c>
      <c r="F27" s="166" t="s">
        <v>9</v>
      </c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">
      <c r="A28" s="162"/>
      <c r="B28" s="62"/>
      <c r="C28" s="62"/>
      <c r="D28" s="62"/>
      <c r="E28" s="165" t="s">
        <v>79</v>
      </c>
      <c r="F28" s="166" t="s">
        <v>9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">
      <c r="A29" s="162"/>
      <c r="B29" s="62"/>
      <c r="C29" s="62"/>
      <c r="D29" s="62"/>
      <c r="E29" s="165" t="s">
        <v>80</v>
      </c>
      <c r="F29" s="166" t="s">
        <v>9</v>
      </c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">
      <c r="A30" s="162"/>
      <c r="B30" s="62"/>
      <c r="C30" s="62"/>
      <c r="D30" s="62"/>
      <c r="E30" s="167" t="s">
        <v>81</v>
      </c>
      <c r="F30" s="166" t="s">
        <v>9</v>
      </c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">
      <c r="A31" s="162"/>
      <c r="B31" s="62"/>
      <c r="C31" s="62"/>
      <c r="D31" s="62"/>
      <c r="E31" s="165" t="s">
        <v>82</v>
      </c>
      <c r="F31" s="166" t="s">
        <v>9</v>
      </c>
      <c r="G31" s="62" t="str">
        <f ca="1">IF(G$1&lt;&gt;"",IF(ISNA(INDIRECT("GWN!E"&amp;Tabelle2!$B25)),"",IF(INDIRECT("GWN!E"&amp;Tabelle2!$B25)="-","-",IF(INDIRECT("GWN!E"&amp;Tabelle2!$B25)="","",IF(INDIRECT("GWN!E"&amp;Tabelle2!$B25)=0,Tabelle2!$D25,INDIRECT("GWN!E"&amp;Tabelle2!$B25))))),"")</f>
        <v/>
      </c>
      <c r="H31" s="62" t="str">
        <f ca="1">IF(H$1&lt;&gt;"",IF(ISNA(INDIRECT("GWN!F"&amp;Tabelle2!$B25)),"",IF(INDIRECT("GWN!F"&amp;Tabelle2!$B25)="-","-",IF(INDIRECT("GWN!F"&amp;Tabelle2!$B25)="","",IF(INDIRECT("GWN!F"&amp;Tabelle2!$B25)=0,Tabelle2!$D25,INDIRECT("GWN!F"&amp;Tabelle2!$B25))))),"")</f>
        <v/>
      </c>
      <c r="I31" s="62" t="str">
        <f ca="1">IF(I$1&lt;&gt;"",IF(ISNA(INDIRECT("GWN!G"&amp;Tabelle2!$B25)),"",IF(INDIRECT("GWN!G"&amp;Tabelle2!$B25)="-","-",IF(INDIRECT("GWN!G"&amp;Tabelle2!$B25)="","",IF(INDIRECT("GWN!G"&amp;Tabelle2!$B25)=0,Tabelle2!$D25,INDIRECT("GWN!G"&amp;Tabelle2!$B25))))),"")</f>
        <v/>
      </c>
      <c r="J31" s="62" t="str">
        <f ca="1">IF(J$1&lt;&gt;"",IF(ISNA(INDIRECT("GWN!H"&amp;Tabelle2!$B25)),"",IF(INDIRECT("GWN!H"&amp;Tabelle2!$B25)="-","-",IF(INDIRECT("GWN!H"&amp;Tabelle2!$B25)="","",IF(INDIRECT("GWN!H"&amp;Tabelle2!$B25)=0,Tabelle2!$D25,INDIRECT("GWN!H"&amp;Tabelle2!$B25))))),"")</f>
        <v/>
      </c>
      <c r="K31" s="62" t="str">
        <f ca="1">IF(K$1&lt;&gt;"",IF(ISNA(INDIRECT("GWN!I"&amp;Tabelle2!$B25)),"",IF(INDIRECT("GWN!I"&amp;Tabelle2!$B25)="-","-",IF(INDIRECT("GWN!I"&amp;Tabelle2!$B25)="","",IF(INDIRECT("GWN!I"&amp;Tabelle2!$B25)=0,Tabelle2!$D25,INDIRECT("GWN!I"&amp;Tabelle2!$B25))))),"")</f>
        <v/>
      </c>
      <c r="L31" s="62" t="str">
        <f ca="1">IF(L$1&lt;&gt;"",IF(ISNA(INDIRECT("GWN!J"&amp;Tabelle2!$B25)),"",IF(INDIRECT("GWN!J"&amp;Tabelle2!$B25)="-","-",IF(INDIRECT("GWN!J"&amp;Tabelle2!$B25)="","",IF(INDIRECT("GWN!J"&amp;Tabelle2!$B25)=0,Tabelle2!$D25,INDIRECT("GWN!J"&amp;Tabelle2!$B25))))),"")</f>
        <v/>
      </c>
      <c r="M31" s="62" t="str">
        <f ca="1">IF(M$1&lt;&gt;"",IF(ISNA(INDIRECT("GWN!K"&amp;Tabelle2!$B25)),"",IF(INDIRECT("GWN!K"&amp;Tabelle2!$B25)="-","-",IF(INDIRECT("GWN!K"&amp;Tabelle2!$B25)="","",IF(INDIRECT("GWN!K"&amp;Tabelle2!$B25)=0,Tabelle2!$D25,INDIRECT("GWN!K"&amp;Tabelle2!$B25))))),"")</f>
        <v/>
      </c>
      <c r="N31" s="62" t="str">
        <f ca="1">IF(N$1&lt;&gt;"",IF(ISNA(INDIRECT("GWN!L"&amp;Tabelle2!$B25)),"",IF(INDIRECT("GWN!L"&amp;Tabelle2!$B25)="-","-",IF(INDIRECT("GWN!L"&amp;Tabelle2!$B25)="","",IF(INDIRECT("GWN!L"&amp;Tabelle2!$B25)=0,Tabelle2!$D25,INDIRECT("GWN!L"&amp;Tabelle2!$B25))))),"")</f>
        <v/>
      </c>
      <c r="O31" s="62" t="str">
        <f ca="1">IF(O$1&lt;&gt;"",IF(ISNA(INDIRECT("GWN!M"&amp;Tabelle2!$B25)),"",IF(INDIRECT("GWN!M"&amp;Tabelle2!$B25)="-","-",IF(INDIRECT("GWN!M"&amp;Tabelle2!$B25)="","",IF(INDIRECT("GWN!M"&amp;Tabelle2!$B25)=0,Tabelle2!$D25,INDIRECT("GWN!M"&amp;Tabelle2!$B25))))),"")</f>
        <v/>
      </c>
      <c r="P31" s="62" t="str">
        <f ca="1">IF(P$1&lt;&gt;"",IF(ISNA(INDIRECT("GWN!N"&amp;Tabelle2!$B25)),"",IF(INDIRECT("GWN!N"&amp;Tabelle2!$B25)="-","-",IF(INDIRECT("GWN!N"&amp;Tabelle2!$B25)="","",IF(INDIRECT("GWN!N"&amp;Tabelle2!$B25)=0,Tabelle2!$D25,INDIRECT("GWN!N"&amp;Tabelle2!$B25))))),"")</f>
        <v/>
      </c>
      <c r="Q31" s="62" t="str">
        <f ca="1">IF(Q$1&lt;&gt;"",IF(ISNA(INDIRECT("GWN!O"&amp;Tabelle2!$B25)),"",IF(INDIRECT("GWN!O"&amp;Tabelle2!$B25)="-","-",IF(INDIRECT("GWN!O"&amp;Tabelle2!$B25)="","",IF(INDIRECT("GWN!O"&amp;Tabelle2!$B25)=0,Tabelle2!$D25,INDIRECT("GWN!O"&amp;Tabelle2!$B25))))),"")</f>
        <v/>
      </c>
      <c r="R31" s="62" t="str">
        <f ca="1">IF(R$1&lt;&gt;"",IF(ISNA(INDIRECT("GWN!P"&amp;Tabelle2!$B25)),"",IF(INDIRECT("GWN!P"&amp;Tabelle2!$B25)="-","-",IF(INDIRECT("GWN!P"&amp;Tabelle2!$B25)="","",IF(INDIRECT("GWN!P"&amp;Tabelle2!$B25)=0,Tabelle2!$D25,INDIRECT("GWN!P"&amp;Tabelle2!$B25))))),"")</f>
        <v/>
      </c>
      <c r="S31" s="62" t="str">
        <f ca="1">IF(S$1&lt;&gt;"",IF(ISNA(INDIRECT("GWN!Q"&amp;Tabelle2!$B25)),"",IF(INDIRECT("GWN!Q"&amp;Tabelle2!$B25)="-","-",IF(INDIRECT("GWN!Q"&amp;Tabelle2!$B25)="","",IF(INDIRECT("GWN!Q"&amp;Tabelle2!$B25)=0,Tabelle2!$D25,INDIRECT("GWN!Q"&amp;Tabelle2!$B25))))),"")</f>
        <v/>
      </c>
      <c r="T31" s="62" t="str">
        <f ca="1">IF(T$1&lt;&gt;"",IF(ISNA(INDIRECT("GWN!R"&amp;Tabelle2!$B25)),"",IF(INDIRECT("GWN!R"&amp;Tabelle2!$B25)="-","-",IF(INDIRECT("GWN!R"&amp;Tabelle2!$B25)="","",IF(INDIRECT("GWN!R"&amp;Tabelle2!$B25)=0,Tabelle2!$D25,INDIRECT("GWN!R"&amp;Tabelle2!$B25))))),"")</f>
        <v/>
      </c>
      <c r="U31" s="62" t="str">
        <f ca="1">IF(U$1&lt;&gt;"",IF(ISNA(INDIRECT("GWN!S"&amp;Tabelle2!$B25)),"",IF(INDIRECT("GWN!S"&amp;Tabelle2!$B25)="-","-",IF(INDIRECT("GWN!S"&amp;Tabelle2!$B25)="","",IF(INDIRECT("GWN!S"&amp;Tabelle2!$B25)=0,Tabelle2!$D25,INDIRECT("GWN!S"&amp;Tabelle2!$B25))))),"")</f>
        <v/>
      </c>
      <c r="V31" s="62" t="str">
        <f ca="1">IF(V$1&lt;&gt;"",IF(ISNA(INDIRECT("GWN!T"&amp;Tabelle2!$B25)),"",IF(INDIRECT("GWN!T"&amp;Tabelle2!$B25)="-","-",IF(INDIRECT("GWN!T"&amp;Tabelle2!$B25)="","",IF(INDIRECT("GWN!T"&amp;Tabelle2!$B25)=0,Tabelle2!$D25,INDIRECT("GWN!T"&amp;Tabelle2!$B25))))),"")</f>
        <v/>
      </c>
      <c r="W31" s="62" t="str">
        <f ca="1">IF(W$1&lt;&gt;"",IF(ISNA(INDIRECT("GWN!U"&amp;Tabelle2!$B25)),"",IF(INDIRECT("GWN!U"&amp;Tabelle2!$B25)="-","-",IF(INDIRECT("GWN!U"&amp;Tabelle2!$B25)="","",IF(INDIRECT("GWN!U"&amp;Tabelle2!$B25)=0,Tabelle2!$D25,INDIRECT("GWN!U"&amp;Tabelle2!$B25))))),"")</f>
        <v/>
      </c>
      <c r="X31" s="62" t="str">
        <f ca="1">IF(X$1&lt;&gt;"",IF(ISNA(INDIRECT("GWN!V"&amp;Tabelle2!$B25)),"",IF(INDIRECT("GWN!V"&amp;Tabelle2!$B25)="-","-",IF(INDIRECT("GWN!V"&amp;Tabelle2!$B25)="","",IF(INDIRECT("GWN!V"&amp;Tabelle2!$B25)=0,Tabelle2!$D25,INDIRECT("GWN!V"&amp;Tabelle2!$B25))))),"")</f>
        <v/>
      </c>
      <c r="Y31" s="62" t="str">
        <f ca="1">IF(Y$1&lt;&gt;"",IF(ISNA(INDIRECT("GWN!W"&amp;Tabelle2!$B25)),"",IF(INDIRECT("GWN!W"&amp;Tabelle2!$B25)="-","-",IF(INDIRECT("GWN!W"&amp;Tabelle2!$B25)="","",IF(INDIRECT("GWN!W"&amp;Tabelle2!$B25)=0,Tabelle2!$D25,INDIRECT("GWN!W"&amp;Tabelle2!$B25))))),"")</f>
        <v/>
      </c>
      <c r="Z31" s="62" t="str">
        <f ca="1">IF(Z$1&lt;&gt;"",IF(ISNA(INDIRECT("GWN!X"&amp;Tabelle2!$B25)),"",IF(INDIRECT("GWN!X"&amp;Tabelle2!$B25)="-","-",IF(INDIRECT("GWN!X"&amp;Tabelle2!$B25)="","",IF(INDIRECT("GWN!X"&amp;Tabelle2!$B25)=0,Tabelle2!$D25,INDIRECT("GWN!X"&amp;Tabelle2!$B25))))),"")</f>
        <v/>
      </c>
    </row>
    <row r="32" spans="1:26" x14ac:dyDescent="0.2">
      <c r="A32" s="162"/>
      <c r="B32" s="62"/>
      <c r="C32" s="62"/>
      <c r="D32" s="62"/>
      <c r="E32" s="165" t="s">
        <v>83</v>
      </c>
      <c r="F32" s="166" t="s">
        <v>9</v>
      </c>
      <c r="G32" s="62" t="str">
        <f ca="1">IF(G$1&lt;&gt;"",IF(ISNA(INDIRECT("GWN!E"&amp;Tabelle2!$B26)),"",IF(INDIRECT("GWN!E"&amp;Tabelle2!$B26)="-","-",IF(INDIRECT("GWN!E"&amp;Tabelle2!$B26)="","",IF(INDIRECT("GWN!E"&amp;Tabelle2!$B26)=0,Tabelle2!$D26,INDIRECT("GWN!E"&amp;Tabelle2!$B26))))),"")</f>
        <v/>
      </c>
      <c r="H32" s="62" t="str">
        <f ca="1">IF(H$1&lt;&gt;"",IF(ISNA(INDIRECT("GWN!F"&amp;Tabelle2!$B26)),"",IF(INDIRECT("GWN!F"&amp;Tabelle2!$B26)="-","-",IF(INDIRECT("GWN!F"&amp;Tabelle2!$B26)="","",IF(INDIRECT("GWN!F"&amp;Tabelle2!$B26)=0,Tabelle2!$D26,INDIRECT("GWN!F"&amp;Tabelle2!$B26))))),"")</f>
        <v/>
      </c>
      <c r="I32" s="62" t="str">
        <f ca="1">IF(I$1&lt;&gt;"",IF(ISNA(INDIRECT("GWN!G"&amp;Tabelle2!$B26)),"",IF(INDIRECT("GWN!G"&amp;Tabelle2!$B26)="-","-",IF(INDIRECT("GWN!G"&amp;Tabelle2!$B26)="","",IF(INDIRECT("GWN!G"&amp;Tabelle2!$B26)=0,Tabelle2!$D26,INDIRECT("GWN!G"&amp;Tabelle2!$B26))))),"")</f>
        <v/>
      </c>
      <c r="J32" s="62" t="str">
        <f ca="1">IF(J$1&lt;&gt;"",IF(ISNA(INDIRECT("GWN!H"&amp;Tabelle2!$B26)),"",IF(INDIRECT("GWN!H"&amp;Tabelle2!$B26)="-","-",IF(INDIRECT("GWN!H"&amp;Tabelle2!$B26)="","",IF(INDIRECT("GWN!H"&amp;Tabelle2!$B26)=0,Tabelle2!$D26,INDIRECT("GWN!H"&amp;Tabelle2!$B26))))),"")</f>
        <v/>
      </c>
      <c r="K32" s="62" t="str">
        <f ca="1">IF(K$1&lt;&gt;"",IF(ISNA(INDIRECT("GWN!I"&amp;Tabelle2!$B26)),"",IF(INDIRECT("GWN!I"&amp;Tabelle2!$B26)="-","-",IF(INDIRECT("GWN!I"&amp;Tabelle2!$B26)="","",IF(INDIRECT("GWN!I"&amp;Tabelle2!$B26)=0,Tabelle2!$D26,INDIRECT("GWN!I"&amp;Tabelle2!$B26))))),"")</f>
        <v/>
      </c>
      <c r="L32" s="62" t="str">
        <f ca="1">IF(L$1&lt;&gt;"",IF(ISNA(INDIRECT("GWN!J"&amp;Tabelle2!$B26)),"",IF(INDIRECT("GWN!J"&amp;Tabelle2!$B26)="-","-",IF(INDIRECT("GWN!J"&amp;Tabelle2!$B26)="","",IF(INDIRECT("GWN!J"&amp;Tabelle2!$B26)=0,Tabelle2!$D26,INDIRECT("GWN!J"&amp;Tabelle2!$B26))))),"")</f>
        <v/>
      </c>
      <c r="M32" s="62" t="str">
        <f ca="1">IF(M$1&lt;&gt;"",IF(ISNA(INDIRECT("GWN!K"&amp;Tabelle2!$B26)),"",IF(INDIRECT("GWN!K"&amp;Tabelle2!$B26)="-","-",IF(INDIRECT("GWN!K"&amp;Tabelle2!$B26)="","",IF(INDIRECT("GWN!K"&amp;Tabelle2!$B26)=0,Tabelle2!$D26,INDIRECT("GWN!K"&amp;Tabelle2!$B26))))),"")</f>
        <v/>
      </c>
      <c r="N32" s="62" t="str">
        <f ca="1">IF(N$1&lt;&gt;"",IF(ISNA(INDIRECT("GWN!L"&amp;Tabelle2!$B26)),"",IF(INDIRECT("GWN!L"&amp;Tabelle2!$B26)="-","-",IF(INDIRECT("GWN!L"&amp;Tabelle2!$B26)="","",IF(INDIRECT("GWN!L"&amp;Tabelle2!$B26)=0,Tabelle2!$D26,INDIRECT("GWN!L"&amp;Tabelle2!$B26))))),"")</f>
        <v/>
      </c>
      <c r="O32" s="62" t="str">
        <f ca="1">IF(O$1&lt;&gt;"",IF(ISNA(INDIRECT("GWN!M"&amp;Tabelle2!$B26)),"",IF(INDIRECT("GWN!M"&amp;Tabelle2!$B26)="-","-",IF(INDIRECT("GWN!M"&amp;Tabelle2!$B26)="","",IF(INDIRECT("GWN!M"&amp;Tabelle2!$B26)=0,Tabelle2!$D26,INDIRECT("GWN!M"&amp;Tabelle2!$B26))))),"")</f>
        <v/>
      </c>
      <c r="P32" s="62" t="str">
        <f ca="1">IF(P$1&lt;&gt;"",IF(ISNA(INDIRECT("GWN!N"&amp;Tabelle2!$B26)),"",IF(INDIRECT("GWN!N"&amp;Tabelle2!$B26)="-","-",IF(INDIRECT("GWN!N"&amp;Tabelle2!$B26)="","",IF(INDIRECT("GWN!N"&amp;Tabelle2!$B26)=0,Tabelle2!$D26,INDIRECT("GWN!N"&amp;Tabelle2!$B26))))),"")</f>
        <v/>
      </c>
      <c r="Q32" s="62" t="str">
        <f ca="1">IF(Q$1&lt;&gt;"",IF(ISNA(INDIRECT("GWN!O"&amp;Tabelle2!$B26)),"",IF(INDIRECT("GWN!O"&amp;Tabelle2!$B26)="-","-",IF(INDIRECT("GWN!O"&amp;Tabelle2!$B26)="","",IF(INDIRECT("GWN!O"&amp;Tabelle2!$B26)=0,Tabelle2!$D26,INDIRECT("GWN!O"&amp;Tabelle2!$B26))))),"")</f>
        <v/>
      </c>
      <c r="R32" s="62" t="str">
        <f ca="1">IF(R$1&lt;&gt;"",IF(ISNA(INDIRECT("GWN!P"&amp;Tabelle2!$B26)),"",IF(INDIRECT("GWN!P"&amp;Tabelle2!$B26)="-","-",IF(INDIRECT("GWN!P"&amp;Tabelle2!$B26)="","",IF(INDIRECT("GWN!P"&amp;Tabelle2!$B26)=0,Tabelle2!$D26,INDIRECT("GWN!P"&amp;Tabelle2!$B26))))),"")</f>
        <v/>
      </c>
      <c r="S32" s="62" t="str">
        <f ca="1">IF(S$1&lt;&gt;"",IF(ISNA(INDIRECT("GWN!Q"&amp;Tabelle2!$B26)),"",IF(INDIRECT("GWN!Q"&amp;Tabelle2!$B26)="-","-",IF(INDIRECT("GWN!Q"&amp;Tabelle2!$B26)="","",IF(INDIRECT("GWN!Q"&amp;Tabelle2!$B26)=0,Tabelle2!$D26,INDIRECT("GWN!Q"&amp;Tabelle2!$B26))))),"")</f>
        <v/>
      </c>
      <c r="T32" s="62" t="str">
        <f ca="1">IF(T$1&lt;&gt;"",IF(ISNA(INDIRECT("GWN!R"&amp;Tabelle2!$B26)),"",IF(INDIRECT("GWN!R"&amp;Tabelle2!$B26)="-","-",IF(INDIRECT("GWN!R"&amp;Tabelle2!$B26)="","",IF(INDIRECT("GWN!R"&amp;Tabelle2!$B26)=0,Tabelle2!$D26,INDIRECT("GWN!R"&amp;Tabelle2!$B26))))),"")</f>
        <v/>
      </c>
      <c r="U32" s="62" t="str">
        <f ca="1">IF(U$1&lt;&gt;"",IF(ISNA(INDIRECT("GWN!S"&amp;Tabelle2!$B26)),"",IF(INDIRECT("GWN!S"&amp;Tabelle2!$B26)="-","-",IF(INDIRECT("GWN!S"&amp;Tabelle2!$B26)="","",IF(INDIRECT("GWN!S"&amp;Tabelle2!$B26)=0,Tabelle2!$D26,INDIRECT("GWN!S"&amp;Tabelle2!$B26))))),"")</f>
        <v/>
      </c>
      <c r="V32" s="62" t="str">
        <f ca="1">IF(V$1&lt;&gt;"",IF(ISNA(INDIRECT("GWN!T"&amp;Tabelle2!$B26)),"",IF(INDIRECT("GWN!T"&amp;Tabelle2!$B26)="-","-",IF(INDIRECT("GWN!T"&amp;Tabelle2!$B26)="","",IF(INDIRECT("GWN!T"&amp;Tabelle2!$B26)=0,Tabelle2!$D26,INDIRECT("GWN!T"&amp;Tabelle2!$B26))))),"")</f>
        <v/>
      </c>
      <c r="W32" s="62" t="str">
        <f ca="1">IF(W$1&lt;&gt;"",IF(ISNA(INDIRECT("GWN!U"&amp;Tabelle2!$B26)),"",IF(INDIRECT("GWN!U"&amp;Tabelle2!$B26)="-","-",IF(INDIRECT("GWN!U"&amp;Tabelle2!$B26)="","",IF(INDIRECT("GWN!U"&amp;Tabelle2!$B26)=0,Tabelle2!$D26,INDIRECT("GWN!U"&amp;Tabelle2!$B26))))),"")</f>
        <v/>
      </c>
      <c r="X32" s="62" t="str">
        <f ca="1">IF(X$1&lt;&gt;"",IF(ISNA(INDIRECT("GWN!V"&amp;Tabelle2!$B26)),"",IF(INDIRECT("GWN!V"&amp;Tabelle2!$B26)="-","-",IF(INDIRECT("GWN!V"&amp;Tabelle2!$B26)="","",IF(INDIRECT("GWN!V"&amp;Tabelle2!$B26)=0,Tabelle2!$D26,INDIRECT("GWN!V"&amp;Tabelle2!$B26))))),"")</f>
        <v/>
      </c>
      <c r="Y32" s="62" t="str">
        <f ca="1">IF(Y$1&lt;&gt;"",IF(ISNA(INDIRECT("GWN!W"&amp;Tabelle2!$B26)),"",IF(INDIRECT("GWN!W"&amp;Tabelle2!$B26)="-","-",IF(INDIRECT("GWN!W"&amp;Tabelle2!$B26)="","",IF(INDIRECT("GWN!W"&amp;Tabelle2!$B26)=0,Tabelle2!$D26,INDIRECT("GWN!W"&amp;Tabelle2!$B26))))),"")</f>
        <v/>
      </c>
      <c r="Z32" s="62" t="str">
        <f ca="1">IF(Z$1&lt;&gt;"",IF(ISNA(INDIRECT("GWN!X"&amp;Tabelle2!$B26)),"",IF(INDIRECT("GWN!X"&amp;Tabelle2!$B26)="-","-",IF(INDIRECT("GWN!X"&amp;Tabelle2!$B26)="","",IF(INDIRECT("GWN!X"&amp;Tabelle2!$B26)=0,Tabelle2!$D26,INDIRECT("GWN!X"&amp;Tabelle2!$B26))))),"")</f>
        <v/>
      </c>
    </row>
    <row r="33" spans="1:26" x14ac:dyDescent="0.2">
      <c r="A33" s="162"/>
      <c r="B33" s="62"/>
      <c r="C33" s="62" t="s">
        <v>147</v>
      </c>
      <c r="D33" s="62" t="s">
        <v>147</v>
      </c>
      <c r="E33" s="167" t="s">
        <v>84</v>
      </c>
      <c r="F33" s="166" t="s">
        <v>9</v>
      </c>
      <c r="G33" s="62" t="str">
        <f ca="1">IF(G$1&lt;&gt;"",IF(ISNA(INDIRECT("GWN!E"&amp;Tabelle2!$B27)),"",IF(INDIRECT("GWN!E"&amp;Tabelle2!$B27)="-","-",IF(INDIRECT("GWN!E"&amp;Tabelle2!$B27)="","",IF(INDIRECT("GWN!E"&amp;Tabelle2!$B27)=0,Tabelle2!$D27,INDIRECT("GWN!E"&amp;Tabelle2!$B27))))),"")</f>
        <v/>
      </c>
      <c r="H33" s="62" t="str">
        <f ca="1">IF(H$1&lt;&gt;"",IF(ISNA(INDIRECT("GWN!F"&amp;Tabelle2!$B27)),"",IF(INDIRECT("GWN!F"&amp;Tabelle2!$B27)="-","-",IF(INDIRECT("GWN!F"&amp;Tabelle2!$B27)="","",IF(INDIRECT("GWN!F"&amp;Tabelle2!$B27)=0,Tabelle2!$D27,INDIRECT("GWN!F"&amp;Tabelle2!$B27))))),"")</f>
        <v/>
      </c>
      <c r="I33" s="62" t="str">
        <f ca="1">IF(I$1&lt;&gt;"",IF(ISNA(INDIRECT("GWN!G"&amp;Tabelle2!$B27)),"",IF(INDIRECT("GWN!G"&amp;Tabelle2!$B27)="-","-",IF(INDIRECT("GWN!G"&amp;Tabelle2!$B27)="","",IF(INDIRECT("GWN!G"&amp;Tabelle2!$B27)=0,Tabelle2!$D27,INDIRECT("GWN!G"&amp;Tabelle2!$B27))))),"")</f>
        <v/>
      </c>
      <c r="J33" s="62" t="str">
        <f ca="1">IF(J$1&lt;&gt;"",IF(ISNA(INDIRECT("GWN!H"&amp;Tabelle2!$B27)),"",IF(INDIRECT("GWN!H"&amp;Tabelle2!$B27)="-","-",IF(INDIRECT("GWN!H"&amp;Tabelle2!$B27)="","",IF(INDIRECT("GWN!H"&amp;Tabelle2!$B27)=0,Tabelle2!$D27,INDIRECT("GWN!H"&amp;Tabelle2!$B27))))),"")</f>
        <v/>
      </c>
      <c r="K33" s="62" t="str">
        <f ca="1">IF(K$1&lt;&gt;"",IF(ISNA(INDIRECT("GWN!I"&amp;Tabelle2!$B27)),"",IF(INDIRECT("GWN!I"&amp;Tabelle2!$B27)="-","-",IF(INDIRECT("GWN!I"&amp;Tabelle2!$B27)="","",IF(INDIRECT("GWN!I"&amp;Tabelle2!$B27)=0,Tabelle2!$D27,INDIRECT("GWN!I"&amp;Tabelle2!$B27))))),"")</f>
        <v/>
      </c>
      <c r="L33" s="62" t="str">
        <f ca="1">IF(L$1&lt;&gt;"",IF(ISNA(INDIRECT("GWN!J"&amp;Tabelle2!$B27)),"",IF(INDIRECT("GWN!J"&amp;Tabelle2!$B27)="-","-",IF(INDIRECT("GWN!J"&amp;Tabelle2!$B27)="","",IF(INDIRECT("GWN!J"&amp;Tabelle2!$B27)=0,Tabelle2!$D27,INDIRECT("GWN!J"&amp;Tabelle2!$B27))))),"")</f>
        <v/>
      </c>
      <c r="M33" s="62" t="str">
        <f ca="1">IF(M$1&lt;&gt;"",IF(ISNA(INDIRECT("GWN!K"&amp;Tabelle2!$B27)),"",IF(INDIRECT("GWN!K"&amp;Tabelle2!$B27)="-","-",IF(INDIRECT("GWN!K"&amp;Tabelle2!$B27)="","",IF(INDIRECT("GWN!K"&amp;Tabelle2!$B27)=0,Tabelle2!$D27,INDIRECT("GWN!K"&amp;Tabelle2!$B27))))),"")</f>
        <v/>
      </c>
      <c r="N33" s="62" t="str">
        <f ca="1">IF(N$1&lt;&gt;"",IF(ISNA(INDIRECT("GWN!L"&amp;Tabelle2!$B27)),"",IF(INDIRECT("GWN!L"&amp;Tabelle2!$B27)="-","-",IF(INDIRECT("GWN!L"&amp;Tabelle2!$B27)="","",IF(INDIRECT("GWN!L"&amp;Tabelle2!$B27)=0,Tabelle2!$D27,INDIRECT("GWN!L"&amp;Tabelle2!$B27))))),"")</f>
        <v/>
      </c>
      <c r="O33" s="62" t="str">
        <f ca="1">IF(O$1&lt;&gt;"",IF(ISNA(INDIRECT("GWN!M"&amp;Tabelle2!$B27)),"",IF(INDIRECT("GWN!M"&amp;Tabelle2!$B27)="-","-",IF(INDIRECT("GWN!M"&amp;Tabelle2!$B27)="","",IF(INDIRECT("GWN!M"&amp;Tabelle2!$B27)=0,Tabelle2!$D27,INDIRECT("GWN!M"&amp;Tabelle2!$B27))))),"")</f>
        <v/>
      </c>
      <c r="P33" s="62" t="str">
        <f ca="1">IF(P$1&lt;&gt;"",IF(ISNA(INDIRECT("GWN!N"&amp;Tabelle2!$B27)),"",IF(INDIRECT("GWN!N"&amp;Tabelle2!$B27)="-","-",IF(INDIRECT("GWN!N"&amp;Tabelle2!$B27)="","",IF(INDIRECT("GWN!N"&amp;Tabelle2!$B27)=0,Tabelle2!$D27,INDIRECT("GWN!N"&amp;Tabelle2!$B27))))),"")</f>
        <v/>
      </c>
      <c r="Q33" s="62" t="str">
        <f ca="1">IF(Q$1&lt;&gt;"",IF(ISNA(INDIRECT("GWN!O"&amp;Tabelle2!$B27)),"",IF(INDIRECT("GWN!O"&amp;Tabelle2!$B27)="-","-",IF(INDIRECT("GWN!O"&amp;Tabelle2!$B27)="","",IF(INDIRECT("GWN!O"&amp;Tabelle2!$B27)=0,Tabelle2!$D27,INDIRECT("GWN!O"&amp;Tabelle2!$B27))))),"")</f>
        <v/>
      </c>
      <c r="R33" s="62" t="str">
        <f ca="1">IF(R$1&lt;&gt;"",IF(ISNA(INDIRECT("GWN!P"&amp;Tabelle2!$B27)),"",IF(INDIRECT("GWN!P"&amp;Tabelle2!$B27)="-","-",IF(INDIRECT("GWN!P"&amp;Tabelle2!$B27)="","",IF(INDIRECT("GWN!P"&amp;Tabelle2!$B27)=0,Tabelle2!$D27,INDIRECT("GWN!P"&amp;Tabelle2!$B27))))),"")</f>
        <v/>
      </c>
      <c r="S33" s="62" t="str">
        <f ca="1">IF(S$1&lt;&gt;"",IF(ISNA(INDIRECT("GWN!Q"&amp;Tabelle2!$B27)),"",IF(INDIRECT("GWN!Q"&amp;Tabelle2!$B27)="-","-",IF(INDIRECT("GWN!Q"&amp;Tabelle2!$B27)="","",IF(INDIRECT("GWN!Q"&amp;Tabelle2!$B27)=0,Tabelle2!$D27,INDIRECT("GWN!Q"&amp;Tabelle2!$B27))))),"")</f>
        <v/>
      </c>
      <c r="T33" s="62" t="str">
        <f ca="1">IF(T$1&lt;&gt;"",IF(ISNA(INDIRECT("GWN!R"&amp;Tabelle2!$B27)),"",IF(INDIRECT("GWN!R"&amp;Tabelle2!$B27)="-","-",IF(INDIRECT("GWN!R"&amp;Tabelle2!$B27)="","",IF(INDIRECT("GWN!R"&amp;Tabelle2!$B27)=0,Tabelle2!$D27,INDIRECT("GWN!R"&amp;Tabelle2!$B27))))),"")</f>
        <v/>
      </c>
      <c r="U33" s="62" t="str">
        <f ca="1">IF(U$1&lt;&gt;"",IF(ISNA(INDIRECT("GWN!S"&amp;Tabelle2!$B27)),"",IF(INDIRECT("GWN!S"&amp;Tabelle2!$B27)="-","-",IF(INDIRECT("GWN!S"&amp;Tabelle2!$B27)="","",IF(INDIRECT("GWN!S"&amp;Tabelle2!$B27)=0,Tabelle2!$D27,INDIRECT("GWN!S"&amp;Tabelle2!$B27))))),"")</f>
        <v/>
      </c>
      <c r="V33" s="62" t="str">
        <f ca="1">IF(V$1&lt;&gt;"",IF(ISNA(INDIRECT("GWN!T"&amp;Tabelle2!$B27)),"",IF(INDIRECT("GWN!T"&amp;Tabelle2!$B27)="-","-",IF(INDIRECT("GWN!T"&amp;Tabelle2!$B27)="","",IF(INDIRECT("GWN!T"&amp;Tabelle2!$B27)=0,Tabelle2!$D27,INDIRECT("GWN!T"&amp;Tabelle2!$B27))))),"")</f>
        <v/>
      </c>
      <c r="W33" s="62" t="str">
        <f ca="1">IF(W$1&lt;&gt;"",IF(ISNA(INDIRECT("GWN!U"&amp;Tabelle2!$B27)),"",IF(INDIRECT("GWN!U"&amp;Tabelle2!$B27)="-","-",IF(INDIRECT("GWN!U"&amp;Tabelle2!$B27)="","",IF(INDIRECT("GWN!U"&amp;Tabelle2!$B27)=0,Tabelle2!$D27,INDIRECT("GWN!U"&amp;Tabelle2!$B27))))),"")</f>
        <v/>
      </c>
      <c r="X33" s="62" t="str">
        <f ca="1">IF(X$1&lt;&gt;"",IF(ISNA(INDIRECT("GWN!V"&amp;Tabelle2!$B27)),"",IF(INDIRECT("GWN!V"&amp;Tabelle2!$B27)="-","-",IF(INDIRECT("GWN!V"&amp;Tabelle2!$B27)="","",IF(INDIRECT("GWN!V"&amp;Tabelle2!$B27)=0,Tabelle2!$D27,INDIRECT("GWN!V"&amp;Tabelle2!$B27))))),"")</f>
        <v/>
      </c>
      <c r="Y33" s="62" t="str">
        <f ca="1">IF(Y$1&lt;&gt;"",IF(ISNA(INDIRECT("GWN!W"&amp;Tabelle2!$B27)),"",IF(INDIRECT("GWN!W"&amp;Tabelle2!$B27)="-","-",IF(INDIRECT("GWN!W"&amp;Tabelle2!$B27)="","",IF(INDIRECT("GWN!W"&amp;Tabelle2!$B27)=0,Tabelle2!$D27,INDIRECT("GWN!W"&amp;Tabelle2!$B27))))),"")</f>
        <v/>
      </c>
      <c r="Z33" s="62" t="str">
        <f ca="1">IF(Z$1&lt;&gt;"",IF(ISNA(INDIRECT("GWN!X"&amp;Tabelle2!$B27)),"",IF(INDIRECT("GWN!X"&amp;Tabelle2!$B27)="-","-",IF(INDIRECT("GWN!X"&amp;Tabelle2!$B27)="","",IF(INDIRECT("GWN!X"&amp;Tabelle2!$B27)=0,Tabelle2!$D27,INDIRECT("GWN!X"&amp;Tabelle2!$B27))))),"")</f>
        <v/>
      </c>
    </row>
    <row r="34" spans="1:26" x14ac:dyDescent="0.2">
      <c r="A34" s="162"/>
      <c r="B34" s="62"/>
      <c r="C34" s="62"/>
      <c r="D34" s="62"/>
      <c r="E34" s="165" t="s">
        <v>85</v>
      </c>
      <c r="F34" s="166" t="s">
        <v>9</v>
      </c>
      <c r="G34" s="62" t="str">
        <f ca="1">IF(G$1&lt;&gt;"",IF(ISNA(INDIRECT("GWN!E"&amp;Tabelle2!$B28)),"",IF(INDIRECT("GWN!E"&amp;Tabelle2!$B28)="-","-",IF(INDIRECT("GWN!E"&amp;Tabelle2!$B28)="","",IF(INDIRECT("GWN!E"&amp;Tabelle2!$B28)=0,Tabelle2!$D28,INDIRECT("GWN!E"&amp;Tabelle2!$B28))))),"")</f>
        <v/>
      </c>
      <c r="H34" s="62" t="str">
        <f ca="1">IF(H$1&lt;&gt;"",IF(ISNA(INDIRECT("GWN!F"&amp;Tabelle2!$B28)),"",IF(INDIRECT("GWN!F"&amp;Tabelle2!$B28)="-","-",IF(INDIRECT("GWN!F"&amp;Tabelle2!$B28)="","",IF(INDIRECT("GWN!F"&amp;Tabelle2!$B28)=0,Tabelle2!$D28,INDIRECT("GWN!F"&amp;Tabelle2!$B28))))),"")</f>
        <v/>
      </c>
      <c r="I34" s="62" t="str">
        <f ca="1">IF(I$1&lt;&gt;"",IF(ISNA(INDIRECT("GWN!G"&amp;Tabelle2!$B28)),"",IF(INDIRECT("GWN!G"&amp;Tabelle2!$B28)="-","-",IF(INDIRECT("GWN!G"&amp;Tabelle2!$B28)="","",IF(INDIRECT("GWN!G"&amp;Tabelle2!$B28)=0,Tabelle2!$D28,INDIRECT("GWN!G"&amp;Tabelle2!$B28))))),"")</f>
        <v/>
      </c>
      <c r="J34" s="62" t="str">
        <f ca="1">IF(J$1&lt;&gt;"",IF(ISNA(INDIRECT("GWN!H"&amp;Tabelle2!$B28)),"",IF(INDIRECT("GWN!H"&amp;Tabelle2!$B28)="-","-",IF(INDIRECT("GWN!H"&amp;Tabelle2!$B28)="","",IF(INDIRECT("GWN!H"&amp;Tabelle2!$B28)=0,Tabelle2!$D28,INDIRECT("GWN!H"&amp;Tabelle2!$B28))))),"")</f>
        <v/>
      </c>
      <c r="K34" s="62" t="str">
        <f ca="1">IF(K$1&lt;&gt;"",IF(ISNA(INDIRECT("GWN!I"&amp;Tabelle2!$B28)),"",IF(INDIRECT("GWN!I"&amp;Tabelle2!$B28)="-","-",IF(INDIRECT("GWN!I"&amp;Tabelle2!$B28)="","",IF(INDIRECT("GWN!I"&amp;Tabelle2!$B28)=0,Tabelle2!$D28,INDIRECT("GWN!I"&amp;Tabelle2!$B28))))),"")</f>
        <v/>
      </c>
      <c r="L34" s="62" t="str">
        <f ca="1">IF(L$1&lt;&gt;"",IF(ISNA(INDIRECT("GWN!J"&amp;Tabelle2!$B28)),"",IF(INDIRECT("GWN!J"&amp;Tabelle2!$B28)="-","-",IF(INDIRECT("GWN!J"&amp;Tabelle2!$B28)="","",IF(INDIRECT("GWN!J"&amp;Tabelle2!$B28)=0,Tabelle2!$D28,INDIRECT("GWN!J"&amp;Tabelle2!$B28))))),"")</f>
        <v/>
      </c>
      <c r="M34" s="62" t="str">
        <f ca="1">IF(M$1&lt;&gt;"",IF(ISNA(INDIRECT("GWN!K"&amp;Tabelle2!$B28)),"",IF(INDIRECT("GWN!K"&amp;Tabelle2!$B28)="-","-",IF(INDIRECT("GWN!K"&amp;Tabelle2!$B28)="","",IF(INDIRECT("GWN!K"&amp;Tabelle2!$B28)=0,Tabelle2!$D28,INDIRECT("GWN!K"&amp;Tabelle2!$B28))))),"")</f>
        <v/>
      </c>
      <c r="N34" s="62" t="str">
        <f ca="1">IF(N$1&lt;&gt;"",IF(ISNA(INDIRECT("GWN!L"&amp;Tabelle2!$B28)),"",IF(INDIRECT("GWN!L"&amp;Tabelle2!$B28)="-","-",IF(INDIRECT("GWN!L"&amp;Tabelle2!$B28)="","",IF(INDIRECT("GWN!L"&amp;Tabelle2!$B28)=0,Tabelle2!$D28,INDIRECT("GWN!L"&amp;Tabelle2!$B28))))),"")</f>
        <v/>
      </c>
      <c r="O34" s="62" t="str">
        <f ca="1">IF(O$1&lt;&gt;"",IF(ISNA(INDIRECT("GWN!M"&amp;Tabelle2!$B28)),"",IF(INDIRECT("GWN!M"&amp;Tabelle2!$B28)="-","-",IF(INDIRECT("GWN!M"&amp;Tabelle2!$B28)="","",IF(INDIRECT("GWN!M"&amp;Tabelle2!$B28)=0,Tabelle2!$D28,INDIRECT("GWN!M"&amp;Tabelle2!$B28))))),"")</f>
        <v/>
      </c>
      <c r="P34" s="62" t="str">
        <f ca="1">IF(P$1&lt;&gt;"",IF(ISNA(INDIRECT("GWN!N"&amp;Tabelle2!$B28)),"",IF(INDIRECT("GWN!N"&amp;Tabelle2!$B28)="-","-",IF(INDIRECT("GWN!N"&amp;Tabelle2!$B28)="","",IF(INDIRECT("GWN!N"&amp;Tabelle2!$B28)=0,Tabelle2!$D28,INDIRECT("GWN!N"&amp;Tabelle2!$B28))))),"")</f>
        <v/>
      </c>
      <c r="Q34" s="62" t="str">
        <f ca="1">IF(Q$1&lt;&gt;"",IF(ISNA(INDIRECT("GWN!O"&amp;Tabelle2!$B28)),"",IF(INDIRECT("GWN!O"&amp;Tabelle2!$B28)="-","-",IF(INDIRECT("GWN!O"&amp;Tabelle2!$B28)="","",IF(INDIRECT("GWN!O"&amp;Tabelle2!$B28)=0,Tabelle2!$D28,INDIRECT("GWN!O"&amp;Tabelle2!$B28))))),"")</f>
        <v/>
      </c>
      <c r="R34" s="62" t="str">
        <f ca="1">IF(R$1&lt;&gt;"",IF(ISNA(INDIRECT("GWN!P"&amp;Tabelle2!$B28)),"",IF(INDIRECT("GWN!P"&amp;Tabelle2!$B28)="-","-",IF(INDIRECT("GWN!P"&amp;Tabelle2!$B28)="","",IF(INDIRECT("GWN!P"&amp;Tabelle2!$B28)=0,Tabelle2!$D28,INDIRECT("GWN!P"&amp;Tabelle2!$B28))))),"")</f>
        <v/>
      </c>
      <c r="S34" s="62" t="str">
        <f ca="1">IF(S$1&lt;&gt;"",IF(ISNA(INDIRECT("GWN!Q"&amp;Tabelle2!$B28)),"",IF(INDIRECT("GWN!Q"&amp;Tabelle2!$B28)="-","-",IF(INDIRECT("GWN!Q"&amp;Tabelle2!$B28)="","",IF(INDIRECT("GWN!Q"&amp;Tabelle2!$B28)=0,Tabelle2!$D28,INDIRECT("GWN!Q"&amp;Tabelle2!$B28))))),"")</f>
        <v/>
      </c>
      <c r="T34" s="62" t="str">
        <f ca="1">IF(T$1&lt;&gt;"",IF(ISNA(INDIRECT("GWN!R"&amp;Tabelle2!$B28)),"",IF(INDIRECT("GWN!R"&amp;Tabelle2!$B28)="-","-",IF(INDIRECT("GWN!R"&amp;Tabelle2!$B28)="","",IF(INDIRECT("GWN!R"&amp;Tabelle2!$B28)=0,Tabelle2!$D28,INDIRECT("GWN!R"&amp;Tabelle2!$B28))))),"")</f>
        <v/>
      </c>
      <c r="U34" s="62" t="str">
        <f ca="1">IF(U$1&lt;&gt;"",IF(ISNA(INDIRECT("GWN!S"&amp;Tabelle2!$B28)),"",IF(INDIRECT("GWN!S"&amp;Tabelle2!$B28)="-","-",IF(INDIRECT("GWN!S"&amp;Tabelle2!$B28)="","",IF(INDIRECT("GWN!S"&amp;Tabelle2!$B28)=0,Tabelle2!$D28,INDIRECT("GWN!S"&amp;Tabelle2!$B28))))),"")</f>
        <v/>
      </c>
      <c r="V34" s="62" t="str">
        <f ca="1">IF(V$1&lt;&gt;"",IF(ISNA(INDIRECT("GWN!T"&amp;Tabelle2!$B28)),"",IF(INDIRECT("GWN!T"&amp;Tabelle2!$B28)="-","-",IF(INDIRECT("GWN!T"&amp;Tabelle2!$B28)="","",IF(INDIRECT("GWN!T"&amp;Tabelle2!$B28)=0,Tabelle2!$D28,INDIRECT("GWN!T"&amp;Tabelle2!$B28))))),"")</f>
        <v/>
      </c>
      <c r="W34" s="62" t="str">
        <f ca="1">IF(W$1&lt;&gt;"",IF(ISNA(INDIRECT("GWN!U"&amp;Tabelle2!$B28)),"",IF(INDIRECT("GWN!U"&amp;Tabelle2!$B28)="-","-",IF(INDIRECT("GWN!U"&amp;Tabelle2!$B28)="","",IF(INDIRECT("GWN!U"&amp;Tabelle2!$B28)=0,Tabelle2!$D28,INDIRECT("GWN!U"&amp;Tabelle2!$B28))))),"")</f>
        <v/>
      </c>
      <c r="X34" s="62" t="str">
        <f ca="1">IF(X$1&lt;&gt;"",IF(ISNA(INDIRECT("GWN!V"&amp;Tabelle2!$B28)),"",IF(INDIRECT("GWN!V"&amp;Tabelle2!$B28)="-","-",IF(INDIRECT("GWN!V"&amp;Tabelle2!$B28)="","",IF(INDIRECT("GWN!V"&amp;Tabelle2!$B28)=0,Tabelle2!$D28,INDIRECT("GWN!V"&amp;Tabelle2!$B28))))),"")</f>
        <v/>
      </c>
      <c r="Y34" s="62" t="str">
        <f ca="1">IF(Y$1&lt;&gt;"",IF(ISNA(INDIRECT("GWN!W"&amp;Tabelle2!$B28)),"",IF(INDIRECT("GWN!W"&amp;Tabelle2!$B28)="-","-",IF(INDIRECT("GWN!W"&amp;Tabelle2!$B28)="","",IF(INDIRECT("GWN!W"&amp;Tabelle2!$B28)=0,Tabelle2!$D28,INDIRECT("GWN!W"&amp;Tabelle2!$B28))))),"")</f>
        <v/>
      </c>
      <c r="Z34" s="62" t="str">
        <f ca="1">IF(Z$1&lt;&gt;"",IF(ISNA(INDIRECT("GWN!X"&amp;Tabelle2!$B28)),"",IF(INDIRECT("GWN!X"&amp;Tabelle2!$B28)="-","-",IF(INDIRECT("GWN!X"&amp;Tabelle2!$B28)="","",IF(INDIRECT("GWN!X"&amp;Tabelle2!$B28)=0,Tabelle2!$D28,INDIRECT("GWN!X"&amp;Tabelle2!$B28))))),"")</f>
        <v/>
      </c>
    </row>
    <row r="35" spans="1:26" x14ac:dyDescent="0.2">
      <c r="A35" s="162"/>
      <c r="B35" s="62"/>
      <c r="C35" s="62"/>
      <c r="D35" s="62"/>
      <c r="E35" s="165" t="s">
        <v>86</v>
      </c>
      <c r="F35" s="166" t="s">
        <v>9</v>
      </c>
      <c r="G35" s="62" t="str">
        <f ca="1">IF(G$1&lt;&gt;"",IF(ISNA(INDIRECT("GWN!E"&amp;Tabelle2!$B29)),"",IF(INDIRECT("GWN!E"&amp;Tabelle2!$B29)="-","-",IF(INDIRECT("GWN!E"&amp;Tabelle2!$B29)="","",IF(INDIRECT("GWN!E"&amp;Tabelle2!$B29)=0,Tabelle2!$D29,INDIRECT("GWN!E"&amp;Tabelle2!$B29))))),"")</f>
        <v/>
      </c>
      <c r="H35" s="62" t="str">
        <f ca="1">IF(H$1&lt;&gt;"",IF(ISNA(INDIRECT("GWN!F"&amp;Tabelle2!$B29)),"",IF(INDIRECT("GWN!F"&amp;Tabelle2!$B29)="-","-",IF(INDIRECT("GWN!F"&amp;Tabelle2!$B29)="","",IF(INDIRECT("GWN!F"&amp;Tabelle2!$B29)=0,Tabelle2!$D29,INDIRECT("GWN!F"&amp;Tabelle2!$B29))))),"")</f>
        <v/>
      </c>
      <c r="I35" s="62" t="str">
        <f ca="1">IF(I$1&lt;&gt;"",IF(ISNA(INDIRECT("GWN!G"&amp;Tabelle2!$B29)),"",IF(INDIRECT("GWN!G"&amp;Tabelle2!$B29)="-","-",IF(INDIRECT("GWN!G"&amp;Tabelle2!$B29)="","",IF(INDIRECT("GWN!G"&amp;Tabelle2!$B29)=0,Tabelle2!$D29,INDIRECT("GWN!G"&amp;Tabelle2!$B29))))),"")</f>
        <v/>
      </c>
      <c r="J35" s="62" t="str">
        <f ca="1">IF(J$1&lt;&gt;"",IF(ISNA(INDIRECT("GWN!H"&amp;Tabelle2!$B29)),"",IF(INDIRECT("GWN!H"&amp;Tabelle2!$B29)="-","-",IF(INDIRECT("GWN!H"&amp;Tabelle2!$B29)="","",IF(INDIRECT("GWN!H"&amp;Tabelle2!$B29)=0,Tabelle2!$D29,INDIRECT("GWN!H"&amp;Tabelle2!$B29))))),"")</f>
        <v/>
      </c>
      <c r="K35" s="62" t="str">
        <f ca="1">IF(K$1&lt;&gt;"",IF(ISNA(INDIRECT("GWN!I"&amp;Tabelle2!$B29)),"",IF(INDIRECT("GWN!I"&amp;Tabelle2!$B29)="-","-",IF(INDIRECT("GWN!I"&amp;Tabelle2!$B29)="","",IF(INDIRECT("GWN!I"&amp;Tabelle2!$B29)=0,Tabelle2!$D29,INDIRECT("GWN!I"&amp;Tabelle2!$B29))))),"")</f>
        <v/>
      </c>
      <c r="L35" s="62" t="str">
        <f ca="1">IF(L$1&lt;&gt;"",IF(ISNA(INDIRECT("GWN!J"&amp;Tabelle2!$B29)),"",IF(INDIRECT("GWN!J"&amp;Tabelle2!$B29)="-","-",IF(INDIRECT("GWN!J"&amp;Tabelle2!$B29)="","",IF(INDIRECT("GWN!J"&amp;Tabelle2!$B29)=0,Tabelle2!$D29,INDIRECT("GWN!J"&amp;Tabelle2!$B29))))),"")</f>
        <v/>
      </c>
      <c r="M35" s="62" t="str">
        <f ca="1">IF(M$1&lt;&gt;"",IF(ISNA(INDIRECT("GWN!K"&amp;Tabelle2!$B29)),"",IF(INDIRECT("GWN!K"&amp;Tabelle2!$B29)="-","-",IF(INDIRECT("GWN!K"&amp;Tabelle2!$B29)="","",IF(INDIRECT("GWN!K"&amp;Tabelle2!$B29)=0,Tabelle2!$D29,INDIRECT("GWN!K"&amp;Tabelle2!$B29))))),"")</f>
        <v/>
      </c>
      <c r="N35" s="62" t="str">
        <f ca="1">IF(N$1&lt;&gt;"",IF(ISNA(INDIRECT("GWN!L"&amp;Tabelle2!$B29)),"",IF(INDIRECT("GWN!L"&amp;Tabelle2!$B29)="-","-",IF(INDIRECT("GWN!L"&amp;Tabelle2!$B29)="","",IF(INDIRECT("GWN!L"&amp;Tabelle2!$B29)=0,Tabelle2!$D29,INDIRECT("GWN!L"&amp;Tabelle2!$B29))))),"")</f>
        <v/>
      </c>
      <c r="O35" s="62" t="str">
        <f ca="1">IF(O$1&lt;&gt;"",IF(ISNA(INDIRECT("GWN!M"&amp;Tabelle2!$B29)),"",IF(INDIRECT("GWN!M"&amp;Tabelle2!$B29)="-","-",IF(INDIRECT("GWN!M"&amp;Tabelle2!$B29)="","",IF(INDIRECT("GWN!M"&amp;Tabelle2!$B29)=0,Tabelle2!$D29,INDIRECT("GWN!M"&amp;Tabelle2!$B29))))),"")</f>
        <v/>
      </c>
      <c r="P35" s="62" t="str">
        <f ca="1">IF(P$1&lt;&gt;"",IF(ISNA(INDIRECT("GWN!N"&amp;Tabelle2!$B29)),"",IF(INDIRECT("GWN!N"&amp;Tabelle2!$B29)="-","-",IF(INDIRECT("GWN!N"&amp;Tabelle2!$B29)="","",IF(INDIRECT("GWN!N"&amp;Tabelle2!$B29)=0,Tabelle2!$D29,INDIRECT("GWN!N"&amp;Tabelle2!$B29))))),"")</f>
        <v/>
      </c>
      <c r="Q35" s="62" t="str">
        <f ca="1">IF(Q$1&lt;&gt;"",IF(ISNA(INDIRECT("GWN!O"&amp;Tabelle2!$B29)),"",IF(INDIRECT("GWN!O"&amp;Tabelle2!$B29)="-","-",IF(INDIRECT("GWN!O"&amp;Tabelle2!$B29)="","",IF(INDIRECT("GWN!O"&amp;Tabelle2!$B29)=0,Tabelle2!$D29,INDIRECT("GWN!O"&amp;Tabelle2!$B29))))),"")</f>
        <v/>
      </c>
      <c r="R35" s="62" t="str">
        <f ca="1">IF(R$1&lt;&gt;"",IF(ISNA(INDIRECT("GWN!P"&amp;Tabelle2!$B29)),"",IF(INDIRECT("GWN!P"&amp;Tabelle2!$B29)="-","-",IF(INDIRECT("GWN!P"&amp;Tabelle2!$B29)="","",IF(INDIRECT("GWN!P"&amp;Tabelle2!$B29)=0,Tabelle2!$D29,INDIRECT("GWN!P"&amp;Tabelle2!$B29))))),"")</f>
        <v/>
      </c>
      <c r="S35" s="62" t="str">
        <f ca="1">IF(S$1&lt;&gt;"",IF(ISNA(INDIRECT("GWN!Q"&amp;Tabelle2!$B29)),"",IF(INDIRECT("GWN!Q"&amp;Tabelle2!$B29)="-","-",IF(INDIRECT("GWN!Q"&amp;Tabelle2!$B29)="","",IF(INDIRECT("GWN!Q"&amp;Tabelle2!$B29)=0,Tabelle2!$D29,INDIRECT("GWN!Q"&amp;Tabelle2!$B29))))),"")</f>
        <v/>
      </c>
      <c r="T35" s="62" t="str">
        <f ca="1">IF(T$1&lt;&gt;"",IF(ISNA(INDIRECT("GWN!R"&amp;Tabelle2!$B29)),"",IF(INDIRECT("GWN!R"&amp;Tabelle2!$B29)="-","-",IF(INDIRECT("GWN!R"&amp;Tabelle2!$B29)="","",IF(INDIRECT("GWN!R"&amp;Tabelle2!$B29)=0,Tabelle2!$D29,INDIRECT("GWN!R"&amp;Tabelle2!$B29))))),"")</f>
        <v/>
      </c>
      <c r="U35" s="62" t="str">
        <f ca="1">IF(U$1&lt;&gt;"",IF(ISNA(INDIRECT("GWN!S"&amp;Tabelle2!$B29)),"",IF(INDIRECT("GWN!S"&amp;Tabelle2!$B29)="-","-",IF(INDIRECT("GWN!S"&amp;Tabelle2!$B29)="","",IF(INDIRECT("GWN!S"&amp;Tabelle2!$B29)=0,Tabelle2!$D29,INDIRECT("GWN!S"&amp;Tabelle2!$B29))))),"")</f>
        <v/>
      </c>
      <c r="V35" s="62" t="str">
        <f ca="1">IF(V$1&lt;&gt;"",IF(ISNA(INDIRECT("GWN!T"&amp;Tabelle2!$B29)),"",IF(INDIRECT("GWN!T"&amp;Tabelle2!$B29)="-","-",IF(INDIRECT("GWN!T"&amp;Tabelle2!$B29)="","",IF(INDIRECT("GWN!T"&amp;Tabelle2!$B29)=0,Tabelle2!$D29,INDIRECT("GWN!T"&amp;Tabelle2!$B29))))),"")</f>
        <v/>
      </c>
      <c r="W35" s="62" t="str">
        <f ca="1">IF(W$1&lt;&gt;"",IF(ISNA(INDIRECT("GWN!U"&amp;Tabelle2!$B29)),"",IF(INDIRECT("GWN!U"&amp;Tabelle2!$B29)="-","-",IF(INDIRECT("GWN!U"&amp;Tabelle2!$B29)="","",IF(INDIRECT("GWN!U"&amp;Tabelle2!$B29)=0,Tabelle2!$D29,INDIRECT("GWN!U"&amp;Tabelle2!$B29))))),"")</f>
        <v/>
      </c>
      <c r="X35" s="62" t="str">
        <f ca="1">IF(X$1&lt;&gt;"",IF(ISNA(INDIRECT("GWN!V"&amp;Tabelle2!$B29)),"",IF(INDIRECT("GWN!V"&amp;Tabelle2!$B29)="-","-",IF(INDIRECT("GWN!V"&amp;Tabelle2!$B29)="","",IF(INDIRECT("GWN!V"&amp;Tabelle2!$B29)=0,Tabelle2!$D29,INDIRECT("GWN!V"&amp;Tabelle2!$B29))))),"")</f>
        <v/>
      </c>
      <c r="Y35" s="62" t="str">
        <f ca="1">IF(Y$1&lt;&gt;"",IF(ISNA(INDIRECT("GWN!W"&amp;Tabelle2!$B29)),"",IF(INDIRECT("GWN!W"&amp;Tabelle2!$B29)="-","-",IF(INDIRECT("GWN!W"&amp;Tabelle2!$B29)="","",IF(INDIRECT("GWN!W"&amp;Tabelle2!$B29)=0,Tabelle2!$D29,INDIRECT("GWN!W"&amp;Tabelle2!$B29))))),"")</f>
        <v/>
      </c>
      <c r="Z35" s="62" t="str">
        <f ca="1">IF(Z$1&lt;&gt;"",IF(ISNA(INDIRECT("GWN!X"&amp;Tabelle2!$B29)),"",IF(INDIRECT("GWN!X"&amp;Tabelle2!$B29)="-","-",IF(INDIRECT("GWN!X"&amp;Tabelle2!$B29)="","",IF(INDIRECT("GWN!X"&amp;Tabelle2!$B29)=0,Tabelle2!$D29,INDIRECT("GWN!X"&amp;Tabelle2!$B29))))),"")</f>
        <v/>
      </c>
    </row>
    <row r="36" spans="1:26" x14ac:dyDescent="0.2">
      <c r="A36" s="162"/>
      <c r="B36" s="62"/>
      <c r="C36" s="62"/>
      <c r="D36" s="62"/>
      <c r="E36" s="165" t="s">
        <v>87</v>
      </c>
      <c r="F36" s="166" t="s">
        <v>9</v>
      </c>
      <c r="G36" s="62" t="str">
        <f ca="1">IF(G$1&lt;&gt;"",IF(ISNA(INDIRECT("GWN!E"&amp;Tabelle2!$B30)),"",IF(INDIRECT("GWN!E"&amp;Tabelle2!$B30)="-","-",IF(INDIRECT("GWN!E"&amp;Tabelle2!$B30)="","",IF(INDIRECT("GWN!E"&amp;Tabelle2!$B30)=0,Tabelle2!$D30,INDIRECT("GWN!E"&amp;Tabelle2!$B30))))),"")</f>
        <v/>
      </c>
      <c r="H36" s="62" t="str">
        <f ca="1">IF(H$1&lt;&gt;"",IF(ISNA(INDIRECT("GWN!F"&amp;Tabelle2!$B30)),"",IF(INDIRECT("GWN!F"&amp;Tabelle2!$B30)="-","-",IF(INDIRECT("GWN!F"&amp;Tabelle2!$B30)="","",IF(INDIRECT("GWN!F"&amp;Tabelle2!$B30)=0,Tabelle2!$D30,INDIRECT("GWN!F"&amp;Tabelle2!$B30))))),"")</f>
        <v/>
      </c>
      <c r="I36" s="62" t="str">
        <f ca="1">IF(I$1&lt;&gt;"",IF(ISNA(INDIRECT("GWN!G"&amp;Tabelle2!$B30)),"",IF(INDIRECT("GWN!G"&amp;Tabelle2!$B30)="-","-",IF(INDIRECT("GWN!G"&amp;Tabelle2!$B30)="","",IF(INDIRECT("GWN!G"&amp;Tabelle2!$B30)=0,Tabelle2!$D30,INDIRECT("GWN!G"&amp;Tabelle2!$B30))))),"")</f>
        <v/>
      </c>
      <c r="J36" s="62" t="str">
        <f ca="1">IF(J$1&lt;&gt;"",IF(ISNA(INDIRECT("GWN!H"&amp;Tabelle2!$B30)),"",IF(INDIRECT("GWN!H"&amp;Tabelle2!$B30)="-","-",IF(INDIRECT("GWN!H"&amp;Tabelle2!$B30)="","",IF(INDIRECT("GWN!H"&amp;Tabelle2!$B30)=0,Tabelle2!$D30,INDIRECT("GWN!H"&amp;Tabelle2!$B30))))),"")</f>
        <v/>
      </c>
      <c r="K36" s="62" t="str">
        <f ca="1">IF(K$1&lt;&gt;"",IF(ISNA(INDIRECT("GWN!I"&amp;Tabelle2!$B30)),"",IF(INDIRECT("GWN!I"&amp;Tabelle2!$B30)="-","-",IF(INDIRECT("GWN!I"&amp;Tabelle2!$B30)="","",IF(INDIRECT("GWN!I"&amp;Tabelle2!$B30)=0,Tabelle2!$D30,INDIRECT("GWN!I"&amp;Tabelle2!$B30))))),"")</f>
        <v/>
      </c>
      <c r="L36" s="62" t="str">
        <f ca="1">IF(L$1&lt;&gt;"",IF(ISNA(INDIRECT("GWN!J"&amp;Tabelle2!$B30)),"",IF(INDIRECT("GWN!J"&amp;Tabelle2!$B30)="-","-",IF(INDIRECT("GWN!J"&amp;Tabelle2!$B30)="","",IF(INDIRECT("GWN!J"&amp;Tabelle2!$B30)=0,Tabelle2!$D30,INDIRECT("GWN!J"&amp;Tabelle2!$B30))))),"")</f>
        <v/>
      </c>
      <c r="M36" s="62" t="str">
        <f ca="1">IF(M$1&lt;&gt;"",IF(ISNA(INDIRECT("GWN!K"&amp;Tabelle2!$B30)),"",IF(INDIRECT("GWN!K"&amp;Tabelle2!$B30)="-","-",IF(INDIRECT("GWN!K"&amp;Tabelle2!$B30)="","",IF(INDIRECT("GWN!K"&amp;Tabelle2!$B30)=0,Tabelle2!$D30,INDIRECT("GWN!K"&amp;Tabelle2!$B30))))),"")</f>
        <v/>
      </c>
      <c r="N36" s="62" t="str">
        <f ca="1">IF(N$1&lt;&gt;"",IF(ISNA(INDIRECT("GWN!L"&amp;Tabelle2!$B30)),"",IF(INDIRECT("GWN!L"&amp;Tabelle2!$B30)="-","-",IF(INDIRECT("GWN!L"&amp;Tabelle2!$B30)="","",IF(INDIRECT("GWN!L"&amp;Tabelle2!$B30)=0,Tabelle2!$D30,INDIRECT("GWN!L"&amp;Tabelle2!$B30))))),"")</f>
        <v/>
      </c>
      <c r="O36" s="62" t="str">
        <f ca="1">IF(O$1&lt;&gt;"",IF(ISNA(INDIRECT("GWN!M"&amp;Tabelle2!$B30)),"",IF(INDIRECT("GWN!M"&amp;Tabelle2!$B30)="-","-",IF(INDIRECT("GWN!M"&amp;Tabelle2!$B30)="","",IF(INDIRECT("GWN!M"&amp;Tabelle2!$B30)=0,Tabelle2!$D30,INDIRECT("GWN!M"&amp;Tabelle2!$B30))))),"")</f>
        <v/>
      </c>
      <c r="P36" s="62" t="str">
        <f ca="1">IF(P$1&lt;&gt;"",IF(ISNA(INDIRECT("GWN!N"&amp;Tabelle2!$B30)),"",IF(INDIRECT("GWN!N"&amp;Tabelle2!$B30)="-","-",IF(INDIRECT("GWN!N"&amp;Tabelle2!$B30)="","",IF(INDIRECT("GWN!N"&amp;Tabelle2!$B30)=0,Tabelle2!$D30,INDIRECT("GWN!N"&amp;Tabelle2!$B30))))),"")</f>
        <v/>
      </c>
      <c r="Q36" s="62" t="str">
        <f ca="1">IF(Q$1&lt;&gt;"",IF(ISNA(INDIRECT("GWN!O"&amp;Tabelle2!$B30)),"",IF(INDIRECT("GWN!O"&amp;Tabelle2!$B30)="-","-",IF(INDIRECT("GWN!O"&amp;Tabelle2!$B30)="","",IF(INDIRECT("GWN!O"&amp;Tabelle2!$B30)=0,Tabelle2!$D30,INDIRECT("GWN!O"&amp;Tabelle2!$B30))))),"")</f>
        <v/>
      </c>
      <c r="R36" s="62" t="str">
        <f ca="1">IF(R$1&lt;&gt;"",IF(ISNA(INDIRECT("GWN!P"&amp;Tabelle2!$B30)),"",IF(INDIRECT("GWN!P"&amp;Tabelle2!$B30)="-","-",IF(INDIRECT("GWN!P"&amp;Tabelle2!$B30)="","",IF(INDIRECT("GWN!P"&amp;Tabelle2!$B30)=0,Tabelle2!$D30,INDIRECT("GWN!P"&amp;Tabelle2!$B30))))),"")</f>
        <v/>
      </c>
      <c r="S36" s="62" t="str">
        <f ca="1">IF(S$1&lt;&gt;"",IF(ISNA(INDIRECT("GWN!Q"&amp;Tabelle2!$B30)),"",IF(INDIRECT("GWN!Q"&amp;Tabelle2!$B30)="-","-",IF(INDIRECT("GWN!Q"&amp;Tabelle2!$B30)="","",IF(INDIRECT("GWN!Q"&amp;Tabelle2!$B30)=0,Tabelle2!$D30,INDIRECT("GWN!Q"&amp;Tabelle2!$B30))))),"")</f>
        <v/>
      </c>
      <c r="T36" s="62" t="str">
        <f ca="1">IF(T$1&lt;&gt;"",IF(ISNA(INDIRECT("GWN!R"&amp;Tabelle2!$B30)),"",IF(INDIRECT("GWN!R"&amp;Tabelle2!$B30)="-","-",IF(INDIRECT("GWN!R"&amp;Tabelle2!$B30)="","",IF(INDIRECT("GWN!R"&amp;Tabelle2!$B30)=0,Tabelle2!$D30,INDIRECT("GWN!R"&amp;Tabelle2!$B30))))),"")</f>
        <v/>
      </c>
      <c r="U36" s="62" t="str">
        <f ca="1">IF(U$1&lt;&gt;"",IF(ISNA(INDIRECT("GWN!S"&amp;Tabelle2!$B30)),"",IF(INDIRECT("GWN!S"&amp;Tabelle2!$B30)="-","-",IF(INDIRECT("GWN!S"&amp;Tabelle2!$B30)="","",IF(INDIRECT("GWN!S"&amp;Tabelle2!$B30)=0,Tabelle2!$D30,INDIRECT("GWN!S"&amp;Tabelle2!$B30))))),"")</f>
        <v/>
      </c>
      <c r="V36" s="62" t="str">
        <f ca="1">IF(V$1&lt;&gt;"",IF(ISNA(INDIRECT("GWN!T"&amp;Tabelle2!$B30)),"",IF(INDIRECT("GWN!T"&amp;Tabelle2!$B30)="-","-",IF(INDIRECT("GWN!T"&amp;Tabelle2!$B30)="","",IF(INDIRECT("GWN!T"&amp;Tabelle2!$B30)=0,Tabelle2!$D30,INDIRECT("GWN!T"&amp;Tabelle2!$B30))))),"")</f>
        <v/>
      </c>
      <c r="W36" s="62" t="str">
        <f ca="1">IF(W$1&lt;&gt;"",IF(ISNA(INDIRECT("GWN!U"&amp;Tabelle2!$B30)),"",IF(INDIRECT("GWN!U"&amp;Tabelle2!$B30)="-","-",IF(INDIRECT("GWN!U"&amp;Tabelle2!$B30)="","",IF(INDIRECT("GWN!U"&amp;Tabelle2!$B30)=0,Tabelle2!$D30,INDIRECT("GWN!U"&amp;Tabelle2!$B30))))),"")</f>
        <v/>
      </c>
      <c r="X36" s="62" t="str">
        <f ca="1">IF(X$1&lt;&gt;"",IF(ISNA(INDIRECT("GWN!V"&amp;Tabelle2!$B30)),"",IF(INDIRECT("GWN!V"&amp;Tabelle2!$B30)="-","-",IF(INDIRECT("GWN!V"&amp;Tabelle2!$B30)="","",IF(INDIRECT("GWN!V"&amp;Tabelle2!$B30)=0,Tabelle2!$D30,INDIRECT("GWN!V"&amp;Tabelle2!$B30))))),"")</f>
        <v/>
      </c>
      <c r="Y36" s="62" t="str">
        <f ca="1">IF(Y$1&lt;&gt;"",IF(ISNA(INDIRECT("GWN!W"&amp;Tabelle2!$B30)),"",IF(INDIRECT("GWN!W"&amp;Tabelle2!$B30)="-","-",IF(INDIRECT("GWN!W"&amp;Tabelle2!$B30)="","",IF(INDIRECT("GWN!W"&amp;Tabelle2!$B30)=0,Tabelle2!$D30,INDIRECT("GWN!W"&amp;Tabelle2!$B30))))),"")</f>
        <v/>
      </c>
      <c r="Z36" s="62" t="str">
        <f ca="1">IF(Z$1&lt;&gt;"",IF(ISNA(INDIRECT("GWN!X"&amp;Tabelle2!$B30)),"",IF(INDIRECT("GWN!X"&amp;Tabelle2!$B30)="-","-",IF(INDIRECT("GWN!X"&amp;Tabelle2!$B30)="","",IF(INDIRECT("GWN!X"&amp;Tabelle2!$B30)=0,Tabelle2!$D30,INDIRECT("GWN!X"&amp;Tabelle2!$B30))))),"")</f>
        <v/>
      </c>
    </row>
    <row r="37" spans="1:26" x14ac:dyDescent="0.2">
      <c r="A37" s="162"/>
      <c r="B37" s="62"/>
      <c r="C37" s="62"/>
      <c r="D37" s="62"/>
      <c r="E37" s="165" t="s">
        <v>88</v>
      </c>
      <c r="F37" s="166" t="s">
        <v>9</v>
      </c>
      <c r="G37" s="62" t="str">
        <f ca="1">IF(G$1&lt;&gt;"",IF(ISNA(INDIRECT("GWN!E"&amp;Tabelle2!$B31)),"",IF(INDIRECT("GWN!E"&amp;Tabelle2!$B31)="-","-",IF(INDIRECT("GWN!E"&amp;Tabelle2!$B31)="","",IF(INDIRECT("GWN!E"&amp;Tabelle2!$B31)=0,Tabelle2!$D31,INDIRECT("GWN!E"&amp;Tabelle2!$B31))))),"")</f>
        <v/>
      </c>
      <c r="H37" s="62" t="str">
        <f ca="1">IF(H$1&lt;&gt;"",IF(ISNA(INDIRECT("GWN!F"&amp;Tabelle2!$B31)),"",IF(INDIRECT("GWN!F"&amp;Tabelle2!$B31)="-","-",IF(INDIRECT("GWN!F"&amp;Tabelle2!$B31)="","",IF(INDIRECT("GWN!F"&amp;Tabelle2!$B31)=0,Tabelle2!$D31,INDIRECT("GWN!F"&amp;Tabelle2!$B31))))),"")</f>
        <v/>
      </c>
      <c r="I37" s="62" t="str">
        <f ca="1">IF(I$1&lt;&gt;"",IF(ISNA(INDIRECT("GWN!G"&amp;Tabelle2!$B31)),"",IF(INDIRECT("GWN!G"&amp;Tabelle2!$B31)="-","-",IF(INDIRECT("GWN!G"&amp;Tabelle2!$B31)="","",IF(INDIRECT("GWN!G"&amp;Tabelle2!$B31)=0,Tabelle2!$D31,INDIRECT("GWN!G"&amp;Tabelle2!$B31))))),"")</f>
        <v/>
      </c>
      <c r="J37" s="62" t="str">
        <f ca="1">IF(J$1&lt;&gt;"",IF(ISNA(INDIRECT("GWN!H"&amp;Tabelle2!$B31)),"",IF(INDIRECT("GWN!H"&amp;Tabelle2!$B31)="-","-",IF(INDIRECT("GWN!H"&amp;Tabelle2!$B31)="","",IF(INDIRECT("GWN!H"&amp;Tabelle2!$B31)=0,Tabelle2!$D31,INDIRECT("GWN!H"&amp;Tabelle2!$B31))))),"")</f>
        <v/>
      </c>
      <c r="K37" s="62" t="str">
        <f ca="1">IF(K$1&lt;&gt;"",IF(ISNA(INDIRECT("GWN!I"&amp;Tabelle2!$B31)),"",IF(INDIRECT("GWN!I"&amp;Tabelle2!$B31)="-","-",IF(INDIRECT("GWN!I"&amp;Tabelle2!$B31)="","",IF(INDIRECT("GWN!I"&amp;Tabelle2!$B31)=0,Tabelle2!$D31,INDIRECT("GWN!I"&amp;Tabelle2!$B31))))),"")</f>
        <v/>
      </c>
      <c r="L37" s="62" t="str">
        <f ca="1">IF(L$1&lt;&gt;"",IF(ISNA(INDIRECT("GWN!J"&amp;Tabelle2!$B31)),"",IF(INDIRECT("GWN!J"&amp;Tabelle2!$B31)="-","-",IF(INDIRECT("GWN!J"&amp;Tabelle2!$B31)="","",IF(INDIRECT("GWN!J"&amp;Tabelle2!$B31)=0,Tabelle2!$D31,INDIRECT("GWN!J"&amp;Tabelle2!$B31))))),"")</f>
        <v/>
      </c>
      <c r="M37" s="62" t="str">
        <f ca="1">IF(M$1&lt;&gt;"",IF(ISNA(INDIRECT("GWN!K"&amp;Tabelle2!$B31)),"",IF(INDIRECT("GWN!K"&amp;Tabelle2!$B31)="-","-",IF(INDIRECT("GWN!K"&amp;Tabelle2!$B31)="","",IF(INDIRECT("GWN!K"&amp;Tabelle2!$B31)=0,Tabelle2!$D31,INDIRECT("GWN!K"&amp;Tabelle2!$B31))))),"")</f>
        <v/>
      </c>
      <c r="N37" s="62" t="str">
        <f ca="1">IF(N$1&lt;&gt;"",IF(ISNA(INDIRECT("GWN!L"&amp;Tabelle2!$B31)),"",IF(INDIRECT("GWN!L"&amp;Tabelle2!$B31)="-","-",IF(INDIRECT("GWN!L"&amp;Tabelle2!$B31)="","",IF(INDIRECT("GWN!L"&amp;Tabelle2!$B31)=0,Tabelle2!$D31,INDIRECT("GWN!L"&amp;Tabelle2!$B31))))),"")</f>
        <v/>
      </c>
      <c r="O37" s="62" t="str">
        <f ca="1">IF(O$1&lt;&gt;"",IF(ISNA(INDIRECT("GWN!M"&amp;Tabelle2!$B31)),"",IF(INDIRECT("GWN!M"&amp;Tabelle2!$B31)="-","-",IF(INDIRECT("GWN!M"&amp;Tabelle2!$B31)="","",IF(INDIRECT("GWN!M"&amp;Tabelle2!$B31)=0,Tabelle2!$D31,INDIRECT("GWN!M"&amp;Tabelle2!$B31))))),"")</f>
        <v/>
      </c>
      <c r="P37" s="62" t="str">
        <f ca="1">IF(P$1&lt;&gt;"",IF(ISNA(INDIRECT("GWN!N"&amp;Tabelle2!$B31)),"",IF(INDIRECT("GWN!N"&amp;Tabelle2!$B31)="-","-",IF(INDIRECT("GWN!N"&amp;Tabelle2!$B31)="","",IF(INDIRECT("GWN!N"&amp;Tabelle2!$B31)=0,Tabelle2!$D31,INDIRECT("GWN!N"&amp;Tabelle2!$B31))))),"")</f>
        <v/>
      </c>
      <c r="Q37" s="62" t="str">
        <f ca="1">IF(Q$1&lt;&gt;"",IF(ISNA(INDIRECT("GWN!O"&amp;Tabelle2!$B31)),"",IF(INDIRECT("GWN!O"&amp;Tabelle2!$B31)="-","-",IF(INDIRECT("GWN!O"&amp;Tabelle2!$B31)="","",IF(INDIRECT("GWN!O"&amp;Tabelle2!$B31)=0,Tabelle2!$D31,INDIRECT("GWN!O"&amp;Tabelle2!$B31))))),"")</f>
        <v/>
      </c>
      <c r="R37" s="62" t="str">
        <f ca="1">IF(R$1&lt;&gt;"",IF(ISNA(INDIRECT("GWN!P"&amp;Tabelle2!$B31)),"",IF(INDIRECT("GWN!P"&amp;Tabelle2!$B31)="-","-",IF(INDIRECT("GWN!P"&amp;Tabelle2!$B31)="","",IF(INDIRECT("GWN!P"&amp;Tabelle2!$B31)=0,Tabelle2!$D31,INDIRECT("GWN!P"&amp;Tabelle2!$B31))))),"")</f>
        <v/>
      </c>
      <c r="S37" s="62" t="str">
        <f ca="1">IF(S$1&lt;&gt;"",IF(ISNA(INDIRECT("GWN!Q"&amp;Tabelle2!$B31)),"",IF(INDIRECT("GWN!Q"&amp;Tabelle2!$B31)="-","-",IF(INDIRECT("GWN!Q"&amp;Tabelle2!$B31)="","",IF(INDIRECT("GWN!Q"&amp;Tabelle2!$B31)=0,Tabelle2!$D31,INDIRECT("GWN!Q"&amp;Tabelle2!$B31))))),"")</f>
        <v/>
      </c>
      <c r="T37" s="62" t="str">
        <f ca="1">IF(T$1&lt;&gt;"",IF(ISNA(INDIRECT("GWN!R"&amp;Tabelle2!$B31)),"",IF(INDIRECT("GWN!R"&amp;Tabelle2!$B31)="-","-",IF(INDIRECT("GWN!R"&amp;Tabelle2!$B31)="","",IF(INDIRECT("GWN!R"&amp;Tabelle2!$B31)=0,Tabelle2!$D31,INDIRECT("GWN!R"&amp;Tabelle2!$B31))))),"")</f>
        <v/>
      </c>
      <c r="U37" s="62" t="str">
        <f ca="1">IF(U$1&lt;&gt;"",IF(ISNA(INDIRECT("GWN!S"&amp;Tabelle2!$B31)),"",IF(INDIRECT("GWN!S"&amp;Tabelle2!$B31)="-","-",IF(INDIRECT("GWN!S"&amp;Tabelle2!$B31)="","",IF(INDIRECT("GWN!S"&amp;Tabelle2!$B31)=0,Tabelle2!$D31,INDIRECT("GWN!S"&amp;Tabelle2!$B31))))),"")</f>
        <v/>
      </c>
      <c r="V37" s="62" t="str">
        <f ca="1">IF(V$1&lt;&gt;"",IF(ISNA(INDIRECT("GWN!T"&amp;Tabelle2!$B31)),"",IF(INDIRECT("GWN!T"&amp;Tabelle2!$B31)="-","-",IF(INDIRECT("GWN!T"&amp;Tabelle2!$B31)="","",IF(INDIRECT("GWN!T"&amp;Tabelle2!$B31)=0,Tabelle2!$D31,INDIRECT("GWN!T"&amp;Tabelle2!$B31))))),"")</f>
        <v/>
      </c>
      <c r="W37" s="62" t="str">
        <f ca="1">IF(W$1&lt;&gt;"",IF(ISNA(INDIRECT("GWN!U"&amp;Tabelle2!$B31)),"",IF(INDIRECT("GWN!U"&amp;Tabelle2!$B31)="-","-",IF(INDIRECT("GWN!U"&amp;Tabelle2!$B31)="","",IF(INDIRECT("GWN!U"&amp;Tabelle2!$B31)=0,Tabelle2!$D31,INDIRECT("GWN!U"&amp;Tabelle2!$B31))))),"")</f>
        <v/>
      </c>
      <c r="X37" s="62" t="str">
        <f ca="1">IF(X$1&lt;&gt;"",IF(ISNA(INDIRECT("GWN!V"&amp;Tabelle2!$B31)),"",IF(INDIRECT("GWN!V"&amp;Tabelle2!$B31)="-","-",IF(INDIRECT("GWN!V"&amp;Tabelle2!$B31)="","",IF(INDIRECT("GWN!V"&amp;Tabelle2!$B31)=0,Tabelle2!$D31,INDIRECT("GWN!V"&amp;Tabelle2!$B31))))),"")</f>
        <v/>
      </c>
      <c r="Y37" s="62" t="str">
        <f ca="1">IF(Y$1&lt;&gt;"",IF(ISNA(INDIRECT("GWN!W"&amp;Tabelle2!$B31)),"",IF(INDIRECT("GWN!W"&amp;Tabelle2!$B31)="-","-",IF(INDIRECT("GWN!W"&amp;Tabelle2!$B31)="","",IF(INDIRECT("GWN!W"&amp;Tabelle2!$B31)=0,Tabelle2!$D31,INDIRECT("GWN!W"&amp;Tabelle2!$B31))))),"")</f>
        <v/>
      </c>
      <c r="Z37" s="62" t="str">
        <f ca="1">IF(Z$1&lt;&gt;"",IF(ISNA(INDIRECT("GWN!X"&amp;Tabelle2!$B31)),"",IF(INDIRECT("GWN!X"&amp;Tabelle2!$B31)="-","-",IF(INDIRECT("GWN!X"&amp;Tabelle2!$B31)="","",IF(INDIRECT("GWN!X"&amp;Tabelle2!$B31)=0,Tabelle2!$D31,INDIRECT("GWN!X"&amp;Tabelle2!$B31))))),"")</f>
        <v/>
      </c>
    </row>
    <row r="38" spans="1:26" x14ac:dyDescent="0.2">
      <c r="A38" s="162"/>
      <c r="B38" s="62"/>
      <c r="C38" s="62"/>
      <c r="D38" s="62"/>
      <c r="E38" s="165" t="s">
        <v>89</v>
      </c>
      <c r="F38" s="166" t="s">
        <v>9</v>
      </c>
      <c r="G38" s="62" t="str">
        <f ca="1">IF(G$1&lt;&gt;"",IF(ISNA(INDIRECT("GWN!E"&amp;Tabelle2!$B32)),"",IF(INDIRECT("GWN!E"&amp;Tabelle2!$B32)="-","-",IF(INDIRECT("GWN!E"&amp;Tabelle2!$B32)="","",IF(INDIRECT("GWN!E"&amp;Tabelle2!$B32)=0,Tabelle2!$D32,INDIRECT("GWN!E"&amp;Tabelle2!$B32))))),"")</f>
        <v/>
      </c>
      <c r="H38" s="62" t="str">
        <f ca="1">IF(H$1&lt;&gt;"",IF(ISNA(INDIRECT("GWN!F"&amp;Tabelle2!$B32)),"",IF(INDIRECT("GWN!F"&amp;Tabelle2!$B32)="-","-",IF(INDIRECT("GWN!F"&amp;Tabelle2!$B32)="","",IF(INDIRECT("GWN!F"&amp;Tabelle2!$B32)=0,Tabelle2!$D32,INDIRECT("GWN!F"&amp;Tabelle2!$B32))))),"")</f>
        <v/>
      </c>
      <c r="I38" s="62" t="str">
        <f ca="1">IF(I$1&lt;&gt;"",IF(ISNA(INDIRECT("GWN!G"&amp;Tabelle2!$B32)),"",IF(INDIRECT("GWN!G"&amp;Tabelle2!$B32)="-","-",IF(INDIRECT("GWN!G"&amp;Tabelle2!$B32)="","",IF(INDIRECT("GWN!G"&amp;Tabelle2!$B32)=0,Tabelle2!$D32,INDIRECT("GWN!G"&amp;Tabelle2!$B32))))),"")</f>
        <v/>
      </c>
      <c r="J38" s="62" t="str">
        <f ca="1">IF(J$1&lt;&gt;"",IF(ISNA(INDIRECT("GWN!H"&amp;Tabelle2!$B32)),"",IF(INDIRECT("GWN!H"&amp;Tabelle2!$B32)="-","-",IF(INDIRECT("GWN!H"&amp;Tabelle2!$B32)="","",IF(INDIRECT("GWN!H"&amp;Tabelle2!$B32)=0,Tabelle2!$D32,INDIRECT("GWN!H"&amp;Tabelle2!$B32))))),"")</f>
        <v/>
      </c>
      <c r="K38" s="62" t="str">
        <f ca="1">IF(K$1&lt;&gt;"",IF(ISNA(INDIRECT("GWN!I"&amp;Tabelle2!$B32)),"",IF(INDIRECT("GWN!I"&amp;Tabelle2!$B32)="-","-",IF(INDIRECT("GWN!I"&amp;Tabelle2!$B32)="","",IF(INDIRECT("GWN!I"&amp;Tabelle2!$B32)=0,Tabelle2!$D32,INDIRECT("GWN!I"&amp;Tabelle2!$B32))))),"")</f>
        <v/>
      </c>
      <c r="L38" s="62" t="str">
        <f ca="1">IF(L$1&lt;&gt;"",IF(ISNA(INDIRECT("GWN!J"&amp;Tabelle2!$B32)),"",IF(INDIRECT("GWN!J"&amp;Tabelle2!$B32)="-","-",IF(INDIRECT("GWN!J"&amp;Tabelle2!$B32)="","",IF(INDIRECT("GWN!J"&amp;Tabelle2!$B32)=0,Tabelle2!$D32,INDIRECT("GWN!J"&amp;Tabelle2!$B32))))),"")</f>
        <v/>
      </c>
      <c r="M38" s="62" t="str">
        <f ca="1">IF(M$1&lt;&gt;"",IF(ISNA(INDIRECT("GWN!K"&amp;Tabelle2!$B32)),"",IF(INDIRECT("GWN!K"&amp;Tabelle2!$B32)="-","-",IF(INDIRECT("GWN!K"&amp;Tabelle2!$B32)="","",IF(INDIRECT("GWN!K"&amp;Tabelle2!$B32)=0,Tabelle2!$D32,INDIRECT("GWN!K"&amp;Tabelle2!$B32))))),"")</f>
        <v/>
      </c>
      <c r="N38" s="62" t="str">
        <f ca="1">IF(N$1&lt;&gt;"",IF(ISNA(INDIRECT("GWN!L"&amp;Tabelle2!$B32)),"",IF(INDIRECT("GWN!L"&amp;Tabelle2!$B32)="-","-",IF(INDIRECT("GWN!L"&amp;Tabelle2!$B32)="","",IF(INDIRECT("GWN!L"&amp;Tabelle2!$B32)=0,Tabelle2!$D32,INDIRECT("GWN!L"&amp;Tabelle2!$B32))))),"")</f>
        <v/>
      </c>
      <c r="O38" s="62" t="str">
        <f ca="1">IF(O$1&lt;&gt;"",IF(ISNA(INDIRECT("GWN!M"&amp;Tabelle2!$B32)),"",IF(INDIRECT("GWN!M"&amp;Tabelle2!$B32)="-","-",IF(INDIRECT("GWN!M"&amp;Tabelle2!$B32)="","",IF(INDIRECT("GWN!M"&amp;Tabelle2!$B32)=0,Tabelle2!$D32,INDIRECT("GWN!M"&amp;Tabelle2!$B32))))),"")</f>
        <v/>
      </c>
      <c r="P38" s="62" t="str">
        <f ca="1">IF(P$1&lt;&gt;"",IF(ISNA(INDIRECT("GWN!N"&amp;Tabelle2!$B32)),"",IF(INDIRECT("GWN!N"&amp;Tabelle2!$B32)="-","-",IF(INDIRECT("GWN!N"&amp;Tabelle2!$B32)="","",IF(INDIRECT("GWN!N"&amp;Tabelle2!$B32)=0,Tabelle2!$D32,INDIRECT("GWN!N"&amp;Tabelle2!$B32))))),"")</f>
        <v/>
      </c>
      <c r="Q38" s="62" t="str">
        <f ca="1">IF(Q$1&lt;&gt;"",IF(ISNA(INDIRECT("GWN!O"&amp;Tabelle2!$B32)),"",IF(INDIRECT("GWN!O"&amp;Tabelle2!$B32)="-","-",IF(INDIRECT("GWN!O"&amp;Tabelle2!$B32)="","",IF(INDIRECT("GWN!O"&amp;Tabelle2!$B32)=0,Tabelle2!$D32,INDIRECT("GWN!O"&amp;Tabelle2!$B32))))),"")</f>
        <v/>
      </c>
      <c r="R38" s="62" t="str">
        <f ca="1">IF(R$1&lt;&gt;"",IF(ISNA(INDIRECT("GWN!P"&amp;Tabelle2!$B32)),"",IF(INDIRECT("GWN!P"&amp;Tabelle2!$B32)="-","-",IF(INDIRECT("GWN!P"&amp;Tabelle2!$B32)="","",IF(INDIRECT("GWN!P"&amp;Tabelle2!$B32)=0,Tabelle2!$D32,INDIRECT("GWN!P"&amp;Tabelle2!$B32))))),"")</f>
        <v/>
      </c>
      <c r="S38" s="62" t="str">
        <f ca="1">IF(S$1&lt;&gt;"",IF(ISNA(INDIRECT("GWN!Q"&amp;Tabelle2!$B32)),"",IF(INDIRECT("GWN!Q"&amp;Tabelle2!$B32)="-","-",IF(INDIRECT("GWN!Q"&amp;Tabelle2!$B32)="","",IF(INDIRECT("GWN!Q"&amp;Tabelle2!$B32)=0,Tabelle2!$D32,INDIRECT("GWN!Q"&amp;Tabelle2!$B32))))),"")</f>
        <v/>
      </c>
      <c r="T38" s="62" t="str">
        <f ca="1">IF(T$1&lt;&gt;"",IF(ISNA(INDIRECT("GWN!R"&amp;Tabelle2!$B32)),"",IF(INDIRECT("GWN!R"&amp;Tabelle2!$B32)="-","-",IF(INDIRECT("GWN!R"&amp;Tabelle2!$B32)="","",IF(INDIRECT("GWN!R"&amp;Tabelle2!$B32)=0,Tabelle2!$D32,INDIRECT("GWN!R"&amp;Tabelle2!$B32))))),"")</f>
        <v/>
      </c>
      <c r="U38" s="62" t="str">
        <f ca="1">IF(U$1&lt;&gt;"",IF(ISNA(INDIRECT("GWN!S"&amp;Tabelle2!$B32)),"",IF(INDIRECT("GWN!S"&amp;Tabelle2!$B32)="-","-",IF(INDIRECT("GWN!S"&amp;Tabelle2!$B32)="","",IF(INDIRECT("GWN!S"&amp;Tabelle2!$B32)=0,Tabelle2!$D32,INDIRECT("GWN!S"&amp;Tabelle2!$B32))))),"")</f>
        <v/>
      </c>
      <c r="V38" s="62" t="str">
        <f ca="1">IF(V$1&lt;&gt;"",IF(ISNA(INDIRECT("GWN!T"&amp;Tabelle2!$B32)),"",IF(INDIRECT("GWN!T"&amp;Tabelle2!$B32)="-","-",IF(INDIRECT("GWN!T"&amp;Tabelle2!$B32)="","",IF(INDIRECT("GWN!T"&amp;Tabelle2!$B32)=0,Tabelle2!$D32,INDIRECT("GWN!T"&amp;Tabelle2!$B32))))),"")</f>
        <v/>
      </c>
      <c r="W38" s="62" t="str">
        <f ca="1">IF(W$1&lt;&gt;"",IF(ISNA(INDIRECT("GWN!U"&amp;Tabelle2!$B32)),"",IF(INDIRECT("GWN!U"&amp;Tabelle2!$B32)="-","-",IF(INDIRECT("GWN!U"&amp;Tabelle2!$B32)="","",IF(INDIRECT("GWN!U"&amp;Tabelle2!$B32)=0,Tabelle2!$D32,INDIRECT("GWN!U"&amp;Tabelle2!$B32))))),"")</f>
        <v/>
      </c>
      <c r="X38" s="62" t="str">
        <f ca="1">IF(X$1&lt;&gt;"",IF(ISNA(INDIRECT("GWN!V"&amp;Tabelle2!$B32)),"",IF(INDIRECT("GWN!V"&amp;Tabelle2!$B32)="-","-",IF(INDIRECT("GWN!V"&amp;Tabelle2!$B32)="","",IF(INDIRECT("GWN!V"&amp;Tabelle2!$B32)=0,Tabelle2!$D32,INDIRECT("GWN!V"&amp;Tabelle2!$B32))))),"")</f>
        <v/>
      </c>
      <c r="Y38" s="62" t="str">
        <f ca="1">IF(Y$1&lt;&gt;"",IF(ISNA(INDIRECT("GWN!W"&amp;Tabelle2!$B32)),"",IF(INDIRECT("GWN!W"&amp;Tabelle2!$B32)="-","-",IF(INDIRECT("GWN!W"&amp;Tabelle2!$B32)="","",IF(INDIRECT("GWN!W"&amp;Tabelle2!$B32)=0,Tabelle2!$D32,INDIRECT("GWN!W"&amp;Tabelle2!$B32))))),"")</f>
        <v/>
      </c>
      <c r="Z38" s="62" t="str">
        <f ca="1">IF(Z$1&lt;&gt;"",IF(ISNA(INDIRECT("GWN!X"&amp;Tabelle2!$B32)),"",IF(INDIRECT("GWN!X"&amp;Tabelle2!$B32)="-","-",IF(INDIRECT("GWN!X"&amp;Tabelle2!$B32)="","",IF(INDIRECT("GWN!X"&amp;Tabelle2!$B32)=0,Tabelle2!$D32,INDIRECT("GWN!X"&amp;Tabelle2!$B32))))),"")</f>
        <v/>
      </c>
    </row>
    <row r="39" spans="1:26" x14ac:dyDescent="0.2">
      <c r="A39" s="162"/>
      <c r="B39" s="62"/>
      <c r="C39" s="62"/>
      <c r="D39" s="62"/>
      <c r="E39" s="165" t="s">
        <v>90</v>
      </c>
      <c r="F39" s="166" t="s">
        <v>9</v>
      </c>
      <c r="G39" s="62" t="str">
        <f ca="1">IF(G$1&lt;&gt;"",IF(ISNA(INDIRECT("GWN!E"&amp;Tabelle2!$B33)),"",IF(INDIRECT("GWN!E"&amp;Tabelle2!$B33)="-","-",IF(INDIRECT("GWN!E"&amp;Tabelle2!$B33)="","",IF(INDIRECT("GWN!E"&amp;Tabelle2!$B33)=0,Tabelle2!$D33,INDIRECT("GWN!E"&amp;Tabelle2!$B33))))),"")</f>
        <v/>
      </c>
      <c r="H39" s="62" t="str">
        <f ca="1">IF(H$1&lt;&gt;"",IF(ISNA(INDIRECT("GWN!F"&amp;Tabelle2!$B33)),"",IF(INDIRECT("GWN!F"&amp;Tabelle2!$B33)="-","-",IF(INDIRECT("GWN!F"&amp;Tabelle2!$B33)="","",IF(INDIRECT("GWN!F"&amp;Tabelle2!$B33)=0,Tabelle2!$D33,INDIRECT("GWN!F"&amp;Tabelle2!$B33))))),"")</f>
        <v/>
      </c>
      <c r="I39" s="62" t="str">
        <f ca="1">IF(I$1&lt;&gt;"",IF(ISNA(INDIRECT("GWN!G"&amp;Tabelle2!$B33)),"",IF(INDIRECT("GWN!G"&amp;Tabelle2!$B33)="-","-",IF(INDIRECT("GWN!G"&amp;Tabelle2!$B33)="","",IF(INDIRECT("GWN!G"&amp;Tabelle2!$B33)=0,Tabelle2!$D33,INDIRECT("GWN!G"&amp;Tabelle2!$B33))))),"")</f>
        <v/>
      </c>
      <c r="J39" s="62" t="str">
        <f ca="1">IF(J$1&lt;&gt;"",IF(ISNA(INDIRECT("GWN!H"&amp;Tabelle2!$B33)),"",IF(INDIRECT("GWN!H"&amp;Tabelle2!$B33)="-","-",IF(INDIRECT("GWN!H"&amp;Tabelle2!$B33)="","",IF(INDIRECT("GWN!H"&amp;Tabelle2!$B33)=0,Tabelle2!$D33,INDIRECT("GWN!H"&amp;Tabelle2!$B33))))),"")</f>
        <v/>
      </c>
      <c r="K39" s="62" t="str">
        <f ca="1">IF(K$1&lt;&gt;"",IF(ISNA(INDIRECT("GWN!I"&amp;Tabelle2!$B33)),"",IF(INDIRECT("GWN!I"&amp;Tabelle2!$B33)="-","-",IF(INDIRECT("GWN!I"&amp;Tabelle2!$B33)="","",IF(INDIRECT("GWN!I"&amp;Tabelle2!$B33)=0,Tabelle2!$D33,INDIRECT("GWN!I"&amp;Tabelle2!$B33))))),"")</f>
        <v/>
      </c>
      <c r="L39" s="62" t="str">
        <f ca="1">IF(L$1&lt;&gt;"",IF(ISNA(INDIRECT("GWN!J"&amp;Tabelle2!$B33)),"",IF(INDIRECT("GWN!J"&amp;Tabelle2!$B33)="-","-",IF(INDIRECT("GWN!J"&amp;Tabelle2!$B33)="","",IF(INDIRECT("GWN!J"&amp;Tabelle2!$B33)=0,Tabelle2!$D33,INDIRECT("GWN!J"&amp;Tabelle2!$B33))))),"")</f>
        <v/>
      </c>
      <c r="M39" s="62" t="str">
        <f ca="1">IF(M$1&lt;&gt;"",IF(ISNA(INDIRECT("GWN!K"&amp;Tabelle2!$B33)),"",IF(INDIRECT("GWN!K"&amp;Tabelle2!$B33)="-","-",IF(INDIRECT("GWN!K"&amp;Tabelle2!$B33)="","",IF(INDIRECT("GWN!K"&amp;Tabelle2!$B33)=0,Tabelle2!$D33,INDIRECT("GWN!K"&amp;Tabelle2!$B33))))),"")</f>
        <v/>
      </c>
      <c r="N39" s="62" t="str">
        <f ca="1">IF(N$1&lt;&gt;"",IF(ISNA(INDIRECT("GWN!L"&amp;Tabelle2!$B33)),"",IF(INDIRECT("GWN!L"&amp;Tabelle2!$B33)="-","-",IF(INDIRECT("GWN!L"&amp;Tabelle2!$B33)="","",IF(INDIRECT("GWN!L"&amp;Tabelle2!$B33)=0,Tabelle2!$D33,INDIRECT("GWN!L"&amp;Tabelle2!$B33))))),"")</f>
        <v/>
      </c>
      <c r="O39" s="62" t="str">
        <f ca="1">IF(O$1&lt;&gt;"",IF(ISNA(INDIRECT("GWN!M"&amp;Tabelle2!$B33)),"",IF(INDIRECT("GWN!M"&amp;Tabelle2!$B33)="-","-",IF(INDIRECT("GWN!M"&amp;Tabelle2!$B33)="","",IF(INDIRECT("GWN!M"&amp;Tabelle2!$B33)=0,Tabelle2!$D33,INDIRECT("GWN!M"&amp;Tabelle2!$B33))))),"")</f>
        <v/>
      </c>
      <c r="P39" s="62" t="str">
        <f ca="1">IF(P$1&lt;&gt;"",IF(ISNA(INDIRECT("GWN!N"&amp;Tabelle2!$B33)),"",IF(INDIRECT("GWN!N"&amp;Tabelle2!$B33)="-","-",IF(INDIRECT("GWN!N"&amp;Tabelle2!$B33)="","",IF(INDIRECT("GWN!N"&amp;Tabelle2!$B33)=0,Tabelle2!$D33,INDIRECT("GWN!N"&amp;Tabelle2!$B33))))),"")</f>
        <v/>
      </c>
      <c r="Q39" s="62" t="str">
        <f ca="1">IF(Q$1&lt;&gt;"",IF(ISNA(INDIRECT("GWN!O"&amp;Tabelle2!$B33)),"",IF(INDIRECT("GWN!O"&amp;Tabelle2!$B33)="-","-",IF(INDIRECT("GWN!O"&amp;Tabelle2!$B33)="","",IF(INDIRECT("GWN!O"&amp;Tabelle2!$B33)=0,Tabelle2!$D33,INDIRECT("GWN!O"&amp;Tabelle2!$B33))))),"")</f>
        <v/>
      </c>
      <c r="R39" s="62" t="str">
        <f ca="1">IF(R$1&lt;&gt;"",IF(ISNA(INDIRECT("GWN!P"&amp;Tabelle2!$B33)),"",IF(INDIRECT("GWN!P"&amp;Tabelle2!$B33)="-","-",IF(INDIRECT("GWN!P"&amp;Tabelle2!$B33)="","",IF(INDIRECT("GWN!P"&amp;Tabelle2!$B33)=0,Tabelle2!$D33,INDIRECT("GWN!P"&amp;Tabelle2!$B33))))),"")</f>
        <v/>
      </c>
      <c r="S39" s="62" t="str">
        <f ca="1">IF(S$1&lt;&gt;"",IF(ISNA(INDIRECT("GWN!Q"&amp;Tabelle2!$B33)),"",IF(INDIRECT("GWN!Q"&amp;Tabelle2!$B33)="-","-",IF(INDIRECT("GWN!Q"&amp;Tabelle2!$B33)="","",IF(INDIRECT("GWN!Q"&amp;Tabelle2!$B33)=0,Tabelle2!$D33,INDIRECT("GWN!Q"&amp;Tabelle2!$B33))))),"")</f>
        <v/>
      </c>
      <c r="T39" s="62" t="str">
        <f ca="1">IF(T$1&lt;&gt;"",IF(ISNA(INDIRECT("GWN!R"&amp;Tabelle2!$B33)),"",IF(INDIRECT("GWN!R"&amp;Tabelle2!$B33)="-","-",IF(INDIRECT("GWN!R"&amp;Tabelle2!$B33)="","",IF(INDIRECT("GWN!R"&amp;Tabelle2!$B33)=0,Tabelle2!$D33,INDIRECT("GWN!R"&amp;Tabelle2!$B33))))),"")</f>
        <v/>
      </c>
      <c r="U39" s="62" t="str">
        <f ca="1">IF(U$1&lt;&gt;"",IF(ISNA(INDIRECT("GWN!S"&amp;Tabelle2!$B33)),"",IF(INDIRECT("GWN!S"&amp;Tabelle2!$B33)="-","-",IF(INDIRECT("GWN!S"&amp;Tabelle2!$B33)="","",IF(INDIRECT("GWN!S"&amp;Tabelle2!$B33)=0,Tabelle2!$D33,INDIRECT("GWN!S"&amp;Tabelle2!$B33))))),"")</f>
        <v/>
      </c>
      <c r="V39" s="62" t="str">
        <f ca="1">IF(V$1&lt;&gt;"",IF(ISNA(INDIRECT("GWN!T"&amp;Tabelle2!$B33)),"",IF(INDIRECT("GWN!T"&amp;Tabelle2!$B33)="-","-",IF(INDIRECT("GWN!T"&amp;Tabelle2!$B33)="","",IF(INDIRECT("GWN!T"&amp;Tabelle2!$B33)=0,Tabelle2!$D33,INDIRECT("GWN!T"&amp;Tabelle2!$B33))))),"")</f>
        <v/>
      </c>
      <c r="W39" s="62" t="str">
        <f ca="1">IF(W$1&lt;&gt;"",IF(ISNA(INDIRECT("GWN!U"&amp;Tabelle2!$B33)),"",IF(INDIRECT("GWN!U"&amp;Tabelle2!$B33)="-","-",IF(INDIRECT("GWN!U"&amp;Tabelle2!$B33)="","",IF(INDIRECT("GWN!U"&amp;Tabelle2!$B33)=0,Tabelle2!$D33,INDIRECT("GWN!U"&amp;Tabelle2!$B33))))),"")</f>
        <v/>
      </c>
      <c r="X39" s="62" t="str">
        <f ca="1">IF(X$1&lt;&gt;"",IF(ISNA(INDIRECT("GWN!V"&amp;Tabelle2!$B33)),"",IF(INDIRECT("GWN!V"&amp;Tabelle2!$B33)="-","-",IF(INDIRECT("GWN!V"&amp;Tabelle2!$B33)="","",IF(INDIRECT("GWN!V"&amp;Tabelle2!$B33)=0,Tabelle2!$D33,INDIRECT("GWN!V"&amp;Tabelle2!$B33))))),"")</f>
        <v/>
      </c>
      <c r="Y39" s="62" t="str">
        <f ca="1">IF(Y$1&lt;&gt;"",IF(ISNA(INDIRECT("GWN!W"&amp;Tabelle2!$B33)),"",IF(INDIRECT("GWN!W"&amp;Tabelle2!$B33)="-","-",IF(INDIRECT("GWN!W"&amp;Tabelle2!$B33)="","",IF(INDIRECT("GWN!W"&amp;Tabelle2!$B33)=0,Tabelle2!$D33,INDIRECT("GWN!W"&amp;Tabelle2!$B33))))),"")</f>
        <v/>
      </c>
      <c r="Z39" s="62" t="str">
        <f ca="1">IF(Z$1&lt;&gt;"",IF(ISNA(INDIRECT("GWN!X"&amp;Tabelle2!$B33)),"",IF(INDIRECT("GWN!X"&amp;Tabelle2!$B33)="-","-",IF(INDIRECT("GWN!X"&amp;Tabelle2!$B33)="","",IF(INDIRECT("GWN!X"&amp;Tabelle2!$B33)=0,Tabelle2!$D33,INDIRECT("GWN!X"&amp;Tabelle2!$B33))))),"")</f>
        <v/>
      </c>
    </row>
    <row r="40" spans="1:26" x14ac:dyDescent="0.2">
      <c r="A40" s="162"/>
      <c r="B40" s="62"/>
      <c r="C40" s="62"/>
      <c r="D40" s="62"/>
      <c r="E40" s="165" t="s">
        <v>91</v>
      </c>
      <c r="F40" s="166" t="s">
        <v>9</v>
      </c>
      <c r="G40" s="62" t="str">
        <f ca="1">IF(G$1&lt;&gt;"",IF(ISNA(INDIRECT("GWN!E"&amp;Tabelle2!$B34)),"",IF(INDIRECT("GWN!E"&amp;Tabelle2!$B34)="-","-",IF(INDIRECT("GWN!E"&amp;Tabelle2!$B34)="","",IF(INDIRECT("GWN!E"&amp;Tabelle2!$B34)=0,Tabelle2!$D34,INDIRECT("GWN!E"&amp;Tabelle2!$B34))))),"")</f>
        <v/>
      </c>
      <c r="H40" s="62" t="str">
        <f ca="1">IF(H$1&lt;&gt;"",IF(ISNA(INDIRECT("GWN!F"&amp;Tabelle2!$B34)),"",IF(INDIRECT("GWN!F"&amp;Tabelle2!$B34)="-","-",IF(INDIRECT("GWN!F"&amp;Tabelle2!$B34)="","",IF(INDIRECT("GWN!F"&amp;Tabelle2!$B34)=0,Tabelle2!$D34,INDIRECT("GWN!F"&amp;Tabelle2!$B34))))),"")</f>
        <v/>
      </c>
      <c r="I40" s="62" t="str">
        <f ca="1">IF(I$1&lt;&gt;"",IF(ISNA(INDIRECT("GWN!G"&amp;Tabelle2!$B34)),"",IF(INDIRECT("GWN!G"&amp;Tabelle2!$B34)="-","-",IF(INDIRECT("GWN!G"&amp;Tabelle2!$B34)="","",IF(INDIRECT("GWN!G"&amp;Tabelle2!$B34)=0,Tabelle2!$D34,INDIRECT("GWN!G"&amp;Tabelle2!$B34))))),"")</f>
        <v/>
      </c>
      <c r="J40" s="62" t="str">
        <f ca="1">IF(J$1&lt;&gt;"",IF(ISNA(INDIRECT("GWN!H"&amp;Tabelle2!$B34)),"",IF(INDIRECT("GWN!H"&amp;Tabelle2!$B34)="-","-",IF(INDIRECT("GWN!H"&amp;Tabelle2!$B34)="","",IF(INDIRECT("GWN!H"&amp;Tabelle2!$B34)=0,Tabelle2!$D34,INDIRECT("GWN!H"&amp;Tabelle2!$B34))))),"")</f>
        <v/>
      </c>
      <c r="K40" s="62" t="str">
        <f ca="1">IF(K$1&lt;&gt;"",IF(ISNA(INDIRECT("GWN!I"&amp;Tabelle2!$B34)),"",IF(INDIRECT("GWN!I"&amp;Tabelle2!$B34)="-","-",IF(INDIRECT("GWN!I"&amp;Tabelle2!$B34)="","",IF(INDIRECT("GWN!I"&amp;Tabelle2!$B34)=0,Tabelle2!$D34,INDIRECT("GWN!I"&amp;Tabelle2!$B34))))),"")</f>
        <v/>
      </c>
      <c r="L40" s="62" t="str">
        <f ca="1">IF(L$1&lt;&gt;"",IF(ISNA(INDIRECT("GWN!J"&amp;Tabelle2!$B34)),"",IF(INDIRECT("GWN!J"&amp;Tabelle2!$B34)="-","-",IF(INDIRECT("GWN!J"&amp;Tabelle2!$B34)="","",IF(INDIRECT("GWN!J"&amp;Tabelle2!$B34)=0,Tabelle2!$D34,INDIRECT("GWN!J"&amp;Tabelle2!$B34))))),"")</f>
        <v/>
      </c>
      <c r="M40" s="62" t="str">
        <f ca="1">IF(M$1&lt;&gt;"",IF(ISNA(INDIRECT("GWN!K"&amp;Tabelle2!$B34)),"",IF(INDIRECT("GWN!K"&amp;Tabelle2!$B34)="-","-",IF(INDIRECT("GWN!K"&amp;Tabelle2!$B34)="","",IF(INDIRECT("GWN!K"&amp;Tabelle2!$B34)=0,Tabelle2!$D34,INDIRECT("GWN!K"&amp;Tabelle2!$B34))))),"")</f>
        <v/>
      </c>
      <c r="N40" s="62" t="str">
        <f ca="1">IF(N$1&lt;&gt;"",IF(ISNA(INDIRECT("GWN!L"&amp;Tabelle2!$B34)),"",IF(INDIRECT("GWN!L"&amp;Tabelle2!$B34)="-","-",IF(INDIRECT("GWN!L"&amp;Tabelle2!$B34)="","",IF(INDIRECT("GWN!L"&amp;Tabelle2!$B34)=0,Tabelle2!$D34,INDIRECT("GWN!L"&amp;Tabelle2!$B34))))),"")</f>
        <v/>
      </c>
      <c r="O40" s="62" t="str">
        <f ca="1">IF(O$1&lt;&gt;"",IF(ISNA(INDIRECT("GWN!M"&amp;Tabelle2!$B34)),"",IF(INDIRECT("GWN!M"&amp;Tabelle2!$B34)="-","-",IF(INDIRECT("GWN!M"&amp;Tabelle2!$B34)="","",IF(INDIRECT("GWN!M"&amp;Tabelle2!$B34)=0,Tabelle2!$D34,INDIRECT("GWN!M"&amp;Tabelle2!$B34))))),"")</f>
        <v/>
      </c>
      <c r="P40" s="62" t="str">
        <f ca="1">IF(P$1&lt;&gt;"",IF(ISNA(INDIRECT("GWN!N"&amp;Tabelle2!$B34)),"",IF(INDIRECT("GWN!N"&amp;Tabelle2!$B34)="-","-",IF(INDIRECT("GWN!N"&amp;Tabelle2!$B34)="","",IF(INDIRECT("GWN!N"&amp;Tabelle2!$B34)=0,Tabelle2!$D34,INDIRECT("GWN!N"&amp;Tabelle2!$B34))))),"")</f>
        <v/>
      </c>
      <c r="Q40" s="62" t="str">
        <f ca="1">IF(Q$1&lt;&gt;"",IF(ISNA(INDIRECT("GWN!O"&amp;Tabelle2!$B34)),"",IF(INDIRECT("GWN!O"&amp;Tabelle2!$B34)="-","-",IF(INDIRECT("GWN!O"&amp;Tabelle2!$B34)="","",IF(INDIRECT("GWN!O"&amp;Tabelle2!$B34)=0,Tabelle2!$D34,INDIRECT("GWN!O"&amp;Tabelle2!$B34))))),"")</f>
        <v/>
      </c>
      <c r="R40" s="62" t="str">
        <f ca="1">IF(R$1&lt;&gt;"",IF(ISNA(INDIRECT("GWN!P"&amp;Tabelle2!$B34)),"",IF(INDIRECT("GWN!P"&amp;Tabelle2!$B34)="-","-",IF(INDIRECT("GWN!P"&amp;Tabelle2!$B34)="","",IF(INDIRECT("GWN!P"&amp;Tabelle2!$B34)=0,Tabelle2!$D34,INDIRECT("GWN!P"&amp;Tabelle2!$B34))))),"")</f>
        <v/>
      </c>
      <c r="S40" s="62" t="str">
        <f ca="1">IF(S$1&lt;&gt;"",IF(ISNA(INDIRECT("GWN!Q"&amp;Tabelle2!$B34)),"",IF(INDIRECT("GWN!Q"&amp;Tabelle2!$B34)="-","-",IF(INDIRECT("GWN!Q"&amp;Tabelle2!$B34)="","",IF(INDIRECT("GWN!Q"&amp;Tabelle2!$B34)=0,Tabelle2!$D34,INDIRECT("GWN!Q"&amp;Tabelle2!$B34))))),"")</f>
        <v/>
      </c>
      <c r="T40" s="62" t="str">
        <f ca="1">IF(T$1&lt;&gt;"",IF(ISNA(INDIRECT("GWN!R"&amp;Tabelle2!$B34)),"",IF(INDIRECT("GWN!R"&amp;Tabelle2!$B34)="-","-",IF(INDIRECT("GWN!R"&amp;Tabelle2!$B34)="","",IF(INDIRECT("GWN!R"&amp;Tabelle2!$B34)=0,Tabelle2!$D34,INDIRECT("GWN!R"&amp;Tabelle2!$B34))))),"")</f>
        <v/>
      </c>
      <c r="U40" s="62" t="str">
        <f ca="1">IF(U$1&lt;&gt;"",IF(ISNA(INDIRECT("GWN!S"&amp;Tabelle2!$B34)),"",IF(INDIRECT("GWN!S"&amp;Tabelle2!$B34)="-","-",IF(INDIRECT("GWN!S"&amp;Tabelle2!$B34)="","",IF(INDIRECT("GWN!S"&amp;Tabelle2!$B34)=0,Tabelle2!$D34,INDIRECT("GWN!S"&amp;Tabelle2!$B34))))),"")</f>
        <v/>
      </c>
      <c r="V40" s="62" t="str">
        <f ca="1">IF(V$1&lt;&gt;"",IF(ISNA(INDIRECT("GWN!T"&amp;Tabelle2!$B34)),"",IF(INDIRECT("GWN!T"&amp;Tabelle2!$B34)="-","-",IF(INDIRECT("GWN!T"&amp;Tabelle2!$B34)="","",IF(INDIRECT("GWN!T"&amp;Tabelle2!$B34)=0,Tabelle2!$D34,INDIRECT("GWN!T"&amp;Tabelle2!$B34))))),"")</f>
        <v/>
      </c>
      <c r="W40" s="62" t="str">
        <f ca="1">IF(W$1&lt;&gt;"",IF(ISNA(INDIRECT("GWN!U"&amp;Tabelle2!$B34)),"",IF(INDIRECT("GWN!U"&amp;Tabelle2!$B34)="-","-",IF(INDIRECT("GWN!U"&amp;Tabelle2!$B34)="","",IF(INDIRECT("GWN!U"&amp;Tabelle2!$B34)=0,Tabelle2!$D34,INDIRECT("GWN!U"&amp;Tabelle2!$B34))))),"")</f>
        <v/>
      </c>
      <c r="X40" s="62" t="str">
        <f ca="1">IF(X$1&lt;&gt;"",IF(ISNA(INDIRECT("GWN!V"&amp;Tabelle2!$B34)),"",IF(INDIRECT("GWN!V"&amp;Tabelle2!$B34)="-","-",IF(INDIRECT("GWN!V"&amp;Tabelle2!$B34)="","",IF(INDIRECT("GWN!V"&amp;Tabelle2!$B34)=0,Tabelle2!$D34,INDIRECT("GWN!V"&amp;Tabelle2!$B34))))),"")</f>
        <v/>
      </c>
      <c r="Y40" s="62" t="str">
        <f ca="1">IF(Y$1&lt;&gt;"",IF(ISNA(INDIRECT("GWN!W"&amp;Tabelle2!$B34)),"",IF(INDIRECT("GWN!W"&amp;Tabelle2!$B34)="-","-",IF(INDIRECT("GWN!W"&amp;Tabelle2!$B34)="","",IF(INDIRECT("GWN!W"&amp;Tabelle2!$B34)=0,Tabelle2!$D34,INDIRECT("GWN!W"&amp;Tabelle2!$B34))))),"")</f>
        <v/>
      </c>
      <c r="Z40" s="62" t="str">
        <f ca="1">IF(Z$1&lt;&gt;"",IF(ISNA(INDIRECT("GWN!X"&amp;Tabelle2!$B34)),"",IF(INDIRECT("GWN!X"&amp;Tabelle2!$B34)="-","-",IF(INDIRECT("GWN!X"&amp;Tabelle2!$B34)="","",IF(INDIRECT("GWN!X"&amp;Tabelle2!$B34)=0,Tabelle2!$D34,INDIRECT("GWN!X"&amp;Tabelle2!$B34))))),"")</f>
        <v/>
      </c>
    </row>
    <row r="41" spans="1:26" x14ac:dyDescent="0.2">
      <c r="A41" s="162"/>
      <c r="B41" s="62"/>
      <c r="C41" s="62"/>
      <c r="D41" s="62"/>
      <c r="E41" s="165" t="s">
        <v>92</v>
      </c>
      <c r="F41" s="166" t="s">
        <v>9</v>
      </c>
      <c r="G41" s="62" t="str">
        <f ca="1">IF(G$1&lt;&gt;"",IF(ISNA(INDIRECT("GWN!E"&amp;Tabelle2!$B35)),"",IF(INDIRECT("GWN!E"&amp;Tabelle2!$B35)="-","-",IF(INDIRECT("GWN!E"&amp;Tabelle2!$B35)="","",IF(INDIRECT("GWN!E"&amp;Tabelle2!$B35)=0,Tabelle2!$D35,INDIRECT("GWN!E"&amp;Tabelle2!$B35))))),"")</f>
        <v/>
      </c>
      <c r="H41" s="62" t="str">
        <f ca="1">IF(H$1&lt;&gt;"",IF(ISNA(INDIRECT("GWN!F"&amp;Tabelle2!$B35)),"",IF(INDIRECT("GWN!F"&amp;Tabelle2!$B35)="-","-",IF(INDIRECT("GWN!F"&amp;Tabelle2!$B35)="","",IF(INDIRECT("GWN!F"&amp;Tabelle2!$B35)=0,Tabelle2!$D35,INDIRECT("GWN!F"&amp;Tabelle2!$B35))))),"")</f>
        <v/>
      </c>
      <c r="I41" s="62" t="str">
        <f ca="1">IF(I$1&lt;&gt;"",IF(ISNA(INDIRECT("GWN!G"&amp;Tabelle2!$B35)),"",IF(INDIRECT("GWN!G"&amp;Tabelle2!$B35)="-","-",IF(INDIRECT("GWN!G"&amp;Tabelle2!$B35)="","",IF(INDIRECT("GWN!G"&amp;Tabelle2!$B35)=0,Tabelle2!$D35,INDIRECT("GWN!G"&amp;Tabelle2!$B35))))),"")</f>
        <v/>
      </c>
      <c r="J41" s="62" t="str">
        <f ca="1">IF(J$1&lt;&gt;"",IF(ISNA(INDIRECT("GWN!H"&amp;Tabelle2!$B35)),"",IF(INDIRECT("GWN!H"&amp;Tabelle2!$B35)="-","-",IF(INDIRECT("GWN!H"&amp;Tabelle2!$B35)="","",IF(INDIRECT("GWN!H"&amp;Tabelle2!$B35)=0,Tabelle2!$D35,INDIRECT("GWN!H"&amp;Tabelle2!$B35))))),"")</f>
        <v/>
      </c>
      <c r="K41" s="62" t="str">
        <f ca="1">IF(K$1&lt;&gt;"",IF(ISNA(INDIRECT("GWN!I"&amp;Tabelle2!$B35)),"",IF(INDIRECT("GWN!I"&amp;Tabelle2!$B35)="-","-",IF(INDIRECT("GWN!I"&amp;Tabelle2!$B35)="","",IF(INDIRECT("GWN!I"&amp;Tabelle2!$B35)=0,Tabelle2!$D35,INDIRECT("GWN!I"&amp;Tabelle2!$B35))))),"")</f>
        <v/>
      </c>
      <c r="L41" s="62" t="str">
        <f ca="1">IF(L$1&lt;&gt;"",IF(ISNA(INDIRECT("GWN!J"&amp;Tabelle2!$B35)),"",IF(INDIRECT("GWN!J"&amp;Tabelle2!$B35)="-","-",IF(INDIRECT("GWN!J"&amp;Tabelle2!$B35)="","",IF(INDIRECT("GWN!J"&amp;Tabelle2!$B35)=0,Tabelle2!$D35,INDIRECT("GWN!J"&amp;Tabelle2!$B35))))),"")</f>
        <v/>
      </c>
      <c r="M41" s="62" t="str">
        <f ca="1">IF(M$1&lt;&gt;"",IF(ISNA(INDIRECT("GWN!K"&amp;Tabelle2!$B35)),"",IF(INDIRECT("GWN!K"&amp;Tabelle2!$B35)="-","-",IF(INDIRECT("GWN!K"&amp;Tabelle2!$B35)="","",IF(INDIRECT("GWN!K"&amp;Tabelle2!$B35)=0,Tabelle2!$D35,INDIRECT("GWN!K"&amp;Tabelle2!$B35))))),"")</f>
        <v/>
      </c>
      <c r="N41" s="62" t="str">
        <f ca="1">IF(N$1&lt;&gt;"",IF(ISNA(INDIRECT("GWN!L"&amp;Tabelle2!$B35)),"",IF(INDIRECT("GWN!L"&amp;Tabelle2!$B35)="-","-",IF(INDIRECT("GWN!L"&amp;Tabelle2!$B35)="","",IF(INDIRECT("GWN!L"&amp;Tabelle2!$B35)=0,Tabelle2!$D35,INDIRECT("GWN!L"&amp;Tabelle2!$B35))))),"")</f>
        <v/>
      </c>
      <c r="O41" s="62" t="str">
        <f ca="1">IF(O$1&lt;&gt;"",IF(ISNA(INDIRECT("GWN!M"&amp;Tabelle2!$B35)),"",IF(INDIRECT("GWN!M"&amp;Tabelle2!$B35)="-","-",IF(INDIRECT("GWN!M"&amp;Tabelle2!$B35)="","",IF(INDIRECT("GWN!M"&amp;Tabelle2!$B35)=0,Tabelle2!$D35,INDIRECT("GWN!M"&amp;Tabelle2!$B35))))),"")</f>
        <v/>
      </c>
      <c r="P41" s="62" t="str">
        <f ca="1">IF(P$1&lt;&gt;"",IF(ISNA(INDIRECT("GWN!N"&amp;Tabelle2!$B35)),"",IF(INDIRECT("GWN!N"&amp;Tabelle2!$B35)="-","-",IF(INDIRECT("GWN!N"&amp;Tabelle2!$B35)="","",IF(INDIRECT("GWN!N"&amp;Tabelle2!$B35)=0,Tabelle2!$D35,INDIRECT("GWN!N"&amp;Tabelle2!$B35))))),"")</f>
        <v/>
      </c>
      <c r="Q41" s="62" t="str">
        <f ca="1">IF(Q$1&lt;&gt;"",IF(ISNA(INDIRECT("GWN!O"&amp;Tabelle2!$B35)),"",IF(INDIRECT("GWN!O"&amp;Tabelle2!$B35)="-","-",IF(INDIRECT("GWN!O"&amp;Tabelle2!$B35)="","",IF(INDIRECT("GWN!O"&amp;Tabelle2!$B35)=0,Tabelle2!$D35,INDIRECT("GWN!O"&amp;Tabelle2!$B35))))),"")</f>
        <v/>
      </c>
      <c r="R41" s="62" t="str">
        <f ca="1">IF(R$1&lt;&gt;"",IF(ISNA(INDIRECT("GWN!P"&amp;Tabelle2!$B35)),"",IF(INDIRECT("GWN!P"&amp;Tabelle2!$B35)="-","-",IF(INDIRECT("GWN!P"&amp;Tabelle2!$B35)="","",IF(INDIRECT("GWN!P"&amp;Tabelle2!$B35)=0,Tabelle2!$D35,INDIRECT("GWN!P"&amp;Tabelle2!$B35))))),"")</f>
        <v/>
      </c>
      <c r="S41" s="62" t="str">
        <f ca="1">IF(S$1&lt;&gt;"",IF(ISNA(INDIRECT("GWN!Q"&amp;Tabelle2!$B35)),"",IF(INDIRECT("GWN!Q"&amp;Tabelle2!$B35)="-","-",IF(INDIRECT("GWN!Q"&amp;Tabelle2!$B35)="","",IF(INDIRECT("GWN!Q"&amp;Tabelle2!$B35)=0,Tabelle2!$D35,INDIRECT("GWN!Q"&amp;Tabelle2!$B35))))),"")</f>
        <v/>
      </c>
      <c r="T41" s="62" t="str">
        <f ca="1">IF(T$1&lt;&gt;"",IF(ISNA(INDIRECT("GWN!R"&amp;Tabelle2!$B35)),"",IF(INDIRECT("GWN!R"&amp;Tabelle2!$B35)="-","-",IF(INDIRECT("GWN!R"&amp;Tabelle2!$B35)="","",IF(INDIRECT("GWN!R"&amp;Tabelle2!$B35)=0,Tabelle2!$D35,INDIRECT("GWN!R"&amp;Tabelle2!$B35))))),"")</f>
        <v/>
      </c>
      <c r="U41" s="62" t="str">
        <f ca="1">IF(U$1&lt;&gt;"",IF(ISNA(INDIRECT("GWN!S"&amp;Tabelle2!$B35)),"",IF(INDIRECT("GWN!S"&amp;Tabelle2!$B35)="-","-",IF(INDIRECT("GWN!S"&amp;Tabelle2!$B35)="","",IF(INDIRECT("GWN!S"&amp;Tabelle2!$B35)=0,Tabelle2!$D35,INDIRECT("GWN!S"&amp;Tabelle2!$B35))))),"")</f>
        <v/>
      </c>
      <c r="V41" s="62" t="str">
        <f ca="1">IF(V$1&lt;&gt;"",IF(ISNA(INDIRECT("GWN!T"&amp;Tabelle2!$B35)),"",IF(INDIRECT("GWN!T"&amp;Tabelle2!$B35)="-","-",IF(INDIRECT("GWN!T"&amp;Tabelle2!$B35)="","",IF(INDIRECT("GWN!T"&amp;Tabelle2!$B35)=0,Tabelle2!$D35,INDIRECT("GWN!T"&amp;Tabelle2!$B35))))),"")</f>
        <v/>
      </c>
      <c r="W41" s="62" t="str">
        <f ca="1">IF(W$1&lt;&gt;"",IF(ISNA(INDIRECT("GWN!U"&amp;Tabelle2!$B35)),"",IF(INDIRECT("GWN!U"&amp;Tabelle2!$B35)="-","-",IF(INDIRECT("GWN!U"&amp;Tabelle2!$B35)="","",IF(INDIRECT("GWN!U"&amp;Tabelle2!$B35)=0,Tabelle2!$D35,INDIRECT("GWN!U"&amp;Tabelle2!$B35))))),"")</f>
        <v/>
      </c>
      <c r="X41" s="62" t="str">
        <f ca="1">IF(X$1&lt;&gt;"",IF(ISNA(INDIRECT("GWN!V"&amp;Tabelle2!$B35)),"",IF(INDIRECT("GWN!V"&amp;Tabelle2!$B35)="-","-",IF(INDIRECT("GWN!V"&amp;Tabelle2!$B35)="","",IF(INDIRECT("GWN!V"&amp;Tabelle2!$B35)=0,Tabelle2!$D35,INDIRECT("GWN!V"&amp;Tabelle2!$B35))))),"")</f>
        <v/>
      </c>
      <c r="Y41" s="62" t="str">
        <f ca="1">IF(Y$1&lt;&gt;"",IF(ISNA(INDIRECT("GWN!W"&amp;Tabelle2!$B35)),"",IF(INDIRECT("GWN!W"&amp;Tabelle2!$B35)="-","-",IF(INDIRECT("GWN!W"&amp;Tabelle2!$B35)="","",IF(INDIRECT("GWN!W"&amp;Tabelle2!$B35)=0,Tabelle2!$D35,INDIRECT("GWN!W"&amp;Tabelle2!$B35))))),"")</f>
        <v/>
      </c>
      <c r="Z41" s="62" t="str">
        <f ca="1">IF(Z$1&lt;&gt;"",IF(ISNA(INDIRECT("GWN!X"&amp;Tabelle2!$B35)),"",IF(INDIRECT("GWN!X"&amp;Tabelle2!$B35)="-","-",IF(INDIRECT("GWN!X"&amp;Tabelle2!$B35)="","",IF(INDIRECT("GWN!X"&amp;Tabelle2!$B35)=0,Tabelle2!$D35,INDIRECT("GWN!X"&amp;Tabelle2!$B35))))),"")</f>
        <v/>
      </c>
    </row>
    <row r="42" spans="1:26" x14ac:dyDescent="0.2">
      <c r="A42" s="162" t="s">
        <v>147</v>
      </c>
      <c r="B42" s="62"/>
      <c r="C42" s="62" t="s">
        <v>147</v>
      </c>
      <c r="D42" s="62" t="s">
        <v>147</v>
      </c>
      <c r="E42" s="167" t="s">
        <v>93</v>
      </c>
      <c r="F42" s="166" t="s">
        <v>9</v>
      </c>
      <c r="G42" s="62" t="str">
        <f ca="1">IF(G$1&lt;&gt;"",IF(ISNA(INDIRECT("GWN!E"&amp;Tabelle2!$B36)),"",IF(INDIRECT("GWN!E"&amp;Tabelle2!$B36)="-","-",IF(INDIRECT("GWN!E"&amp;Tabelle2!$B36)="","",IF(INDIRECT("GWN!E"&amp;Tabelle2!$B36)=0,Tabelle2!$D36,INDIRECT("GWN!E"&amp;Tabelle2!$B36))))),"")</f>
        <v/>
      </c>
      <c r="H42" s="62" t="str">
        <f ca="1">IF(H$1&lt;&gt;"",IF(ISNA(INDIRECT("GWN!F"&amp;Tabelle2!$B36)),"",IF(INDIRECT("GWN!F"&amp;Tabelle2!$B36)="-","-",IF(INDIRECT("GWN!F"&amp;Tabelle2!$B36)="","",IF(INDIRECT("GWN!F"&amp;Tabelle2!$B36)=0,Tabelle2!$D36,INDIRECT("GWN!F"&amp;Tabelle2!$B36))))),"")</f>
        <v/>
      </c>
      <c r="I42" s="62" t="str">
        <f ca="1">IF(I$1&lt;&gt;"",IF(ISNA(INDIRECT("GWN!G"&amp;Tabelle2!$B36)),"",IF(INDIRECT("GWN!G"&amp;Tabelle2!$B36)="-","-",IF(INDIRECT("GWN!G"&amp;Tabelle2!$B36)="","",IF(INDIRECT("GWN!G"&amp;Tabelle2!$B36)=0,Tabelle2!$D36,INDIRECT("GWN!G"&amp;Tabelle2!$B36))))),"")</f>
        <v/>
      </c>
      <c r="J42" s="62" t="str">
        <f ca="1">IF(J$1&lt;&gt;"",IF(ISNA(INDIRECT("GWN!H"&amp;Tabelle2!$B36)),"",IF(INDIRECT("GWN!H"&amp;Tabelle2!$B36)="-","-",IF(INDIRECT("GWN!H"&amp;Tabelle2!$B36)="","",IF(INDIRECT("GWN!H"&amp;Tabelle2!$B36)=0,Tabelle2!$D36,INDIRECT("GWN!H"&amp;Tabelle2!$B36))))),"")</f>
        <v/>
      </c>
      <c r="K42" s="62" t="str">
        <f ca="1">IF(K$1&lt;&gt;"",IF(ISNA(INDIRECT("GWN!I"&amp;Tabelle2!$B36)),"",IF(INDIRECT("GWN!I"&amp;Tabelle2!$B36)="-","-",IF(INDIRECT("GWN!I"&amp;Tabelle2!$B36)="","",IF(INDIRECT("GWN!I"&amp;Tabelle2!$B36)=0,Tabelle2!$D36,INDIRECT("GWN!I"&amp;Tabelle2!$B36))))),"")</f>
        <v/>
      </c>
      <c r="L42" s="62" t="str">
        <f ca="1">IF(L$1&lt;&gt;"",IF(ISNA(INDIRECT("GWN!J"&amp;Tabelle2!$B36)),"",IF(INDIRECT("GWN!J"&amp;Tabelle2!$B36)="-","-",IF(INDIRECT("GWN!J"&amp;Tabelle2!$B36)="","",IF(INDIRECT("GWN!J"&amp;Tabelle2!$B36)=0,Tabelle2!$D36,INDIRECT("GWN!J"&amp;Tabelle2!$B36))))),"")</f>
        <v/>
      </c>
      <c r="M42" s="62" t="str">
        <f ca="1">IF(M$1&lt;&gt;"",IF(ISNA(INDIRECT("GWN!K"&amp;Tabelle2!$B36)),"",IF(INDIRECT("GWN!K"&amp;Tabelle2!$B36)="-","-",IF(INDIRECT("GWN!K"&amp;Tabelle2!$B36)="","",IF(INDIRECT("GWN!K"&amp;Tabelle2!$B36)=0,Tabelle2!$D36,INDIRECT("GWN!K"&amp;Tabelle2!$B36))))),"")</f>
        <v/>
      </c>
      <c r="N42" s="62" t="str">
        <f ca="1">IF(N$1&lt;&gt;"",IF(ISNA(INDIRECT("GWN!L"&amp;Tabelle2!$B36)),"",IF(INDIRECT("GWN!L"&amp;Tabelle2!$B36)="-","-",IF(INDIRECT("GWN!L"&amp;Tabelle2!$B36)="","",IF(INDIRECT("GWN!L"&amp;Tabelle2!$B36)=0,Tabelle2!$D36,INDIRECT("GWN!L"&amp;Tabelle2!$B36))))),"")</f>
        <v/>
      </c>
      <c r="O42" s="62" t="str">
        <f ca="1">IF(O$1&lt;&gt;"",IF(ISNA(INDIRECT("GWN!M"&amp;Tabelle2!$B36)),"",IF(INDIRECT("GWN!M"&amp;Tabelle2!$B36)="-","-",IF(INDIRECT("GWN!M"&amp;Tabelle2!$B36)="","",IF(INDIRECT("GWN!M"&amp;Tabelle2!$B36)=0,Tabelle2!$D36,INDIRECT("GWN!M"&amp;Tabelle2!$B36))))),"")</f>
        <v/>
      </c>
      <c r="P42" s="62" t="str">
        <f ca="1">IF(P$1&lt;&gt;"",IF(ISNA(INDIRECT("GWN!N"&amp;Tabelle2!$B36)),"",IF(INDIRECT("GWN!N"&amp;Tabelle2!$B36)="-","-",IF(INDIRECT("GWN!N"&amp;Tabelle2!$B36)="","",IF(INDIRECT("GWN!N"&amp;Tabelle2!$B36)=0,Tabelle2!$D36,INDIRECT("GWN!N"&amp;Tabelle2!$B36))))),"")</f>
        <v/>
      </c>
      <c r="Q42" s="62" t="str">
        <f ca="1">IF(Q$1&lt;&gt;"",IF(ISNA(INDIRECT("GWN!O"&amp;Tabelle2!$B36)),"",IF(INDIRECT("GWN!O"&amp;Tabelle2!$B36)="-","-",IF(INDIRECT("GWN!O"&amp;Tabelle2!$B36)="","",IF(INDIRECT("GWN!O"&amp;Tabelle2!$B36)=0,Tabelle2!$D36,INDIRECT("GWN!O"&amp;Tabelle2!$B36))))),"")</f>
        <v/>
      </c>
      <c r="R42" s="62" t="str">
        <f ca="1">IF(R$1&lt;&gt;"",IF(ISNA(INDIRECT("GWN!P"&amp;Tabelle2!$B36)),"",IF(INDIRECT("GWN!P"&amp;Tabelle2!$B36)="-","-",IF(INDIRECT("GWN!P"&amp;Tabelle2!$B36)="","",IF(INDIRECT("GWN!P"&amp;Tabelle2!$B36)=0,Tabelle2!$D36,INDIRECT("GWN!P"&amp;Tabelle2!$B36))))),"")</f>
        <v/>
      </c>
      <c r="S42" s="62" t="str">
        <f ca="1">IF(S$1&lt;&gt;"",IF(ISNA(INDIRECT("GWN!Q"&amp;Tabelle2!$B36)),"",IF(INDIRECT("GWN!Q"&amp;Tabelle2!$B36)="-","-",IF(INDIRECT("GWN!Q"&amp;Tabelle2!$B36)="","",IF(INDIRECT("GWN!Q"&amp;Tabelle2!$B36)=0,Tabelle2!$D36,INDIRECT("GWN!Q"&amp;Tabelle2!$B36))))),"")</f>
        <v/>
      </c>
      <c r="T42" s="62" t="str">
        <f ca="1">IF(T$1&lt;&gt;"",IF(ISNA(INDIRECT("GWN!R"&amp;Tabelle2!$B36)),"",IF(INDIRECT("GWN!R"&amp;Tabelle2!$B36)="-","-",IF(INDIRECT("GWN!R"&amp;Tabelle2!$B36)="","",IF(INDIRECT("GWN!R"&amp;Tabelle2!$B36)=0,Tabelle2!$D36,INDIRECT("GWN!R"&amp;Tabelle2!$B36))))),"")</f>
        <v/>
      </c>
      <c r="U42" s="62" t="str">
        <f ca="1">IF(U$1&lt;&gt;"",IF(ISNA(INDIRECT("GWN!S"&amp;Tabelle2!$B36)),"",IF(INDIRECT("GWN!S"&amp;Tabelle2!$B36)="-","-",IF(INDIRECT("GWN!S"&amp;Tabelle2!$B36)="","",IF(INDIRECT("GWN!S"&amp;Tabelle2!$B36)=0,Tabelle2!$D36,INDIRECT("GWN!S"&amp;Tabelle2!$B36))))),"")</f>
        <v/>
      </c>
      <c r="V42" s="62" t="str">
        <f ca="1">IF(V$1&lt;&gt;"",IF(ISNA(INDIRECT("GWN!T"&amp;Tabelle2!$B36)),"",IF(INDIRECT("GWN!T"&amp;Tabelle2!$B36)="-","-",IF(INDIRECT("GWN!T"&amp;Tabelle2!$B36)="","",IF(INDIRECT("GWN!T"&amp;Tabelle2!$B36)=0,Tabelle2!$D36,INDIRECT("GWN!T"&amp;Tabelle2!$B36))))),"")</f>
        <v/>
      </c>
      <c r="W42" s="62" t="str">
        <f ca="1">IF(W$1&lt;&gt;"",IF(ISNA(INDIRECT("GWN!U"&amp;Tabelle2!$B36)),"",IF(INDIRECT("GWN!U"&amp;Tabelle2!$B36)="-","-",IF(INDIRECT("GWN!U"&amp;Tabelle2!$B36)="","",IF(INDIRECT("GWN!U"&amp;Tabelle2!$B36)=0,Tabelle2!$D36,INDIRECT("GWN!U"&amp;Tabelle2!$B36))))),"")</f>
        <v/>
      </c>
      <c r="X42" s="62" t="str">
        <f ca="1">IF(X$1&lt;&gt;"",IF(ISNA(INDIRECT("GWN!V"&amp;Tabelle2!$B36)),"",IF(INDIRECT("GWN!V"&amp;Tabelle2!$B36)="-","-",IF(INDIRECT("GWN!V"&amp;Tabelle2!$B36)="","",IF(INDIRECT("GWN!V"&amp;Tabelle2!$B36)=0,Tabelle2!$D36,INDIRECT("GWN!V"&amp;Tabelle2!$B36))))),"")</f>
        <v/>
      </c>
      <c r="Y42" s="62" t="str">
        <f ca="1">IF(Y$1&lt;&gt;"",IF(ISNA(INDIRECT("GWN!W"&amp;Tabelle2!$B36)),"",IF(INDIRECT("GWN!W"&amp;Tabelle2!$B36)="-","-",IF(INDIRECT("GWN!W"&amp;Tabelle2!$B36)="","",IF(INDIRECT("GWN!W"&amp;Tabelle2!$B36)=0,Tabelle2!$D36,INDIRECT("GWN!W"&amp;Tabelle2!$B36))))),"")</f>
        <v/>
      </c>
      <c r="Z42" s="62" t="str">
        <f ca="1">IF(Z$1&lt;&gt;"",IF(ISNA(INDIRECT("GWN!X"&amp;Tabelle2!$B36)),"",IF(INDIRECT("GWN!X"&amp;Tabelle2!$B36)="-","-",IF(INDIRECT("GWN!X"&amp;Tabelle2!$B36)="","",IF(INDIRECT("GWN!X"&amp;Tabelle2!$B36)=0,Tabelle2!$D36,INDIRECT("GWN!X"&amp;Tabelle2!$B36))))),"")</f>
        <v/>
      </c>
    </row>
    <row r="43" spans="1:26" x14ac:dyDescent="0.2">
      <c r="A43" s="162"/>
      <c r="B43" s="62"/>
      <c r="C43" s="62"/>
      <c r="D43" s="62"/>
      <c r="E43" s="165" t="s">
        <v>94</v>
      </c>
      <c r="F43" s="166" t="s">
        <v>9</v>
      </c>
      <c r="G43" s="62" t="str">
        <f ca="1">IF(G$1&lt;&gt;"",IF(ISNA(INDIRECT("GWN!E"&amp;Tabelle2!$B37)),"",IF(INDIRECT("GWN!E"&amp;Tabelle2!$B37)="-","-",IF(INDIRECT("GWN!E"&amp;Tabelle2!$B37)="","",IF(INDIRECT("GWN!E"&amp;Tabelle2!$B37)=0,Tabelle2!$D37,INDIRECT("GWN!E"&amp;Tabelle2!$B37))))),"")</f>
        <v/>
      </c>
      <c r="H43" s="62" t="str">
        <f ca="1">IF(H$1&lt;&gt;"",IF(ISNA(INDIRECT("GWN!F"&amp;Tabelle2!$B37)),"",IF(INDIRECT("GWN!F"&amp;Tabelle2!$B37)="-","-",IF(INDIRECT("GWN!F"&amp;Tabelle2!$B37)="","",IF(INDIRECT("GWN!F"&amp;Tabelle2!$B37)=0,Tabelle2!$D37,INDIRECT("GWN!F"&amp;Tabelle2!$B37))))),"")</f>
        <v/>
      </c>
      <c r="I43" s="62" t="str">
        <f ca="1">IF(I$1&lt;&gt;"",IF(ISNA(INDIRECT("GWN!G"&amp;Tabelle2!$B37)),"",IF(INDIRECT("GWN!G"&amp;Tabelle2!$B37)="-","-",IF(INDIRECT("GWN!G"&amp;Tabelle2!$B37)="","",IF(INDIRECT("GWN!G"&amp;Tabelle2!$B37)=0,Tabelle2!$D37,INDIRECT("GWN!G"&amp;Tabelle2!$B37))))),"")</f>
        <v/>
      </c>
      <c r="J43" s="62" t="str">
        <f ca="1">IF(J$1&lt;&gt;"",IF(ISNA(INDIRECT("GWN!H"&amp;Tabelle2!$B37)),"",IF(INDIRECT("GWN!H"&amp;Tabelle2!$B37)="-","-",IF(INDIRECT("GWN!H"&amp;Tabelle2!$B37)="","",IF(INDIRECT("GWN!H"&amp;Tabelle2!$B37)=0,Tabelle2!$D37,INDIRECT("GWN!H"&amp;Tabelle2!$B37))))),"")</f>
        <v/>
      </c>
      <c r="K43" s="62" t="str">
        <f ca="1">IF(K$1&lt;&gt;"",IF(ISNA(INDIRECT("GWN!I"&amp;Tabelle2!$B37)),"",IF(INDIRECT("GWN!I"&amp;Tabelle2!$B37)="-","-",IF(INDIRECT("GWN!I"&amp;Tabelle2!$B37)="","",IF(INDIRECT("GWN!I"&amp;Tabelle2!$B37)=0,Tabelle2!$D37,INDIRECT("GWN!I"&amp;Tabelle2!$B37))))),"")</f>
        <v/>
      </c>
      <c r="L43" s="62" t="str">
        <f ca="1">IF(L$1&lt;&gt;"",IF(ISNA(INDIRECT("GWN!J"&amp;Tabelle2!$B37)),"",IF(INDIRECT("GWN!J"&amp;Tabelle2!$B37)="-","-",IF(INDIRECT("GWN!J"&amp;Tabelle2!$B37)="","",IF(INDIRECT("GWN!J"&amp;Tabelle2!$B37)=0,Tabelle2!$D37,INDIRECT("GWN!J"&amp;Tabelle2!$B37))))),"")</f>
        <v/>
      </c>
      <c r="M43" s="62" t="str">
        <f ca="1">IF(M$1&lt;&gt;"",IF(ISNA(INDIRECT("GWN!K"&amp;Tabelle2!$B37)),"",IF(INDIRECT("GWN!K"&amp;Tabelle2!$B37)="-","-",IF(INDIRECT("GWN!K"&amp;Tabelle2!$B37)="","",IF(INDIRECT("GWN!K"&amp;Tabelle2!$B37)=0,Tabelle2!$D37,INDIRECT("GWN!K"&amp;Tabelle2!$B37))))),"")</f>
        <v/>
      </c>
      <c r="N43" s="62" t="str">
        <f ca="1">IF(N$1&lt;&gt;"",IF(ISNA(INDIRECT("GWN!L"&amp;Tabelle2!$B37)),"",IF(INDIRECT("GWN!L"&amp;Tabelle2!$B37)="-","-",IF(INDIRECT("GWN!L"&amp;Tabelle2!$B37)="","",IF(INDIRECT("GWN!L"&amp;Tabelle2!$B37)=0,Tabelle2!$D37,INDIRECT("GWN!L"&amp;Tabelle2!$B37))))),"")</f>
        <v/>
      </c>
      <c r="O43" s="62" t="str">
        <f ca="1">IF(O$1&lt;&gt;"",IF(ISNA(INDIRECT("GWN!M"&amp;Tabelle2!$B37)),"",IF(INDIRECT("GWN!M"&amp;Tabelle2!$B37)="-","-",IF(INDIRECT("GWN!M"&amp;Tabelle2!$B37)="","",IF(INDIRECT("GWN!M"&amp;Tabelle2!$B37)=0,Tabelle2!$D37,INDIRECT("GWN!M"&amp;Tabelle2!$B37))))),"")</f>
        <v/>
      </c>
      <c r="P43" s="62" t="str">
        <f ca="1">IF(P$1&lt;&gt;"",IF(ISNA(INDIRECT("GWN!N"&amp;Tabelle2!$B37)),"",IF(INDIRECT("GWN!N"&amp;Tabelle2!$B37)="-","-",IF(INDIRECT("GWN!N"&amp;Tabelle2!$B37)="","",IF(INDIRECT("GWN!N"&amp;Tabelle2!$B37)=0,Tabelle2!$D37,INDIRECT("GWN!N"&amp;Tabelle2!$B37))))),"")</f>
        <v/>
      </c>
      <c r="Q43" s="62" t="str">
        <f ca="1">IF(Q$1&lt;&gt;"",IF(ISNA(INDIRECT("GWN!O"&amp;Tabelle2!$B37)),"",IF(INDIRECT("GWN!O"&amp;Tabelle2!$B37)="-","-",IF(INDIRECT("GWN!O"&amp;Tabelle2!$B37)="","",IF(INDIRECT("GWN!O"&amp;Tabelle2!$B37)=0,Tabelle2!$D37,INDIRECT("GWN!O"&amp;Tabelle2!$B37))))),"")</f>
        <v/>
      </c>
      <c r="R43" s="62" t="str">
        <f ca="1">IF(R$1&lt;&gt;"",IF(ISNA(INDIRECT("GWN!P"&amp;Tabelle2!$B37)),"",IF(INDIRECT("GWN!P"&amp;Tabelle2!$B37)="-","-",IF(INDIRECT("GWN!P"&amp;Tabelle2!$B37)="","",IF(INDIRECT("GWN!P"&amp;Tabelle2!$B37)=0,Tabelle2!$D37,INDIRECT("GWN!P"&amp;Tabelle2!$B37))))),"")</f>
        <v/>
      </c>
      <c r="S43" s="62" t="str">
        <f ca="1">IF(S$1&lt;&gt;"",IF(ISNA(INDIRECT("GWN!Q"&amp;Tabelle2!$B37)),"",IF(INDIRECT("GWN!Q"&amp;Tabelle2!$B37)="-","-",IF(INDIRECT("GWN!Q"&amp;Tabelle2!$B37)="","",IF(INDIRECT("GWN!Q"&amp;Tabelle2!$B37)=0,Tabelle2!$D37,INDIRECT("GWN!Q"&amp;Tabelle2!$B37))))),"")</f>
        <v/>
      </c>
      <c r="T43" s="62" t="str">
        <f ca="1">IF(T$1&lt;&gt;"",IF(ISNA(INDIRECT("GWN!R"&amp;Tabelle2!$B37)),"",IF(INDIRECT("GWN!R"&amp;Tabelle2!$B37)="-","-",IF(INDIRECT("GWN!R"&amp;Tabelle2!$B37)="","",IF(INDIRECT("GWN!R"&amp;Tabelle2!$B37)=0,Tabelle2!$D37,INDIRECT("GWN!R"&amp;Tabelle2!$B37))))),"")</f>
        <v/>
      </c>
      <c r="U43" s="62" t="str">
        <f ca="1">IF(U$1&lt;&gt;"",IF(ISNA(INDIRECT("GWN!S"&amp;Tabelle2!$B37)),"",IF(INDIRECT("GWN!S"&amp;Tabelle2!$B37)="-","-",IF(INDIRECT("GWN!S"&amp;Tabelle2!$B37)="","",IF(INDIRECT("GWN!S"&amp;Tabelle2!$B37)=0,Tabelle2!$D37,INDIRECT("GWN!S"&amp;Tabelle2!$B37))))),"")</f>
        <v/>
      </c>
      <c r="V43" s="62" t="str">
        <f ca="1">IF(V$1&lt;&gt;"",IF(ISNA(INDIRECT("GWN!T"&amp;Tabelle2!$B37)),"",IF(INDIRECT("GWN!T"&amp;Tabelle2!$B37)="-","-",IF(INDIRECT("GWN!T"&amp;Tabelle2!$B37)="","",IF(INDIRECT("GWN!T"&amp;Tabelle2!$B37)=0,Tabelle2!$D37,INDIRECT("GWN!T"&amp;Tabelle2!$B37))))),"")</f>
        <v/>
      </c>
      <c r="W43" s="62" t="str">
        <f ca="1">IF(W$1&lt;&gt;"",IF(ISNA(INDIRECT("GWN!U"&amp;Tabelle2!$B37)),"",IF(INDIRECT("GWN!U"&amp;Tabelle2!$B37)="-","-",IF(INDIRECT("GWN!U"&amp;Tabelle2!$B37)="","",IF(INDIRECT("GWN!U"&amp;Tabelle2!$B37)=0,Tabelle2!$D37,INDIRECT("GWN!U"&amp;Tabelle2!$B37))))),"")</f>
        <v/>
      </c>
      <c r="X43" s="62" t="str">
        <f ca="1">IF(X$1&lt;&gt;"",IF(ISNA(INDIRECT("GWN!V"&amp;Tabelle2!$B37)),"",IF(INDIRECT("GWN!V"&amp;Tabelle2!$B37)="-","-",IF(INDIRECT("GWN!V"&amp;Tabelle2!$B37)="","",IF(INDIRECT("GWN!V"&amp;Tabelle2!$B37)=0,Tabelle2!$D37,INDIRECT("GWN!V"&amp;Tabelle2!$B37))))),"")</f>
        <v/>
      </c>
      <c r="Y43" s="62" t="str">
        <f ca="1">IF(Y$1&lt;&gt;"",IF(ISNA(INDIRECT("GWN!W"&amp;Tabelle2!$B37)),"",IF(INDIRECT("GWN!W"&amp;Tabelle2!$B37)="-","-",IF(INDIRECT("GWN!W"&amp;Tabelle2!$B37)="","",IF(INDIRECT("GWN!W"&amp;Tabelle2!$B37)=0,Tabelle2!$D37,INDIRECT("GWN!W"&amp;Tabelle2!$B37))))),"")</f>
        <v/>
      </c>
      <c r="Z43" s="62" t="str">
        <f ca="1">IF(Z$1&lt;&gt;"",IF(ISNA(INDIRECT("GWN!X"&amp;Tabelle2!$B37)),"",IF(INDIRECT("GWN!X"&amp;Tabelle2!$B37)="-","-",IF(INDIRECT("GWN!X"&amp;Tabelle2!$B37)="","",IF(INDIRECT("GWN!X"&amp;Tabelle2!$B37)=0,Tabelle2!$D37,INDIRECT("GWN!X"&amp;Tabelle2!$B37))))),"")</f>
        <v/>
      </c>
    </row>
    <row r="44" spans="1:26" x14ac:dyDescent="0.2">
      <c r="A44" s="162"/>
      <c r="B44" s="62"/>
      <c r="C44" s="62"/>
      <c r="D44" s="62"/>
      <c r="E44" s="165" t="s">
        <v>95</v>
      </c>
      <c r="F44" s="166" t="s">
        <v>9</v>
      </c>
      <c r="G44" s="62" t="str">
        <f ca="1">IF(G$1&lt;&gt;"",IF(ISNA(INDIRECT("GWN!E"&amp;Tabelle2!$B38)),"",IF(INDIRECT("GWN!E"&amp;Tabelle2!$B38)="-","-",IF(INDIRECT("GWN!E"&amp;Tabelle2!$B38)="","",IF(INDIRECT("GWN!E"&amp;Tabelle2!$B38)=0,Tabelle2!$D38,INDIRECT("GWN!E"&amp;Tabelle2!$B38))))),"")</f>
        <v/>
      </c>
      <c r="H44" s="62" t="str">
        <f ca="1">IF(H$1&lt;&gt;"",IF(ISNA(INDIRECT("GWN!F"&amp;Tabelle2!$B38)),"",IF(INDIRECT("GWN!F"&amp;Tabelle2!$B38)="-","-",IF(INDIRECT("GWN!F"&amp;Tabelle2!$B38)="","",IF(INDIRECT("GWN!F"&amp;Tabelle2!$B38)=0,Tabelle2!$D38,INDIRECT("GWN!F"&amp;Tabelle2!$B38))))),"")</f>
        <v/>
      </c>
      <c r="I44" s="62" t="str">
        <f ca="1">IF(I$1&lt;&gt;"",IF(ISNA(INDIRECT("GWN!G"&amp;Tabelle2!$B38)),"",IF(INDIRECT("GWN!G"&amp;Tabelle2!$B38)="-","-",IF(INDIRECT("GWN!G"&amp;Tabelle2!$B38)="","",IF(INDIRECT("GWN!G"&amp;Tabelle2!$B38)=0,Tabelle2!$D38,INDIRECT("GWN!G"&amp;Tabelle2!$B38))))),"")</f>
        <v/>
      </c>
      <c r="J44" s="62" t="str">
        <f ca="1">IF(J$1&lt;&gt;"",IF(ISNA(INDIRECT("GWN!H"&amp;Tabelle2!$B38)),"",IF(INDIRECT("GWN!H"&amp;Tabelle2!$B38)="-","-",IF(INDIRECT("GWN!H"&amp;Tabelle2!$B38)="","",IF(INDIRECT("GWN!H"&amp;Tabelle2!$B38)=0,Tabelle2!$D38,INDIRECT("GWN!H"&amp;Tabelle2!$B38))))),"")</f>
        <v/>
      </c>
      <c r="K44" s="62" t="str">
        <f ca="1">IF(K$1&lt;&gt;"",IF(ISNA(INDIRECT("GWN!I"&amp;Tabelle2!$B38)),"",IF(INDIRECT("GWN!I"&amp;Tabelle2!$B38)="-","-",IF(INDIRECT("GWN!I"&amp;Tabelle2!$B38)="","",IF(INDIRECT("GWN!I"&amp;Tabelle2!$B38)=0,Tabelle2!$D38,INDIRECT("GWN!I"&amp;Tabelle2!$B38))))),"")</f>
        <v/>
      </c>
      <c r="L44" s="62" t="str">
        <f ca="1">IF(L$1&lt;&gt;"",IF(ISNA(INDIRECT("GWN!J"&amp;Tabelle2!$B38)),"",IF(INDIRECT("GWN!J"&amp;Tabelle2!$B38)="-","-",IF(INDIRECT("GWN!J"&amp;Tabelle2!$B38)="","",IF(INDIRECT("GWN!J"&amp;Tabelle2!$B38)=0,Tabelle2!$D38,INDIRECT("GWN!J"&amp;Tabelle2!$B38))))),"")</f>
        <v/>
      </c>
      <c r="M44" s="62" t="str">
        <f ca="1">IF(M$1&lt;&gt;"",IF(ISNA(INDIRECT("GWN!K"&amp;Tabelle2!$B38)),"",IF(INDIRECT("GWN!K"&amp;Tabelle2!$B38)="-","-",IF(INDIRECT("GWN!K"&amp;Tabelle2!$B38)="","",IF(INDIRECT("GWN!K"&amp;Tabelle2!$B38)=0,Tabelle2!$D38,INDIRECT("GWN!K"&amp;Tabelle2!$B38))))),"")</f>
        <v/>
      </c>
      <c r="N44" s="62" t="str">
        <f ca="1">IF(N$1&lt;&gt;"",IF(ISNA(INDIRECT("GWN!L"&amp;Tabelle2!$B38)),"",IF(INDIRECT("GWN!L"&amp;Tabelle2!$B38)="-","-",IF(INDIRECT("GWN!L"&amp;Tabelle2!$B38)="","",IF(INDIRECT("GWN!L"&amp;Tabelle2!$B38)=0,Tabelle2!$D38,INDIRECT("GWN!L"&amp;Tabelle2!$B38))))),"")</f>
        <v/>
      </c>
      <c r="O44" s="62" t="str">
        <f ca="1">IF(O$1&lt;&gt;"",IF(ISNA(INDIRECT("GWN!M"&amp;Tabelle2!$B38)),"",IF(INDIRECT("GWN!M"&amp;Tabelle2!$B38)="-","-",IF(INDIRECT("GWN!M"&amp;Tabelle2!$B38)="","",IF(INDIRECT("GWN!M"&amp;Tabelle2!$B38)=0,Tabelle2!$D38,INDIRECT("GWN!M"&amp;Tabelle2!$B38))))),"")</f>
        <v/>
      </c>
      <c r="P44" s="62" t="str">
        <f ca="1">IF(P$1&lt;&gt;"",IF(ISNA(INDIRECT("GWN!N"&amp;Tabelle2!$B38)),"",IF(INDIRECT("GWN!N"&amp;Tabelle2!$B38)="-","-",IF(INDIRECT("GWN!N"&amp;Tabelle2!$B38)="","",IF(INDIRECT("GWN!N"&amp;Tabelle2!$B38)=0,Tabelle2!$D38,INDIRECT("GWN!N"&amp;Tabelle2!$B38))))),"")</f>
        <v/>
      </c>
      <c r="Q44" s="62" t="str">
        <f ca="1">IF(Q$1&lt;&gt;"",IF(ISNA(INDIRECT("GWN!O"&amp;Tabelle2!$B38)),"",IF(INDIRECT("GWN!O"&amp;Tabelle2!$B38)="-","-",IF(INDIRECT("GWN!O"&amp;Tabelle2!$B38)="","",IF(INDIRECT("GWN!O"&amp;Tabelle2!$B38)=0,Tabelle2!$D38,INDIRECT("GWN!O"&amp;Tabelle2!$B38))))),"")</f>
        <v/>
      </c>
      <c r="R44" s="62" t="str">
        <f ca="1">IF(R$1&lt;&gt;"",IF(ISNA(INDIRECT("GWN!P"&amp;Tabelle2!$B38)),"",IF(INDIRECT("GWN!P"&amp;Tabelle2!$B38)="-","-",IF(INDIRECT("GWN!P"&amp;Tabelle2!$B38)="","",IF(INDIRECT("GWN!P"&amp;Tabelle2!$B38)=0,Tabelle2!$D38,INDIRECT("GWN!P"&amp;Tabelle2!$B38))))),"")</f>
        <v/>
      </c>
      <c r="S44" s="62" t="str">
        <f ca="1">IF(S$1&lt;&gt;"",IF(ISNA(INDIRECT("GWN!Q"&amp;Tabelle2!$B38)),"",IF(INDIRECT("GWN!Q"&amp;Tabelle2!$B38)="-","-",IF(INDIRECT("GWN!Q"&amp;Tabelle2!$B38)="","",IF(INDIRECT("GWN!Q"&amp;Tabelle2!$B38)=0,Tabelle2!$D38,INDIRECT("GWN!Q"&amp;Tabelle2!$B38))))),"")</f>
        <v/>
      </c>
      <c r="T44" s="62" t="str">
        <f ca="1">IF(T$1&lt;&gt;"",IF(ISNA(INDIRECT("GWN!R"&amp;Tabelle2!$B38)),"",IF(INDIRECT("GWN!R"&amp;Tabelle2!$B38)="-","-",IF(INDIRECT("GWN!R"&amp;Tabelle2!$B38)="","",IF(INDIRECT("GWN!R"&amp;Tabelle2!$B38)=0,Tabelle2!$D38,INDIRECT("GWN!R"&amp;Tabelle2!$B38))))),"")</f>
        <v/>
      </c>
      <c r="U44" s="62" t="str">
        <f ca="1">IF(U$1&lt;&gt;"",IF(ISNA(INDIRECT("GWN!S"&amp;Tabelle2!$B38)),"",IF(INDIRECT("GWN!S"&amp;Tabelle2!$B38)="-","-",IF(INDIRECT("GWN!S"&amp;Tabelle2!$B38)="","",IF(INDIRECT("GWN!S"&amp;Tabelle2!$B38)=0,Tabelle2!$D38,INDIRECT("GWN!S"&amp;Tabelle2!$B38))))),"")</f>
        <v/>
      </c>
      <c r="V44" s="62" t="str">
        <f ca="1">IF(V$1&lt;&gt;"",IF(ISNA(INDIRECT("GWN!T"&amp;Tabelle2!$B38)),"",IF(INDIRECT("GWN!T"&amp;Tabelle2!$B38)="-","-",IF(INDIRECT("GWN!T"&amp;Tabelle2!$B38)="","",IF(INDIRECT("GWN!T"&amp;Tabelle2!$B38)=0,Tabelle2!$D38,INDIRECT("GWN!T"&amp;Tabelle2!$B38))))),"")</f>
        <v/>
      </c>
      <c r="W44" s="62" t="str">
        <f ca="1">IF(W$1&lt;&gt;"",IF(ISNA(INDIRECT("GWN!U"&amp;Tabelle2!$B38)),"",IF(INDIRECT("GWN!U"&amp;Tabelle2!$B38)="-","-",IF(INDIRECT("GWN!U"&amp;Tabelle2!$B38)="","",IF(INDIRECT("GWN!U"&amp;Tabelle2!$B38)=0,Tabelle2!$D38,INDIRECT("GWN!U"&amp;Tabelle2!$B38))))),"")</f>
        <v/>
      </c>
      <c r="X44" s="62" t="str">
        <f ca="1">IF(X$1&lt;&gt;"",IF(ISNA(INDIRECT("GWN!V"&amp;Tabelle2!$B38)),"",IF(INDIRECT("GWN!V"&amp;Tabelle2!$B38)="-","-",IF(INDIRECT("GWN!V"&amp;Tabelle2!$B38)="","",IF(INDIRECT("GWN!V"&amp;Tabelle2!$B38)=0,Tabelle2!$D38,INDIRECT("GWN!V"&amp;Tabelle2!$B38))))),"")</f>
        <v/>
      </c>
      <c r="Y44" s="62" t="str">
        <f ca="1">IF(Y$1&lt;&gt;"",IF(ISNA(INDIRECT("GWN!W"&amp;Tabelle2!$B38)),"",IF(INDIRECT("GWN!W"&amp;Tabelle2!$B38)="-","-",IF(INDIRECT("GWN!W"&amp;Tabelle2!$B38)="","",IF(INDIRECT("GWN!W"&amp;Tabelle2!$B38)=0,Tabelle2!$D38,INDIRECT("GWN!W"&amp;Tabelle2!$B38))))),"")</f>
        <v/>
      </c>
      <c r="Z44" s="62" t="str">
        <f ca="1">IF(Z$1&lt;&gt;"",IF(ISNA(INDIRECT("GWN!X"&amp;Tabelle2!$B38)),"",IF(INDIRECT("GWN!X"&amp;Tabelle2!$B38)="-","-",IF(INDIRECT("GWN!X"&amp;Tabelle2!$B38)="","",IF(INDIRECT("GWN!X"&amp;Tabelle2!$B38)=0,Tabelle2!$D38,INDIRECT("GWN!X"&amp;Tabelle2!$B38))))),"")</f>
        <v/>
      </c>
    </row>
    <row r="45" spans="1:26" x14ac:dyDescent="0.2">
      <c r="A45" s="162"/>
      <c r="B45" s="62"/>
      <c r="C45" s="62"/>
      <c r="D45" s="62"/>
      <c r="E45" s="165" t="s">
        <v>96</v>
      </c>
      <c r="F45" s="166" t="s">
        <v>9</v>
      </c>
      <c r="G45" s="62" t="str">
        <f ca="1">IF(G$1&lt;&gt;"",IF(ISNA(INDIRECT("GWN!E"&amp;Tabelle2!$B39)),"",IF(INDIRECT("GWN!E"&amp;Tabelle2!$B39)="-","-",IF(INDIRECT("GWN!E"&amp;Tabelle2!$B39)="","",IF(INDIRECT("GWN!E"&amp;Tabelle2!$B39)=0,Tabelle2!$D39,INDIRECT("GWN!E"&amp;Tabelle2!$B39))))),"")</f>
        <v/>
      </c>
      <c r="H45" s="62" t="str">
        <f ca="1">IF(H$1&lt;&gt;"",IF(ISNA(INDIRECT("GWN!F"&amp;Tabelle2!$B39)),"",IF(INDIRECT("GWN!F"&amp;Tabelle2!$B39)="-","-",IF(INDIRECT("GWN!F"&amp;Tabelle2!$B39)="","",IF(INDIRECT("GWN!F"&amp;Tabelle2!$B39)=0,Tabelle2!$D39,INDIRECT("GWN!F"&amp;Tabelle2!$B39))))),"")</f>
        <v/>
      </c>
      <c r="I45" s="62" t="str">
        <f ca="1">IF(I$1&lt;&gt;"",IF(ISNA(INDIRECT("GWN!G"&amp;Tabelle2!$B39)),"",IF(INDIRECT("GWN!G"&amp;Tabelle2!$B39)="-","-",IF(INDIRECT("GWN!G"&amp;Tabelle2!$B39)="","",IF(INDIRECT("GWN!G"&amp;Tabelle2!$B39)=0,Tabelle2!$D39,INDIRECT("GWN!G"&amp;Tabelle2!$B39))))),"")</f>
        <v/>
      </c>
      <c r="J45" s="62" t="str">
        <f ca="1">IF(J$1&lt;&gt;"",IF(ISNA(INDIRECT("GWN!H"&amp;Tabelle2!$B39)),"",IF(INDIRECT("GWN!H"&amp;Tabelle2!$B39)="-","-",IF(INDIRECT("GWN!H"&amp;Tabelle2!$B39)="","",IF(INDIRECT("GWN!H"&amp;Tabelle2!$B39)=0,Tabelle2!$D39,INDIRECT("GWN!H"&amp;Tabelle2!$B39))))),"")</f>
        <v/>
      </c>
      <c r="K45" s="62" t="str">
        <f ca="1">IF(K$1&lt;&gt;"",IF(ISNA(INDIRECT("GWN!I"&amp;Tabelle2!$B39)),"",IF(INDIRECT("GWN!I"&amp;Tabelle2!$B39)="-","-",IF(INDIRECT("GWN!I"&amp;Tabelle2!$B39)="","",IF(INDIRECT("GWN!I"&amp;Tabelle2!$B39)=0,Tabelle2!$D39,INDIRECT("GWN!I"&amp;Tabelle2!$B39))))),"")</f>
        <v/>
      </c>
      <c r="L45" s="62" t="str">
        <f ca="1">IF(L$1&lt;&gt;"",IF(ISNA(INDIRECT("GWN!J"&amp;Tabelle2!$B39)),"",IF(INDIRECT("GWN!J"&amp;Tabelle2!$B39)="-","-",IF(INDIRECT("GWN!J"&amp;Tabelle2!$B39)="","",IF(INDIRECT("GWN!J"&amp;Tabelle2!$B39)=0,Tabelle2!$D39,INDIRECT("GWN!J"&amp;Tabelle2!$B39))))),"")</f>
        <v/>
      </c>
      <c r="M45" s="62" t="str">
        <f ca="1">IF(M$1&lt;&gt;"",IF(ISNA(INDIRECT("GWN!K"&amp;Tabelle2!$B39)),"",IF(INDIRECT("GWN!K"&amp;Tabelle2!$B39)="-","-",IF(INDIRECT("GWN!K"&amp;Tabelle2!$B39)="","",IF(INDIRECT("GWN!K"&amp;Tabelle2!$B39)=0,Tabelle2!$D39,INDIRECT("GWN!K"&amp;Tabelle2!$B39))))),"")</f>
        <v/>
      </c>
      <c r="N45" s="62" t="str">
        <f ca="1">IF(N$1&lt;&gt;"",IF(ISNA(INDIRECT("GWN!L"&amp;Tabelle2!$B39)),"",IF(INDIRECT("GWN!L"&amp;Tabelle2!$B39)="-","-",IF(INDIRECT("GWN!L"&amp;Tabelle2!$B39)="","",IF(INDIRECT("GWN!L"&amp;Tabelle2!$B39)=0,Tabelle2!$D39,INDIRECT("GWN!L"&amp;Tabelle2!$B39))))),"")</f>
        <v/>
      </c>
      <c r="O45" s="62" t="str">
        <f ca="1">IF(O$1&lt;&gt;"",IF(ISNA(INDIRECT("GWN!M"&amp;Tabelle2!$B39)),"",IF(INDIRECT("GWN!M"&amp;Tabelle2!$B39)="-","-",IF(INDIRECT("GWN!M"&amp;Tabelle2!$B39)="","",IF(INDIRECT("GWN!M"&amp;Tabelle2!$B39)=0,Tabelle2!$D39,INDIRECT("GWN!M"&amp;Tabelle2!$B39))))),"")</f>
        <v/>
      </c>
      <c r="P45" s="62" t="str">
        <f ca="1">IF(P$1&lt;&gt;"",IF(ISNA(INDIRECT("GWN!N"&amp;Tabelle2!$B39)),"",IF(INDIRECT("GWN!N"&amp;Tabelle2!$B39)="-","-",IF(INDIRECT("GWN!N"&amp;Tabelle2!$B39)="","",IF(INDIRECT("GWN!N"&amp;Tabelle2!$B39)=0,Tabelle2!$D39,INDIRECT("GWN!N"&amp;Tabelle2!$B39))))),"")</f>
        <v/>
      </c>
      <c r="Q45" s="62" t="str">
        <f ca="1">IF(Q$1&lt;&gt;"",IF(ISNA(INDIRECT("GWN!O"&amp;Tabelle2!$B39)),"",IF(INDIRECT("GWN!O"&amp;Tabelle2!$B39)="-","-",IF(INDIRECT("GWN!O"&amp;Tabelle2!$B39)="","",IF(INDIRECT("GWN!O"&amp;Tabelle2!$B39)=0,Tabelle2!$D39,INDIRECT("GWN!O"&amp;Tabelle2!$B39))))),"")</f>
        <v/>
      </c>
      <c r="R45" s="62" t="str">
        <f ca="1">IF(R$1&lt;&gt;"",IF(ISNA(INDIRECT("GWN!P"&amp;Tabelle2!$B39)),"",IF(INDIRECT("GWN!P"&amp;Tabelle2!$B39)="-","-",IF(INDIRECT("GWN!P"&amp;Tabelle2!$B39)="","",IF(INDIRECT("GWN!P"&amp;Tabelle2!$B39)=0,Tabelle2!$D39,INDIRECT("GWN!P"&amp;Tabelle2!$B39))))),"")</f>
        <v/>
      </c>
      <c r="S45" s="62" t="str">
        <f ca="1">IF(S$1&lt;&gt;"",IF(ISNA(INDIRECT("GWN!Q"&amp;Tabelle2!$B39)),"",IF(INDIRECT("GWN!Q"&amp;Tabelle2!$B39)="-","-",IF(INDIRECT("GWN!Q"&amp;Tabelle2!$B39)="","",IF(INDIRECT("GWN!Q"&amp;Tabelle2!$B39)=0,Tabelle2!$D39,INDIRECT("GWN!Q"&amp;Tabelle2!$B39))))),"")</f>
        <v/>
      </c>
      <c r="T45" s="62" t="str">
        <f ca="1">IF(T$1&lt;&gt;"",IF(ISNA(INDIRECT("GWN!R"&amp;Tabelle2!$B39)),"",IF(INDIRECT("GWN!R"&amp;Tabelle2!$B39)="-","-",IF(INDIRECT("GWN!R"&amp;Tabelle2!$B39)="","",IF(INDIRECT("GWN!R"&amp;Tabelle2!$B39)=0,Tabelle2!$D39,INDIRECT("GWN!R"&amp;Tabelle2!$B39))))),"")</f>
        <v/>
      </c>
      <c r="U45" s="62" t="str">
        <f ca="1">IF(U$1&lt;&gt;"",IF(ISNA(INDIRECT("GWN!S"&amp;Tabelle2!$B39)),"",IF(INDIRECT("GWN!S"&amp;Tabelle2!$B39)="-","-",IF(INDIRECT("GWN!S"&amp;Tabelle2!$B39)="","",IF(INDIRECT("GWN!S"&amp;Tabelle2!$B39)=0,Tabelle2!$D39,INDIRECT("GWN!S"&amp;Tabelle2!$B39))))),"")</f>
        <v/>
      </c>
      <c r="V45" s="62" t="str">
        <f ca="1">IF(V$1&lt;&gt;"",IF(ISNA(INDIRECT("GWN!T"&amp;Tabelle2!$B39)),"",IF(INDIRECT("GWN!T"&amp;Tabelle2!$B39)="-","-",IF(INDIRECT("GWN!T"&amp;Tabelle2!$B39)="","",IF(INDIRECT("GWN!T"&amp;Tabelle2!$B39)=0,Tabelle2!$D39,INDIRECT("GWN!T"&amp;Tabelle2!$B39))))),"")</f>
        <v/>
      </c>
      <c r="W45" s="62" t="str">
        <f ca="1">IF(W$1&lt;&gt;"",IF(ISNA(INDIRECT("GWN!U"&amp;Tabelle2!$B39)),"",IF(INDIRECT("GWN!U"&amp;Tabelle2!$B39)="-","-",IF(INDIRECT("GWN!U"&amp;Tabelle2!$B39)="","",IF(INDIRECT("GWN!U"&amp;Tabelle2!$B39)=0,Tabelle2!$D39,INDIRECT("GWN!U"&amp;Tabelle2!$B39))))),"")</f>
        <v/>
      </c>
      <c r="X45" s="62" t="str">
        <f ca="1">IF(X$1&lt;&gt;"",IF(ISNA(INDIRECT("GWN!V"&amp;Tabelle2!$B39)),"",IF(INDIRECT("GWN!V"&amp;Tabelle2!$B39)="-","-",IF(INDIRECT("GWN!V"&amp;Tabelle2!$B39)="","",IF(INDIRECT("GWN!V"&amp;Tabelle2!$B39)=0,Tabelle2!$D39,INDIRECT("GWN!V"&amp;Tabelle2!$B39))))),"")</f>
        <v/>
      </c>
      <c r="Y45" s="62" t="str">
        <f ca="1">IF(Y$1&lt;&gt;"",IF(ISNA(INDIRECT("GWN!W"&amp;Tabelle2!$B39)),"",IF(INDIRECT("GWN!W"&amp;Tabelle2!$B39)="-","-",IF(INDIRECT("GWN!W"&amp;Tabelle2!$B39)="","",IF(INDIRECT("GWN!W"&amp;Tabelle2!$B39)=0,Tabelle2!$D39,INDIRECT("GWN!W"&amp;Tabelle2!$B39))))),"")</f>
        <v/>
      </c>
      <c r="Z45" s="62" t="str">
        <f ca="1">IF(Z$1&lt;&gt;"",IF(ISNA(INDIRECT("GWN!X"&amp;Tabelle2!$B39)),"",IF(INDIRECT("GWN!X"&amp;Tabelle2!$B39)="-","-",IF(INDIRECT("GWN!X"&amp;Tabelle2!$B39)="","",IF(INDIRECT("GWN!X"&amp;Tabelle2!$B39)=0,Tabelle2!$D39,INDIRECT("GWN!X"&amp;Tabelle2!$B39))))),"")</f>
        <v/>
      </c>
    </row>
    <row r="46" spans="1:26" x14ac:dyDescent="0.2">
      <c r="A46" s="162"/>
      <c r="B46" s="62"/>
      <c r="C46" s="62"/>
      <c r="D46" s="62"/>
      <c r="E46" s="165" t="s">
        <v>97</v>
      </c>
      <c r="F46" s="166" t="s">
        <v>9</v>
      </c>
      <c r="G46" s="62" t="str">
        <f ca="1">IF(G$1&lt;&gt;"",IF(ISNA(INDIRECT("GWN!E"&amp;Tabelle2!$B40)),"",IF(INDIRECT("GWN!E"&amp;Tabelle2!$B40)="-","-",IF(INDIRECT("GWN!E"&amp;Tabelle2!$B40)="","",IF(INDIRECT("GWN!E"&amp;Tabelle2!$B40)=0,Tabelle2!$D40,INDIRECT("GWN!E"&amp;Tabelle2!$B40))))),"")</f>
        <v/>
      </c>
      <c r="H46" s="62" t="str">
        <f ca="1">IF(H$1&lt;&gt;"",IF(ISNA(INDIRECT("GWN!F"&amp;Tabelle2!$B40)),"",IF(INDIRECT("GWN!F"&amp;Tabelle2!$B40)="-","-",IF(INDIRECT("GWN!F"&amp;Tabelle2!$B40)="","",IF(INDIRECT("GWN!F"&amp;Tabelle2!$B40)=0,Tabelle2!$D40,INDIRECT("GWN!F"&amp;Tabelle2!$B40))))),"")</f>
        <v/>
      </c>
      <c r="I46" s="62" t="str">
        <f ca="1">IF(I$1&lt;&gt;"",IF(ISNA(INDIRECT("GWN!G"&amp;Tabelle2!$B40)),"",IF(INDIRECT("GWN!G"&amp;Tabelle2!$B40)="-","-",IF(INDIRECT("GWN!G"&amp;Tabelle2!$B40)="","",IF(INDIRECT("GWN!G"&amp;Tabelle2!$B40)=0,Tabelle2!$D40,INDIRECT("GWN!G"&amp;Tabelle2!$B40))))),"")</f>
        <v/>
      </c>
      <c r="J46" s="62" t="str">
        <f ca="1">IF(J$1&lt;&gt;"",IF(ISNA(INDIRECT("GWN!H"&amp;Tabelle2!$B40)),"",IF(INDIRECT("GWN!H"&amp;Tabelle2!$B40)="-","-",IF(INDIRECT("GWN!H"&amp;Tabelle2!$B40)="","",IF(INDIRECT("GWN!H"&amp;Tabelle2!$B40)=0,Tabelle2!$D40,INDIRECT("GWN!H"&amp;Tabelle2!$B40))))),"")</f>
        <v/>
      </c>
      <c r="K46" s="62" t="str">
        <f ca="1">IF(K$1&lt;&gt;"",IF(ISNA(INDIRECT("GWN!I"&amp;Tabelle2!$B40)),"",IF(INDIRECT("GWN!I"&amp;Tabelle2!$B40)="-","-",IF(INDIRECT("GWN!I"&amp;Tabelle2!$B40)="","",IF(INDIRECT("GWN!I"&amp;Tabelle2!$B40)=0,Tabelle2!$D40,INDIRECT("GWN!I"&amp;Tabelle2!$B40))))),"")</f>
        <v/>
      </c>
      <c r="L46" s="62" t="str">
        <f ca="1">IF(L$1&lt;&gt;"",IF(ISNA(INDIRECT("GWN!J"&amp;Tabelle2!$B40)),"",IF(INDIRECT("GWN!J"&amp;Tabelle2!$B40)="-","-",IF(INDIRECT("GWN!J"&amp;Tabelle2!$B40)="","",IF(INDIRECT("GWN!J"&amp;Tabelle2!$B40)=0,Tabelle2!$D40,INDIRECT("GWN!J"&amp;Tabelle2!$B40))))),"")</f>
        <v/>
      </c>
      <c r="M46" s="62" t="str">
        <f ca="1">IF(M$1&lt;&gt;"",IF(ISNA(INDIRECT("GWN!K"&amp;Tabelle2!$B40)),"",IF(INDIRECT("GWN!K"&amp;Tabelle2!$B40)="-","-",IF(INDIRECT("GWN!K"&amp;Tabelle2!$B40)="","",IF(INDIRECT("GWN!K"&amp;Tabelle2!$B40)=0,Tabelle2!$D40,INDIRECT("GWN!K"&amp;Tabelle2!$B40))))),"")</f>
        <v/>
      </c>
      <c r="N46" s="62" t="str">
        <f ca="1">IF(N$1&lt;&gt;"",IF(ISNA(INDIRECT("GWN!L"&amp;Tabelle2!$B40)),"",IF(INDIRECT("GWN!L"&amp;Tabelle2!$B40)="-","-",IF(INDIRECT("GWN!L"&amp;Tabelle2!$B40)="","",IF(INDIRECT("GWN!L"&amp;Tabelle2!$B40)=0,Tabelle2!$D40,INDIRECT("GWN!L"&amp;Tabelle2!$B40))))),"")</f>
        <v/>
      </c>
      <c r="O46" s="62" t="str">
        <f ca="1">IF(O$1&lt;&gt;"",IF(ISNA(INDIRECT("GWN!M"&amp;Tabelle2!$B40)),"",IF(INDIRECT("GWN!M"&amp;Tabelle2!$B40)="-","-",IF(INDIRECT("GWN!M"&amp;Tabelle2!$B40)="","",IF(INDIRECT("GWN!M"&amp;Tabelle2!$B40)=0,Tabelle2!$D40,INDIRECT("GWN!M"&amp;Tabelle2!$B40))))),"")</f>
        <v/>
      </c>
      <c r="P46" s="62" t="str">
        <f ca="1">IF(P$1&lt;&gt;"",IF(ISNA(INDIRECT("GWN!N"&amp;Tabelle2!$B40)),"",IF(INDIRECT("GWN!N"&amp;Tabelle2!$B40)="-","-",IF(INDIRECT("GWN!N"&amp;Tabelle2!$B40)="","",IF(INDIRECT("GWN!N"&amp;Tabelle2!$B40)=0,Tabelle2!$D40,INDIRECT("GWN!N"&amp;Tabelle2!$B40))))),"")</f>
        <v/>
      </c>
      <c r="Q46" s="62" t="str">
        <f ca="1">IF(Q$1&lt;&gt;"",IF(ISNA(INDIRECT("GWN!O"&amp;Tabelle2!$B40)),"",IF(INDIRECT("GWN!O"&amp;Tabelle2!$B40)="-","-",IF(INDIRECT("GWN!O"&amp;Tabelle2!$B40)="","",IF(INDIRECT("GWN!O"&amp;Tabelle2!$B40)=0,Tabelle2!$D40,INDIRECT("GWN!O"&amp;Tabelle2!$B40))))),"")</f>
        <v/>
      </c>
      <c r="R46" s="62" t="str">
        <f ca="1">IF(R$1&lt;&gt;"",IF(ISNA(INDIRECT("GWN!P"&amp;Tabelle2!$B40)),"",IF(INDIRECT("GWN!P"&amp;Tabelle2!$B40)="-","-",IF(INDIRECT("GWN!P"&amp;Tabelle2!$B40)="","",IF(INDIRECT("GWN!P"&amp;Tabelle2!$B40)=0,Tabelle2!$D40,INDIRECT("GWN!P"&amp;Tabelle2!$B40))))),"")</f>
        <v/>
      </c>
      <c r="S46" s="62" t="str">
        <f ca="1">IF(S$1&lt;&gt;"",IF(ISNA(INDIRECT("GWN!Q"&amp;Tabelle2!$B40)),"",IF(INDIRECT("GWN!Q"&amp;Tabelle2!$B40)="-","-",IF(INDIRECT("GWN!Q"&amp;Tabelle2!$B40)="","",IF(INDIRECT("GWN!Q"&amp;Tabelle2!$B40)=0,Tabelle2!$D40,INDIRECT("GWN!Q"&amp;Tabelle2!$B40))))),"")</f>
        <v/>
      </c>
      <c r="T46" s="62" t="str">
        <f ca="1">IF(T$1&lt;&gt;"",IF(ISNA(INDIRECT("GWN!R"&amp;Tabelle2!$B40)),"",IF(INDIRECT("GWN!R"&amp;Tabelle2!$B40)="-","-",IF(INDIRECT("GWN!R"&amp;Tabelle2!$B40)="","",IF(INDIRECT("GWN!R"&amp;Tabelle2!$B40)=0,Tabelle2!$D40,INDIRECT("GWN!R"&amp;Tabelle2!$B40))))),"")</f>
        <v/>
      </c>
      <c r="U46" s="62" t="str">
        <f ca="1">IF(U$1&lt;&gt;"",IF(ISNA(INDIRECT("GWN!S"&amp;Tabelle2!$B40)),"",IF(INDIRECT("GWN!S"&amp;Tabelle2!$B40)="-","-",IF(INDIRECT("GWN!S"&amp;Tabelle2!$B40)="","",IF(INDIRECT("GWN!S"&amp;Tabelle2!$B40)=0,Tabelle2!$D40,INDIRECT("GWN!S"&amp;Tabelle2!$B40))))),"")</f>
        <v/>
      </c>
      <c r="V46" s="62" t="str">
        <f ca="1">IF(V$1&lt;&gt;"",IF(ISNA(INDIRECT("GWN!T"&amp;Tabelle2!$B40)),"",IF(INDIRECT("GWN!T"&amp;Tabelle2!$B40)="-","-",IF(INDIRECT("GWN!T"&amp;Tabelle2!$B40)="","",IF(INDIRECT("GWN!T"&amp;Tabelle2!$B40)=0,Tabelle2!$D40,INDIRECT("GWN!T"&amp;Tabelle2!$B40))))),"")</f>
        <v/>
      </c>
      <c r="W46" s="62" t="str">
        <f ca="1">IF(W$1&lt;&gt;"",IF(ISNA(INDIRECT("GWN!U"&amp;Tabelle2!$B40)),"",IF(INDIRECT("GWN!U"&amp;Tabelle2!$B40)="-","-",IF(INDIRECT("GWN!U"&amp;Tabelle2!$B40)="","",IF(INDIRECT("GWN!U"&amp;Tabelle2!$B40)=0,Tabelle2!$D40,INDIRECT("GWN!U"&amp;Tabelle2!$B40))))),"")</f>
        <v/>
      </c>
      <c r="X46" s="62" t="str">
        <f ca="1">IF(X$1&lt;&gt;"",IF(ISNA(INDIRECT("GWN!V"&amp;Tabelle2!$B40)),"",IF(INDIRECT("GWN!V"&amp;Tabelle2!$B40)="-","-",IF(INDIRECT("GWN!V"&amp;Tabelle2!$B40)="","",IF(INDIRECT("GWN!V"&amp;Tabelle2!$B40)=0,Tabelle2!$D40,INDIRECT("GWN!V"&amp;Tabelle2!$B40))))),"")</f>
        <v/>
      </c>
      <c r="Y46" s="62" t="str">
        <f ca="1">IF(Y$1&lt;&gt;"",IF(ISNA(INDIRECT("GWN!W"&amp;Tabelle2!$B40)),"",IF(INDIRECT("GWN!W"&amp;Tabelle2!$B40)="-","-",IF(INDIRECT("GWN!W"&amp;Tabelle2!$B40)="","",IF(INDIRECT("GWN!W"&amp;Tabelle2!$B40)=0,Tabelle2!$D40,INDIRECT("GWN!W"&amp;Tabelle2!$B40))))),"")</f>
        <v/>
      </c>
      <c r="Z46" s="62" t="str">
        <f ca="1">IF(Z$1&lt;&gt;"",IF(ISNA(INDIRECT("GWN!X"&amp;Tabelle2!$B40)),"",IF(INDIRECT("GWN!X"&amp;Tabelle2!$B40)="-","-",IF(INDIRECT("GWN!X"&amp;Tabelle2!$B40)="","",IF(INDIRECT("GWN!X"&amp;Tabelle2!$B40)=0,Tabelle2!$D40,INDIRECT("GWN!X"&amp;Tabelle2!$B40))))),"")</f>
        <v/>
      </c>
    </row>
    <row r="47" spans="1:26" x14ac:dyDescent="0.2">
      <c r="A47" s="162"/>
      <c r="B47" s="62"/>
      <c r="C47" s="62"/>
      <c r="D47" s="62"/>
      <c r="E47" s="165" t="s">
        <v>98</v>
      </c>
      <c r="F47" s="166" t="s">
        <v>9</v>
      </c>
      <c r="G47" s="62" t="str">
        <f ca="1">IF(G$1&lt;&gt;"",IF(ISNA(INDIRECT("GWN!E"&amp;Tabelle2!$B41)),"",IF(INDIRECT("GWN!E"&amp;Tabelle2!$B41)="-","-",IF(INDIRECT("GWN!E"&amp;Tabelle2!$B41)="","",IF(INDIRECT("GWN!E"&amp;Tabelle2!$B41)=0,Tabelle2!$D41,INDIRECT("GWN!E"&amp;Tabelle2!$B41))))),"")</f>
        <v/>
      </c>
      <c r="H47" s="62" t="str">
        <f ca="1">IF(H$1&lt;&gt;"",IF(ISNA(INDIRECT("GWN!F"&amp;Tabelle2!$B41)),"",IF(INDIRECT("GWN!F"&amp;Tabelle2!$B41)="-","-",IF(INDIRECT("GWN!F"&amp;Tabelle2!$B41)="","",IF(INDIRECT("GWN!F"&amp;Tabelle2!$B41)=0,Tabelle2!$D41,INDIRECT("GWN!F"&amp;Tabelle2!$B41))))),"")</f>
        <v/>
      </c>
      <c r="I47" s="62" t="str">
        <f ca="1">IF(I$1&lt;&gt;"",IF(ISNA(INDIRECT("GWN!G"&amp;Tabelle2!$B41)),"",IF(INDIRECT("GWN!G"&amp;Tabelle2!$B41)="-","-",IF(INDIRECT("GWN!G"&amp;Tabelle2!$B41)="","",IF(INDIRECT("GWN!G"&amp;Tabelle2!$B41)=0,Tabelle2!$D41,INDIRECT("GWN!G"&amp;Tabelle2!$B41))))),"")</f>
        <v/>
      </c>
      <c r="J47" s="62" t="str">
        <f ca="1">IF(J$1&lt;&gt;"",IF(ISNA(INDIRECT("GWN!H"&amp;Tabelle2!$B41)),"",IF(INDIRECT("GWN!H"&amp;Tabelle2!$B41)="-","-",IF(INDIRECT("GWN!H"&amp;Tabelle2!$B41)="","",IF(INDIRECT("GWN!H"&amp;Tabelle2!$B41)=0,Tabelle2!$D41,INDIRECT("GWN!H"&amp;Tabelle2!$B41))))),"")</f>
        <v/>
      </c>
      <c r="K47" s="62" t="str">
        <f ca="1">IF(K$1&lt;&gt;"",IF(ISNA(INDIRECT("GWN!I"&amp;Tabelle2!$B41)),"",IF(INDIRECT("GWN!I"&amp;Tabelle2!$B41)="-","-",IF(INDIRECT("GWN!I"&amp;Tabelle2!$B41)="","",IF(INDIRECT("GWN!I"&amp;Tabelle2!$B41)=0,Tabelle2!$D41,INDIRECT("GWN!I"&amp;Tabelle2!$B41))))),"")</f>
        <v/>
      </c>
      <c r="L47" s="62" t="str">
        <f ca="1">IF(L$1&lt;&gt;"",IF(ISNA(INDIRECT("GWN!J"&amp;Tabelle2!$B41)),"",IF(INDIRECT("GWN!J"&amp;Tabelle2!$B41)="-","-",IF(INDIRECT("GWN!J"&amp;Tabelle2!$B41)="","",IF(INDIRECT("GWN!J"&amp;Tabelle2!$B41)=0,Tabelle2!$D41,INDIRECT("GWN!J"&amp;Tabelle2!$B41))))),"")</f>
        <v/>
      </c>
      <c r="M47" s="62" t="str">
        <f ca="1">IF(M$1&lt;&gt;"",IF(ISNA(INDIRECT("GWN!K"&amp;Tabelle2!$B41)),"",IF(INDIRECT("GWN!K"&amp;Tabelle2!$B41)="-","-",IF(INDIRECT("GWN!K"&amp;Tabelle2!$B41)="","",IF(INDIRECT("GWN!K"&amp;Tabelle2!$B41)=0,Tabelle2!$D41,INDIRECT("GWN!K"&amp;Tabelle2!$B41))))),"")</f>
        <v/>
      </c>
      <c r="N47" s="62" t="str">
        <f ca="1">IF(N$1&lt;&gt;"",IF(ISNA(INDIRECT("GWN!L"&amp;Tabelle2!$B41)),"",IF(INDIRECT("GWN!L"&amp;Tabelle2!$B41)="-","-",IF(INDIRECT("GWN!L"&amp;Tabelle2!$B41)="","",IF(INDIRECT("GWN!L"&amp;Tabelle2!$B41)=0,Tabelle2!$D41,INDIRECT("GWN!L"&amp;Tabelle2!$B41))))),"")</f>
        <v/>
      </c>
      <c r="O47" s="62" t="str">
        <f ca="1">IF(O$1&lt;&gt;"",IF(ISNA(INDIRECT("GWN!M"&amp;Tabelle2!$B41)),"",IF(INDIRECT("GWN!M"&amp;Tabelle2!$B41)="-","-",IF(INDIRECT("GWN!M"&amp;Tabelle2!$B41)="","",IF(INDIRECT("GWN!M"&amp;Tabelle2!$B41)=0,Tabelle2!$D41,INDIRECT("GWN!M"&amp;Tabelle2!$B41))))),"")</f>
        <v/>
      </c>
      <c r="P47" s="62" t="str">
        <f ca="1">IF(P$1&lt;&gt;"",IF(ISNA(INDIRECT("GWN!N"&amp;Tabelle2!$B41)),"",IF(INDIRECT("GWN!N"&amp;Tabelle2!$B41)="-","-",IF(INDIRECT("GWN!N"&amp;Tabelle2!$B41)="","",IF(INDIRECT("GWN!N"&amp;Tabelle2!$B41)=0,Tabelle2!$D41,INDIRECT("GWN!N"&amp;Tabelle2!$B41))))),"")</f>
        <v/>
      </c>
      <c r="Q47" s="62" t="str">
        <f ca="1">IF(Q$1&lt;&gt;"",IF(ISNA(INDIRECT("GWN!O"&amp;Tabelle2!$B41)),"",IF(INDIRECT("GWN!O"&amp;Tabelle2!$B41)="-","-",IF(INDIRECT("GWN!O"&amp;Tabelle2!$B41)="","",IF(INDIRECT("GWN!O"&amp;Tabelle2!$B41)=0,Tabelle2!$D41,INDIRECT("GWN!O"&amp;Tabelle2!$B41))))),"")</f>
        <v/>
      </c>
      <c r="R47" s="62" t="str">
        <f ca="1">IF(R$1&lt;&gt;"",IF(ISNA(INDIRECT("GWN!P"&amp;Tabelle2!$B41)),"",IF(INDIRECT("GWN!P"&amp;Tabelle2!$B41)="-","-",IF(INDIRECT("GWN!P"&amp;Tabelle2!$B41)="","",IF(INDIRECT("GWN!P"&amp;Tabelle2!$B41)=0,Tabelle2!$D41,INDIRECT("GWN!P"&amp;Tabelle2!$B41))))),"")</f>
        <v/>
      </c>
      <c r="S47" s="62" t="str">
        <f ca="1">IF(S$1&lt;&gt;"",IF(ISNA(INDIRECT("GWN!Q"&amp;Tabelle2!$B41)),"",IF(INDIRECT("GWN!Q"&amp;Tabelle2!$B41)="-","-",IF(INDIRECT("GWN!Q"&amp;Tabelle2!$B41)="","",IF(INDIRECT("GWN!Q"&amp;Tabelle2!$B41)=0,Tabelle2!$D41,INDIRECT("GWN!Q"&amp;Tabelle2!$B41))))),"")</f>
        <v/>
      </c>
      <c r="T47" s="62" t="str">
        <f ca="1">IF(T$1&lt;&gt;"",IF(ISNA(INDIRECT("GWN!R"&amp;Tabelle2!$B41)),"",IF(INDIRECT("GWN!R"&amp;Tabelle2!$B41)="-","-",IF(INDIRECT("GWN!R"&amp;Tabelle2!$B41)="","",IF(INDIRECT("GWN!R"&amp;Tabelle2!$B41)=0,Tabelle2!$D41,INDIRECT("GWN!R"&amp;Tabelle2!$B41))))),"")</f>
        <v/>
      </c>
      <c r="U47" s="62" t="str">
        <f ca="1">IF(U$1&lt;&gt;"",IF(ISNA(INDIRECT("GWN!S"&amp;Tabelle2!$B41)),"",IF(INDIRECT("GWN!S"&amp;Tabelle2!$B41)="-","-",IF(INDIRECT("GWN!S"&amp;Tabelle2!$B41)="","",IF(INDIRECT("GWN!S"&amp;Tabelle2!$B41)=0,Tabelle2!$D41,INDIRECT("GWN!S"&amp;Tabelle2!$B41))))),"")</f>
        <v/>
      </c>
      <c r="V47" s="62" t="str">
        <f ca="1">IF(V$1&lt;&gt;"",IF(ISNA(INDIRECT("GWN!T"&amp;Tabelle2!$B41)),"",IF(INDIRECT("GWN!T"&amp;Tabelle2!$B41)="-","-",IF(INDIRECT("GWN!T"&amp;Tabelle2!$B41)="","",IF(INDIRECT("GWN!T"&amp;Tabelle2!$B41)=0,Tabelle2!$D41,INDIRECT("GWN!T"&amp;Tabelle2!$B41))))),"")</f>
        <v/>
      </c>
      <c r="W47" s="62" t="str">
        <f ca="1">IF(W$1&lt;&gt;"",IF(ISNA(INDIRECT("GWN!U"&amp;Tabelle2!$B41)),"",IF(INDIRECT("GWN!U"&amp;Tabelle2!$B41)="-","-",IF(INDIRECT("GWN!U"&amp;Tabelle2!$B41)="","",IF(INDIRECT("GWN!U"&amp;Tabelle2!$B41)=0,Tabelle2!$D41,INDIRECT("GWN!U"&amp;Tabelle2!$B41))))),"")</f>
        <v/>
      </c>
      <c r="X47" s="62" t="str">
        <f ca="1">IF(X$1&lt;&gt;"",IF(ISNA(INDIRECT("GWN!V"&amp;Tabelle2!$B41)),"",IF(INDIRECT("GWN!V"&amp;Tabelle2!$B41)="-","-",IF(INDIRECT("GWN!V"&amp;Tabelle2!$B41)="","",IF(INDIRECT("GWN!V"&amp;Tabelle2!$B41)=0,Tabelle2!$D41,INDIRECT("GWN!V"&amp;Tabelle2!$B41))))),"")</f>
        <v/>
      </c>
      <c r="Y47" s="62" t="str">
        <f ca="1">IF(Y$1&lt;&gt;"",IF(ISNA(INDIRECT("GWN!W"&amp;Tabelle2!$B41)),"",IF(INDIRECT("GWN!W"&amp;Tabelle2!$B41)="-","-",IF(INDIRECT("GWN!W"&amp;Tabelle2!$B41)="","",IF(INDIRECT("GWN!W"&amp;Tabelle2!$B41)=0,Tabelle2!$D41,INDIRECT("GWN!W"&amp;Tabelle2!$B41))))),"")</f>
        <v/>
      </c>
      <c r="Z47" s="62" t="str">
        <f ca="1">IF(Z$1&lt;&gt;"",IF(ISNA(INDIRECT("GWN!X"&amp;Tabelle2!$B41)),"",IF(INDIRECT("GWN!X"&amp;Tabelle2!$B41)="-","-",IF(INDIRECT("GWN!X"&amp;Tabelle2!$B41)="","",IF(INDIRECT("GWN!X"&amp;Tabelle2!$B41)=0,Tabelle2!$D41,INDIRECT("GWN!X"&amp;Tabelle2!$B41))))),"")</f>
        <v/>
      </c>
    </row>
    <row r="48" spans="1:26" x14ac:dyDescent="0.2">
      <c r="A48" s="162"/>
      <c r="B48" s="62"/>
      <c r="C48" s="62"/>
      <c r="D48" s="62"/>
      <c r="E48" s="165" t="s">
        <v>99</v>
      </c>
      <c r="F48" s="166" t="s">
        <v>9</v>
      </c>
      <c r="G48" s="62" t="str">
        <f ca="1">IF(G$1&lt;&gt;"",IF(ISNA(INDIRECT("GWN!E"&amp;Tabelle2!$B42)),"",IF(INDIRECT("GWN!E"&amp;Tabelle2!$B42)="-","-",IF(INDIRECT("GWN!E"&amp;Tabelle2!$B42)="","",IF(INDIRECT("GWN!E"&amp;Tabelle2!$B42)=0,Tabelle2!$D42,INDIRECT("GWN!E"&amp;Tabelle2!$B42))))),"")</f>
        <v/>
      </c>
      <c r="H48" s="62" t="str">
        <f ca="1">IF(H$1&lt;&gt;"",IF(ISNA(INDIRECT("GWN!F"&amp;Tabelle2!$B42)),"",IF(INDIRECT("GWN!F"&amp;Tabelle2!$B42)="-","-",IF(INDIRECT("GWN!F"&amp;Tabelle2!$B42)="","",IF(INDIRECT("GWN!F"&amp;Tabelle2!$B42)=0,Tabelle2!$D42,INDIRECT("GWN!F"&amp;Tabelle2!$B42))))),"")</f>
        <v/>
      </c>
      <c r="I48" s="62" t="str">
        <f ca="1">IF(I$1&lt;&gt;"",IF(ISNA(INDIRECT("GWN!G"&amp;Tabelle2!$B42)),"",IF(INDIRECT("GWN!G"&amp;Tabelle2!$B42)="-","-",IF(INDIRECT("GWN!G"&amp;Tabelle2!$B42)="","",IF(INDIRECT("GWN!G"&amp;Tabelle2!$B42)=0,Tabelle2!$D42,INDIRECT("GWN!G"&amp;Tabelle2!$B42))))),"")</f>
        <v/>
      </c>
      <c r="J48" s="62" t="str">
        <f ca="1">IF(J$1&lt;&gt;"",IF(ISNA(INDIRECT("GWN!H"&amp;Tabelle2!$B42)),"",IF(INDIRECT("GWN!H"&amp;Tabelle2!$B42)="-","-",IF(INDIRECT("GWN!H"&amp;Tabelle2!$B42)="","",IF(INDIRECT("GWN!H"&amp;Tabelle2!$B42)=0,Tabelle2!$D42,INDIRECT("GWN!H"&amp;Tabelle2!$B42))))),"")</f>
        <v/>
      </c>
      <c r="K48" s="62" t="str">
        <f ca="1">IF(K$1&lt;&gt;"",IF(ISNA(INDIRECT("GWN!I"&amp;Tabelle2!$B42)),"",IF(INDIRECT("GWN!I"&amp;Tabelle2!$B42)="-","-",IF(INDIRECT("GWN!I"&amp;Tabelle2!$B42)="","",IF(INDIRECT("GWN!I"&amp;Tabelle2!$B42)=0,Tabelle2!$D42,INDIRECT("GWN!I"&amp;Tabelle2!$B42))))),"")</f>
        <v/>
      </c>
      <c r="L48" s="62" t="str">
        <f ca="1">IF(L$1&lt;&gt;"",IF(ISNA(INDIRECT("GWN!J"&amp;Tabelle2!$B42)),"",IF(INDIRECT("GWN!J"&amp;Tabelle2!$B42)="-","-",IF(INDIRECT("GWN!J"&amp;Tabelle2!$B42)="","",IF(INDIRECT("GWN!J"&amp;Tabelle2!$B42)=0,Tabelle2!$D42,INDIRECT("GWN!J"&amp;Tabelle2!$B42))))),"")</f>
        <v/>
      </c>
      <c r="M48" s="62" t="str">
        <f ca="1">IF(M$1&lt;&gt;"",IF(ISNA(INDIRECT("GWN!K"&amp;Tabelle2!$B42)),"",IF(INDIRECT("GWN!K"&amp;Tabelle2!$B42)="-","-",IF(INDIRECT("GWN!K"&amp;Tabelle2!$B42)="","",IF(INDIRECT("GWN!K"&amp;Tabelle2!$B42)=0,Tabelle2!$D42,INDIRECT("GWN!K"&amp;Tabelle2!$B42))))),"")</f>
        <v/>
      </c>
      <c r="N48" s="62" t="str">
        <f ca="1">IF(N$1&lt;&gt;"",IF(ISNA(INDIRECT("GWN!L"&amp;Tabelle2!$B42)),"",IF(INDIRECT("GWN!L"&amp;Tabelle2!$B42)="-","-",IF(INDIRECT("GWN!L"&amp;Tabelle2!$B42)="","",IF(INDIRECT("GWN!L"&amp;Tabelle2!$B42)=0,Tabelle2!$D42,INDIRECT("GWN!L"&amp;Tabelle2!$B42))))),"")</f>
        <v/>
      </c>
      <c r="O48" s="62" t="str">
        <f ca="1">IF(O$1&lt;&gt;"",IF(ISNA(INDIRECT("GWN!M"&amp;Tabelle2!$B42)),"",IF(INDIRECT("GWN!M"&amp;Tabelle2!$B42)="-","-",IF(INDIRECT("GWN!M"&amp;Tabelle2!$B42)="","",IF(INDIRECT("GWN!M"&amp;Tabelle2!$B42)=0,Tabelle2!$D42,INDIRECT("GWN!M"&amp;Tabelle2!$B42))))),"")</f>
        <v/>
      </c>
      <c r="P48" s="62" t="str">
        <f ca="1">IF(P$1&lt;&gt;"",IF(ISNA(INDIRECT("GWN!N"&amp;Tabelle2!$B42)),"",IF(INDIRECT("GWN!N"&amp;Tabelle2!$B42)="-","-",IF(INDIRECT("GWN!N"&amp;Tabelle2!$B42)="","",IF(INDIRECT("GWN!N"&amp;Tabelle2!$B42)=0,Tabelle2!$D42,INDIRECT("GWN!N"&amp;Tabelle2!$B42))))),"")</f>
        <v/>
      </c>
      <c r="Q48" s="62" t="str">
        <f ca="1">IF(Q$1&lt;&gt;"",IF(ISNA(INDIRECT("GWN!O"&amp;Tabelle2!$B42)),"",IF(INDIRECT("GWN!O"&amp;Tabelle2!$B42)="-","-",IF(INDIRECT("GWN!O"&amp;Tabelle2!$B42)="","",IF(INDIRECT("GWN!O"&amp;Tabelle2!$B42)=0,Tabelle2!$D42,INDIRECT("GWN!O"&amp;Tabelle2!$B42))))),"")</f>
        <v/>
      </c>
      <c r="R48" s="62" t="str">
        <f ca="1">IF(R$1&lt;&gt;"",IF(ISNA(INDIRECT("GWN!P"&amp;Tabelle2!$B42)),"",IF(INDIRECT("GWN!P"&amp;Tabelle2!$B42)="-","-",IF(INDIRECT("GWN!P"&amp;Tabelle2!$B42)="","",IF(INDIRECT("GWN!P"&amp;Tabelle2!$B42)=0,Tabelle2!$D42,INDIRECT("GWN!P"&amp;Tabelle2!$B42))))),"")</f>
        <v/>
      </c>
      <c r="S48" s="62" t="str">
        <f ca="1">IF(S$1&lt;&gt;"",IF(ISNA(INDIRECT("GWN!Q"&amp;Tabelle2!$B42)),"",IF(INDIRECT("GWN!Q"&amp;Tabelle2!$B42)="-","-",IF(INDIRECT("GWN!Q"&amp;Tabelle2!$B42)="","",IF(INDIRECT("GWN!Q"&amp;Tabelle2!$B42)=0,Tabelle2!$D42,INDIRECT("GWN!Q"&amp;Tabelle2!$B42))))),"")</f>
        <v/>
      </c>
      <c r="T48" s="62" t="str">
        <f ca="1">IF(T$1&lt;&gt;"",IF(ISNA(INDIRECT("GWN!R"&amp;Tabelle2!$B42)),"",IF(INDIRECT("GWN!R"&amp;Tabelle2!$B42)="-","-",IF(INDIRECT("GWN!R"&amp;Tabelle2!$B42)="","",IF(INDIRECT("GWN!R"&amp;Tabelle2!$B42)=0,Tabelle2!$D42,INDIRECT("GWN!R"&amp;Tabelle2!$B42))))),"")</f>
        <v/>
      </c>
      <c r="U48" s="62" t="str">
        <f ca="1">IF(U$1&lt;&gt;"",IF(ISNA(INDIRECT("GWN!S"&amp;Tabelle2!$B42)),"",IF(INDIRECT("GWN!S"&amp;Tabelle2!$B42)="-","-",IF(INDIRECT("GWN!S"&amp;Tabelle2!$B42)="","",IF(INDIRECT("GWN!S"&amp;Tabelle2!$B42)=0,Tabelle2!$D42,INDIRECT("GWN!S"&amp;Tabelle2!$B42))))),"")</f>
        <v/>
      </c>
      <c r="V48" s="62" t="str">
        <f ca="1">IF(V$1&lt;&gt;"",IF(ISNA(INDIRECT("GWN!T"&amp;Tabelle2!$B42)),"",IF(INDIRECT("GWN!T"&amp;Tabelle2!$B42)="-","-",IF(INDIRECT("GWN!T"&amp;Tabelle2!$B42)="","",IF(INDIRECT("GWN!T"&amp;Tabelle2!$B42)=0,Tabelle2!$D42,INDIRECT("GWN!T"&amp;Tabelle2!$B42))))),"")</f>
        <v/>
      </c>
      <c r="W48" s="62" t="str">
        <f ca="1">IF(W$1&lt;&gt;"",IF(ISNA(INDIRECT("GWN!U"&amp;Tabelle2!$B42)),"",IF(INDIRECT("GWN!U"&amp;Tabelle2!$B42)="-","-",IF(INDIRECT("GWN!U"&amp;Tabelle2!$B42)="","",IF(INDIRECT("GWN!U"&amp;Tabelle2!$B42)=0,Tabelle2!$D42,INDIRECT("GWN!U"&amp;Tabelle2!$B42))))),"")</f>
        <v/>
      </c>
      <c r="X48" s="62" t="str">
        <f ca="1">IF(X$1&lt;&gt;"",IF(ISNA(INDIRECT("GWN!V"&amp;Tabelle2!$B42)),"",IF(INDIRECT("GWN!V"&amp;Tabelle2!$B42)="-","-",IF(INDIRECT("GWN!V"&amp;Tabelle2!$B42)="","",IF(INDIRECT("GWN!V"&amp;Tabelle2!$B42)=0,Tabelle2!$D42,INDIRECT("GWN!V"&amp;Tabelle2!$B42))))),"")</f>
        <v/>
      </c>
      <c r="Y48" s="62" t="str">
        <f ca="1">IF(Y$1&lt;&gt;"",IF(ISNA(INDIRECT("GWN!W"&amp;Tabelle2!$B42)),"",IF(INDIRECT("GWN!W"&amp;Tabelle2!$B42)="-","-",IF(INDIRECT("GWN!W"&amp;Tabelle2!$B42)="","",IF(INDIRECT("GWN!W"&amp;Tabelle2!$B42)=0,Tabelle2!$D42,INDIRECT("GWN!W"&amp;Tabelle2!$B42))))),"")</f>
        <v/>
      </c>
      <c r="Z48" s="62" t="str">
        <f ca="1">IF(Z$1&lt;&gt;"",IF(ISNA(INDIRECT("GWN!X"&amp;Tabelle2!$B42)),"",IF(INDIRECT("GWN!X"&amp;Tabelle2!$B42)="-","-",IF(INDIRECT("GWN!X"&amp;Tabelle2!$B42)="","",IF(INDIRECT("GWN!X"&amp;Tabelle2!$B42)=0,Tabelle2!$D42,INDIRECT("GWN!X"&amp;Tabelle2!$B42))))),"")</f>
        <v/>
      </c>
    </row>
    <row r="49" spans="1:26" x14ac:dyDescent="0.2">
      <c r="A49" s="162"/>
      <c r="B49" s="62"/>
      <c r="C49" s="62"/>
      <c r="D49" s="62"/>
      <c r="E49" s="165" t="s">
        <v>100</v>
      </c>
      <c r="F49" s="166" t="s">
        <v>9</v>
      </c>
      <c r="G49" s="62" t="str">
        <f ca="1">IF(G$1&lt;&gt;"",IF(ISNA(INDIRECT("GWN!E"&amp;Tabelle2!$B43)),"",IF(INDIRECT("GWN!E"&amp;Tabelle2!$B43)="-","-",IF(INDIRECT("GWN!E"&amp;Tabelle2!$B43)="","",IF(INDIRECT("GWN!E"&amp;Tabelle2!$B43)=0,Tabelle2!$D43,INDIRECT("GWN!E"&amp;Tabelle2!$B43))))),"")</f>
        <v/>
      </c>
      <c r="H49" s="62" t="str">
        <f ca="1">IF(H$1&lt;&gt;"",IF(ISNA(INDIRECT("GWN!F"&amp;Tabelle2!$B43)),"",IF(INDIRECT("GWN!F"&amp;Tabelle2!$B43)="-","-",IF(INDIRECT("GWN!F"&amp;Tabelle2!$B43)="","",IF(INDIRECT("GWN!F"&amp;Tabelle2!$B43)=0,Tabelle2!$D43,INDIRECT("GWN!F"&amp;Tabelle2!$B43))))),"")</f>
        <v/>
      </c>
      <c r="I49" s="62" t="str">
        <f ca="1">IF(I$1&lt;&gt;"",IF(ISNA(INDIRECT("GWN!G"&amp;Tabelle2!$B43)),"",IF(INDIRECT("GWN!G"&amp;Tabelle2!$B43)="-","-",IF(INDIRECT("GWN!G"&amp;Tabelle2!$B43)="","",IF(INDIRECT("GWN!G"&amp;Tabelle2!$B43)=0,Tabelle2!$D43,INDIRECT("GWN!G"&amp;Tabelle2!$B43))))),"")</f>
        <v/>
      </c>
      <c r="J49" s="62" t="str">
        <f ca="1">IF(J$1&lt;&gt;"",IF(ISNA(INDIRECT("GWN!H"&amp;Tabelle2!$B43)),"",IF(INDIRECT("GWN!H"&amp;Tabelle2!$B43)="-","-",IF(INDIRECT("GWN!H"&amp;Tabelle2!$B43)="","",IF(INDIRECT("GWN!H"&amp;Tabelle2!$B43)=0,Tabelle2!$D43,INDIRECT("GWN!H"&amp;Tabelle2!$B43))))),"")</f>
        <v/>
      </c>
      <c r="K49" s="62" t="str">
        <f ca="1">IF(K$1&lt;&gt;"",IF(ISNA(INDIRECT("GWN!I"&amp;Tabelle2!$B43)),"",IF(INDIRECT("GWN!I"&amp;Tabelle2!$B43)="-","-",IF(INDIRECT("GWN!I"&amp;Tabelle2!$B43)="","",IF(INDIRECT("GWN!I"&amp;Tabelle2!$B43)=0,Tabelle2!$D43,INDIRECT("GWN!I"&amp;Tabelle2!$B43))))),"")</f>
        <v/>
      </c>
      <c r="L49" s="62" t="str">
        <f ca="1">IF(L$1&lt;&gt;"",IF(ISNA(INDIRECT("GWN!J"&amp;Tabelle2!$B43)),"",IF(INDIRECT("GWN!J"&amp;Tabelle2!$B43)="-","-",IF(INDIRECT("GWN!J"&amp;Tabelle2!$B43)="","",IF(INDIRECT("GWN!J"&amp;Tabelle2!$B43)=0,Tabelle2!$D43,INDIRECT("GWN!J"&amp;Tabelle2!$B43))))),"")</f>
        <v/>
      </c>
      <c r="M49" s="62" t="str">
        <f ca="1">IF(M$1&lt;&gt;"",IF(ISNA(INDIRECT("GWN!K"&amp;Tabelle2!$B43)),"",IF(INDIRECT("GWN!K"&amp;Tabelle2!$B43)="-","-",IF(INDIRECT("GWN!K"&amp;Tabelle2!$B43)="","",IF(INDIRECT("GWN!K"&amp;Tabelle2!$B43)=0,Tabelle2!$D43,INDIRECT("GWN!K"&amp;Tabelle2!$B43))))),"")</f>
        <v/>
      </c>
      <c r="N49" s="62" t="str">
        <f ca="1">IF(N$1&lt;&gt;"",IF(ISNA(INDIRECT("GWN!L"&amp;Tabelle2!$B43)),"",IF(INDIRECT("GWN!L"&amp;Tabelle2!$B43)="-","-",IF(INDIRECT("GWN!L"&amp;Tabelle2!$B43)="","",IF(INDIRECT("GWN!L"&amp;Tabelle2!$B43)=0,Tabelle2!$D43,INDIRECT("GWN!L"&amp;Tabelle2!$B43))))),"")</f>
        <v/>
      </c>
      <c r="O49" s="62" t="str">
        <f ca="1">IF(O$1&lt;&gt;"",IF(ISNA(INDIRECT("GWN!M"&amp;Tabelle2!$B43)),"",IF(INDIRECT("GWN!M"&amp;Tabelle2!$B43)="-","-",IF(INDIRECT("GWN!M"&amp;Tabelle2!$B43)="","",IF(INDIRECT("GWN!M"&amp;Tabelle2!$B43)=0,Tabelle2!$D43,INDIRECT("GWN!M"&amp;Tabelle2!$B43))))),"")</f>
        <v/>
      </c>
      <c r="P49" s="62" t="str">
        <f ca="1">IF(P$1&lt;&gt;"",IF(ISNA(INDIRECT("GWN!N"&amp;Tabelle2!$B43)),"",IF(INDIRECT("GWN!N"&amp;Tabelle2!$B43)="-","-",IF(INDIRECT("GWN!N"&amp;Tabelle2!$B43)="","",IF(INDIRECT("GWN!N"&amp;Tabelle2!$B43)=0,Tabelle2!$D43,INDIRECT("GWN!N"&amp;Tabelle2!$B43))))),"")</f>
        <v/>
      </c>
      <c r="Q49" s="62" t="str">
        <f ca="1">IF(Q$1&lt;&gt;"",IF(ISNA(INDIRECT("GWN!O"&amp;Tabelle2!$B43)),"",IF(INDIRECT("GWN!O"&amp;Tabelle2!$B43)="-","-",IF(INDIRECT("GWN!O"&amp;Tabelle2!$B43)="","",IF(INDIRECT("GWN!O"&amp;Tabelle2!$B43)=0,Tabelle2!$D43,INDIRECT("GWN!O"&amp;Tabelle2!$B43))))),"")</f>
        <v/>
      </c>
      <c r="R49" s="62" t="str">
        <f ca="1">IF(R$1&lt;&gt;"",IF(ISNA(INDIRECT("GWN!P"&amp;Tabelle2!$B43)),"",IF(INDIRECT("GWN!P"&amp;Tabelle2!$B43)="-","-",IF(INDIRECT("GWN!P"&amp;Tabelle2!$B43)="","",IF(INDIRECT("GWN!P"&amp;Tabelle2!$B43)=0,Tabelle2!$D43,INDIRECT("GWN!P"&amp;Tabelle2!$B43))))),"")</f>
        <v/>
      </c>
      <c r="S49" s="62" t="str">
        <f ca="1">IF(S$1&lt;&gt;"",IF(ISNA(INDIRECT("GWN!Q"&amp;Tabelle2!$B43)),"",IF(INDIRECT("GWN!Q"&amp;Tabelle2!$B43)="-","-",IF(INDIRECT("GWN!Q"&amp;Tabelle2!$B43)="","",IF(INDIRECT("GWN!Q"&amp;Tabelle2!$B43)=0,Tabelle2!$D43,INDIRECT("GWN!Q"&amp;Tabelle2!$B43))))),"")</f>
        <v/>
      </c>
      <c r="T49" s="62" t="str">
        <f ca="1">IF(T$1&lt;&gt;"",IF(ISNA(INDIRECT("GWN!R"&amp;Tabelle2!$B43)),"",IF(INDIRECT("GWN!R"&amp;Tabelle2!$B43)="-","-",IF(INDIRECT("GWN!R"&amp;Tabelle2!$B43)="","",IF(INDIRECT("GWN!R"&amp;Tabelle2!$B43)=0,Tabelle2!$D43,INDIRECT("GWN!R"&amp;Tabelle2!$B43))))),"")</f>
        <v/>
      </c>
      <c r="U49" s="62" t="str">
        <f ca="1">IF(U$1&lt;&gt;"",IF(ISNA(INDIRECT("GWN!S"&amp;Tabelle2!$B43)),"",IF(INDIRECT("GWN!S"&amp;Tabelle2!$B43)="-","-",IF(INDIRECT("GWN!S"&amp;Tabelle2!$B43)="","",IF(INDIRECT("GWN!S"&amp;Tabelle2!$B43)=0,Tabelle2!$D43,INDIRECT("GWN!S"&amp;Tabelle2!$B43))))),"")</f>
        <v/>
      </c>
      <c r="V49" s="62" t="str">
        <f ca="1">IF(V$1&lt;&gt;"",IF(ISNA(INDIRECT("GWN!T"&amp;Tabelle2!$B43)),"",IF(INDIRECT("GWN!T"&amp;Tabelle2!$B43)="-","-",IF(INDIRECT("GWN!T"&amp;Tabelle2!$B43)="","",IF(INDIRECT("GWN!T"&amp;Tabelle2!$B43)=0,Tabelle2!$D43,INDIRECT("GWN!T"&amp;Tabelle2!$B43))))),"")</f>
        <v/>
      </c>
      <c r="W49" s="62" t="str">
        <f ca="1">IF(W$1&lt;&gt;"",IF(ISNA(INDIRECT("GWN!U"&amp;Tabelle2!$B43)),"",IF(INDIRECT("GWN!U"&amp;Tabelle2!$B43)="-","-",IF(INDIRECT("GWN!U"&amp;Tabelle2!$B43)="","",IF(INDIRECT("GWN!U"&amp;Tabelle2!$B43)=0,Tabelle2!$D43,INDIRECT("GWN!U"&amp;Tabelle2!$B43))))),"")</f>
        <v/>
      </c>
      <c r="X49" s="62" t="str">
        <f ca="1">IF(X$1&lt;&gt;"",IF(ISNA(INDIRECT("GWN!V"&amp;Tabelle2!$B43)),"",IF(INDIRECT("GWN!V"&amp;Tabelle2!$B43)="-","-",IF(INDIRECT("GWN!V"&amp;Tabelle2!$B43)="","",IF(INDIRECT("GWN!V"&amp;Tabelle2!$B43)=0,Tabelle2!$D43,INDIRECT("GWN!V"&amp;Tabelle2!$B43))))),"")</f>
        <v/>
      </c>
      <c r="Y49" s="62" t="str">
        <f ca="1">IF(Y$1&lt;&gt;"",IF(ISNA(INDIRECT("GWN!W"&amp;Tabelle2!$B43)),"",IF(INDIRECT("GWN!W"&amp;Tabelle2!$B43)="-","-",IF(INDIRECT("GWN!W"&amp;Tabelle2!$B43)="","",IF(INDIRECT("GWN!W"&amp;Tabelle2!$B43)=0,Tabelle2!$D43,INDIRECT("GWN!W"&amp;Tabelle2!$B43))))),"")</f>
        <v/>
      </c>
      <c r="Z49" s="62" t="str">
        <f ca="1">IF(Z$1&lt;&gt;"",IF(ISNA(INDIRECT("GWN!X"&amp;Tabelle2!$B43)),"",IF(INDIRECT("GWN!X"&amp;Tabelle2!$B43)="-","-",IF(INDIRECT("GWN!X"&amp;Tabelle2!$B43)="","",IF(INDIRECT("GWN!X"&amp;Tabelle2!$B43)=0,Tabelle2!$D43,INDIRECT("GWN!X"&amp;Tabelle2!$B43))))),"")</f>
        <v/>
      </c>
    </row>
    <row r="50" spans="1:26" x14ac:dyDescent="0.2">
      <c r="A50" s="162"/>
      <c r="B50" s="62"/>
      <c r="C50" s="62"/>
      <c r="D50" s="62"/>
      <c r="E50" s="165" t="s">
        <v>101</v>
      </c>
      <c r="F50" s="166" t="s">
        <v>9</v>
      </c>
      <c r="G50" s="62" t="str">
        <f ca="1">IF(G$1&lt;&gt;"",IF(ISNA(INDIRECT("GWN!E"&amp;Tabelle2!$B44)),"",IF(INDIRECT("GWN!E"&amp;Tabelle2!$B44)="-","-",IF(INDIRECT("GWN!E"&amp;Tabelle2!$B44)="","",IF(INDIRECT("GWN!E"&amp;Tabelle2!$B44)=0,Tabelle2!$D44,INDIRECT("GWN!E"&amp;Tabelle2!$B44))))),"")</f>
        <v/>
      </c>
      <c r="H50" s="62" t="str">
        <f ca="1">IF(H$1&lt;&gt;"",IF(ISNA(INDIRECT("GWN!F"&amp;Tabelle2!$B44)),"",IF(INDIRECT("GWN!F"&amp;Tabelle2!$B44)="-","-",IF(INDIRECT("GWN!F"&amp;Tabelle2!$B44)="","",IF(INDIRECT("GWN!F"&amp;Tabelle2!$B44)=0,Tabelle2!$D44,INDIRECT("GWN!F"&amp;Tabelle2!$B44))))),"")</f>
        <v/>
      </c>
      <c r="I50" s="62" t="str">
        <f ca="1">IF(I$1&lt;&gt;"",IF(ISNA(INDIRECT("GWN!G"&amp;Tabelle2!$B44)),"",IF(INDIRECT("GWN!G"&amp;Tabelle2!$B44)="-","-",IF(INDIRECT("GWN!G"&amp;Tabelle2!$B44)="","",IF(INDIRECT("GWN!G"&amp;Tabelle2!$B44)=0,Tabelle2!$D44,INDIRECT("GWN!G"&amp;Tabelle2!$B44))))),"")</f>
        <v/>
      </c>
      <c r="J50" s="62" t="str">
        <f ca="1">IF(J$1&lt;&gt;"",IF(ISNA(INDIRECT("GWN!H"&amp;Tabelle2!$B44)),"",IF(INDIRECT("GWN!H"&amp;Tabelle2!$B44)="-","-",IF(INDIRECT("GWN!H"&amp;Tabelle2!$B44)="","",IF(INDIRECT("GWN!H"&amp;Tabelle2!$B44)=0,Tabelle2!$D44,INDIRECT("GWN!H"&amp;Tabelle2!$B44))))),"")</f>
        <v/>
      </c>
      <c r="K50" s="62" t="str">
        <f ca="1">IF(K$1&lt;&gt;"",IF(ISNA(INDIRECT("GWN!I"&amp;Tabelle2!$B44)),"",IF(INDIRECT("GWN!I"&amp;Tabelle2!$B44)="-","-",IF(INDIRECT("GWN!I"&amp;Tabelle2!$B44)="","",IF(INDIRECT("GWN!I"&amp;Tabelle2!$B44)=0,Tabelle2!$D44,INDIRECT("GWN!I"&amp;Tabelle2!$B44))))),"")</f>
        <v/>
      </c>
      <c r="L50" s="62" t="str">
        <f ca="1">IF(L$1&lt;&gt;"",IF(ISNA(INDIRECT("GWN!J"&amp;Tabelle2!$B44)),"",IF(INDIRECT("GWN!J"&amp;Tabelle2!$B44)="-","-",IF(INDIRECT("GWN!J"&amp;Tabelle2!$B44)="","",IF(INDIRECT("GWN!J"&amp;Tabelle2!$B44)=0,Tabelle2!$D44,INDIRECT("GWN!J"&amp;Tabelle2!$B44))))),"")</f>
        <v/>
      </c>
      <c r="M50" s="62" t="str">
        <f ca="1">IF(M$1&lt;&gt;"",IF(ISNA(INDIRECT("GWN!K"&amp;Tabelle2!$B44)),"",IF(INDIRECT("GWN!K"&amp;Tabelle2!$B44)="-","-",IF(INDIRECT("GWN!K"&amp;Tabelle2!$B44)="","",IF(INDIRECT("GWN!K"&amp;Tabelle2!$B44)=0,Tabelle2!$D44,INDIRECT("GWN!K"&amp;Tabelle2!$B44))))),"")</f>
        <v/>
      </c>
      <c r="N50" s="62" t="str">
        <f ca="1">IF(N$1&lt;&gt;"",IF(ISNA(INDIRECT("GWN!L"&amp;Tabelle2!$B44)),"",IF(INDIRECT("GWN!L"&amp;Tabelle2!$B44)="-","-",IF(INDIRECT("GWN!L"&amp;Tabelle2!$B44)="","",IF(INDIRECT("GWN!L"&amp;Tabelle2!$B44)=0,Tabelle2!$D44,INDIRECT("GWN!L"&amp;Tabelle2!$B44))))),"")</f>
        <v/>
      </c>
      <c r="O50" s="62" t="str">
        <f ca="1">IF(O$1&lt;&gt;"",IF(ISNA(INDIRECT("GWN!M"&amp;Tabelle2!$B44)),"",IF(INDIRECT("GWN!M"&amp;Tabelle2!$B44)="-","-",IF(INDIRECT("GWN!M"&amp;Tabelle2!$B44)="","",IF(INDIRECT("GWN!M"&amp;Tabelle2!$B44)=0,Tabelle2!$D44,INDIRECT("GWN!M"&amp;Tabelle2!$B44))))),"")</f>
        <v/>
      </c>
      <c r="P50" s="62" t="str">
        <f ca="1">IF(P$1&lt;&gt;"",IF(ISNA(INDIRECT("GWN!N"&amp;Tabelle2!$B44)),"",IF(INDIRECT("GWN!N"&amp;Tabelle2!$B44)="-","-",IF(INDIRECT("GWN!N"&amp;Tabelle2!$B44)="","",IF(INDIRECT("GWN!N"&amp;Tabelle2!$B44)=0,Tabelle2!$D44,INDIRECT("GWN!N"&amp;Tabelle2!$B44))))),"")</f>
        <v/>
      </c>
      <c r="Q50" s="62" t="str">
        <f ca="1">IF(Q$1&lt;&gt;"",IF(ISNA(INDIRECT("GWN!O"&amp;Tabelle2!$B44)),"",IF(INDIRECT("GWN!O"&amp;Tabelle2!$B44)="-","-",IF(INDIRECT("GWN!O"&amp;Tabelle2!$B44)="","",IF(INDIRECT("GWN!O"&amp;Tabelle2!$B44)=0,Tabelle2!$D44,INDIRECT("GWN!O"&amp;Tabelle2!$B44))))),"")</f>
        <v/>
      </c>
      <c r="R50" s="62" t="str">
        <f ca="1">IF(R$1&lt;&gt;"",IF(ISNA(INDIRECT("GWN!P"&amp;Tabelle2!$B44)),"",IF(INDIRECT("GWN!P"&amp;Tabelle2!$B44)="-","-",IF(INDIRECT("GWN!P"&amp;Tabelle2!$B44)="","",IF(INDIRECT("GWN!P"&amp;Tabelle2!$B44)=0,Tabelle2!$D44,INDIRECT("GWN!P"&amp;Tabelle2!$B44))))),"")</f>
        <v/>
      </c>
      <c r="S50" s="62" t="str">
        <f ca="1">IF(S$1&lt;&gt;"",IF(ISNA(INDIRECT("GWN!Q"&amp;Tabelle2!$B44)),"",IF(INDIRECT("GWN!Q"&amp;Tabelle2!$B44)="-","-",IF(INDIRECT("GWN!Q"&amp;Tabelle2!$B44)="","",IF(INDIRECT("GWN!Q"&amp;Tabelle2!$B44)=0,Tabelle2!$D44,INDIRECT("GWN!Q"&amp;Tabelle2!$B44))))),"")</f>
        <v/>
      </c>
      <c r="T50" s="62" t="str">
        <f ca="1">IF(T$1&lt;&gt;"",IF(ISNA(INDIRECT("GWN!R"&amp;Tabelle2!$B44)),"",IF(INDIRECT("GWN!R"&amp;Tabelle2!$B44)="-","-",IF(INDIRECT("GWN!R"&amp;Tabelle2!$B44)="","",IF(INDIRECT("GWN!R"&amp;Tabelle2!$B44)=0,Tabelle2!$D44,INDIRECT("GWN!R"&amp;Tabelle2!$B44))))),"")</f>
        <v/>
      </c>
      <c r="U50" s="62" t="str">
        <f ca="1">IF(U$1&lt;&gt;"",IF(ISNA(INDIRECT("GWN!S"&amp;Tabelle2!$B44)),"",IF(INDIRECT("GWN!S"&amp;Tabelle2!$B44)="-","-",IF(INDIRECT("GWN!S"&amp;Tabelle2!$B44)="","",IF(INDIRECT("GWN!S"&amp;Tabelle2!$B44)=0,Tabelle2!$D44,INDIRECT("GWN!S"&amp;Tabelle2!$B44))))),"")</f>
        <v/>
      </c>
      <c r="V50" s="62" t="str">
        <f ca="1">IF(V$1&lt;&gt;"",IF(ISNA(INDIRECT("GWN!T"&amp;Tabelle2!$B44)),"",IF(INDIRECT("GWN!T"&amp;Tabelle2!$B44)="-","-",IF(INDIRECT("GWN!T"&amp;Tabelle2!$B44)="","",IF(INDIRECT("GWN!T"&amp;Tabelle2!$B44)=0,Tabelle2!$D44,INDIRECT("GWN!T"&amp;Tabelle2!$B44))))),"")</f>
        <v/>
      </c>
      <c r="W50" s="62" t="str">
        <f ca="1">IF(W$1&lt;&gt;"",IF(ISNA(INDIRECT("GWN!U"&amp;Tabelle2!$B44)),"",IF(INDIRECT("GWN!U"&amp;Tabelle2!$B44)="-","-",IF(INDIRECT("GWN!U"&amp;Tabelle2!$B44)="","",IF(INDIRECT("GWN!U"&amp;Tabelle2!$B44)=0,Tabelle2!$D44,INDIRECT("GWN!U"&amp;Tabelle2!$B44))))),"")</f>
        <v/>
      </c>
      <c r="X50" s="62" t="str">
        <f ca="1">IF(X$1&lt;&gt;"",IF(ISNA(INDIRECT("GWN!V"&amp;Tabelle2!$B44)),"",IF(INDIRECT("GWN!V"&amp;Tabelle2!$B44)="-","-",IF(INDIRECT("GWN!V"&amp;Tabelle2!$B44)="","",IF(INDIRECT("GWN!V"&amp;Tabelle2!$B44)=0,Tabelle2!$D44,INDIRECT("GWN!V"&amp;Tabelle2!$B44))))),"")</f>
        <v/>
      </c>
      <c r="Y50" s="62" t="str">
        <f ca="1">IF(Y$1&lt;&gt;"",IF(ISNA(INDIRECT("GWN!W"&amp;Tabelle2!$B44)),"",IF(INDIRECT("GWN!W"&amp;Tabelle2!$B44)="-","-",IF(INDIRECT("GWN!W"&amp;Tabelle2!$B44)="","",IF(INDIRECT("GWN!W"&amp;Tabelle2!$B44)=0,Tabelle2!$D44,INDIRECT("GWN!W"&amp;Tabelle2!$B44))))),"")</f>
        <v/>
      </c>
      <c r="Z50" s="62" t="str">
        <f ca="1">IF(Z$1&lt;&gt;"",IF(ISNA(INDIRECT("GWN!X"&amp;Tabelle2!$B44)),"",IF(INDIRECT("GWN!X"&amp;Tabelle2!$B44)="-","-",IF(INDIRECT("GWN!X"&amp;Tabelle2!$B44)="","",IF(INDIRECT("GWN!X"&amp;Tabelle2!$B44)=0,Tabelle2!$D44,INDIRECT("GWN!X"&amp;Tabelle2!$B44))))),"")</f>
        <v/>
      </c>
    </row>
    <row r="51" spans="1:26" x14ac:dyDescent="0.2">
      <c r="A51" s="162"/>
      <c r="B51" s="62"/>
      <c r="C51" s="62"/>
      <c r="D51" s="62"/>
      <c r="E51" s="165" t="s">
        <v>102</v>
      </c>
      <c r="F51" s="166" t="s">
        <v>9</v>
      </c>
      <c r="G51" s="62" t="str">
        <f ca="1">IF(G$1&lt;&gt;"",IF(ISNA(INDIRECT("GWN!E"&amp;Tabelle2!$B45)),"",IF(INDIRECT("GWN!E"&amp;Tabelle2!$B45)="-","-",IF(INDIRECT("GWN!E"&amp;Tabelle2!$B45)="","",IF(INDIRECT("GWN!E"&amp;Tabelle2!$B45)=0,Tabelle2!$D45,INDIRECT("GWN!E"&amp;Tabelle2!$B45))))),"")</f>
        <v/>
      </c>
      <c r="H51" s="62" t="str">
        <f ca="1">IF(H$1&lt;&gt;"",IF(ISNA(INDIRECT("GWN!F"&amp;Tabelle2!$B45)),"",IF(INDIRECT("GWN!F"&amp;Tabelle2!$B45)="-","-",IF(INDIRECT("GWN!F"&amp;Tabelle2!$B45)="","",IF(INDIRECT("GWN!F"&amp;Tabelle2!$B45)=0,Tabelle2!$D45,INDIRECT("GWN!F"&amp;Tabelle2!$B45))))),"")</f>
        <v/>
      </c>
      <c r="I51" s="62" t="str">
        <f ca="1">IF(I$1&lt;&gt;"",IF(ISNA(INDIRECT("GWN!G"&amp;Tabelle2!$B45)),"",IF(INDIRECT("GWN!G"&amp;Tabelle2!$B45)="-","-",IF(INDIRECT("GWN!G"&amp;Tabelle2!$B45)="","",IF(INDIRECT("GWN!G"&amp;Tabelle2!$B45)=0,Tabelle2!$D45,INDIRECT("GWN!G"&amp;Tabelle2!$B45))))),"")</f>
        <v/>
      </c>
      <c r="J51" s="62" t="str">
        <f ca="1">IF(J$1&lt;&gt;"",IF(ISNA(INDIRECT("GWN!H"&amp;Tabelle2!$B45)),"",IF(INDIRECT("GWN!H"&amp;Tabelle2!$B45)="-","-",IF(INDIRECT("GWN!H"&amp;Tabelle2!$B45)="","",IF(INDIRECT("GWN!H"&amp;Tabelle2!$B45)=0,Tabelle2!$D45,INDIRECT("GWN!H"&amp;Tabelle2!$B45))))),"")</f>
        <v/>
      </c>
      <c r="K51" s="62" t="str">
        <f ca="1">IF(K$1&lt;&gt;"",IF(ISNA(INDIRECT("GWN!I"&amp;Tabelle2!$B45)),"",IF(INDIRECT("GWN!I"&amp;Tabelle2!$B45)="-","-",IF(INDIRECT("GWN!I"&amp;Tabelle2!$B45)="","",IF(INDIRECT("GWN!I"&amp;Tabelle2!$B45)=0,Tabelle2!$D45,INDIRECT("GWN!I"&amp;Tabelle2!$B45))))),"")</f>
        <v/>
      </c>
      <c r="L51" s="62" t="str">
        <f ca="1">IF(L$1&lt;&gt;"",IF(ISNA(INDIRECT("GWN!J"&amp;Tabelle2!$B45)),"",IF(INDIRECT("GWN!J"&amp;Tabelle2!$B45)="-","-",IF(INDIRECT("GWN!J"&amp;Tabelle2!$B45)="","",IF(INDIRECT("GWN!J"&amp;Tabelle2!$B45)=0,Tabelle2!$D45,INDIRECT("GWN!J"&amp;Tabelle2!$B45))))),"")</f>
        <v/>
      </c>
      <c r="M51" s="62" t="str">
        <f ca="1">IF(M$1&lt;&gt;"",IF(ISNA(INDIRECT("GWN!K"&amp;Tabelle2!$B45)),"",IF(INDIRECT("GWN!K"&amp;Tabelle2!$B45)="-","-",IF(INDIRECT("GWN!K"&amp;Tabelle2!$B45)="","",IF(INDIRECT("GWN!K"&amp;Tabelle2!$B45)=0,Tabelle2!$D45,INDIRECT("GWN!K"&amp;Tabelle2!$B45))))),"")</f>
        <v/>
      </c>
      <c r="N51" s="62" t="str">
        <f ca="1">IF(N$1&lt;&gt;"",IF(ISNA(INDIRECT("GWN!L"&amp;Tabelle2!$B45)),"",IF(INDIRECT("GWN!L"&amp;Tabelle2!$B45)="-","-",IF(INDIRECT("GWN!L"&amp;Tabelle2!$B45)="","",IF(INDIRECT("GWN!L"&amp;Tabelle2!$B45)=0,Tabelle2!$D45,INDIRECT("GWN!L"&amp;Tabelle2!$B45))))),"")</f>
        <v/>
      </c>
      <c r="O51" s="62" t="str">
        <f ca="1">IF(O$1&lt;&gt;"",IF(ISNA(INDIRECT("GWN!M"&amp;Tabelle2!$B45)),"",IF(INDIRECT("GWN!M"&amp;Tabelle2!$B45)="-","-",IF(INDIRECT("GWN!M"&amp;Tabelle2!$B45)="","",IF(INDIRECT("GWN!M"&amp;Tabelle2!$B45)=0,Tabelle2!$D45,INDIRECT("GWN!M"&amp;Tabelle2!$B45))))),"")</f>
        <v/>
      </c>
      <c r="P51" s="62" t="str">
        <f ca="1">IF(P$1&lt;&gt;"",IF(ISNA(INDIRECT("GWN!N"&amp;Tabelle2!$B45)),"",IF(INDIRECT("GWN!N"&amp;Tabelle2!$B45)="-","-",IF(INDIRECT("GWN!N"&amp;Tabelle2!$B45)="","",IF(INDIRECT("GWN!N"&amp;Tabelle2!$B45)=0,Tabelle2!$D45,INDIRECT("GWN!N"&amp;Tabelle2!$B45))))),"")</f>
        <v/>
      </c>
      <c r="Q51" s="62" t="str">
        <f ca="1">IF(Q$1&lt;&gt;"",IF(ISNA(INDIRECT("GWN!O"&amp;Tabelle2!$B45)),"",IF(INDIRECT("GWN!O"&amp;Tabelle2!$B45)="-","-",IF(INDIRECT("GWN!O"&amp;Tabelle2!$B45)="","",IF(INDIRECT("GWN!O"&amp;Tabelle2!$B45)=0,Tabelle2!$D45,INDIRECT("GWN!O"&amp;Tabelle2!$B45))))),"")</f>
        <v/>
      </c>
      <c r="R51" s="62" t="str">
        <f ca="1">IF(R$1&lt;&gt;"",IF(ISNA(INDIRECT("GWN!P"&amp;Tabelle2!$B45)),"",IF(INDIRECT("GWN!P"&amp;Tabelle2!$B45)="-","-",IF(INDIRECT("GWN!P"&amp;Tabelle2!$B45)="","",IF(INDIRECT("GWN!P"&amp;Tabelle2!$B45)=0,Tabelle2!$D45,INDIRECT("GWN!P"&amp;Tabelle2!$B45))))),"")</f>
        <v/>
      </c>
      <c r="S51" s="62" t="str">
        <f ca="1">IF(S$1&lt;&gt;"",IF(ISNA(INDIRECT("GWN!Q"&amp;Tabelle2!$B45)),"",IF(INDIRECT("GWN!Q"&amp;Tabelle2!$B45)="-","-",IF(INDIRECT("GWN!Q"&amp;Tabelle2!$B45)="","",IF(INDIRECT("GWN!Q"&amp;Tabelle2!$B45)=0,Tabelle2!$D45,INDIRECT("GWN!Q"&amp;Tabelle2!$B45))))),"")</f>
        <v/>
      </c>
      <c r="T51" s="62" t="str">
        <f ca="1">IF(T$1&lt;&gt;"",IF(ISNA(INDIRECT("GWN!R"&amp;Tabelle2!$B45)),"",IF(INDIRECT("GWN!R"&amp;Tabelle2!$B45)="-","-",IF(INDIRECT("GWN!R"&amp;Tabelle2!$B45)="","",IF(INDIRECT("GWN!R"&amp;Tabelle2!$B45)=0,Tabelle2!$D45,INDIRECT("GWN!R"&amp;Tabelle2!$B45))))),"")</f>
        <v/>
      </c>
      <c r="U51" s="62" t="str">
        <f ca="1">IF(U$1&lt;&gt;"",IF(ISNA(INDIRECT("GWN!S"&amp;Tabelle2!$B45)),"",IF(INDIRECT("GWN!S"&amp;Tabelle2!$B45)="-","-",IF(INDIRECT("GWN!S"&amp;Tabelle2!$B45)="","",IF(INDIRECT("GWN!S"&amp;Tabelle2!$B45)=0,Tabelle2!$D45,INDIRECT("GWN!S"&amp;Tabelle2!$B45))))),"")</f>
        <v/>
      </c>
      <c r="V51" s="62" t="str">
        <f ca="1">IF(V$1&lt;&gt;"",IF(ISNA(INDIRECT("GWN!T"&amp;Tabelle2!$B45)),"",IF(INDIRECT("GWN!T"&amp;Tabelle2!$B45)="-","-",IF(INDIRECT("GWN!T"&amp;Tabelle2!$B45)="","",IF(INDIRECT("GWN!T"&amp;Tabelle2!$B45)=0,Tabelle2!$D45,INDIRECT("GWN!T"&amp;Tabelle2!$B45))))),"")</f>
        <v/>
      </c>
      <c r="W51" s="62" t="str">
        <f ca="1">IF(W$1&lt;&gt;"",IF(ISNA(INDIRECT("GWN!U"&amp;Tabelle2!$B45)),"",IF(INDIRECT("GWN!U"&amp;Tabelle2!$B45)="-","-",IF(INDIRECT("GWN!U"&amp;Tabelle2!$B45)="","",IF(INDIRECT("GWN!U"&amp;Tabelle2!$B45)=0,Tabelle2!$D45,INDIRECT("GWN!U"&amp;Tabelle2!$B45))))),"")</f>
        <v/>
      </c>
      <c r="X51" s="62" t="str">
        <f ca="1">IF(X$1&lt;&gt;"",IF(ISNA(INDIRECT("GWN!V"&amp;Tabelle2!$B45)),"",IF(INDIRECT("GWN!V"&amp;Tabelle2!$B45)="-","-",IF(INDIRECT("GWN!V"&amp;Tabelle2!$B45)="","",IF(INDIRECT("GWN!V"&amp;Tabelle2!$B45)=0,Tabelle2!$D45,INDIRECT("GWN!V"&amp;Tabelle2!$B45))))),"")</f>
        <v/>
      </c>
      <c r="Y51" s="62" t="str">
        <f ca="1">IF(Y$1&lt;&gt;"",IF(ISNA(INDIRECT("GWN!W"&amp;Tabelle2!$B45)),"",IF(INDIRECT("GWN!W"&amp;Tabelle2!$B45)="-","-",IF(INDIRECT("GWN!W"&amp;Tabelle2!$B45)="","",IF(INDIRECT("GWN!W"&amp;Tabelle2!$B45)=0,Tabelle2!$D45,INDIRECT("GWN!W"&amp;Tabelle2!$B45))))),"")</f>
        <v/>
      </c>
      <c r="Z51" s="62" t="str">
        <f ca="1">IF(Z$1&lt;&gt;"",IF(ISNA(INDIRECT("GWN!X"&amp;Tabelle2!$B45)),"",IF(INDIRECT("GWN!X"&amp;Tabelle2!$B45)="-","-",IF(INDIRECT("GWN!X"&amp;Tabelle2!$B45)="","",IF(INDIRECT("GWN!X"&amp;Tabelle2!$B45)=0,Tabelle2!$D45,INDIRECT("GWN!X"&amp;Tabelle2!$B45))))),"")</f>
        <v/>
      </c>
    </row>
    <row r="52" spans="1:26" x14ac:dyDescent="0.2">
      <c r="A52" s="162"/>
      <c r="B52" s="62"/>
      <c r="C52" s="62"/>
      <c r="D52" s="62"/>
      <c r="E52" s="165" t="s">
        <v>103</v>
      </c>
      <c r="F52" s="166" t="s">
        <v>9</v>
      </c>
      <c r="G52" s="62" t="str">
        <f ca="1">IF(G$1&lt;&gt;"",IF(ISNA(INDIRECT("GWN!E"&amp;Tabelle2!$B46)),"",IF(INDIRECT("GWN!E"&amp;Tabelle2!$B46)="-","-",IF(INDIRECT("GWN!E"&amp;Tabelle2!$B46)="","",IF(INDIRECT("GWN!E"&amp;Tabelle2!$B46)=0,Tabelle2!$D46,INDIRECT("GWN!E"&amp;Tabelle2!$B46))))),"")</f>
        <v/>
      </c>
      <c r="H52" s="62" t="str">
        <f ca="1">IF(H$1&lt;&gt;"",IF(ISNA(INDIRECT("GWN!F"&amp;Tabelle2!$B46)),"",IF(INDIRECT("GWN!F"&amp;Tabelle2!$B46)="-","-",IF(INDIRECT("GWN!F"&amp;Tabelle2!$B46)="","",IF(INDIRECT("GWN!F"&amp;Tabelle2!$B46)=0,Tabelle2!$D46,INDIRECT("GWN!F"&amp;Tabelle2!$B46))))),"")</f>
        <v/>
      </c>
      <c r="I52" s="62" t="str">
        <f ca="1">IF(I$1&lt;&gt;"",IF(ISNA(INDIRECT("GWN!G"&amp;Tabelle2!$B46)),"",IF(INDIRECT("GWN!G"&amp;Tabelle2!$B46)="-","-",IF(INDIRECT("GWN!G"&amp;Tabelle2!$B46)="","",IF(INDIRECT("GWN!G"&amp;Tabelle2!$B46)=0,Tabelle2!$D46,INDIRECT("GWN!G"&amp;Tabelle2!$B46))))),"")</f>
        <v/>
      </c>
      <c r="J52" s="62" t="str">
        <f ca="1">IF(J$1&lt;&gt;"",IF(ISNA(INDIRECT("GWN!H"&amp;Tabelle2!$B46)),"",IF(INDIRECT("GWN!H"&amp;Tabelle2!$B46)="-","-",IF(INDIRECT("GWN!H"&amp;Tabelle2!$B46)="","",IF(INDIRECT("GWN!H"&amp;Tabelle2!$B46)=0,Tabelle2!$D46,INDIRECT("GWN!H"&amp;Tabelle2!$B46))))),"")</f>
        <v/>
      </c>
      <c r="K52" s="62" t="str">
        <f ca="1">IF(K$1&lt;&gt;"",IF(ISNA(INDIRECT("GWN!I"&amp;Tabelle2!$B46)),"",IF(INDIRECT("GWN!I"&amp;Tabelle2!$B46)="-","-",IF(INDIRECT("GWN!I"&amp;Tabelle2!$B46)="","",IF(INDIRECT("GWN!I"&amp;Tabelle2!$B46)=0,Tabelle2!$D46,INDIRECT("GWN!I"&amp;Tabelle2!$B46))))),"")</f>
        <v/>
      </c>
      <c r="L52" s="62" t="str">
        <f ca="1">IF(L$1&lt;&gt;"",IF(ISNA(INDIRECT("GWN!J"&amp;Tabelle2!$B46)),"",IF(INDIRECT("GWN!J"&amp;Tabelle2!$B46)="-","-",IF(INDIRECT("GWN!J"&amp;Tabelle2!$B46)="","",IF(INDIRECT("GWN!J"&amp;Tabelle2!$B46)=0,Tabelle2!$D46,INDIRECT("GWN!J"&amp;Tabelle2!$B46))))),"")</f>
        <v/>
      </c>
      <c r="M52" s="62" t="str">
        <f ca="1">IF(M$1&lt;&gt;"",IF(ISNA(INDIRECT("GWN!K"&amp;Tabelle2!$B46)),"",IF(INDIRECT("GWN!K"&amp;Tabelle2!$B46)="-","-",IF(INDIRECT("GWN!K"&amp;Tabelle2!$B46)="","",IF(INDIRECT("GWN!K"&amp;Tabelle2!$B46)=0,Tabelle2!$D46,INDIRECT("GWN!K"&amp;Tabelle2!$B46))))),"")</f>
        <v/>
      </c>
      <c r="N52" s="62" t="str">
        <f ca="1">IF(N$1&lt;&gt;"",IF(ISNA(INDIRECT("GWN!L"&amp;Tabelle2!$B46)),"",IF(INDIRECT("GWN!L"&amp;Tabelle2!$B46)="-","-",IF(INDIRECT("GWN!L"&amp;Tabelle2!$B46)="","",IF(INDIRECT("GWN!L"&amp;Tabelle2!$B46)=0,Tabelle2!$D46,INDIRECT("GWN!L"&amp;Tabelle2!$B46))))),"")</f>
        <v/>
      </c>
      <c r="O52" s="62" t="str">
        <f ca="1">IF(O$1&lt;&gt;"",IF(ISNA(INDIRECT("GWN!M"&amp;Tabelle2!$B46)),"",IF(INDIRECT("GWN!M"&amp;Tabelle2!$B46)="-","-",IF(INDIRECT("GWN!M"&amp;Tabelle2!$B46)="","",IF(INDIRECT("GWN!M"&amp;Tabelle2!$B46)=0,Tabelle2!$D46,INDIRECT("GWN!M"&amp;Tabelle2!$B46))))),"")</f>
        <v/>
      </c>
      <c r="P52" s="62" t="str">
        <f ca="1">IF(P$1&lt;&gt;"",IF(ISNA(INDIRECT("GWN!N"&amp;Tabelle2!$B46)),"",IF(INDIRECT("GWN!N"&amp;Tabelle2!$B46)="-","-",IF(INDIRECT("GWN!N"&amp;Tabelle2!$B46)="","",IF(INDIRECT("GWN!N"&amp;Tabelle2!$B46)=0,Tabelle2!$D46,INDIRECT("GWN!N"&amp;Tabelle2!$B46))))),"")</f>
        <v/>
      </c>
      <c r="Q52" s="62" t="str">
        <f ca="1">IF(Q$1&lt;&gt;"",IF(ISNA(INDIRECT("GWN!O"&amp;Tabelle2!$B46)),"",IF(INDIRECT("GWN!O"&amp;Tabelle2!$B46)="-","-",IF(INDIRECT("GWN!O"&amp;Tabelle2!$B46)="","",IF(INDIRECT("GWN!O"&amp;Tabelle2!$B46)=0,Tabelle2!$D46,INDIRECT("GWN!O"&amp;Tabelle2!$B46))))),"")</f>
        <v/>
      </c>
      <c r="R52" s="62" t="str">
        <f ca="1">IF(R$1&lt;&gt;"",IF(ISNA(INDIRECT("GWN!P"&amp;Tabelle2!$B46)),"",IF(INDIRECT("GWN!P"&amp;Tabelle2!$B46)="-","-",IF(INDIRECT("GWN!P"&amp;Tabelle2!$B46)="","",IF(INDIRECT("GWN!P"&amp;Tabelle2!$B46)=0,Tabelle2!$D46,INDIRECT("GWN!P"&amp;Tabelle2!$B46))))),"")</f>
        <v/>
      </c>
      <c r="S52" s="62" t="str">
        <f ca="1">IF(S$1&lt;&gt;"",IF(ISNA(INDIRECT("GWN!Q"&amp;Tabelle2!$B46)),"",IF(INDIRECT("GWN!Q"&amp;Tabelle2!$B46)="-","-",IF(INDIRECT("GWN!Q"&amp;Tabelle2!$B46)="","",IF(INDIRECT("GWN!Q"&amp;Tabelle2!$B46)=0,Tabelle2!$D46,INDIRECT("GWN!Q"&amp;Tabelle2!$B46))))),"")</f>
        <v/>
      </c>
      <c r="T52" s="62" t="str">
        <f ca="1">IF(T$1&lt;&gt;"",IF(ISNA(INDIRECT("GWN!R"&amp;Tabelle2!$B46)),"",IF(INDIRECT("GWN!R"&amp;Tabelle2!$B46)="-","-",IF(INDIRECT("GWN!R"&amp;Tabelle2!$B46)="","",IF(INDIRECT("GWN!R"&amp;Tabelle2!$B46)=0,Tabelle2!$D46,INDIRECT("GWN!R"&amp;Tabelle2!$B46))))),"")</f>
        <v/>
      </c>
      <c r="U52" s="62" t="str">
        <f ca="1">IF(U$1&lt;&gt;"",IF(ISNA(INDIRECT("GWN!S"&amp;Tabelle2!$B46)),"",IF(INDIRECT("GWN!S"&amp;Tabelle2!$B46)="-","-",IF(INDIRECT("GWN!S"&amp;Tabelle2!$B46)="","",IF(INDIRECT("GWN!S"&amp;Tabelle2!$B46)=0,Tabelle2!$D46,INDIRECT("GWN!S"&amp;Tabelle2!$B46))))),"")</f>
        <v/>
      </c>
      <c r="V52" s="62" t="str">
        <f ca="1">IF(V$1&lt;&gt;"",IF(ISNA(INDIRECT("GWN!T"&amp;Tabelle2!$B46)),"",IF(INDIRECT("GWN!T"&amp;Tabelle2!$B46)="-","-",IF(INDIRECT("GWN!T"&amp;Tabelle2!$B46)="","",IF(INDIRECT("GWN!T"&amp;Tabelle2!$B46)=0,Tabelle2!$D46,INDIRECT("GWN!T"&amp;Tabelle2!$B46))))),"")</f>
        <v/>
      </c>
      <c r="W52" s="62" t="str">
        <f ca="1">IF(W$1&lt;&gt;"",IF(ISNA(INDIRECT("GWN!U"&amp;Tabelle2!$B46)),"",IF(INDIRECT("GWN!U"&amp;Tabelle2!$B46)="-","-",IF(INDIRECT("GWN!U"&amp;Tabelle2!$B46)="","",IF(INDIRECT("GWN!U"&amp;Tabelle2!$B46)=0,Tabelle2!$D46,INDIRECT("GWN!U"&amp;Tabelle2!$B46))))),"")</f>
        <v/>
      </c>
      <c r="X52" s="62" t="str">
        <f ca="1">IF(X$1&lt;&gt;"",IF(ISNA(INDIRECT("GWN!V"&amp;Tabelle2!$B46)),"",IF(INDIRECT("GWN!V"&amp;Tabelle2!$B46)="-","-",IF(INDIRECT("GWN!V"&amp;Tabelle2!$B46)="","",IF(INDIRECT("GWN!V"&amp;Tabelle2!$B46)=0,Tabelle2!$D46,INDIRECT("GWN!V"&amp;Tabelle2!$B46))))),"")</f>
        <v/>
      </c>
      <c r="Y52" s="62" t="str">
        <f ca="1">IF(Y$1&lt;&gt;"",IF(ISNA(INDIRECT("GWN!W"&amp;Tabelle2!$B46)),"",IF(INDIRECT("GWN!W"&amp;Tabelle2!$B46)="-","-",IF(INDIRECT("GWN!W"&amp;Tabelle2!$B46)="","",IF(INDIRECT("GWN!W"&amp;Tabelle2!$B46)=0,Tabelle2!$D46,INDIRECT("GWN!W"&amp;Tabelle2!$B46))))),"")</f>
        <v/>
      </c>
      <c r="Z52" s="62" t="str">
        <f ca="1">IF(Z$1&lt;&gt;"",IF(ISNA(INDIRECT("GWN!X"&amp;Tabelle2!$B46)),"",IF(INDIRECT("GWN!X"&amp;Tabelle2!$B46)="-","-",IF(INDIRECT("GWN!X"&amp;Tabelle2!$B46)="","",IF(INDIRECT("GWN!X"&amp;Tabelle2!$B46)=0,Tabelle2!$D46,INDIRECT("GWN!X"&amp;Tabelle2!$B46))))),"")</f>
        <v/>
      </c>
    </row>
    <row r="53" spans="1:26" x14ac:dyDescent="0.2">
      <c r="A53" s="162"/>
      <c r="B53" s="62"/>
      <c r="C53" s="62"/>
      <c r="D53" s="62"/>
      <c r="E53" s="165" t="s">
        <v>104</v>
      </c>
      <c r="F53" s="166" t="s">
        <v>9</v>
      </c>
      <c r="G53" s="62" t="str">
        <f ca="1">IF(G$1&lt;&gt;"",IF(ISNA(INDIRECT("GWN!E"&amp;Tabelle2!$B47)),"",IF(INDIRECT("GWN!E"&amp;Tabelle2!$B47)="-","-",IF(INDIRECT("GWN!E"&amp;Tabelle2!$B47)="","",IF(INDIRECT("GWN!E"&amp;Tabelle2!$B47)=0,Tabelle2!$D47,INDIRECT("GWN!E"&amp;Tabelle2!$B47))))),"")</f>
        <v/>
      </c>
      <c r="H53" s="62" t="str">
        <f ca="1">IF(H$1&lt;&gt;"",IF(ISNA(INDIRECT("GWN!F"&amp;Tabelle2!$B47)),"",IF(INDIRECT("GWN!F"&amp;Tabelle2!$B47)="-","-",IF(INDIRECT("GWN!F"&amp;Tabelle2!$B47)="","",IF(INDIRECT("GWN!F"&amp;Tabelle2!$B47)=0,Tabelle2!$D47,INDIRECT("GWN!F"&amp;Tabelle2!$B47))))),"")</f>
        <v/>
      </c>
      <c r="I53" s="62" t="str">
        <f ca="1">IF(I$1&lt;&gt;"",IF(ISNA(INDIRECT("GWN!G"&amp;Tabelle2!$B47)),"",IF(INDIRECT("GWN!G"&amp;Tabelle2!$B47)="-","-",IF(INDIRECT("GWN!G"&amp;Tabelle2!$B47)="","",IF(INDIRECT("GWN!G"&amp;Tabelle2!$B47)=0,Tabelle2!$D47,INDIRECT("GWN!G"&amp;Tabelle2!$B47))))),"")</f>
        <v/>
      </c>
      <c r="J53" s="62" t="str">
        <f ca="1">IF(J$1&lt;&gt;"",IF(ISNA(INDIRECT("GWN!H"&amp;Tabelle2!$B47)),"",IF(INDIRECT("GWN!H"&amp;Tabelle2!$B47)="-","-",IF(INDIRECT("GWN!H"&amp;Tabelle2!$B47)="","",IF(INDIRECT("GWN!H"&amp;Tabelle2!$B47)=0,Tabelle2!$D47,INDIRECT("GWN!H"&amp;Tabelle2!$B47))))),"")</f>
        <v/>
      </c>
      <c r="K53" s="62" t="str">
        <f ca="1">IF(K$1&lt;&gt;"",IF(ISNA(INDIRECT("GWN!I"&amp;Tabelle2!$B47)),"",IF(INDIRECT("GWN!I"&amp;Tabelle2!$B47)="-","-",IF(INDIRECT("GWN!I"&amp;Tabelle2!$B47)="","",IF(INDIRECT("GWN!I"&amp;Tabelle2!$B47)=0,Tabelle2!$D47,INDIRECT("GWN!I"&amp;Tabelle2!$B47))))),"")</f>
        <v/>
      </c>
      <c r="L53" s="62" t="str">
        <f ca="1">IF(L$1&lt;&gt;"",IF(ISNA(INDIRECT("GWN!J"&amp;Tabelle2!$B47)),"",IF(INDIRECT("GWN!J"&amp;Tabelle2!$B47)="-","-",IF(INDIRECT("GWN!J"&amp;Tabelle2!$B47)="","",IF(INDIRECT("GWN!J"&amp;Tabelle2!$B47)=0,Tabelle2!$D47,INDIRECT("GWN!J"&amp;Tabelle2!$B47))))),"")</f>
        <v/>
      </c>
      <c r="M53" s="62" t="str">
        <f ca="1">IF(M$1&lt;&gt;"",IF(ISNA(INDIRECT("GWN!K"&amp;Tabelle2!$B47)),"",IF(INDIRECT("GWN!K"&amp;Tabelle2!$B47)="-","-",IF(INDIRECT("GWN!K"&amp;Tabelle2!$B47)="","",IF(INDIRECT("GWN!K"&amp;Tabelle2!$B47)=0,Tabelle2!$D47,INDIRECT("GWN!K"&amp;Tabelle2!$B47))))),"")</f>
        <v/>
      </c>
      <c r="N53" s="62" t="str">
        <f ca="1">IF(N$1&lt;&gt;"",IF(ISNA(INDIRECT("GWN!L"&amp;Tabelle2!$B47)),"",IF(INDIRECT("GWN!L"&amp;Tabelle2!$B47)="-","-",IF(INDIRECT("GWN!L"&amp;Tabelle2!$B47)="","",IF(INDIRECT("GWN!L"&amp;Tabelle2!$B47)=0,Tabelle2!$D47,INDIRECT("GWN!L"&amp;Tabelle2!$B47))))),"")</f>
        <v/>
      </c>
      <c r="O53" s="62" t="str">
        <f ca="1">IF(O$1&lt;&gt;"",IF(ISNA(INDIRECT("GWN!M"&amp;Tabelle2!$B47)),"",IF(INDIRECT("GWN!M"&amp;Tabelle2!$B47)="-","-",IF(INDIRECT("GWN!M"&amp;Tabelle2!$B47)="","",IF(INDIRECT("GWN!M"&amp;Tabelle2!$B47)=0,Tabelle2!$D47,INDIRECT("GWN!M"&amp;Tabelle2!$B47))))),"")</f>
        <v/>
      </c>
      <c r="P53" s="62" t="str">
        <f ca="1">IF(P$1&lt;&gt;"",IF(ISNA(INDIRECT("GWN!N"&amp;Tabelle2!$B47)),"",IF(INDIRECT("GWN!N"&amp;Tabelle2!$B47)="-","-",IF(INDIRECT("GWN!N"&amp;Tabelle2!$B47)="","",IF(INDIRECT("GWN!N"&amp;Tabelle2!$B47)=0,Tabelle2!$D47,INDIRECT("GWN!N"&amp;Tabelle2!$B47))))),"")</f>
        <v/>
      </c>
      <c r="Q53" s="62" t="str">
        <f ca="1">IF(Q$1&lt;&gt;"",IF(ISNA(INDIRECT("GWN!O"&amp;Tabelle2!$B47)),"",IF(INDIRECT("GWN!O"&amp;Tabelle2!$B47)="-","-",IF(INDIRECT("GWN!O"&amp;Tabelle2!$B47)="","",IF(INDIRECT("GWN!O"&amp;Tabelle2!$B47)=0,Tabelle2!$D47,INDIRECT("GWN!O"&amp;Tabelle2!$B47))))),"")</f>
        <v/>
      </c>
      <c r="R53" s="62" t="str">
        <f ca="1">IF(R$1&lt;&gt;"",IF(ISNA(INDIRECT("GWN!P"&amp;Tabelle2!$B47)),"",IF(INDIRECT("GWN!P"&amp;Tabelle2!$B47)="-","-",IF(INDIRECT("GWN!P"&amp;Tabelle2!$B47)="","",IF(INDIRECT("GWN!P"&amp;Tabelle2!$B47)=0,Tabelle2!$D47,INDIRECT("GWN!P"&amp;Tabelle2!$B47))))),"")</f>
        <v/>
      </c>
      <c r="S53" s="62" t="str">
        <f ca="1">IF(S$1&lt;&gt;"",IF(ISNA(INDIRECT("GWN!Q"&amp;Tabelle2!$B47)),"",IF(INDIRECT("GWN!Q"&amp;Tabelle2!$B47)="-","-",IF(INDIRECT("GWN!Q"&amp;Tabelle2!$B47)="","",IF(INDIRECT("GWN!Q"&amp;Tabelle2!$B47)=0,Tabelle2!$D47,INDIRECT("GWN!Q"&amp;Tabelle2!$B47))))),"")</f>
        <v/>
      </c>
      <c r="T53" s="62" t="str">
        <f ca="1">IF(T$1&lt;&gt;"",IF(ISNA(INDIRECT("GWN!R"&amp;Tabelle2!$B47)),"",IF(INDIRECT("GWN!R"&amp;Tabelle2!$B47)="-","-",IF(INDIRECT("GWN!R"&amp;Tabelle2!$B47)="","",IF(INDIRECT("GWN!R"&amp;Tabelle2!$B47)=0,Tabelle2!$D47,INDIRECT("GWN!R"&amp;Tabelle2!$B47))))),"")</f>
        <v/>
      </c>
      <c r="U53" s="62" t="str">
        <f ca="1">IF(U$1&lt;&gt;"",IF(ISNA(INDIRECT("GWN!S"&amp;Tabelle2!$B47)),"",IF(INDIRECT("GWN!S"&amp;Tabelle2!$B47)="-","-",IF(INDIRECT("GWN!S"&amp;Tabelle2!$B47)="","",IF(INDIRECT("GWN!S"&amp;Tabelle2!$B47)=0,Tabelle2!$D47,INDIRECT("GWN!S"&amp;Tabelle2!$B47))))),"")</f>
        <v/>
      </c>
      <c r="V53" s="62" t="str">
        <f ca="1">IF(V$1&lt;&gt;"",IF(ISNA(INDIRECT("GWN!T"&amp;Tabelle2!$B47)),"",IF(INDIRECT("GWN!T"&amp;Tabelle2!$B47)="-","-",IF(INDIRECT("GWN!T"&amp;Tabelle2!$B47)="","",IF(INDIRECT("GWN!T"&amp;Tabelle2!$B47)=0,Tabelle2!$D47,INDIRECT("GWN!T"&amp;Tabelle2!$B47))))),"")</f>
        <v/>
      </c>
      <c r="W53" s="62" t="str">
        <f ca="1">IF(W$1&lt;&gt;"",IF(ISNA(INDIRECT("GWN!U"&amp;Tabelle2!$B47)),"",IF(INDIRECT("GWN!U"&amp;Tabelle2!$B47)="-","-",IF(INDIRECT("GWN!U"&amp;Tabelle2!$B47)="","",IF(INDIRECT("GWN!U"&amp;Tabelle2!$B47)=0,Tabelle2!$D47,INDIRECT("GWN!U"&amp;Tabelle2!$B47))))),"")</f>
        <v/>
      </c>
      <c r="X53" s="62" t="str">
        <f ca="1">IF(X$1&lt;&gt;"",IF(ISNA(INDIRECT("GWN!V"&amp;Tabelle2!$B47)),"",IF(INDIRECT("GWN!V"&amp;Tabelle2!$B47)="-","-",IF(INDIRECT("GWN!V"&amp;Tabelle2!$B47)="","",IF(INDIRECT("GWN!V"&amp;Tabelle2!$B47)=0,Tabelle2!$D47,INDIRECT("GWN!V"&amp;Tabelle2!$B47))))),"")</f>
        <v/>
      </c>
      <c r="Y53" s="62" t="str">
        <f ca="1">IF(Y$1&lt;&gt;"",IF(ISNA(INDIRECT("GWN!W"&amp;Tabelle2!$B47)),"",IF(INDIRECT("GWN!W"&amp;Tabelle2!$B47)="-","-",IF(INDIRECT("GWN!W"&amp;Tabelle2!$B47)="","",IF(INDIRECT("GWN!W"&amp;Tabelle2!$B47)=0,Tabelle2!$D47,INDIRECT("GWN!W"&amp;Tabelle2!$B47))))),"")</f>
        <v/>
      </c>
      <c r="Z53" s="62" t="str">
        <f ca="1">IF(Z$1&lt;&gt;"",IF(ISNA(INDIRECT("GWN!X"&amp;Tabelle2!$B47)),"",IF(INDIRECT("GWN!X"&amp;Tabelle2!$B47)="-","-",IF(INDIRECT("GWN!X"&amp;Tabelle2!$B47)="","",IF(INDIRECT("GWN!X"&amp;Tabelle2!$B47)=0,Tabelle2!$D47,INDIRECT("GWN!X"&amp;Tabelle2!$B47))))),"")</f>
        <v/>
      </c>
    </row>
    <row r="54" spans="1:26" x14ac:dyDescent="0.2">
      <c r="A54" s="162"/>
      <c r="B54" s="62"/>
      <c r="C54" s="62"/>
      <c r="D54" s="62"/>
      <c r="E54" s="165" t="s">
        <v>105</v>
      </c>
      <c r="F54" s="166" t="s">
        <v>9</v>
      </c>
      <c r="G54" s="62" t="str">
        <f ca="1">IF(G$1&lt;&gt;"",IF(ISNA(INDIRECT("GWN!E"&amp;Tabelle2!$B48)),"",IF(INDIRECT("GWN!E"&amp;Tabelle2!$B48)="-","-",IF(INDIRECT("GWN!E"&amp;Tabelle2!$B48)="","",IF(INDIRECT("GWN!E"&amp;Tabelle2!$B48)=0,Tabelle2!$D48,INDIRECT("GWN!E"&amp;Tabelle2!$B48))))),"")</f>
        <v/>
      </c>
      <c r="H54" s="62" t="str">
        <f ca="1">IF(H$1&lt;&gt;"",IF(ISNA(INDIRECT("GWN!F"&amp;Tabelle2!$B48)),"",IF(INDIRECT("GWN!F"&amp;Tabelle2!$B48)="-","-",IF(INDIRECT("GWN!F"&amp;Tabelle2!$B48)="","",IF(INDIRECT("GWN!F"&amp;Tabelle2!$B48)=0,Tabelle2!$D48,INDIRECT("GWN!F"&amp;Tabelle2!$B48))))),"")</f>
        <v/>
      </c>
      <c r="I54" s="62" t="str">
        <f ca="1">IF(I$1&lt;&gt;"",IF(ISNA(INDIRECT("GWN!G"&amp;Tabelle2!$B48)),"",IF(INDIRECT("GWN!G"&amp;Tabelle2!$B48)="-","-",IF(INDIRECT("GWN!G"&amp;Tabelle2!$B48)="","",IF(INDIRECT("GWN!G"&amp;Tabelle2!$B48)=0,Tabelle2!$D48,INDIRECT("GWN!G"&amp;Tabelle2!$B48))))),"")</f>
        <v/>
      </c>
      <c r="J54" s="62" t="str">
        <f ca="1">IF(J$1&lt;&gt;"",IF(ISNA(INDIRECT("GWN!H"&amp;Tabelle2!$B48)),"",IF(INDIRECT("GWN!H"&amp;Tabelle2!$B48)="-","-",IF(INDIRECT("GWN!H"&amp;Tabelle2!$B48)="","",IF(INDIRECT("GWN!H"&amp;Tabelle2!$B48)=0,Tabelle2!$D48,INDIRECT("GWN!H"&amp;Tabelle2!$B48))))),"")</f>
        <v/>
      </c>
      <c r="K54" s="62" t="str">
        <f ca="1">IF(K$1&lt;&gt;"",IF(ISNA(INDIRECT("GWN!I"&amp;Tabelle2!$B48)),"",IF(INDIRECT("GWN!I"&amp;Tabelle2!$B48)="-","-",IF(INDIRECT("GWN!I"&amp;Tabelle2!$B48)="","",IF(INDIRECT("GWN!I"&amp;Tabelle2!$B48)=0,Tabelle2!$D48,INDIRECT("GWN!I"&amp;Tabelle2!$B48))))),"")</f>
        <v/>
      </c>
      <c r="L54" s="62" t="str">
        <f ca="1">IF(L$1&lt;&gt;"",IF(ISNA(INDIRECT("GWN!J"&amp;Tabelle2!$B48)),"",IF(INDIRECT("GWN!J"&amp;Tabelle2!$B48)="-","-",IF(INDIRECT("GWN!J"&amp;Tabelle2!$B48)="","",IF(INDIRECT("GWN!J"&amp;Tabelle2!$B48)=0,Tabelle2!$D48,INDIRECT("GWN!J"&amp;Tabelle2!$B48))))),"")</f>
        <v/>
      </c>
      <c r="M54" s="62" t="str">
        <f ca="1">IF(M$1&lt;&gt;"",IF(ISNA(INDIRECT("GWN!K"&amp;Tabelle2!$B48)),"",IF(INDIRECT("GWN!K"&amp;Tabelle2!$B48)="-","-",IF(INDIRECT("GWN!K"&amp;Tabelle2!$B48)="","",IF(INDIRECT("GWN!K"&amp;Tabelle2!$B48)=0,Tabelle2!$D48,INDIRECT("GWN!K"&amp;Tabelle2!$B48))))),"")</f>
        <v/>
      </c>
      <c r="N54" s="62" t="str">
        <f ca="1">IF(N$1&lt;&gt;"",IF(ISNA(INDIRECT("GWN!L"&amp;Tabelle2!$B48)),"",IF(INDIRECT("GWN!L"&amp;Tabelle2!$B48)="-","-",IF(INDIRECT("GWN!L"&amp;Tabelle2!$B48)="","",IF(INDIRECT("GWN!L"&amp;Tabelle2!$B48)=0,Tabelle2!$D48,INDIRECT("GWN!L"&amp;Tabelle2!$B48))))),"")</f>
        <v/>
      </c>
      <c r="O54" s="62" t="str">
        <f ca="1">IF(O$1&lt;&gt;"",IF(ISNA(INDIRECT("GWN!M"&amp;Tabelle2!$B48)),"",IF(INDIRECT("GWN!M"&amp;Tabelle2!$B48)="-","-",IF(INDIRECT("GWN!M"&amp;Tabelle2!$B48)="","",IF(INDIRECT("GWN!M"&amp;Tabelle2!$B48)=0,Tabelle2!$D48,INDIRECT("GWN!M"&amp;Tabelle2!$B48))))),"")</f>
        <v/>
      </c>
      <c r="P54" s="62" t="str">
        <f ca="1">IF(P$1&lt;&gt;"",IF(ISNA(INDIRECT("GWN!N"&amp;Tabelle2!$B48)),"",IF(INDIRECT("GWN!N"&amp;Tabelle2!$B48)="-","-",IF(INDIRECT("GWN!N"&amp;Tabelle2!$B48)="","",IF(INDIRECT("GWN!N"&amp;Tabelle2!$B48)=0,Tabelle2!$D48,INDIRECT("GWN!N"&amp;Tabelle2!$B48))))),"")</f>
        <v/>
      </c>
      <c r="Q54" s="62" t="str">
        <f ca="1">IF(Q$1&lt;&gt;"",IF(ISNA(INDIRECT("GWN!O"&amp;Tabelle2!$B48)),"",IF(INDIRECT("GWN!O"&amp;Tabelle2!$B48)="-","-",IF(INDIRECT("GWN!O"&amp;Tabelle2!$B48)="","",IF(INDIRECT("GWN!O"&amp;Tabelle2!$B48)=0,Tabelle2!$D48,INDIRECT("GWN!O"&amp;Tabelle2!$B48))))),"")</f>
        <v/>
      </c>
      <c r="R54" s="62" t="str">
        <f ca="1">IF(R$1&lt;&gt;"",IF(ISNA(INDIRECT("GWN!P"&amp;Tabelle2!$B48)),"",IF(INDIRECT("GWN!P"&amp;Tabelle2!$B48)="-","-",IF(INDIRECT("GWN!P"&amp;Tabelle2!$B48)="","",IF(INDIRECT("GWN!P"&amp;Tabelle2!$B48)=0,Tabelle2!$D48,INDIRECT("GWN!P"&amp;Tabelle2!$B48))))),"")</f>
        <v/>
      </c>
      <c r="S54" s="62" t="str">
        <f ca="1">IF(S$1&lt;&gt;"",IF(ISNA(INDIRECT("GWN!Q"&amp;Tabelle2!$B48)),"",IF(INDIRECT("GWN!Q"&amp;Tabelle2!$B48)="-","-",IF(INDIRECT("GWN!Q"&amp;Tabelle2!$B48)="","",IF(INDIRECT("GWN!Q"&amp;Tabelle2!$B48)=0,Tabelle2!$D48,INDIRECT("GWN!Q"&amp;Tabelle2!$B48))))),"")</f>
        <v/>
      </c>
      <c r="T54" s="62" t="str">
        <f ca="1">IF(T$1&lt;&gt;"",IF(ISNA(INDIRECT("GWN!R"&amp;Tabelle2!$B48)),"",IF(INDIRECT("GWN!R"&amp;Tabelle2!$B48)="-","-",IF(INDIRECT("GWN!R"&amp;Tabelle2!$B48)="","",IF(INDIRECT("GWN!R"&amp;Tabelle2!$B48)=0,Tabelle2!$D48,INDIRECT("GWN!R"&amp;Tabelle2!$B48))))),"")</f>
        <v/>
      </c>
      <c r="U54" s="62" t="str">
        <f ca="1">IF(U$1&lt;&gt;"",IF(ISNA(INDIRECT("GWN!S"&amp;Tabelle2!$B48)),"",IF(INDIRECT("GWN!S"&amp;Tabelle2!$B48)="-","-",IF(INDIRECT("GWN!S"&amp;Tabelle2!$B48)="","",IF(INDIRECT("GWN!S"&amp;Tabelle2!$B48)=0,Tabelle2!$D48,INDIRECT("GWN!S"&amp;Tabelle2!$B48))))),"")</f>
        <v/>
      </c>
      <c r="V54" s="62" t="str">
        <f ca="1">IF(V$1&lt;&gt;"",IF(ISNA(INDIRECT("GWN!T"&amp;Tabelle2!$B48)),"",IF(INDIRECT("GWN!T"&amp;Tabelle2!$B48)="-","-",IF(INDIRECT("GWN!T"&amp;Tabelle2!$B48)="","",IF(INDIRECT("GWN!T"&amp;Tabelle2!$B48)=0,Tabelle2!$D48,INDIRECT("GWN!T"&amp;Tabelle2!$B48))))),"")</f>
        <v/>
      </c>
      <c r="W54" s="62" t="str">
        <f ca="1">IF(W$1&lt;&gt;"",IF(ISNA(INDIRECT("GWN!U"&amp;Tabelle2!$B48)),"",IF(INDIRECT("GWN!U"&amp;Tabelle2!$B48)="-","-",IF(INDIRECT("GWN!U"&amp;Tabelle2!$B48)="","",IF(INDIRECT("GWN!U"&amp;Tabelle2!$B48)=0,Tabelle2!$D48,INDIRECT("GWN!U"&amp;Tabelle2!$B48))))),"")</f>
        <v/>
      </c>
      <c r="X54" s="62" t="str">
        <f ca="1">IF(X$1&lt;&gt;"",IF(ISNA(INDIRECT("GWN!V"&amp;Tabelle2!$B48)),"",IF(INDIRECT("GWN!V"&amp;Tabelle2!$B48)="-","-",IF(INDIRECT("GWN!V"&amp;Tabelle2!$B48)="","",IF(INDIRECT("GWN!V"&amp;Tabelle2!$B48)=0,Tabelle2!$D48,INDIRECT("GWN!V"&amp;Tabelle2!$B48))))),"")</f>
        <v/>
      </c>
      <c r="Y54" s="62" t="str">
        <f ca="1">IF(Y$1&lt;&gt;"",IF(ISNA(INDIRECT("GWN!W"&amp;Tabelle2!$B48)),"",IF(INDIRECT("GWN!W"&amp;Tabelle2!$B48)="-","-",IF(INDIRECT("GWN!W"&amp;Tabelle2!$B48)="","",IF(INDIRECT("GWN!W"&amp;Tabelle2!$B48)=0,Tabelle2!$D48,INDIRECT("GWN!W"&amp;Tabelle2!$B48))))),"")</f>
        <v/>
      </c>
      <c r="Z54" s="62" t="str">
        <f ca="1">IF(Z$1&lt;&gt;"",IF(ISNA(INDIRECT("GWN!X"&amp;Tabelle2!$B48)),"",IF(INDIRECT("GWN!X"&amp;Tabelle2!$B48)="-","-",IF(INDIRECT("GWN!X"&amp;Tabelle2!$B48)="","",IF(INDIRECT("GWN!X"&amp;Tabelle2!$B48)=0,Tabelle2!$D48,INDIRECT("GWN!X"&amp;Tabelle2!$B48))))),"")</f>
        <v/>
      </c>
    </row>
    <row r="55" spans="1:26" x14ac:dyDescent="0.2">
      <c r="A55" s="162" t="s">
        <v>147</v>
      </c>
      <c r="B55" s="62" t="s">
        <v>147</v>
      </c>
      <c r="C55" s="62" t="s">
        <v>147</v>
      </c>
      <c r="D55" s="62" t="s">
        <v>147</v>
      </c>
      <c r="E55" s="165" t="s">
        <v>106</v>
      </c>
      <c r="F55" s="166" t="s">
        <v>9</v>
      </c>
      <c r="G55" s="62" t="str">
        <f ca="1">IF(G$1&lt;&gt;"",IF(ISNA(INDIRECT("GWN!E"&amp;Tabelle2!$B49)),"",IF(INDIRECT("GWN!E"&amp;Tabelle2!$B49)="-","-",IF(INDIRECT("GWN!E"&amp;Tabelle2!$B49)="","",IF(INDIRECT("GWN!E"&amp;Tabelle2!$B49)=0,Tabelle2!$D49,INDIRECT("GWN!E"&amp;Tabelle2!$B49))))),"")</f>
        <v/>
      </c>
      <c r="H55" s="62" t="str">
        <f ca="1">IF(H$1&lt;&gt;"",IF(ISNA(INDIRECT("GWN!F"&amp;Tabelle2!$B49)),"",IF(INDIRECT("GWN!F"&amp;Tabelle2!$B49)="-","-",IF(INDIRECT("GWN!F"&amp;Tabelle2!$B49)="","",IF(INDIRECT("GWN!F"&amp;Tabelle2!$B49)=0,Tabelle2!$D49,INDIRECT("GWN!F"&amp;Tabelle2!$B49))))),"")</f>
        <v/>
      </c>
      <c r="I55" s="62" t="str">
        <f ca="1">IF(I$1&lt;&gt;"",IF(ISNA(INDIRECT("GWN!G"&amp;Tabelle2!$B49)),"",IF(INDIRECT("GWN!G"&amp;Tabelle2!$B49)="-","-",IF(INDIRECT("GWN!G"&amp;Tabelle2!$B49)="","",IF(INDIRECT("GWN!G"&amp;Tabelle2!$B49)=0,Tabelle2!$D49,INDIRECT("GWN!G"&amp;Tabelle2!$B49))))),"")</f>
        <v/>
      </c>
      <c r="J55" s="62" t="str">
        <f ca="1">IF(J$1&lt;&gt;"",IF(ISNA(INDIRECT("GWN!H"&amp;Tabelle2!$B49)),"",IF(INDIRECT("GWN!H"&amp;Tabelle2!$B49)="-","-",IF(INDIRECT("GWN!H"&amp;Tabelle2!$B49)="","",IF(INDIRECT("GWN!H"&amp;Tabelle2!$B49)=0,Tabelle2!$D49,INDIRECT("GWN!H"&amp;Tabelle2!$B49))))),"")</f>
        <v/>
      </c>
      <c r="K55" s="62" t="str">
        <f ca="1">IF(K$1&lt;&gt;"",IF(ISNA(INDIRECT("GWN!I"&amp;Tabelle2!$B49)),"",IF(INDIRECT("GWN!I"&amp;Tabelle2!$B49)="-","-",IF(INDIRECT("GWN!I"&amp;Tabelle2!$B49)="","",IF(INDIRECT("GWN!I"&amp;Tabelle2!$B49)=0,Tabelle2!$D49,INDIRECT("GWN!I"&amp;Tabelle2!$B49))))),"")</f>
        <v/>
      </c>
      <c r="L55" s="62" t="str">
        <f ca="1">IF(L$1&lt;&gt;"",IF(ISNA(INDIRECT("GWN!J"&amp;Tabelle2!$B49)),"",IF(INDIRECT("GWN!J"&amp;Tabelle2!$B49)="-","-",IF(INDIRECT("GWN!J"&amp;Tabelle2!$B49)="","",IF(INDIRECT("GWN!J"&amp;Tabelle2!$B49)=0,Tabelle2!$D49,INDIRECT("GWN!J"&amp;Tabelle2!$B49))))),"")</f>
        <v/>
      </c>
      <c r="M55" s="62" t="str">
        <f ca="1">IF(M$1&lt;&gt;"",IF(ISNA(INDIRECT("GWN!K"&amp;Tabelle2!$B49)),"",IF(INDIRECT("GWN!K"&amp;Tabelle2!$B49)="-","-",IF(INDIRECT("GWN!K"&amp;Tabelle2!$B49)="","",IF(INDIRECT("GWN!K"&amp;Tabelle2!$B49)=0,Tabelle2!$D49,INDIRECT("GWN!K"&amp;Tabelle2!$B49))))),"")</f>
        <v/>
      </c>
      <c r="N55" s="62" t="str">
        <f ca="1">IF(N$1&lt;&gt;"",IF(ISNA(INDIRECT("GWN!L"&amp;Tabelle2!$B49)),"",IF(INDIRECT("GWN!L"&amp;Tabelle2!$B49)="-","-",IF(INDIRECT("GWN!L"&amp;Tabelle2!$B49)="","",IF(INDIRECT("GWN!L"&amp;Tabelle2!$B49)=0,Tabelle2!$D49,INDIRECT("GWN!L"&amp;Tabelle2!$B49))))),"")</f>
        <v/>
      </c>
      <c r="O55" s="62" t="str">
        <f ca="1">IF(O$1&lt;&gt;"",IF(ISNA(INDIRECT("GWN!M"&amp;Tabelle2!$B49)),"",IF(INDIRECT("GWN!M"&amp;Tabelle2!$B49)="-","-",IF(INDIRECT("GWN!M"&amp;Tabelle2!$B49)="","",IF(INDIRECT("GWN!M"&amp;Tabelle2!$B49)=0,Tabelle2!$D49,INDIRECT("GWN!M"&amp;Tabelle2!$B49))))),"")</f>
        <v/>
      </c>
      <c r="P55" s="62" t="str">
        <f ca="1">IF(P$1&lt;&gt;"",IF(ISNA(INDIRECT("GWN!N"&amp;Tabelle2!$B49)),"",IF(INDIRECT("GWN!N"&amp;Tabelle2!$B49)="-","-",IF(INDIRECT("GWN!N"&amp;Tabelle2!$B49)="","",IF(INDIRECT("GWN!N"&amp;Tabelle2!$B49)=0,Tabelle2!$D49,INDIRECT("GWN!N"&amp;Tabelle2!$B49))))),"")</f>
        <v/>
      </c>
      <c r="Q55" s="62" t="str">
        <f ca="1">IF(Q$1&lt;&gt;"",IF(ISNA(INDIRECT("GWN!O"&amp;Tabelle2!$B49)),"",IF(INDIRECT("GWN!O"&amp;Tabelle2!$B49)="-","-",IF(INDIRECT("GWN!O"&amp;Tabelle2!$B49)="","",IF(INDIRECT("GWN!O"&amp;Tabelle2!$B49)=0,Tabelle2!$D49,INDIRECT("GWN!O"&amp;Tabelle2!$B49))))),"")</f>
        <v/>
      </c>
      <c r="R55" s="62" t="str">
        <f ca="1">IF(R$1&lt;&gt;"",IF(ISNA(INDIRECT("GWN!P"&amp;Tabelle2!$B49)),"",IF(INDIRECT("GWN!P"&amp;Tabelle2!$B49)="-","-",IF(INDIRECT("GWN!P"&amp;Tabelle2!$B49)="","",IF(INDIRECT("GWN!P"&amp;Tabelle2!$B49)=0,Tabelle2!$D49,INDIRECT("GWN!P"&amp;Tabelle2!$B49))))),"")</f>
        <v/>
      </c>
      <c r="S55" s="62" t="str">
        <f ca="1">IF(S$1&lt;&gt;"",IF(ISNA(INDIRECT("GWN!Q"&amp;Tabelle2!$B49)),"",IF(INDIRECT("GWN!Q"&amp;Tabelle2!$B49)="-","-",IF(INDIRECT("GWN!Q"&amp;Tabelle2!$B49)="","",IF(INDIRECT("GWN!Q"&amp;Tabelle2!$B49)=0,Tabelle2!$D49,INDIRECT("GWN!Q"&amp;Tabelle2!$B49))))),"")</f>
        <v/>
      </c>
      <c r="T55" s="62" t="str">
        <f ca="1">IF(T$1&lt;&gt;"",IF(ISNA(INDIRECT("GWN!R"&amp;Tabelle2!$B49)),"",IF(INDIRECT("GWN!R"&amp;Tabelle2!$B49)="-","-",IF(INDIRECT("GWN!R"&amp;Tabelle2!$B49)="","",IF(INDIRECT("GWN!R"&amp;Tabelle2!$B49)=0,Tabelle2!$D49,INDIRECT("GWN!R"&amp;Tabelle2!$B49))))),"")</f>
        <v/>
      </c>
      <c r="U55" s="62" t="str">
        <f ca="1">IF(U$1&lt;&gt;"",IF(ISNA(INDIRECT("GWN!S"&amp;Tabelle2!$B49)),"",IF(INDIRECT("GWN!S"&amp;Tabelle2!$B49)="-","-",IF(INDIRECT("GWN!S"&amp;Tabelle2!$B49)="","",IF(INDIRECT("GWN!S"&amp;Tabelle2!$B49)=0,Tabelle2!$D49,INDIRECT("GWN!S"&amp;Tabelle2!$B49))))),"")</f>
        <v/>
      </c>
      <c r="V55" s="62" t="str">
        <f ca="1">IF(V$1&lt;&gt;"",IF(ISNA(INDIRECT("GWN!T"&amp;Tabelle2!$B49)),"",IF(INDIRECT("GWN!T"&amp;Tabelle2!$B49)="-","-",IF(INDIRECT("GWN!T"&amp;Tabelle2!$B49)="","",IF(INDIRECT("GWN!T"&amp;Tabelle2!$B49)=0,Tabelle2!$D49,INDIRECT("GWN!T"&amp;Tabelle2!$B49))))),"")</f>
        <v/>
      </c>
      <c r="W55" s="62" t="str">
        <f ca="1">IF(W$1&lt;&gt;"",IF(ISNA(INDIRECT("GWN!U"&amp;Tabelle2!$B49)),"",IF(INDIRECT("GWN!U"&amp;Tabelle2!$B49)="-","-",IF(INDIRECT("GWN!U"&amp;Tabelle2!$B49)="","",IF(INDIRECT("GWN!U"&amp;Tabelle2!$B49)=0,Tabelle2!$D49,INDIRECT("GWN!U"&amp;Tabelle2!$B49))))),"")</f>
        <v/>
      </c>
      <c r="X55" s="62" t="str">
        <f ca="1">IF(X$1&lt;&gt;"",IF(ISNA(INDIRECT("GWN!V"&amp;Tabelle2!$B49)),"",IF(INDIRECT("GWN!V"&amp;Tabelle2!$B49)="-","-",IF(INDIRECT("GWN!V"&amp;Tabelle2!$B49)="","",IF(INDIRECT("GWN!V"&amp;Tabelle2!$B49)=0,Tabelle2!$D49,INDIRECT("GWN!V"&amp;Tabelle2!$B49))))),"")</f>
        <v/>
      </c>
      <c r="Y55" s="62" t="str">
        <f ca="1">IF(Y$1&lt;&gt;"",IF(ISNA(INDIRECT("GWN!W"&amp;Tabelle2!$B49)),"",IF(INDIRECT("GWN!W"&amp;Tabelle2!$B49)="-","-",IF(INDIRECT("GWN!W"&amp;Tabelle2!$B49)="","",IF(INDIRECT("GWN!W"&amp;Tabelle2!$B49)=0,Tabelle2!$D49,INDIRECT("GWN!W"&amp;Tabelle2!$B49))))),"")</f>
        <v/>
      </c>
      <c r="Z55" s="62" t="str">
        <f ca="1">IF(Z$1&lt;&gt;"",IF(ISNA(INDIRECT("GWN!X"&amp;Tabelle2!$B49)),"",IF(INDIRECT("GWN!X"&amp;Tabelle2!$B49)="-","-",IF(INDIRECT("GWN!X"&amp;Tabelle2!$B49)="","",IF(INDIRECT("GWN!X"&amp;Tabelle2!$B49)=0,Tabelle2!$D49,INDIRECT("GWN!X"&amp;Tabelle2!$B49))))),"")</f>
        <v/>
      </c>
    </row>
    <row r="56" spans="1:26" x14ac:dyDescent="0.2">
      <c r="A56" s="162"/>
      <c r="B56" s="62"/>
      <c r="C56" s="62"/>
      <c r="D56" s="62"/>
      <c r="E56" s="165" t="s">
        <v>107</v>
      </c>
      <c r="F56" s="166" t="s">
        <v>9</v>
      </c>
      <c r="G56" s="62" t="str">
        <f ca="1">IF(G$1&lt;&gt;"",IF(ISNA(INDIRECT("GWN!E"&amp;Tabelle2!$B50)),"",IF(INDIRECT("GWN!E"&amp;Tabelle2!$B50)="-","-",IF(INDIRECT("GWN!E"&amp;Tabelle2!$B50)="","",IF(INDIRECT("GWN!E"&amp;Tabelle2!$B50)=0,Tabelle2!$D50,INDIRECT("GWN!E"&amp;Tabelle2!$B50))))),"")</f>
        <v/>
      </c>
      <c r="H56" s="62" t="str">
        <f ca="1">IF(H$1&lt;&gt;"",IF(ISNA(INDIRECT("GWN!F"&amp;Tabelle2!$B50)),"",IF(INDIRECT("GWN!F"&amp;Tabelle2!$B50)="-","-",IF(INDIRECT("GWN!F"&amp;Tabelle2!$B50)="","",IF(INDIRECT("GWN!F"&amp;Tabelle2!$B50)=0,Tabelle2!$D50,INDIRECT("GWN!F"&amp;Tabelle2!$B50))))),"")</f>
        <v/>
      </c>
      <c r="I56" s="62" t="str">
        <f ca="1">IF(I$1&lt;&gt;"",IF(ISNA(INDIRECT("GWN!G"&amp;Tabelle2!$B50)),"",IF(INDIRECT("GWN!G"&amp;Tabelle2!$B50)="-","-",IF(INDIRECT("GWN!G"&amp;Tabelle2!$B50)="","",IF(INDIRECT("GWN!G"&amp;Tabelle2!$B50)=0,Tabelle2!$D50,INDIRECT("GWN!G"&amp;Tabelle2!$B50))))),"")</f>
        <v/>
      </c>
      <c r="J56" s="62" t="str">
        <f ca="1">IF(J$1&lt;&gt;"",IF(ISNA(INDIRECT("GWN!H"&amp;Tabelle2!$B50)),"",IF(INDIRECT("GWN!H"&amp;Tabelle2!$B50)="-","-",IF(INDIRECT("GWN!H"&amp;Tabelle2!$B50)="","",IF(INDIRECT("GWN!H"&amp;Tabelle2!$B50)=0,Tabelle2!$D50,INDIRECT("GWN!H"&amp;Tabelle2!$B50))))),"")</f>
        <v/>
      </c>
      <c r="K56" s="62" t="str">
        <f ca="1">IF(K$1&lt;&gt;"",IF(ISNA(INDIRECT("GWN!I"&amp;Tabelle2!$B50)),"",IF(INDIRECT("GWN!I"&amp;Tabelle2!$B50)="-","-",IF(INDIRECT("GWN!I"&amp;Tabelle2!$B50)="","",IF(INDIRECT("GWN!I"&amp;Tabelle2!$B50)=0,Tabelle2!$D50,INDIRECT("GWN!I"&amp;Tabelle2!$B50))))),"")</f>
        <v/>
      </c>
      <c r="L56" s="62" t="str">
        <f ca="1">IF(L$1&lt;&gt;"",IF(ISNA(INDIRECT("GWN!J"&amp;Tabelle2!$B50)),"",IF(INDIRECT("GWN!J"&amp;Tabelle2!$B50)="-","-",IF(INDIRECT("GWN!J"&amp;Tabelle2!$B50)="","",IF(INDIRECT("GWN!J"&amp;Tabelle2!$B50)=0,Tabelle2!$D50,INDIRECT("GWN!J"&amp;Tabelle2!$B50))))),"")</f>
        <v/>
      </c>
      <c r="M56" s="62" t="str">
        <f ca="1">IF(M$1&lt;&gt;"",IF(ISNA(INDIRECT("GWN!K"&amp;Tabelle2!$B50)),"",IF(INDIRECT("GWN!K"&amp;Tabelle2!$B50)="-","-",IF(INDIRECT("GWN!K"&amp;Tabelle2!$B50)="","",IF(INDIRECT("GWN!K"&amp;Tabelle2!$B50)=0,Tabelle2!$D50,INDIRECT("GWN!K"&amp;Tabelle2!$B50))))),"")</f>
        <v/>
      </c>
      <c r="N56" s="62" t="str">
        <f ca="1">IF(N$1&lt;&gt;"",IF(ISNA(INDIRECT("GWN!L"&amp;Tabelle2!$B50)),"",IF(INDIRECT("GWN!L"&amp;Tabelle2!$B50)="-","-",IF(INDIRECT("GWN!L"&amp;Tabelle2!$B50)="","",IF(INDIRECT("GWN!L"&amp;Tabelle2!$B50)=0,Tabelle2!$D50,INDIRECT("GWN!L"&amp;Tabelle2!$B50))))),"")</f>
        <v/>
      </c>
      <c r="O56" s="62" t="str">
        <f ca="1">IF(O$1&lt;&gt;"",IF(ISNA(INDIRECT("GWN!M"&amp;Tabelle2!$B50)),"",IF(INDIRECT("GWN!M"&amp;Tabelle2!$B50)="-","-",IF(INDIRECT("GWN!M"&amp;Tabelle2!$B50)="","",IF(INDIRECT("GWN!M"&amp;Tabelle2!$B50)=0,Tabelle2!$D50,INDIRECT("GWN!M"&amp;Tabelle2!$B50))))),"")</f>
        <v/>
      </c>
      <c r="P56" s="62" t="str">
        <f ca="1">IF(P$1&lt;&gt;"",IF(ISNA(INDIRECT("GWN!N"&amp;Tabelle2!$B50)),"",IF(INDIRECT("GWN!N"&amp;Tabelle2!$B50)="-","-",IF(INDIRECT("GWN!N"&amp;Tabelle2!$B50)="","",IF(INDIRECT("GWN!N"&amp;Tabelle2!$B50)=0,Tabelle2!$D50,INDIRECT("GWN!N"&amp;Tabelle2!$B50))))),"")</f>
        <v/>
      </c>
      <c r="Q56" s="62" t="str">
        <f ca="1">IF(Q$1&lt;&gt;"",IF(ISNA(INDIRECT("GWN!O"&amp;Tabelle2!$B50)),"",IF(INDIRECT("GWN!O"&amp;Tabelle2!$B50)="-","-",IF(INDIRECT("GWN!O"&amp;Tabelle2!$B50)="","",IF(INDIRECT("GWN!O"&amp;Tabelle2!$B50)=0,Tabelle2!$D50,INDIRECT("GWN!O"&amp;Tabelle2!$B50))))),"")</f>
        <v/>
      </c>
      <c r="R56" s="62" t="str">
        <f ca="1">IF(R$1&lt;&gt;"",IF(ISNA(INDIRECT("GWN!P"&amp;Tabelle2!$B50)),"",IF(INDIRECT("GWN!P"&amp;Tabelle2!$B50)="-","-",IF(INDIRECT("GWN!P"&amp;Tabelle2!$B50)="","",IF(INDIRECT("GWN!P"&amp;Tabelle2!$B50)=0,Tabelle2!$D50,INDIRECT("GWN!P"&amp;Tabelle2!$B50))))),"")</f>
        <v/>
      </c>
      <c r="S56" s="62" t="str">
        <f ca="1">IF(S$1&lt;&gt;"",IF(ISNA(INDIRECT("GWN!Q"&amp;Tabelle2!$B50)),"",IF(INDIRECT("GWN!Q"&amp;Tabelle2!$B50)="-","-",IF(INDIRECT("GWN!Q"&amp;Tabelle2!$B50)="","",IF(INDIRECT("GWN!Q"&amp;Tabelle2!$B50)=0,Tabelle2!$D50,INDIRECT("GWN!Q"&amp;Tabelle2!$B50))))),"")</f>
        <v/>
      </c>
      <c r="T56" s="62" t="str">
        <f ca="1">IF(T$1&lt;&gt;"",IF(ISNA(INDIRECT("GWN!R"&amp;Tabelle2!$B50)),"",IF(INDIRECT("GWN!R"&amp;Tabelle2!$B50)="-","-",IF(INDIRECT("GWN!R"&amp;Tabelle2!$B50)="","",IF(INDIRECT("GWN!R"&amp;Tabelle2!$B50)=0,Tabelle2!$D50,INDIRECT("GWN!R"&amp;Tabelle2!$B50))))),"")</f>
        <v/>
      </c>
      <c r="U56" s="62" t="str">
        <f ca="1">IF(U$1&lt;&gt;"",IF(ISNA(INDIRECT("GWN!S"&amp;Tabelle2!$B50)),"",IF(INDIRECT("GWN!S"&amp;Tabelle2!$B50)="-","-",IF(INDIRECT("GWN!S"&amp;Tabelle2!$B50)="","",IF(INDIRECT("GWN!S"&amp;Tabelle2!$B50)=0,Tabelle2!$D50,INDIRECT("GWN!S"&amp;Tabelle2!$B50))))),"")</f>
        <v/>
      </c>
      <c r="V56" s="62" t="str">
        <f ca="1">IF(V$1&lt;&gt;"",IF(ISNA(INDIRECT("GWN!T"&amp;Tabelle2!$B50)),"",IF(INDIRECT("GWN!T"&amp;Tabelle2!$B50)="-","-",IF(INDIRECT("GWN!T"&amp;Tabelle2!$B50)="","",IF(INDIRECT("GWN!T"&amp;Tabelle2!$B50)=0,Tabelle2!$D50,INDIRECT("GWN!T"&amp;Tabelle2!$B50))))),"")</f>
        <v/>
      </c>
      <c r="W56" s="62" t="str">
        <f ca="1">IF(W$1&lt;&gt;"",IF(ISNA(INDIRECT("GWN!U"&amp;Tabelle2!$B50)),"",IF(INDIRECT("GWN!U"&amp;Tabelle2!$B50)="-","-",IF(INDIRECT("GWN!U"&amp;Tabelle2!$B50)="","",IF(INDIRECT("GWN!U"&amp;Tabelle2!$B50)=0,Tabelle2!$D50,INDIRECT("GWN!U"&amp;Tabelle2!$B50))))),"")</f>
        <v/>
      </c>
      <c r="X56" s="62" t="str">
        <f ca="1">IF(X$1&lt;&gt;"",IF(ISNA(INDIRECT("GWN!V"&amp;Tabelle2!$B50)),"",IF(INDIRECT("GWN!V"&amp;Tabelle2!$B50)="-","-",IF(INDIRECT("GWN!V"&amp;Tabelle2!$B50)="","",IF(INDIRECT("GWN!V"&amp;Tabelle2!$B50)=0,Tabelle2!$D50,INDIRECT("GWN!V"&amp;Tabelle2!$B50))))),"")</f>
        <v/>
      </c>
      <c r="Y56" s="62" t="str">
        <f ca="1">IF(Y$1&lt;&gt;"",IF(ISNA(INDIRECT("GWN!W"&amp;Tabelle2!$B50)),"",IF(INDIRECT("GWN!W"&amp;Tabelle2!$B50)="-","-",IF(INDIRECT("GWN!W"&amp;Tabelle2!$B50)="","",IF(INDIRECT("GWN!W"&amp;Tabelle2!$B50)=0,Tabelle2!$D50,INDIRECT("GWN!W"&amp;Tabelle2!$B50))))),"")</f>
        <v/>
      </c>
      <c r="Z56" s="62" t="str">
        <f ca="1">IF(Z$1&lt;&gt;"",IF(ISNA(INDIRECT("GWN!X"&amp;Tabelle2!$B50)),"",IF(INDIRECT("GWN!X"&amp;Tabelle2!$B50)="-","-",IF(INDIRECT("GWN!X"&amp;Tabelle2!$B50)="","",IF(INDIRECT("GWN!X"&amp;Tabelle2!$B50)=0,Tabelle2!$D50,INDIRECT("GWN!X"&amp;Tabelle2!$B50))))),"")</f>
        <v/>
      </c>
    </row>
    <row r="57" spans="1:26" x14ac:dyDescent="0.2">
      <c r="A57" s="162"/>
      <c r="B57" s="62"/>
      <c r="C57" s="62"/>
      <c r="D57" s="62"/>
      <c r="E57" s="165" t="s">
        <v>108</v>
      </c>
      <c r="F57" s="166" t="s">
        <v>9</v>
      </c>
      <c r="G57" s="62" t="str">
        <f ca="1">IF(G$1&lt;&gt;"",IF(ISNA(INDIRECT("GWN!E"&amp;Tabelle2!$B51)),"",IF(INDIRECT("GWN!E"&amp;Tabelle2!$B51)="-","-",IF(INDIRECT("GWN!E"&amp;Tabelle2!$B51)="","",IF(INDIRECT("GWN!E"&amp;Tabelle2!$B51)=0,Tabelle2!$D51,INDIRECT("GWN!E"&amp;Tabelle2!$B51))))),"")</f>
        <v/>
      </c>
      <c r="H57" s="62" t="str">
        <f ca="1">IF(H$1&lt;&gt;"",IF(ISNA(INDIRECT("GWN!F"&amp;Tabelle2!$B51)),"",IF(INDIRECT("GWN!F"&amp;Tabelle2!$B51)="-","-",IF(INDIRECT("GWN!F"&amp;Tabelle2!$B51)="","",IF(INDIRECT("GWN!F"&amp;Tabelle2!$B51)=0,Tabelle2!$D51,INDIRECT("GWN!F"&amp;Tabelle2!$B51))))),"")</f>
        <v/>
      </c>
      <c r="I57" s="62" t="str">
        <f ca="1">IF(I$1&lt;&gt;"",IF(ISNA(INDIRECT("GWN!G"&amp;Tabelle2!$B51)),"",IF(INDIRECT("GWN!G"&amp;Tabelle2!$B51)="-","-",IF(INDIRECT("GWN!G"&amp;Tabelle2!$B51)="","",IF(INDIRECT("GWN!G"&amp;Tabelle2!$B51)=0,Tabelle2!$D51,INDIRECT("GWN!G"&amp;Tabelle2!$B51))))),"")</f>
        <v/>
      </c>
      <c r="J57" s="62" t="str">
        <f ca="1">IF(J$1&lt;&gt;"",IF(ISNA(INDIRECT("GWN!H"&amp;Tabelle2!$B51)),"",IF(INDIRECT("GWN!H"&amp;Tabelle2!$B51)="-","-",IF(INDIRECT("GWN!H"&amp;Tabelle2!$B51)="","",IF(INDIRECT("GWN!H"&amp;Tabelle2!$B51)=0,Tabelle2!$D51,INDIRECT("GWN!H"&amp;Tabelle2!$B51))))),"")</f>
        <v/>
      </c>
      <c r="K57" s="62" t="str">
        <f ca="1">IF(K$1&lt;&gt;"",IF(ISNA(INDIRECT("GWN!I"&amp;Tabelle2!$B51)),"",IF(INDIRECT("GWN!I"&amp;Tabelle2!$B51)="-","-",IF(INDIRECT("GWN!I"&amp;Tabelle2!$B51)="","",IF(INDIRECT("GWN!I"&amp;Tabelle2!$B51)=0,Tabelle2!$D51,INDIRECT("GWN!I"&amp;Tabelle2!$B51))))),"")</f>
        <v/>
      </c>
      <c r="L57" s="62" t="str">
        <f ca="1">IF(L$1&lt;&gt;"",IF(ISNA(INDIRECT("GWN!J"&amp;Tabelle2!$B51)),"",IF(INDIRECT("GWN!J"&amp;Tabelle2!$B51)="-","-",IF(INDIRECT("GWN!J"&amp;Tabelle2!$B51)="","",IF(INDIRECT("GWN!J"&amp;Tabelle2!$B51)=0,Tabelle2!$D51,INDIRECT("GWN!J"&amp;Tabelle2!$B51))))),"")</f>
        <v/>
      </c>
      <c r="M57" s="62" t="str">
        <f ca="1">IF(M$1&lt;&gt;"",IF(ISNA(INDIRECT("GWN!K"&amp;Tabelle2!$B51)),"",IF(INDIRECT("GWN!K"&amp;Tabelle2!$B51)="-","-",IF(INDIRECT("GWN!K"&amp;Tabelle2!$B51)="","",IF(INDIRECT("GWN!K"&amp;Tabelle2!$B51)=0,Tabelle2!$D51,INDIRECT("GWN!K"&amp;Tabelle2!$B51))))),"")</f>
        <v/>
      </c>
      <c r="N57" s="62" t="str">
        <f ca="1">IF(N$1&lt;&gt;"",IF(ISNA(INDIRECT("GWN!L"&amp;Tabelle2!$B51)),"",IF(INDIRECT("GWN!L"&amp;Tabelle2!$B51)="-","-",IF(INDIRECT("GWN!L"&amp;Tabelle2!$B51)="","",IF(INDIRECT("GWN!L"&amp;Tabelle2!$B51)=0,Tabelle2!$D51,INDIRECT("GWN!L"&amp;Tabelle2!$B51))))),"")</f>
        <v/>
      </c>
      <c r="O57" s="62" t="str">
        <f ca="1">IF(O$1&lt;&gt;"",IF(ISNA(INDIRECT("GWN!M"&amp;Tabelle2!$B51)),"",IF(INDIRECT("GWN!M"&amp;Tabelle2!$B51)="-","-",IF(INDIRECT("GWN!M"&amp;Tabelle2!$B51)="","",IF(INDIRECT("GWN!M"&amp;Tabelle2!$B51)=0,Tabelle2!$D51,INDIRECT("GWN!M"&amp;Tabelle2!$B51))))),"")</f>
        <v/>
      </c>
      <c r="P57" s="62" t="str">
        <f ca="1">IF(P$1&lt;&gt;"",IF(ISNA(INDIRECT("GWN!N"&amp;Tabelle2!$B51)),"",IF(INDIRECT("GWN!N"&amp;Tabelle2!$B51)="-","-",IF(INDIRECT("GWN!N"&amp;Tabelle2!$B51)="","",IF(INDIRECT("GWN!N"&amp;Tabelle2!$B51)=0,Tabelle2!$D51,INDIRECT("GWN!N"&amp;Tabelle2!$B51))))),"")</f>
        <v/>
      </c>
      <c r="Q57" s="62" t="str">
        <f ca="1">IF(Q$1&lt;&gt;"",IF(ISNA(INDIRECT("GWN!O"&amp;Tabelle2!$B51)),"",IF(INDIRECT("GWN!O"&amp;Tabelle2!$B51)="-","-",IF(INDIRECT("GWN!O"&amp;Tabelle2!$B51)="","",IF(INDIRECT("GWN!O"&amp;Tabelle2!$B51)=0,Tabelle2!$D51,INDIRECT("GWN!O"&amp;Tabelle2!$B51))))),"")</f>
        <v/>
      </c>
      <c r="R57" s="62" t="str">
        <f ca="1">IF(R$1&lt;&gt;"",IF(ISNA(INDIRECT("GWN!P"&amp;Tabelle2!$B51)),"",IF(INDIRECT("GWN!P"&amp;Tabelle2!$B51)="-","-",IF(INDIRECT("GWN!P"&amp;Tabelle2!$B51)="","",IF(INDIRECT("GWN!P"&amp;Tabelle2!$B51)=0,Tabelle2!$D51,INDIRECT("GWN!P"&amp;Tabelle2!$B51))))),"")</f>
        <v/>
      </c>
      <c r="S57" s="62" t="str">
        <f ca="1">IF(S$1&lt;&gt;"",IF(ISNA(INDIRECT("GWN!Q"&amp;Tabelle2!$B51)),"",IF(INDIRECT("GWN!Q"&amp;Tabelle2!$B51)="-","-",IF(INDIRECT("GWN!Q"&amp;Tabelle2!$B51)="","",IF(INDIRECT("GWN!Q"&amp;Tabelle2!$B51)=0,Tabelle2!$D51,INDIRECT("GWN!Q"&amp;Tabelle2!$B51))))),"")</f>
        <v/>
      </c>
      <c r="T57" s="62" t="str">
        <f ca="1">IF(T$1&lt;&gt;"",IF(ISNA(INDIRECT("GWN!R"&amp;Tabelle2!$B51)),"",IF(INDIRECT("GWN!R"&amp;Tabelle2!$B51)="-","-",IF(INDIRECT("GWN!R"&amp;Tabelle2!$B51)="","",IF(INDIRECT("GWN!R"&amp;Tabelle2!$B51)=0,Tabelle2!$D51,INDIRECT("GWN!R"&amp;Tabelle2!$B51))))),"")</f>
        <v/>
      </c>
      <c r="U57" s="62" t="str">
        <f ca="1">IF(U$1&lt;&gt;"",IF(ISNA(INDIRECT("GWN!S"&amp;Tabelle2!$B51)),"",IF(INDIRECT("GWN!S"&amp;Tabelle2!$B51)="-","-",IF(INDIRECT("GWN!S"&amp;Tabelle2!$B51)="","",IF(INDIRECT("GWN!S"&amp;Tabelle2!$B51)=0,Tabelle2!$D51,INDIRECT("GWN!S"&amp;Tabelle2!$B51))))),"")</f>
        <v/>
      </c>
      <c r="V57" s="62" t="str">
        <f ca="1">IF(V$1&lt;&gt;"",IF(ISNA(INDIRECT("GWN!T"&amp;Tabelle2!$B51)),"",IF(INDIRECT("GWN!T"&amp;Tabelle2!$B51)="-","-",IF(INDIRECT("GWN!T"&amp;Tabelle2!$B51)="","",IF(INDIRECT("GWN!T"&amp;Tabelle2!$B51)=0,Tabelle2!$D51,INDIRECT("GWN!T"&amp;Tabelle2!$B51))))),"")</f>
        <v/>
      </c>
      <c r="W57" s="62" t="str">
        <f ca="1">IF(W$1&lt;&gt;"",IF(ISNA(INDIRECT("GWN!U"&amp;Tabelle2!$B51)),"",IF(INDIRECT("GWN!U"&amp;Tabelle2!$B51)="-","-",IF(INDIRECT("GWN!U"&amp;Tabelle2!$B51)="","",IF(INDIRECT("GWN!U"&amp;Tabelle2!$B51)=0,Tabelle2!$D51,INDIRECT("GWN!U"&amp;Tabelle2!$B51))))),"")</f>
        <v/>
      </c>
      <c r="X57" s="62" t="str">
        <f ca="1">IF(X$1&lt;&gt;"",IF(ISNA(INDIRECT("GWN!V"&amp;Tabelle2!$B51)),"",IF(INDIRECT("GWN!V"&amp;Tabelle2!$B51)="-","-",IF(INDIRECT("GWN!V"&amp;Tabelle2!$B51)="","",IF(INDIRECT("GWN!V"&amp;Tabelle2!$B51)=0,Tabelle2!$D51,INDIRECT("GWN!V"&amp;Tabelle2!$B51))))),"")</f>
        <v/>
      </c>
      <c r="Y57" s="62" t="str">
        <f ca="1">IF(Y$1&lt;&gt;"",IF(ISNA(INDIRECT("GWN!W"&amp;Tabelle2!$B51)),"",IF(INDIRECT("GWN!W"&amp;Tabelle2!$B51)="-","-",IF(INDIRECT("GWN!W"&amp;Tabelle2!$B51)="","",IF(INDIRECT("GWN!W"&amp;Tabelle2!$B51)=0,Tabelle2!$D51,INDIRECT("GWN!W"&amp;Tabelle2!$B51))))),"")</f>
        <v/>
      </c>
      <c r="Z57" s="62" t="str">
        <f ca="1">IF(Z$1&lt;&gt;"",IF(ISNA(INDIRECT("GWN!X"&amp;Tabelle2!$B51)),"",IF(INDIRECT("GWN!X"&amp;Tabelle2!$B51)="-","-",IF(INDIRECT("GWN!X"&amp;Tabelle2!$B51)="","",IF(INDIRECT("GWN!X"&amp;Tabelle2!$B51)=0,Tabelle2!$D51,INDIRECT("GWN!X"&amp;Tabelle2!$B51))))),"")</f>
        <v/>
      </c>
    </row>
    <row r="58" spans="1:26" x14ac:dyDescent="0.2">
      <c r="A58" s="162"/>
      <c r="B58" s="62"/>
      <c r="C58" s="62"/>
      <c r="D58" s="62"/>
      <c r="E58" s="165" t="s">
        <v>109</v>
      </c>
      <c r="F58" s="166" t="s">
        <v>9</v>
      </c>
      <c r="G58" s="62" t="str">
        <f ca="1">IF(G$1&lt;&gt;"",IF(ISNA(INDIRECT("GWN!E"&amp;Tabelle2!$B52)),"",IF(INDIRECT("GWN!E"&amp;Tabelle2!$B52)="-","-",IF(INDIRECT("GWN!E"&amp;Tabelle2!$B52)="","",IF(INDIRECT("GWN!E"&amp;Tabelle2!$B52)=0,Tabelle2!$D52,INDIRECT("GWN!E"&amp;Tabelle2!$B52))))),"")</f>
        <v/>
      </c>
      <c r="H58" s="62" t="str">
        <f ca="1">IF(H$1&lt;&gt;"",IF(ISNA(INDIRECT("GWN!F"&amp;Tabelle2!$B52)),"",IF(INDIRECT("GWN!F"&amp;Tabelle2!$B52)="-","-",IF(INDIRECT("GWN!F"&amp;Tabelle2!$B52)="","",IF(INDIRECT("GWN!F"&amp;Tabelle2!$B52)=0,Tabelle2!$D52,INDIRECT("GWN!F"&amp;Tabelle2!$B52))))),"")</f>
        <v/>
      </c>
      <c r="I58" s="62" t="str">
        <f ca="1">IF(I$1&lt;&gt;"",IF(ISNA(INDIRECT("GWN!G"&amp;Tabelle2!$B52)),"",IF(INDIRECT("GWN!G"&amp;Tabelle2!$B52)="-","-",IF(INDIRECT("GWN!G"&amp;Tabelle2!$B52)="","",IF(INDIRECT("GWN!G"&amp;Tabelle2!$B52)=0,Tabelle2!$D52,INDIRECT("GWN!G"&amp;Tabelle2!$B52))))),"")</f>
        <v/>
      </c>
      <c r="J58" s="62" t="str">
        <f ca="1">IF(J$1&lt;&gt;"",IF(ISNA(INDIRECT("GWN!H"&amp;Tabelle2!$B52)),"",IF(INDIRECT("GWN!H"&amp;Tabelle2!$B52)="-","-",IF(INDIRECT("GWN!H"&amp;Tabelle2!$B52)="","",IF(INDIRECT("GWN!H"&amp;Tabelle2!$B52)=0,Tabelle2!$D52,INDIRECT("GWN!H"&amp;Tabelle2!$B52))))),"")</f>
        <v/>
      </c>
      <c r="K58" s="62" t="str">
        <f ca="1">IF(K$1&lt;&gt;"",IF(ISNA(INDIRECT("GWN!I"&amp;Tabelle2!$B52)),"",IF(INDIRECT("GWN!I"&amp;Tabelle2!$B52)="-","-",IF(INDIRECT("GWN!I"&amp;Tabelle2!$B52)="","",IF(INDIRECT("GWN!I"&amp;Tabelle2!$B52)=0,Tabelle2!$D52,INDIRECT("GWN!I"&amp;Tabelle2!$B52))))),"")</f>
        <v/>
      </c>
      <c r="L58" s="62" t="str">
        <f ca="1">IF(L$1&lt;&gt;"",IF(ISNA(INDIRECT("GWN!J"&amp;Tabelle2!$B52)),"",IF(INDIRECT("GWN!J"&amp;Tabelle2!$B52)="-","-",IF(INDIRECT("GWN!J"&amp;Tabelle2!$B52)="","",IF(INDIRECT("GWN!J"&amp;Tabelle2!$B52)=0,Tabelle2!$D52,INDIRECT("GWN!J"&amp;Tabelle2!$B52))))),"")</f>
        <v/>
      </c>
      <c r="M58" s="62" t="str">
        <f ca="1">IF(M$1&lt;&gt;"",IF(ISNA(INDIRECT("GWN!K"&amp;Tabelle2!$B52)),"",IF(INDIRECT("GWN!K"&amp;Tabelle2!$B52)="-","-",IF(INDIRECT("GWN!K"&amp;Tabelle2!$B52)="","",IF(INDIRECT("GWN!K"&amp;Tabelle2!$B52)=0,Tabelle2!$D52,INDIRECT("GWN!K"&amp;Tabelle2!$B52))))),"")</f>
        <v/>
      </c>
      <c r="N58" s="62" t="str">
        <f ca="1">IF(N$1&lt;&gt;"",IF(ISNA(INDIRECT("GWN!L"&amp;Tabelle2!$B52)),"",IF(INDIRECT("GWN!L"&amp;Tabelle2!$B52)="-","-",IF(INDIRECT("GWN!L"&amp;Tabelle2!$B52)="","",IF(INDIRECT("GWN!L"&amp;Tabelle2!$B52)=0,Tabelle2!$D52,INDIRECT("GWN!L"&amp;Tabelle2!$B52))))),"")</f>
        <v/>
      </c>
      <c r="O58" s="62" t="str">
        <f ca="1">IF(O$1&lt;&gt;"",IF(ISNA(INDIRECT("GWN!M"&amp;Tabelle2!$B52)),"",IF(INDIRECT("GWN!M"&amp;Tabelle2!$B52)="-","-",IF(INDIRECT("GWN!M"&amp;Tabelle2!$B52)="","",IF(INDIRECT("GWN!M"&amp;Tabelle2!$B52)=0,Tabelle2!$D52,INDIRECT("GWN!M"&amp;Tabelle2!$B52))))),"")</f>
        <v/>
      </c>
      <c r="P58" s="62" t="str">
        <f ca="1">IF(P$1&lt;&gt;"",IF(ISNA(INDIRECT("GWN!N"&amp;Tabelle2!$B52)),"",IF(INDIRECT("GWN!N"&amp;Tabelle2!$B52)="-","-",IF(INDIRECT("GWN!N"&amp;Tabelle2!$B52)="","",IF(INDIRECT("GWN!N"&amp;Tabelle2!$B52)=0,Tabelle2!$D52,INDIRECT("GWN!N"&amp;Tabelle2!$B52))))),"")</f>
        <v/>
      </c>
      <c r="Q58" s="62" t="str">
        <f ca="1">IF(Q$1&lt;&gt;"",IF(ISNA(INDIRECT("GWN!O"&amp;Tabelle2!$B52)),"",IF(INDIRECT("GWN!O"&amp;Tabelle2!$B52)="-","-",IF(INDIRECT("GWN!O"&amp;Tabelle2!$B52)="","",IF(INDIRECT("GWN!O"&amp;Tabelle2!$B52)=0,Tabelle2!$D52,INDIRECT("GWN!O"&amp;Tabelle2!$B52))))),"")</f>
        <v/>
      </c>
      <c r="R58" s="62" t="str">
        <f ca="1">IF(R$1&lt;&gt;"",IF(ISNA(INDIRECT("GWN!P"&amp;Tabelle2!$B52)),"",IF(INDIRECT("GWN!P"&amp;Tabelle2!$B52)="-","-",IF(INDIRECT("GWN!P"&amp;Tabelle2!$B52)="","",IF(INDIRECT("GWN!P"&amp;Tabelle2!$B52)=0,Tabelle2!$D52,INDIRECT("GWN!P"&amp;Tabelle2!$B52))))),"")</f>
        <v/>
      </c>
      <c r="S58" s="62" t="str">
        <f ca="1">IF(S$1&lt;&gt;"",IF(ISNA(INDIRECT("GWN!Q"&amp;Tabelle2!$B52)),"",IF(INDIRECT("GWN!Q"&amp;Tabelle2!$B52)="-","-",IF(INDIRECT("GWN!Q"&amp;Tabelle2!$B52)="","",IF(INDIRECT("GWN!Q"&amp;Tabelle2!$B52)=0,Tabelle2!$D52,INDIRECT("GWN!Q"&amp;Tabelle2!$B52))))),"")</f>
        <v/>
      </c>
      <c r="T58" s="62" t="str">
        <f ca="1">IF(T$1&lt;&gt;"",IF(ISNA(INDIRECT("GWN!R"&amp;Tabelle2!$B52)),"",IF(INDIRECT("GWN!R"&amp;Tabelle2!$B52)="-","-",IF(INDIRECT("GWN!R"&amp;Tabelle2!$B52)="","",IF(INDIRECT("GWN!R"&amp;Tabelle2!$B52)=0,Tabelle2!$D52,INDIRECT("GWN!R"&amp;Tabelle2!$B52))))),"")</f>
        <v/>
      </c>
      <c r="U58" s="62" t="str">
        <f ca="1">IF(U$1&lt;&gt;"",IF(ISNA(INDIRECT("GWN!S"&amp;Tabelle2!$B52)),"",IF(INDIRECT("GWN!S"&amp;Tabelle2!$B52)="-","-",IF(INDIRECT("GWN!S"&amp;Tabelle2!$B52)="","",IF(INDIRECT("GWN!S"&amp;Tabelle2!$B52)=0,Tabelle2!$D52,INDIRECT("GWN!S"&amp;Tabelle2!$B52))))),"")</f>
        <v/>
      </c>
      <c r="V58" s="62" t="str">
        <f ca="1">IF(V$1&lt;&gt;"",IF(ISNA(INDIRECT("GWN!T"&amp;Tabelle2!$B52)),"",IF(INDIRECT("GWN!T"&amp;Tabelle2!$B52)="-","-",IF(INDIRECT("GWN!T"&amp;Tabelle2!$B52)="","",IF(INDIRECT("GWN!T"&amp;Tabelle2!$B52)=0,Tabelle2!$D52,INDIRECT("GWN!T"&amp;Tabelle2!$B52))))),"")</f>
        <v/>
      </c>
      <c r="W58" s="62" t="str">
        <f ca="1">IF(W$1&lt;&gt;"",IF(ISNA(INDIRECT("GWN!U"&amp;Tabelle2!$B52)),"",IF(INDIRECT("GWN!U"&amp;Tabelle2!$B52)="-","-",IF(INDIRECT("GWN!U"&amp;Tabelle2!$B52)="","",IF(INDIRECT("GWN!U"&amp;Tabelle2!$B52)=0,Tabelle2!$D52,INDIRECT("GWN!U"&amp;Tabelle2!$B52))))),"")</f>
        <v/>
      </c>
      <c r="X58" s="62" t="str">
        <f ca="1">IF(X$1&lt;&gt;"",IF(ISNA(INDIRECT("GWN!V"&amp;Tabelle2!$B52)),"",IF(INDIRECT("GWN!V"&amp;Tabelle2!$B52)="-","-",IF(INDIRECT("GWN!V"&amp;Tabelle2!$B52)="","",IF(INDIRECT("GWN!V"&amp;Tabelle2!$B52)=0,Tabelle2!$D52,INDIRECT("GWN!V"&amp;Tabelle2!$B52))))),"")</f>
        <v/>
      </c>
      <c r="Y58" s="62" t="str">
        <f ca="1">IF(Y$1&lt;&gt;"",IF(ISNA(INDIRECT("GWN!W"&amp;Tabelle2!$B52)),"",IF(INDIRECT("GWN!W"&amp;Tabelle2!$B52)="-","-",IF(INDIRECT("GWN!W"&amp;Tabelle2!$B52)="","",IF(INDIRECT("GWN!W"&amp;Tabelle2!$B52)=0,Tabelle2!$D52,INDIRECT("GWN!W"&amp;Tabelle2!$B52))))),"")</f>
        <v/>
      </c>
      <c r="Z58" s="62" t="str">
        <f ca="1">IF(Z$1&lt;&gt;"",IF(ISNA(INDIRECT("GWN!X"&amp;Tabelle2!$B52)),"",IF(INDIRECT("GWN!X"&amp;Tabelle2!$B52)="-","-",IF(INDIRECT("GWN!X"&amp;Tabelle2!$B52)="","",IF(INDIRECT("GWN!X"&amp;Tabelle2!$B52)=0,Tabelle2!$D52,INDIRECT("GWN!X"&amp;Tabelle2!$B52))))),"")</f>
        <v/>
      </c>
    </row>
    <row r="59" spans="1:26" x14ac:dyDescent="0.2">
      <c r="A59" s="162" t="s">
        <v>147</v>
      </c>
      <c r="B59" s="62" t="s">
        <v>147</v>
      </c>
      <c r="C59" s="62" t="s">
        <v>147</v>
      </c>
      <c r="D59" s="62" t="s">
        <v>147</v>
      </c>
      <c r="E59" s="167" t="s">
        <v>110</v>
      </c>
      <c r="F59" s="166" t="s">
        <v>9</v>
      </c>
      <c r="G59" s="62" t="str">
        <f ca="1">IF(G$1&lt;&gt;"",IF(ISNA(INDIRECT("GWN!E"&amp;Tabelle2!$B53)),"",IF(INDIRECT("GWN!E"&amp;Tabelle2!$B53)="-","-",IF(INDIRECT("GWN!E"&amp;Tabelle2!$B53)="","",IF(INDIRECT("GWN!E"&amp;Tabelle2!$B53)=0,Tabelle2!$D53,INDIRECT("GWN!E"&amp;Tabelle2!$B53))))),"")</f>
        <v/>
      </c>
      <c r="H59" s="62" t="str">
        <f ca="1">IF(H$1&lt;&gt;"",IF(ISNA(INDIRECT("GWN!F"&amp;Tabelle2!$B53)),"",IF(INDIRECT("GWN!F"&amp;Tabelle2!$B53)="-","-",IF(INDIRECT("GWN!F"&amp;Tabelle2!$B53)="","",IF(INDIRECT("GWN!F"&amp;Tabelle2!$B53)=0,Tabelle2!$D53,INDIRECT("GWN!F"&amp;Tabelle2!$B53))))),"")</f>
        <v/>
      </c>
      <c r="I59" s="62" t="str">
        <f ca="1">IF(I$1&lt;&gt;"",IF(ISNA(INDIRECT("GWN!G"&amp;Tabelle2!$B53)),"",IF(INDIRECT("GWN!G"&amp;Tabelle2!$B53)="-","-",IF(INDIRECT("GWN!G"&amp;Tabelle2!$B53)="","",IF(INDIRECT("GWN!G"&amp;Tabelle2!$B53)=0,Tabelle2!$D53,INDIRECT("GWN!G"&amp;Tabelle2!$B53))))),"")</f>
        <v/>
      </c>
      <c r="J59" s="62" t="str">
        <f ca="1">IF(J$1&lt;&gt;"",IF(ISNA(INDIRECT("GWN!H"&amp;Tabelle2!$B53)),"",IF(INDIRECT("GWN!H"&amp;Tabelle2!$B53)="-","-",IF(INDIRECT("GWN!H"&amp;Tabelle2!$B53)="","",IF(INDIRECT("GWN!H"&amp;Tabelle2!$B53)=0,Tabelle2!$D53,INDIRECT("GWN!H"&amp;Tabelle2!$B53))))),"")</f>
        <v/>
      </c>
      <c r="K59" s="62" t="str">
        <f ca="1">IF(K$1&lt;&gt;"",IF(ISNA(INDIRECT("GWN!I"&amp;Tabelle2!$B53)),"",IF(INDIRECT("GWN!I"&amp;Tabelle2!$B53)="-","-",IF(INDIRECT("GWN!I"&amp;Tabelle2!$B53)="","",IF(INDIRECT("GWN!I"&amp;Tabelle2!$B53)=0,Tabelle2!$D53,INDIRECT("GWN!I"&amp;Tabelle2!$B53))))),"")</f>
        <v/>
      </c>
      <c r="L59" s="62" t="str">
        <f ca="1">IF(L$1&lt;&gt;"",IF(ISNA(INDIRECT("GWN!J"&amp;Tabelle2!$B53)),"",IF(INDIRECT("GWN!J"&amp;Tabelle2!$B53)="-","-",IF(INDIRECT("GWN!J"&amp;Tabelle2!$B53)="","",IF(INDIRECT("GWN!J"&amp;Tabelle2!$B53)=0,Tabelle2!$D53,INDIRECT("GWN!J"&amp;Tabelle2!$B53))))),"")</f>
        <v/>
      </c>
      <c r="M59" s="62" t="str">
        <f ca="1">IF(M$1&lt;&gt;"",IF(ISNA(INDIRECT("GWN!K"&amp;Tabelle2!$B53)),"",IF(INDIRECT("GWN!K"&amp;Tabelle2!$B53)="-","-",IF(INDIRECT("GWN!K"&amp;Tabelle2!$B53)="","",IF(INDIRECT("GWN!K"&amp;Tabelle2!$B53)=0,Tabelle2!$D53,INDIRECT("GWN!K"&amp;Tabelle2!$B53))))),"")</f>
        <v/>
      </c>
      <c r="N59" s="62" t="str">
        <f ca="1">IF(N$1&lt;&gt;"",IF(ISNA(INDIRECT("GWN!L"&amp;Tabelle2!$B53)),"",IF(INDIRECT("GWN!L"&amp;Tabelle2!$B53)="-","-",IF(INDIRECT("GWN!L"&amp;Tabelle2!$B53)="","",IF(INDIRECT("GWN!L"&amp;Tabelle2!$B53)=0,Tabelle2!$D53,INDIRECT("GWN!L"&amp;Tabelle2!$B53))))),"")</f>
        <v/>
      </c>
      <c r="O59" s="62" t="str">
        <f ca="1">IF(O$1&lt;&gt;"",IF(ISNA(INDIRECT("GWN!M"&amp;Tabelle2!$B53)),"",IF(INDIRECT("GWN!M"&amp;Tabelle2!$B53)="-","-",IF(INDIRECT("GWN!M"&amp;Tabelle2!$B53)="","",IF(INDIRECT("GWN!M"&amp;Tabelle2!$B53)=0,Tabelle2!$D53,INDIRECT("GWN!M"&amp;Tabelle2!$B53))))),"")</f>
        <v/>
      </c>
      <c r="P59" s="62" t="str">
        <f ca="1">IF(P$1&lt;&gt;"",IF(ISNA(INDIRECT("GWN!N"&amp;Tabelle2!$B53)),"",IF(INDIRECT("GWN!N"&amp;Tabelle2!$B53)="-","-",IF(INDIRECT("GWN!N"&amp;Tabelle2!$B53)="","",IF(INDIRECT("GWN!N"&amp;Tabelle2!$B53)=0,Tabelle2!$D53,INDIRECT("GWN!N"&amp;Tabelle2!$B53))))),"")</f>
        <v/>
      </c>
      <c r="Q59" s="62" t="str">
        <f ca="1">IF(Q$1&lt;&gt;"",IF(ISNA(INDIRECT("GWN!O"&amp;Tabelle2!$B53)),"",IF(INDIRECT("GWN!O"&amp;Tabelle2!$B53)="-","-",IF(INDIRECT("GWN!O"&amp;Tabelle2!$B53)="","",IF(INDIRECT("GWN!O"&amp;Tabelle2!$B53)=0,Tabelle2!$D53,INDIRECT("GWN!O"&amp;Tabelle2!$B53))))),"")</f>
        <v/>
      </c>
      <c r="R59" s="62" t="str">
        <f ca="1">IF(R$1&lt;&gt;"",IF(ISNA(INDIRECT("GWN!P"&amp;Tabelle2!$B53)),"",IF(INDIRECT("GWN!P"&amp;Tabelle2!$B53)="-","-",IF(INDIRECT("GWN!P"&amp;Tabelle2!$B53)="","",IF(INDIRECT("GWN!P"&amp;Tabelle2!$B53)=0,Tabelle2!$D53,INDIRECT("GWN!P"&amp;Tabelle2!$B53))))),"")</f>
        <v/>
      </c>
      <c r="S59" s="62" t="str">
        <f ca="1">IF(S$1&lt;&gt;"",IF(ISNA(INDIRECT("GWN!Q"&amp;Tabelle2!$B53)),"",IF(INDIRECT("GWN!Q"&amp;Tabelle2!$B53)="-","-",IF(INDIRECT("GWN!Q"&amp;Tabelle2!$B53)="","",IF(INDIRECT("GWN!Q"&amp;Tabelle2!$B53)=0,Tabelle2!$D53,INDIRECT("GWN!Q"&amp;Tabelle2!$B53))))),"")</f>
        <v/>
      </c>
      <c r="T59" s="62" t="str">
        <f ca="1">IF(T$1&lt;&gt;"",IF(ISNA(INDIRECT("GWN!R"&amp;Tabelle2!$B53)),"",IF(INDIRECT("GWN!R"&amp;Tabelle2!$B53)="-","-",IF(INDIRECT("GWN!R"&amp;Tabelle2!$B53)="","",IF(INDIRECT("GWN!R"&amp;Tabelle2!$B53)=0,Tabelle2!$D53,INDIRECT("GWN!R"&amp;Tabelle2!$B53))))),"")</f>
        <v/>
      </c>
      <c r="U59" s="62" t="str">
        <f ca="1">IF(U$1&lt;&gt;"",IF(ISNA(INDIRECT("GWN!S"&amp;Tabelle2!$B53)),"",IF(INDIRECT("GWN!S"&amp;Tabelle2!$B53)="-","-",IF(INDIRECT("GWN!S"&amp;Tabelle2!$B53)="","",IF(INDIRECT("GWN!S"&amp;Tabelle2!$B53)=0,Tabelle2!$D53,INDIRECT("GWN!S"&amp;Tabelle2!$B53))))),"")</f>
        <v/>
      </c>
      <c r="V59" s="62" t="str">
        <f ca="1">IF(V$1&lt;&gt;"",IF(ISNA(INDIRECT("GWN!T"&amp;Tabelle2!$B53)),"",IF(INDIRECT("GWN!T"&amp;Tabelle2!$B53)="-","-",IF(INDIRECT("GWN!T"&amp;Tabelle2!$B53)="","",IF(INDIRECT("GWN!T"&amp;Tabelle2!$B53)=0,Tabelle2!$D53,INDIRECT("GWN!T"&amp;Tabelle2!$B53))))),"")</f>
        <v/>
      </c>
      <c r="W59" s="62" t="str">
        <f ca="1">IF(W$1&lt;&gt;"",IF(ISNA(INDIRECT("GWN!U"&amp;Tabelle2!$B53)),"",IF(INDIRECT("GWN!U"&amp;Tabelle2!$B53)="-","-",IF(INDIRECT("GWN!U"&amp;Tabelle2!$B53)="","",IF(INDIRECT("GWN!U"&amp;Tabelle2!$B53)=0,Tabelle2!$D53,INDIRECT("GWN!U"&amp;Tabelle2!$B53))))),"")</f>
        <v/>
      </c>
      <c r="X59" s="62" t="str">
        <f ca="1">IF(X$1&lt;&gt;"",IF(ISNA(INDIRECT("GWN!V"&amp;Tabelle2!$B53)),"",IF(INDIRECT("GWN!V"&amp;Tabelle2!$B53)="-","-",IF(INDIRECT("GWN!V"&amp;Tabelle2!$B53)="","",IF(INDIRECT("GWN!V"&amp;Tabelle2!$B53)=0,Tabelle2!$D53,INDIRECT("GWN!V"&amp;Tabelle2!$B53))))),"")</f>
        <v/>
      </c>
      <c r="Y59" s="62" t="str">
        <f ca="1">IF(Y$1&lt;&gt;"",IF(ISNA(INDIRECT("GWN!W"&amp;Tabelle2!$B53)),"",IF(INDIRECT("GWN!W"&amp;Tabelle2!$B53)="-","-",IF(INDIRECT("GWN!W"&amp;Tabelle2!$B53)="","",IF(INDIRECT("GWN!W"&amp;Tabelle2!$B53)=0,Tabelle2!$D53,INDIRECT("GWN!W"&amp;Tabelle2!$B53))))),"")</f>
        <v/>
      </c>
      <c r="Z59" s="62" t="str">
        <f ca="1">IF(Z$1&lt;&gt;"",IF(ISNA(INDIRECT("GWN!X"&amp;Tabelle2!$B53)),"",IF(INDIRECT("GWN!X"&amp;Tabelle2!$B53)="-","-",IF(INDIRECT("GWN!X"&amp;Tabelle2!$B53)="","",IF(INDIRECT("GWN!X"&amp;Tabelle2!$B53)=0,Tabelle2!$D53,INDIRECT("GWN!X"&amp;Tabelle2!$B53))))),"")</f>
        <v/>
      </c>
    </row>
    <row r="60" spans="1:26" x14ac:dyDescent="0.2">
      <c r="A60" s="162"/>
      <c r="B60" s="62"/>
      <c r="C60" s="62"/>
      <c r="D60" s="62"/>
      <c r="E60" s="165" t="s">
        <v>111</v>
      </c>
      <c r="F60" s="166" t="s">
        <v>9</v>
      </c>
      <c r="G60" s="62" t="str">
        <f ca="1">IF(G$1&lt;&gt;"",IF(ISNA(INDIRECT("GWN!E"&amp;Tabelle2!$B54)),"",IF(INDIRECT("GWN!E"&amp;Tabelle2!$B54)="-","-",IF(INDIRECT("GWN!E"&amp;Tabelle2!$B54)="","",IF(INDIRECT("GWN!E"&amp;Tabelle2!$B54)=0,Tabelle2!$D54,INDIRECT("GWN!E"&amp;Tabelle2!$B54))))),"")</f>
        <v/>
      </c>
      <c r="H60" s="62" t="str">
        <f ca="1">IF(H$1&lt;&gt;"",IF(ISNA(INDIRECT("GWN!F"&amp;Tabelle2!$B54)),"",IF(INDIRECT("GWN!F"&amp;Tabelle2!$B54)="-","-",IF(INDIRECT("GWN!F"&amp;Tabelle2!$B54)="","",IF(INDIRECT("GWN!F"&amp;Tabelle2!$B54)=0,Tabelle2!$D54,INDIRECT("GWN!F"&amp;Tabelle2!$B54))))),"")</f>
        <v/>
      </c>
      <c r="I60" s="62" t="str">
        <f ca="1">IF(I$1&lt;&gt;"",IF(ISNA(INDIRECT("GWN!G"&amp;Tabelle2!$B54)),"",IF(INDIRECT("GWN!G"&amp;Tabelle2!$B54)="-","-",IF(INDIRECT("GWN!G"&amp;Tabelle2!$B54)="","",IF(INDIRECT("GWN!G"&amp;Tabelle2!$B54)=0,Tabelle2!$D54,INDIRECT("GWN!G"&amp;Tabelle2!$B54))))),"")</f>
        <v/>
      </c>
      <c r="J60" s="62" t="str">
        <f ca="1">IF(J$1&lt;&gt;"",IF(ISNA(INDIRECT("GWN!H"&amp;Tabelle2!$B54)),"",IF(INDIRECT("GWN!H"&amp;Tabelle2!$B54)="-","-",IF(INDIRECT("GWN!H"&amp;Tabelle2!$B54)="","",IF(INDIRECT("GWN!H"&amp;Tabelle2!$B54)=0,Tabelle2!$D54,INDIRECT("GWN!H"&amp;Tabelle2!$B54))))),"")</f>
        <v/>
      </c>
      <c r="K60" s="62" t="str">
        <f ca="1">IF(K$1&lt;&gt;"",IF(ISNA(INDIRECT("GWN!I"&amp;Tabelle2!$B54)),"",IF(INDIRECT("GWN!I"&amp;Tabelle2!$B54)="-","-",IF(INDIRECT("GWN!I"&amp;Tabelle2!$B54)="","",IF(INDIRECT("GWN!I"&amp;Tabelle2!$B54)=0,Tabelle2!$D54,INDIRECT("GWN!I"&amp;Tabelle2!$B54))))),"")</f>
        <v/>
      </c>
      <c r="L60" s="62" t="str">
        <f ca="1">IF(L$1&lt;&gt;"",IF(ISNA(INDIRECT("GWN!J"&amp;Tabelle2!$B54)),"",IF(INDIRECT("GWN!J"&amp;Tabelle2!$B54)="-","-",IF(INDIRECT("GWN!J"&amp;Tabelle2!$B54)="","",IF(INDIRECT("GWN!J"&amp;Tabelle2!$B54)=0,Tabelle2!$D54,INDIRECT("GWN!J"&amp;Tabelle2!$B54))))),"")</f>
        <v/>
      </c>
      <c r="M60" s="62" t="str">
        <f ca="1">IF(M$1&lt;&gt;"",IF(ISNA(INDIRECT("GWN!K"&amp;Tabelle2!$B54)),"",IF(INDIRECT("GWN!K"&amp;Tabelle2!$B54)="-","-",IF(INDIRECT("GWN!K"&amp;Tabelle2!$B54)="","",IF(INDIRECT("GWN!K"&amp;Tabelle2!$B54)=0,Tabelle2!$D54,INDIRECT("GWN!K"&amp;Tabelle2!$B54))))),"")</f>
        <v/>
      </c>
      <c r="N60" s="62" t="str">
        <f ca="1">IF(N$1&lt;&gt;"",IF(ISNA(INDIRECT("GWN!L"&amp;Tabelle2!$B54)),"",IF(INDIRECT("GWN!L"&amp;Tabelle2!$B54)="-","-",IF(INDIRECT("GWN!L"&amp;Tabelle2!$B54)="","",IF(INDIRECT("GWN!L"&amp;Tabelle2!$B54)=0,Tabelle2!$D54,INDIRECT("GWN!L"&amp;Tabelle2!$B54))))),"")</f>
        <v/>
      </c>
      <c r="O60" s="62" t="str">
        <f ca="1">IF(O$1&lt;&gt;"",IF(ISNA(INDIRECT("GWN!M"&amp;Tabelle2!$B54)),"",IF(INDIRECT("GWN!M"&amp;Tabelle2!$B54)="-","-",IF(INDIRECT("GWN!M"&amp;Tabelle2!$B54)="","",IF(INDIRECT("GWN!M"&amp;Tabelle2!$B54)=0,Tabelle2!$D54,INDIRECT("GWN!M"&amp;Tabelle2!$B54))))),"")</f>
        <v/>
      </c>
      <c r="P60" s="62" t="str">
        <f ca="1">IF(P$1&lt;&gt;"",IF(ISNA(INDIRECT("GWN!N"&amp;Tabelle2!$B54)),"",IF(INDIRECT("GWN!N"&amp;Tabelle2!$B54)="-","-",IF(INDIRECT("GWN!N"&amp;Tabelle2!$B54)="","",IF(INDIRECT("GWN!N"&amp;Tabelle2!$B54)=0,Tabelle2!$D54,INDIRECT("GWN!N"&amp;Tabelle2!$B54))))),"")</f>
        <v/>
      </c>
      <c r="Q60" s="62" t="str">
        <f ca="1">IF(Q$1&lt;&gt;"",IF(ISNA(INDIRECT("GWN!O"&amp;Tabelle2!$B54)),"",IF(INDIRECT("GWN!O"&amp;Tabelle2!$B54)="-","-",IF(INDIRECT("GWN!O"&amp;Tabelle2!$B54)="","",IF(INDIRECT("GWN!O"&amp;Tabelle2!$B54)=0,Tabelle2!$D54,INDIRECT("GWN!O"&amp;Tabelle2!$B54))))),"")</f>
        <v/>
      </c>
      <c r="R60" s="62" t="str">
        <f ca="1">IF(R$1&lt;&gt;"",IF(ISNA(INDIRECT("GWN!P"&amp;Tabelle2!$B54)),"",IF(INDIRECT("GWN!P"&amp;Tabelle2!$B54)="-","-",IF(INDIRECT("GWN!P"&amp;Tabelle2!$B54)="","",IF(INDIRECT("GWN!P"&amp;Tabelle2!$B54)=0,Tabelle2!$D54,INDIRECT("GWN!P"&amp;Tabelle2!$B54))))),"")</f>
        <v/>
      </c>
      <c r="S60" s="62" t="str">
        <f ca="1">IF(S$1&lt;&gt;"",IF(ISNA(INDIRECT("GWN!Q"&amp;Tabelle2!$B54)),"",IF(INDIRECT("GWN!Q"&amp;Tabelle2!$B54)="-","-",IF(INDIRECT("GWN!Q"&amp;Tabelle2!$B54)="","",IF(INDIRECT("GWN!Q"&amp;Tabelle2!$B54)=0,Tabelle2!$D54,INDIRECT("GWN!Q"&amp;Tabelle2!$B54))))),"")</f>
        <v/>
      </c>
      <c r="T60" s="62" t="str">
        <f ca="1">IF(T$1&lt;&gt;"",IF(ISNA(INDIRECT("GWN!R"&amp;Tabelle2!$B54)),"",IF(INDIRECT("GWN!R"&amp;Tabelle2!$B54)="-","-",IF(INDIRECT("GWN!R"&amp;Tabelle2!$B54)="","",IF(INDIRECT("GWN!R"&amp;Tabelle2!$B54)=0,Tabelle2!$D54,INDIRECT("GWN!R"&amp;Tabelle2!$B54))))),"")</f>
        <v/>
      </c>
      <c r="U60" s="62" t="str">
        <f ca="1">IF(U$1&lt;&gt;"",IF(ISNA(INDIRECT("GWN!S"&amp;Tabelle2!$B54)),"",IF(INDIRECT("GWN!S"&amp;Tabelle2!$B54)="-","-",IF(INDIRECT("GWN!S"&amp;Tabelle2!$B54)="","",IF(INDIRECT("GWN!S"&amp;Tabelle2!$B54)=0,Tabelle2!$D54,INDIRECT("GWN!S"&amp;Tabelle2!$B54))))),"")</f>
        <v/>
      </c>
      <c r="V60" s="62" t="str">
        <f ca="1">IF(V$1&lt;&gt;"",IF(ISNA(INDIRECT("GWN!T"&amp;Tabelle2!$B54)),"",IF(INDIRECT("GWN!T"&amp;Tabelle2!$B54)="-","-",IF(INDIRECT("GWN!T"&amp;Tabelle2!$B54)="","",IF(INDIRECT("GWN!T"&amp;Tabelle2!$B54)=0,Tabelle2!$D54,INDIRECT("GWN!T"&amp;Tabelle2!$B54))))),"")</f>
        <v/>
      </c>
      <c r="W60" s="62" t="str">
        <f ca="1">IF(W$1&lt;&gt;"",IF(ISNA(INDIRECT("GWN!U"&amp;Tabelle2!$B54)),"",IF(INDIRECT("GWN!U"&amp;Tabelle2!$B54)="-","-",IF(INDIRECT("GWN!U"&amp;Tabelle2!$B54)="","",IF(INDIRECT("GWN!U"&amp;Tabelle2!$B54)=0,Tabelle2!$D54,INDIRECT("GWN!U"&amp;Tabelle2!$B54))))),"")</f>
        <v/>
      </c>
      <c r="X60" s="62" t="str">
        <f ca="1">IF(X$1&lt;&gt;"",IF(ISNA(INDIRECT("GWN!V"&amp;Tabelle2!$B54)),"",IF(INDIRECT("GWN!V"&amp;Tabelle2!$B54)="-","-",IF(INDIRECT("GWN!V"&amp;Tabelle2!$B54)="","",IF(INDIRECT("GWN!V"&amp;Tabelle2!$B54)=0,Tabelle2!$D54,INDIRECT("GWN!V"&amp;Tabelle2!$B54))))),"")</f>
        <v/>
      </c>
      <c r="Y60" s="62" t="str">
        <f ca="1">IF(Y$1&lt;&gt;"",IF(ISNA(INDIRECT("GWN!W"&amp;Tabelle2!$B54)),"",IF(INDIRECT("GWN!W"&amp;Tabelle2!$B54)="-","-",IF(INDIRECT("GWN!W"&amp;Tabelle2!$B54)="","",IF(INDIRECT("GWN!W"&amp;Tabelle2!$B54)=0,Tabelle2!$D54,INDIRECT("GWN!W"&amp;Tabelle2!$B54))))),"")</f>
        <v/>
      </c>
      <c r="Z60" s="62" t="str">
        <f ca="1">IF(Z$1&lt;&gt;"",IF(ISNA(INDIRECT("GWN!X"&amp;Tabelle2!$B54)),"",IF(INDIRECT("GWN!X"&amp;Tabelle2!$B54)="-","-",IF(INDIRECT("GWN!X"&amp;Tabelle2!$B54)="","",IF(INDIRECT("GWN!X"&amp;Tabelle2!$B54)=0,Tabelle2!$D54,INDIRECT("GWN!X"&amp;Tabelle2!$B54))))),"")</f>
        <v/>
      </c>
    </row>
    <row r="61" spans="1:26" x14ac:dyDescent="0.2">
      <c r="A61" s="162"/>
      <c r="B61" s="62"/>
      <c r="C61" s="62"/>
      <c r="D61" s="62"/>
      <c r="E61" s="165" t="s">
        <v>112</v>
      </c>
      <c r="F61" s="166" t="s">
        <v>9</v>
      </c>
      <c r="G61" s="62" t="str">
        <f ca="1">IF(G$1&lt;&gt;"",IF(ISNA(INDIRECT("GWN!E"&amp;Tabelle2!$B55)),"",IF(INDIRECT("GWN!E"&amp;Tabelle2!$B55)="-","-",IF(INDIRECT("GWN!E"&amp;Tabelle2!$B55)="","",IF(INDIRECT("GWN!E"&amp;Tabelle2!$B55)=0,Tabelle2!$D55,INDIRECT("GWN!E"&amp;Tabelle2!$B55))))),"")</f>
        <v/>
      </c>
      <c r="H61" s="62" t="str">
        <f ca="1">IF(H$1&lt;&gt;"",IF(ISNA(INDIRECT("GWN!F"&amp;Tabelle2!$B55)),"",IF(INDIRECT("GWN!F"&amp;Tabelle2!$B55)="-","-",IF(INDIRECT("GWN!F"&amp;Tabelle2!$B55)="","",IF(INDIRECT("GWN!F"&amp;Tabelle2!$B55)=0,Tabelle2!$D55,INDIRECT("GWN!F"&amp;Tabelle2!$B55))))),"")</f>
        <v/>
      </c>
      <c r="I61" s="62" t="str">
        <f ca="1">IF(I$1&lt;&gt;"",IF(ISNA(INDIRECT("GWN!G"&amp;Tabelle2!$B55)),"",IF(INDIRECT("GWN!G"&amp;Tabelle2!$B55)="-","-",IF(INDIRECT("GWN!G"&amp;Tabelle2!$B55)="","",IF(INDIRECT("GWN!G"&amp;Tabelle2!$B55)=0,Tabelle2!$D55,INDIRECT("GWN!G"&amp;Tabelle2!$B55))))),"")</f>
        <v/>
      </c>
      <c r="J61" s="62" t="str">
        <f ca="1">IF(J$1&lt;&gt;"",IF(ISNA(INDIRECT("GWN!H"&amp;Tabelle2!$B55)),"",IF(INDIRECT("GWN!H"&amp;Tabelle2!$B55)="-","-",IF(INDIRECT("GWN!H"&amp;Tabelle2!$B55)="","",IF(INDIRECT("GWN!H"&amp;Tabelle2!$B55)=0,Tabelle2!$D55,INDIRECT("GWN!H"&amp;Tabelle2!$B55))))),"")</f>
        <v/>
      </c>
      <c r="K61" s="62" t="str">
        <f ca="1">IF(K$1&lt;&gt;"",IF(ISNA(INDIRECT("GWN!I"&amp;Tabelle2!$B55)),"",IF(INDIRECT("GWN!I"&amp;Tabelle2!$B55)="-","-",IF(INDIRECT("GWN!I"&amp;Tabelle2!$B55)="","",IF(INDIRECT("GWN!I"&amp;Tabelle2!$B55)=0,Tabelle2!$D55,INDIRECT("GWN!I"&amp;Tabelle2!$B55))))),"")</f>
        <v/>
      </c>
      <c r="L61" s="62" t="str">
        <f ca="1">IF(L$1&lt;&gt;"",IF(ISNA(INDIRECT("GWN!J"&amp;Tabelle2!$B55)),"",IF(INDIRECT("GWN!J"&amp;Tabelle2!$B55)="-","-",IF(INDIRECT("GWN!J"&amp;Tabelle2!$B55)="","",IF(INDIRECT("GWN!J"&amp;Tabelle2!$B55)=0,Tabelle2!$D55,INDIRECT("GWN!J"&amp;Tabelle2!$B55))))),"")</f>
        <v/>
      </c>
      <c r="M61" s="62" t="str">
        <f ca="1">IF(M$1&lt;&gt;"",IF(ISNA(INDIRECT("GWN!K"&amp;Tabelle2!$B55)),"",IF(INDIRECT("GWN!K"&amp;Tabelle2!$B55)="-","-",IF(INDIRECT("GWN!K"&amp;Tabelle2!$B55)="","",IF(INDIRECT("GWN!K"&amp;Tabelle2!$B55)=0,Tabelle2!$D55,INDIRECT("GWN!K"&amp;Tabelle2!$B55))))),"")</f>
        <v/>
      </c>
      <c r="N61" s="62" t="str">
        <f ca="1">IF(N$1&lt;&gt;"",IF(ISNA(INDIRECT("GWN!L"&amp;Tabelle2!$B55)),"",IF(INDIRECT("GWN!L"&amp;Tabelle2!$B55)="-","-",IF(INDIRECT("GWN!L"&amp;Tabelle2!$B55)="","",IF(INDIRECT("GWN!L"&amp;Tabelle2!$B55)=0,Tabelle2!$D55,INDIRECT("GWN!L"&amp;Tabelle2!$B55))))),"")</f>
        <v/>
      </c>
      <c r="O61" s="62" t="str">
        <f ca="1">IF(O$1&lt;&gt;"",IF(ISNA(INDIRECT("GWN!M"&amp;Tabelle2!$B55)),"",IF(INDIRECT("GWN!M"&amp;Tabelle2!$B55)="-","-",IF(INDIRECT("GWN!M"&amp;Tabelle2!$B55)="","",IF(INDIRECT("GWN!M"&amp;Tabelle2!$B55)=0,Tabelle2!$D55,INDIRECT("GWN!M"&amp;Tabelle2!$B55))))),"")</f>
        <v/>
      </c>
      <c r="P61" s="62" t="str">
        <f ca="1">IF(P$1&lt;&gt;"",IF(ISNA(INDIRECT("GWN!N"&amp;Tabelle2!$B55)),"",IF(INDIRECT("GWN!N"&amp;Tabelle2!$B55)="-","-",IF(INDIRECT("GWN!N"&amp;Tabelle2!$B55)="","",IF(INDIRECT("GWN!N"&amp;Tabelle2!$B55)=0,Tabelle2!$D55,INDIRECT("GWN!N"&amp;Tabelle2!$B55))))),"")</f>
        <v/>
      </c>
      <c r="Q61" s="62" t="str">
        <f ca="1">IF(Q$1&lt;&gt;"",IF(ISNA(INDIRECT("GWN!O"&amp;Tabelle2!$B55)),"",IF(INDIRECT("GWN!O"&amp;Tabelle2!$B55)="-","-",IF(INDIRECT("GWN!O"&amp;Tabelle2!$B55)="","",IF(INDIRECT("GWN!O"&amp;Tabelle2!$B55)=0,Tabelle2!$D55,INDIRECT("GWN!O"&amp;Tabelle2!$B55))))),"")</f>
        <v/>
      </c>
      <c r="R61" s="62" t="str">
        <f ca="1">IF(R$1&lt;&gt;"",IF(ISNA(INDIRECT("GWN!P"&amp;Tabelle2!$B55)),"",IF(INDIRECT("GWN!P"&amp;Tabelle2!$B55)="-","-",IF(INDIRECT("GWN!P"&amp;Tabelle2!$B55)="","",IF(INDIRECT("GWN!P"&amp;Tabelle2!$B55)=0,Tabelle2!$D55,INDIRECT("GWN!P"&amp;Tabelle2!$B55))))),"")</f>
        <v/>
      </c>
      <c r="S61" s="62" t="str">
        <f ca="1">IF(S$1&lt;&gt;"",IF(ISNA(INDIRECT("GWN!Q"&amp;Tabelle2!$B55)),"",IF(INDIRECT("GWN!Q"&amp;Tabelle2!$B55)="-","-",IF(INDIRECT("GWN!Q"&amp;Tabelle2!$B55)="","",IF(INDIRECT("GWN!Q"&amp;Tabelle2!$B55)=0,Tabelle2!$D55,INDIRECT("GWN!Q"&amp;Tabelle2!$B55))))),"")</f>
        <v/>
      </c>
      <c r="T61" s="62" t="str">
        <f ca="1">IF(T$1&lt;&gt;"",IF(ISNA(INDIRECT("GWN!R"&amp;Tabelle2!$B55)),"",IF(INDIRECT("GWN!R"&amp;Tabelle2!$B55)="-","-",IF(INDIRECT("GWN!R"&amp;Tabelle2!$B55)="","",IF(INDIRECT("GWN!R"&amp;Tabelle2!$B55)=0,Tabelle2!$D55,INDIRECT("GWN!R"&amp;Tabelle2!$B55))))),"")</f>
        <v/>
      </c>
      <c r="U61" s="62" t="str">
        <f ca="1">IF(U$1&lt;&gt;"",IF(ISNA(INDIRECT("GWN!S"&amp;Tabelle2!$B55)),"",IF(INDIRECT("GWN!S"&amp;Tabelle2!$B55)="-","-",IF(INDIRECT("GWN!S"&amp;Tabelle2!$B55)="","",IF(INDIRECT("GWN!S"&amp;Tabelle2!$B55)=0,Tabelle2!$D55,INDIRECT("GWN!S"&amp;Tabelle2!$B55))))),"")</f>
        <v/>
      </c>
      <c r="V61" s="62" t="str">
        <f ca="1">IF(V$1&lt;&gt;"",IF(ISNA(INDIRECT("GWN!T"&amp;Tabelle2!$B55)),"",IF(INDIRECT("GWN!T"&amp;Tabelle2!$B55)="-","-",IF(INDIRECT("GWN!T"&amp;Tabelle2!$B55)="","",IF(INDIRECT("GWN!T"&amp;Tabelle2!$B55)=0,Tabelle2!$D55,INDIRECT("GWN!T"&amp;Tabelle2!$B55))))),"")</f>
        <v/>
      </c>
      <c r="W61" s="62" t="str">
        <f ca="1">IF(W$1&lt;&gt;"",IF(ISNA(INDIRECT("GWN!U"&amp;Tabelle2!$B55)),"",IF(INDIRECT("GWN!U"&amp;Tabelle2!$B55)="-","-",IF(INDIRECT("GWN!U"&amp;Tabelle2!$B55)="","",IF(INDIRECT("GWN!U"&amp;Tabelle2!$B55)=0,Tabelle2!$D55,INDIRECT("GWN!U"&amp;Tabelle2!$B55))))),"")</f>
        <v/>
      </c>
      <c r="X61" s="62" t="str">
        <f ca="1">IF(X$1&lt;&gt;"",IF(ISNA(INDIRECT("GWN!V"&amp;Tabelle2!$B55)),"",IF(INDIRECT("GWN!V"&amp;Tabelle2!$B55)="-","-",IF(INDIRECT("GWN!V"&amp;Tabelle2!$B55)="","",IF(INDIRECT("GWN!V"&amp;Tabelle2!$B55)=0,Tabelle2!$D55,INDIRECT("GWN!V"&amp;Tabelle2!$B55))))),"")</f>
        <v/>
      </c>
      <c r="Y61" s="62" t="str">
        <f ca="1">IF(Y$1&lt;&gt;"",IF(ISNA(INDIRECT("GWN!W"&amp;Tabelle2!$B55)),"",IF(INDIRECT("GWN!W"&amp;Tabelle2!$B55)="-","-",IF(INDIRECT("GWN!W"&amp;Tabelle2!$B55)="","",IF(INDIRECT("GWN!W"&amp;Tabelle2!$B55)=0,Tabelle2!$D55,INDIRECT("GWN!W"&amp;Tabelle2!$B55))))),"")</f>
        <v/>
      </c>
      <c r="Z61" s="62" t="str">
        <f ca="1">IF(Z$1&lt;&gt;"",IF(ISNA(INDIRECT("GWN!X"&amp;Tabelle2!$B55)),"",IF(INDIRECT("GWN!X"&amp;Tabelle2!$B55)="-","-",IF(INDIRECT("GWN!X"&amp;Tabelle2!$B55)="","",IF(INDIRECT("GWN!X"&amp;Tabelle2!$B55)=0,Tabelle2!$D55,INDIRECT("GWN!X"&amp;Tabelle2!$B55))))),"")</f>
        <v/>
      </c>
    </row>
    <row r="62" spans="1:26" x14ac:dyDescent="0.2">
      <c r="A62" s="162"/>
      <c r="B62" s="62"/>
      <c r="C62" s="62"/>
      <c r="D62" s="62"/>
      <c r="E62" s="165" t="s">
        <v>113</v>
      </c>
      <c r="F62" s="166" t="s">
        <v>9</v>
      </c>
      <c r="G62" s="62" t="str">
        <f ca="1">IF(G$1&lt;&gt;"",IF(ISNA(INDIRECT("GWN!E"&amp;Tabelle2!$B56)),"",IF(INDIRECT("GWN!E"&amp;Tabelle2!$B56)="-","-",IF(INDIRECT("GWN!E"&amp;Tabelle2!$B56)="","",IF(INDIRECT("GWN!E"&amp;Tabelle2!$B56)=0,Tabelle2!$D56,INDIRECT("GWN!E"&amp;Tabelle2!$B56))))),"")</f>
        <v/>
      </c>
      <c r="H62" s="62" t="str">
        <f ca="1">IF(H$1&lt;&gt;"",IF(ISNA(INDIRECT("GWN!F"&amp;Tabelle2!$B56)),"",IF(INDIRECT("GWN!F"&amp;Tabelle2!$B56)="-","-",IF(INDIRECT("GWN!F"&amp;Tabelle2!$B56)="","",IF(INDIRECT("GWN!F"&amp;Tabelle2!$B56)=0,Tabelle2!$D56,INDIRECT("GWN!F"&amp;Tabelle2!$B56))))),"")</f>
        <v/>
      </c>
      <c r="I62" s="62" t="str">
        <f ca="1">IF(I$1&lt;&gt;"",IF(ISNA(INDIRECT("GWN!G"&amp;Tabelle2!$B56)),"",IF(INDIRECT("GWN!G"&amp;Tabelle2!$B56)="-","-",IF(INDIRECT("GWN!G"&amp;Tabelle2!$B56)="","",IF(INDIRECT("GWN!G"&amp;Tabelle2!$B56)=0,Tabelle2!$D56,INDIRECT("GWN!G"&amp;Tabelle2!$B56))))),"")</f>
        <v/>
      </c>
      <c r="J62" s="62" t="str">
        <f ca="1">IF(J$1&lt;&gt;"",IF(ISNA(INDIRECT("GWN!H"&amp;Tabelle2!$B56)),"",IF(INDIRECT("GWN!H"&amp;Tabelle2!$B56)="-","-",IF(INDIRECT("GWN!H"&amp;Tabelle2!$B56)="","",IF(INDIRECT("GWN!H"&amp;Tabelle2!$B56)=0,Tabelle2!$D56,INDIRECT("GWN!H"&amp;Tabelle2!$B56))))),"")</f>
        <v/>
      </c>
      <c r="K62" s="62" t="str">
        <f ca="1">IF(K$1&lt;&gt;"",IF(ISNA(INDIRECT("GWN!I"&amp;Tabelle2!$B56)),"",IF(INDIRECT("GWN!I"&amp;Tabelle2!$B56)="-","-",IF(INDIRECT("GWN!I"&amp;Tabelle2!$B56)="","",IF(INDIRECT("GWN!I"&amp;Tabelle2!$B56)=0,Tabelle2!$D56,INDIRECT("GWN!I"&amp;Tabelle2!$B56))))),"")</f>
        <v/>
      </c>
      <c r="L62" s="62" t="str">
        <f ca="1">IF(L$1&lt;&gt;"",IF(ISNA(INDIRECT("GWN!J"&amp;Tabelle2!$B56)),"",IF(INDIRECT("GWN!J"&amp;Tabelle2!$B56)="-","-",IF(INDIRECT("GWN!J"&amp;Tabelle2!$B56)="","",IF(INDIRECT("GWN!J"&amp;Tabelle2!$B56)=0,Tabelle2!$D56,INDIRECT("GWN!J"&amp;Tabelle2!$B56))))),"")</f>
        <v/>
      </c>
      <c r="M62" s="62" t="str">
        <f ca="1">IF(M$1&lt;&gt;"",IF(ISNA(INDIRECT("GWN!K"&amp;Tabelle2!$B56)),"",IF(INDIRECT("GWN!K"&amp;Tabelle2!$B56)="-","-",IF(INDIRECT("GWN!K"&amp;Tabelle2!$B56)="","",IF(INDIRECT("GWN!K"&amp;Tabelle2!$B56)=0,Tabelle2!$D56,INDIRECT("GWN!K"&amp;Tabelle2!$B56))))),"")</f>
        <v/>
      </c>
      <c r="N62" s="62" t="str">
        <f ca="1">IF(N$1&lt;&gt;"",IF(ISNA(INDIRECT("GWN!L"&amp;Tabelle2!$B56)),"",IF(INDIRECT("GWN!L"&amp;Tabelle2!$B56)="-","-",IF(INDIRECT("GWN!L"&amp;Tabelle2!$B56)="","",IF(INDIRECT("GWN!L"&amp;Tabelle2!$B56)=0,Tabelle2!$D56,INDIRECT("GWN!L"&amp;Tabelle2!$B56))))),"")</f>
        <v/>
      </c>
      <c r="O62" s="62" t="str">
        <f ca="1">IF(O$1&lt;&gt;"",IF(ISNA(INDIRECT("GWN!M"&amp;Tabelle2!$B56)),"",IF(INDIRECT("GWN!M"&amp;Tabelle2!$B56)="-","-",IF(INDIRECT("GWN!M"&amp;Tabelle2!$B56)="","",IF(INDIRECT("GWN!M"&amp;Tabelle2!$B56)=0,Tabelle2!$D56,INDIRECT("GWN!M"&amp;Tabelle2!$B56))))),"")</f>
        <v/>
      </c>
      <c r="P62" s="62" t="str">
        <f ca="1">IF(P$1&lt;&gt;"",IF(ISNA(INDIRECT("GWN!N"&amp;Tabelle2!$B56)),"",IF(INDIRECT("GWN!N"&amp;Tabelle2!$B56)="-","-",IF(INDIRECT("GWN!N"&amp;Tabelle2!$B56)="","",IF(INDIRECT("GWN!N"&amp;Tabelle2!$B56)=0,Tabelle2!$D56,INDIRECT("GWN!N"&amp;Tabelle2!$B56))))),"")</f>
        <v/>
      </c>
      <c r="Q62" s="62" t="str">
        <f ca="1">IF(Q$1&lt;&gt;"",IF(ISNA(INDIRECT("GWN!O"&amp;Tabelle2!$B56)),"",IF(INDIRECT("GWN!O"&amp;Tabelle2!$B56)="-","-",IF(INDIRECT("GWN!O"&amp;Tabelle2!$B56)="","",IF(INDIRECT("GWN!O"&amp;Tabelle2!$B56)=0,Tabelle2!$D56,INDIRECT("GWN!O"&amp;Tabelle2!$B56))))),"")</f>
        <v/>
      </c>
      <c r="R62" s="62" t="str">
        <f ca="1">IF(R$1&lt;&gt;"",IF(ISNA(INDIRECT("GWN!P"&amp;Tabelle2!$B56)),"",IF(INDIRECT("GWN!P"&amp;Tabelle2!$B56)="-","-",IF(INDIRECT("GWN!P"&amp;Tabelle2!$B56)="","",IF(INDIRECT("GWN!P"&amp;Tabelle2!$B56)=0,Tabelle2!$D56,INDIRECT("GWN!P"&amp;Tabelle2!$B56))))),"")</f>
        <v/>
      </c>
      <c r="S62" s="62" t="str">
        <f ca="1">IF(S$1&lt;&gt;"",IF(ISNA(INDIRECT("GWN!Q"&amp;Tabelle2!$B56)),"",IF(INDIRECT("GWN!Q"&amp;Tabelle2!$B56)="-","-",IF(INDIRECT("GWN!Q"&amp;Tabelle2!$B56)="","",IF(INDIRECT("GWN!Q"&amp;Tabelle2!$B56)=0,Tabelle2!$D56,INDIRECT("GWN!Q"&amp;Tabelle2!$B56))))),"")</f>
        <v/>
      </c>
      <c r="T62" s="62" t="str">
        <f ca="1">IF(T$1&lt;&gt;"",IF(ISNA(INDIRECT("GWN!R"&amp;Tabelle2!$B56)),"",IF(INDIRECT("GWN!R"&amp;Tabelle2!$B56)="-","-",IF(INDIRECT("GWN!R"&amp;Tabelle2!$B56)="","",IF(INDIRECT("GWN!R"&amp;Tabelle2!$B56)=0,Tabelle2!$D56,INDIRECT("GWN!R"&amp;Tabelle2!$B56))))),"")</f>
        <v/>
      </c>
      <c r="U62" s="62" t="str">
        <f ca="1">IF(U$1&lt;&gt;"",IF(ISNA(INDIRECT("GWN!S"&amp;Tabelle2!$B56)),"",IF(INDIRECT("GWN!S"&amp;Tabelle2!$B56)="-","-",IF(INDIRECT("GWN!S"&amp;Tabelle2!$B56)="","",IF(INDIRECT("GWN!S"&amp;Tabelle2!$B56)=0,Tabelle2!$D56,INDIRECT("GWN!S"&amp;Tabelle2!$B56))))),"")</f>
        <v/>
      </c>
      <c r="V62" s="62" t="str">
        <f ca="1">IF(V$1&lt;&gt;"",IF(ISNA(INDIRECT("GWN!T"&amp;Tabelle2!$B56)),"",IF(INDIRECT("GWN!T"&amp;Tabelle2!$B56)="-","-",IF(INDIRECT("GWN!T"&amp;Tabelle2!$B56)="","",IF(INDIRECT("GWN!T"&amp;Tabelle2!$B56)=0,Tabelle2!$D56,INDIRECT("GWN!T"&amp;Tabelle2!$B56))))),"")</f>
        <v/>
      </c>
      <c r="W62" s="62" t="str">
        <f ca="1">IF(W$1&lt;&gt;"",IF(ISNA(INDIRECT("GWN!U"&amp;Tabelle2!$B56)),"",IF(INDIRECT("GWN!U"&amp;Tabelle2!$B56)="-","-",IF(INDIRECT("GWN!U"&amp;Tabelle2!$B56)="","",IF(INDIRECT("GWN!U"&amp;Tabelle2!$B56)=0,Tabelle2!$D56,INDIRECT("GWN!U"&amp;Tabelle2!$B56))))),"")</f>
        <v/>
      </c>
      <c r="X62" s="62" t="str">
        <f ca="1">IF(X$1&lt;&gt;"",IF(ISNA(INDIRECT("GWN!V"&amp;Tabelle2!$B56)),"",IF(INDIRECT("GWN!V"&amp;Tabelle2!$B56)="-","-",IF(INDIRECT("GWN!V"&amp;Tabelle2!$B56)="","",IF(INDIRECT("GWN!V"&amp;Tabelle2!$B56)=0,Tabelle2!$D56,INDIRECT("GWN!V"&amp;Tabelle2!$B56))))),"")</f>
        <v/>
      </c>
      <c r="Y62" s="62" t="str">
        <f ca="1">IF(Y$1&lt;&gt;"",IF(ISNA(INDIRECT("GWN!W"&amp;Tabelle2!$B56)),"",IF(INDIRECT("GWN!W"&amp;Tabelle2!$B56)="-","-",IF(INDIRECT("GWN!W"&amp;Tabelle2!$B56)="","",IF(INDIRECT("GWN!W"&amp;Tabelle2!$B56)=0,Tabelle2!$D56,INDIRECT("GWN!W"&amp;Tabelle2!$B56))))),"")</f>
        <v/>
      </c>
      <c r="Z62" s="62" t="str">
        <f ca="1">IF(Z$1&lt;&gt;"",IF(ISNA(INDIRECT("GWN!X"&amp;Tabelle2!$B56)),"",IF(INDIRECT("GWN!X"&amp;Tabelle2!$B56)="-","-",IF(INDIRECT("GWN!X"&amp;Tabelle2!$B56)="","",IF(INDIRECT("GWN!X"&amp;Tabelle2!$B56)=0,Tabelle2!$D56,INDIRECT("GWN!X"&amp;Tabelle2!$B56))))),"")</f>
        <v/>
      </c>
    </row>
    <row r="63" spans="1:26" x14ac:dyDescent="0.2">
      <c r="A63" s="162"/>
      <c r="B63" s="62"/>
      <c r="C63" s="62"/>
      <c r="D63" s="62"/>
      <c r="E63" s="165" t="s">
        <v>114</v>
      </c>
      <c r="F63" s="166" t="s">
        <v>9</v>
      </c>
      <c r="G63" s="62" t="str">
        <f ca="1">IF(G$1&lt;&gt;"",IF(ISNA(INDIRECT("GWN!E"&amp;Tabelle2!$B57)),"",IF(INDIRECT("GWN!E"&amp;Tabelle2!$B57)="-","-",IF(INDIRECT("GWN!E"&amp;Tabelle2!$B57)="","",IF(INDIRECT("GWN!E"&amp;Tabelle2!$B57)=0,Tabelle2!$D57,INDIRECT("GWN!E"&amp;Tabelle2!$B57))))),"")</f>
        <v/>
      </c>
      <c r="H63" s="62" t="str">
        <f ca="1">IF(H$1&lt;&gt;"",IF(ISNA(INDIRECT("GWN!F"&amp;Tabelle2!$B57)),"",IF(INDIRECT("GWN!F"&amp;Tabelle2!$B57)="-","-",IF(INDIRECT("GWN!F"&amp;Tabelle2!$B57)="","",IF(INDIRECT("GWN!F"&amp;Tabelle2!$B57)=0,Tabelle2!$D57,INDIRECT("GWN!F"&amp;Tabelle2!$B57))))),"")</f>
        <v/>
      </c>
      <c r="I63" s="62" t="str">
        <f ca="1">IF(I$1&lt;&gt;"",IF(ISNA(INDIRECT("GWN!G"&amp;Tabelle2!$B57)),"",IF(INDIRECT("GWN!G"&amp;Tabelle2!$B57)="-","-",IF(INDIRECT("GWN!G"&amp;Tabelle2!$B57)="","",IF(INDIRECT("GWN!G"&amp;Tabelle2!$B57)=0,Tabelle2!$D57,INDIRECT("GWN!G"&amp;Tabelle2!$B57))))),"")</f>
        <v/>
      </c>
      <c r="J63" s="62" t="str">
        <f ca="1">IF(J$1&lt;&gt;"",IF(ISNA(INDIRECT("GWN!H"&amp;Tabelle2!$B57)),"",IF(INDIRECT("GWN!H"&amp;Tabelle2!$B57)="-","-",IF(INDIRECT("GWN!H"&amp;Tabelle2!$B57)="","",IF(INDIRECT("GWN!H"&amp;Tabelle2!$B57)=0,Tabelle2!$D57,INDIRECT("GWN!H"&amp;Tabelle2!$B57))))),"")</f>
        <v/>
      </c>
      <c r="K63" s="62" t="str">
        <f ca="1">IF(K$1&lt;&gt;"",IF(ISNA(INDIRECT("GWN!I"&amp;Tabelle2!$B57)),"",IF(INDIRECT("GWN!I"&amp;Tabelle2!$B57)="-","-",IF(INDIRECT("GWN!I"&amp;Tabelle2!$B57)="","",IF(INDIRECT("GWN!I"&amp;Tabelle2!$B57)=0,Tabelle2!$D57,INDIRECT("GWN!I"&amp;Tabelle2!$B57))))),"")</f>
        <v/>
      </c>
      <c r="L63" s="62" t="str">
        <f ca="1">IF(L$1&lt;&gt;"",IF(ISNA(INDIRECT("GWN!J"&amp;Tabelle2!$B57)),"",IF(INDIRECT("GWN!J"&amp;Tabelle2!$B57)="-","-",IF(INDIRECT("GWN!J"&amp;Tabelle2!$B57)="","",IF(INDIRECT("GWN!J"&amp;Tabelle2!$B57)=0,Tabelle2!$D57,INDIRECT("GWN!J"&amp;Tabelle2!$B57))))),"")</f>
        <v/>
      </c>
      <c r="M63" s="62" t="str">
        <f ca="1">IF(M$1&lt;&gt;"",IF(ISNA(INDIRECT("GWN!K"&amp;Tabelle2!$B57)),"",IF(INDIRECT("GWN!K"&amp;Tabelle2!$B57)="-","-",IF(INDIRECT("GWN!K"&amp;Tabelle2!$B57)="","",IF(INDIRECT("GWN!K"&amp;Tabelle2!$B57)=0,Tabelle2!$D57,INDIRECT("GWN!K"&amp;Tabelle2!$B57))))),"")</f>
        <v/>
      </c>
      <c r="N63" s="62" t="str">
        <f ca="1">IF(N$1&lt;&gt;"",IF(ISNA(INDIRECT("GWN!L"&amp;Tabelle2!$B57)),"",IF(INDIRECT("GWN!L"&amp;Tabelle2!$B57)="-","-",IF(INDIRECT("GWN!L"&amp;Tabelle2!$B57)="","",IF(INDIRECT("GWN!L"&amp;Tabelle2!$B57)=0,Tabelle2!$D57,INDIRECT("GWN!L"&amp;Tabelle2!$B57))))),"")</f>
        <v/>
      </c>
      <c r="O63" s="62" t="str">
        <f ca="1">IF(O$1&lt;&gt;"",IF(ISNA(INDIRECT("GWN!M"&amp;Tabelle2!$B57)),"",IF(INDIRECT("GWN!M"&amp;Tabelle2!$B57)="-","-",IF(INDIRECT("GWN!M"&amp;Tabelle2!$B57)="","",IF(INDIRECT("GWN!M"&amp;Tabelle2!$B57)=0,Tabelle2!$D57,INDIRECT("GWN!M"&amp;Tabelle2!$B57))))),"")</f>
        <v/>
      </c>
      <c r="P63" s="62" t="str">
        <f ca="1">IF(P$1&lt;&gt;"",IF(ISNA(INDIRECT("GWN!N"&amp;Tabelle2!$B57)),"",IF(INDIRECT("GWN!N"&amp;Tabelle2!$B57)="-","-",IF(INDIRECT("GWN!N"&amp;Tabelle2!$B57)="","",IF(INDIRECT("GWN!N"&amp;Tabelle2!$B57)=0,Tabelle2!$D57,INDIRECT("GWN!N"&amp;Tabelle2!$B57))))),"")</f>
        <v/>
      </c>
      <c r="Q63" s="62" t="str">
        <f ca="1">IF(Q$1&lt;&gt;"",IF(ISNA(INDIRECT("GWN!O"&amp;Tabelle2!$B57)),"",IF(INDIRECT("GWN!O"&amp;Tabelle2!$B57)="-","-",IF(INDIRECT("GWN!O"&amp;Tabelle2!$B57)="","",IF(INDIRECT("GWN!O"&amp;Tabelle2!$B57)=0,Tabelle2!$D57,INDIRECT("GWN!O"&amp;Tabelle2!$B57))))),"")</f>
        <v/>
      </c>
      <c r="R63" s="62" t="str">
        <f ca="1">IF(R$1&lt;&gt;"",IF(ISNA(INDIRECT("GWN!P"&amp;Tabelle2!$B57)),"",IF(INDIRECT("GWN!P"&amp;Tabelle2!$B57)="-","-",IF(INDIRECT("GWN!P"&amp;Tabelle2!$B57)="","",IF(INDIRECT("GWN!P"&amp;Tabelle2!$B57)=0,Tabelle2!$D57,INDIRECT("GWN!P"&amp;Tabelle2!$B57))))),"")</f>
        <v/>
      </c>
      <c r="S63" s="62" t="str">
        <f ca="1">IF(S$1&lt;&gt;"",IF(ISNA(INDIRECT("GWN!Q"&amp;Tabelle2!$B57)),"",IF(INDIRECT("GWN!Q"&amp;Tabelle2!$B57)="-","-",IF(INDIRECT("GWN!Q"&amp;Tabelle2!$B57)="","",IF(INDIRECT("GWN!Q"&amp;Tabelle2!$B57)=0,Tabelle2!$D57,INDIRECT("GWN!Q"&amp;Tabelle2!$B57))))),"")</f>
        <v/>
      </c>
      <c r="T63" s="62" t="str">
        <f ca="1">IF(T$1&lt;&gt;"",IF(ISNA(INDIRECT("GWN!R"&amp;Tabelle2!$B57)),"",IF(INDIRECT("GWN!R"&amp;Tabelle2!$B57)="-","-",IF(INDIRECT("GWN!R"&amp;Tabelle2!$B57)="","",IF(INDIRECT("GWN!R"&amp;Tabelle2!$B57)=0,Tabelle2!$D57,INDIRECT("GWN!R"&amp;Tabelle2!$B57))))),"")</f>
        <v/>
      </c>
      <c r="U63" s="62" t="str">
        <f ca="1">IF(U$1&lt;&gt;"",IF(ISNA(INDIRECT("GWN!S"&amp;Tabelle2!$B57)),"",IF(INDIRECT("GWN!S"&amp;Tabelle2!$B57)="-","-",IF(INDIRECT("GWN!S"&amp;Tabelle2!$B57)="","",IF(INDIRECT("GWN!S"&amp;Tabelle2!$B57)=0,Tabelle2!$D57,INDIRECT("GWN!S"&amp;Tabelle2!$B57))))),"")</f>
        <v/>
      </c>
      <c r="V63" s="62" t="str">
        <f ca="1">IF(V$1&lt;&gt;"",IF(ISNA(INDIRECT("GWN!T"&amp;Tabelle2!$B57)),"",IF(INDIRECT("GWN!T"&amp;Tabelle2!$B57)="-","-",IF(INDIRECT("GWN!T"&amp;Tabelle2!$B57)="","",IF(INDIRECT("GWN!T"&amp;Tabelle2!$B57)=0,Tabelle2!$D57,INDIRECT("GWN!T"&amp;Tabelle2!$B57))))),"")</f>
        <v/>
      </c>
      <c r="W63" s="62" t="str">
        <f ca="1">IF(W$1&lt;&gt;"",IF(ISNA(INDIRECT("GWN!U"&amp;Tabelle2!$B57)),"",IF(INDIRECT("GWN!U"&amp;Tabelle2!$B57)="-","-",IF(INDIRECT("GWN!U"&amp;Tabelle2!$B57)="","",IF(INDIRECT("GWN!U"&amp;Tabelle2!$B57)=0,Tabelle2!$D57,INDIRECT("GWN!U"&amp;Tabelle2!$B57))))),"")</f>
        <v/>
      </c>
      <c r="X63" s="62" t="str">
        <f ca="1">IF(X$1&lt;&gt;"",IF(ISNA(INDIRECT("GWN!V"&amp;Tabelle2!$B57)),"",IF(INDIRECT("GWN!V"&amp;Tabelle2!$B57)="-","-",IF(INDIRECT("GWN!V"&amp;Tabelle2!$B57)="","",IF(INDIRECT("GWN!V"&amp;Tabelle2!$B57)=0,Tabelle2!$D57,INDIRECT("GWN!V"&amp;Tabelle2!$B57))))),"")</f>
        <v/>
      </c>
      <c r="Y63" s="62" t="str">
        <f ca="1">IF(Y$1&lt;&gt;"",IF(ISNA(INDIRECT("GWN!W"&amp;Tabelle2!$B57)),"",IF(INDIRECT("GWN!W"&amp;Tabelle2!$B57)="-","-",IF(INDIRECT("GWN!W"&amp;Tabelle2!$B57)="","",IF(INDIRECT("GWN!W"&amp;Tabelle2!$B57)=0,Tabelle2!$D57,INDIRECT("GWN!W"&amp;Tabelle2!$B57))))),"")</f>
        <v/>
      </c>
      <c r="Z63" s="62" t="str">
        <f ca="1">IF(Z$1&lt;&gt;"",IF(ISNA(INDIRECT("GWN!X"&amp;Tabelle2!$B57)),"",IF(INDIRECT("GWN!X"&amp;Tabelle2!$B57)="-","-",IF(INDIRECT("GWN!X"&amp;Tabelle2!$B57)="","",IF(INDIRECT("GWN!X"&amp;Tabelle2!$B57)=0,Tabelle2!$D57,INDIRECT("GWN!X"&amp;Tabelle2!$B57))))),"")</f>
        <v/>
      </c>
    </row>
    <row r="64" spans="1:26" x14ac:dyDescent="0.2">
      <c r="A64" s="162"/>
      <c r="B64" s="62"/>
      <c r="C64" s="62"/>
      <c r="D64" s="62"/>
      <c r="E64" s="165" t="s">
        <v>115</v>
      </c>
      <c r="F64" s="166" t="s">
        <v>9</v>
      </c>
      <c r="G64" s="62" t="str">
        <f ca="1">IF(G$1&lt;&gt;"",IF(ISNA(INDIRECT("GWN!E"&amp;Tabelle2!$B58)),"",IF(INDIRECT("GWN!E"&amp;Tabelle2!$B58)="-","-",IF(INDIRECT("GWN!E"&amp;Tabelle2!$B58)="","",IF(INDIRECT("GWN!E"&amp;Tabelle2!$B58)=0,Tabelle2!$D58,INDIRECT("GWN!E"&amp;Tabelle2!$B58))))),"")</f>
        <v/>
      </c>
      <c r="H64" s="62" t="str">
        <f ca="1">IF(H$1&lt;&gt;"",IF(ISNA(INDIRECT("GWN!F"&amp;Tabelle2!$B58)),"",IF(INDIRECT("GWN!F"&amp;Tabelle2!$B58)="-","-",IF(INDIRECT("GWN!F"&amp;Tabelle2!$B58)="","",IF(INDIRECT("GWN!F"&amp;Tabelle2!$B58)=0,Tabelle2!$D58,INDIRECT("GWN!F"&amp;Tabelle2!$B58))))),"")</f>
        <v/>
      </c>
      <c r="I64" s="62" t="str">
        <f ca="1">IF(I$1&lt;&gt;"",IF(ISNA(INDIRECT("GWN!G"&amp;Tabelle2!$B58)),"",IF(INDIRECT("GWN!G"&amp;Tabelle2!$B58)="-","-",IF(INDIRECT("GWN!G"&amp;Tabelle2!$B58)="","",IF(INDIRECT("GWN!G"&amp;Tabelle2!$B58)=0,Tabelle2!$D58,INDIRECT("GWN!G"&amp;Tabelle2!$B58))))),"")</f>
        <v/>
      </c>
      <c r="J64" s="62" t="str">
        <f ca="1">IF(J$1&lt;&gt;"",IF(ISNA(INDIRECT("GWN!H"&amp;Tabelle2!$B58)),"",IF(INDIRECT("GWN!H"&amp;Tabelle2!$B58)="-","-",IF(INDIRECT("GWN!H"&amp;Tabelle2!$B58)="","",IF(INDIRECT("GWN!H"&amp;Tabelle2!$B58)=0,Tabelle2!$D58,INDIRECT("GWN!H"&amp;Tabelle2!$B58))))),"")</f>
        <v/>
      </c>
      <c r="K64" s="62" t="str">
        <f ca="1">IF(K$1&lt;&gt;"",IF(ISNA(INDIRECT("GWN!I"&amp;Tabelle2!$B58)),"",IF(INDIRECT("GWN!I"&amp;Tabelle2!$B58)="-","-",IF(INDIRECT("GWN!I"&amp;Tabelle2!$B58)="","",IF(INDIRECT("GWN!I"&amp;Tabelle2!$B58)=0,Tabelle2!$D58,INDIRECT("GWN!I"&amp;Tabelle2!$B58))))),"")</f>
        <v/>
      </c>
      <c r="L64" s="62" t="str">
        <f ca="1">IF(L$1&lt;&gt;"",IF(ISNA(INDIRECT("GWN!J"&amp;Tabelle2!$B58)),"",IF(INDIRECT("GWN!J"&amp;Tabelle2!$B58)="-","-",IF(INDIRECT("GWN!J"&amp;Tabelle2!$B58)="","",IF(INDIRECT("GWN!J"&amp;Tabelle2!$B58)=0,Tabelle2!$D58,INDIRECT("GWN!J"&amp;Tabelle2!$B58))))),"")</f>
        <v/>
      </c>
      <c r="M64" s="62" t="str">
        <f ca="1">IF(M$1&lt;&gt;"",IF(ISNA(INDIRECT("GWN!K"&amp;Tabelle2!$B58)),"",IF(INDIRECT("GWN!K"&amp;Tabelle2!$B58)="-","-",IF(INDIRECT("GWN!K"&amp;Tabelle2!$B58)="","",IF(INDIRECT("GWN!K"&amp;Tabelle2!$B58)=0,Tabelle2!$D58,INDIRECT("GWN!K"&amp;Tabelle2!$B58))))),"")</f>
        <v/>
      </c>
      <c r="N64" s="62" t="str">
        <f ca="1">IF(N$1&lt;&gt;"",IF(ISNA(INDIRECT("GWN!L"&amp;Tabelle2!$B58)),"",IF(INDIRECT("GWN!L"&amp;Tabelle2!$B58)="-","-",IF(INDIRECT("GWN!L"&amp;Tabelle2!$B58)="","",IF(INDIRECT("GWN!L"&amp;Tabelle2!$B58)=0,Tabelle2!$D58,INDIRECT("GWN!L"&amp;Tabelle2!$B58))))),"")</f>
        <v/>
      </c>
      <c r="O64" s="62" t="str">
        <f ca="1">IF(O$1&lt;&gt;"",IF(ISNA(INDIRECT("GWN!M"&amp;Tabelle2!$B58)),"",IF(INDIRECT("GWN!M"&amp;Tabelle2!$B58)="-","-",IF(INDIRECT("GWN!M"&amp;Tabelle2!$B58)="","",IF(INDIRECT("GWN!M"&amp;Tabelle2!$B58)=0,Tabelle2!$D58,INDIRECT("GWN!M"&amp;Tabelle2!$B58))))),"")</f>
        <v/>
      </c>
      <c r="P64" s="62" t="str">
        <f ca="1">IF(P$1&lt;&gt;"",IF(ISNA(INDIRECT("GWN!N"&amp;Tabelle2!$B58)),"",IF(INDIRECT("GWN!N"&amp;Tabelle2!$B58)="-","-",IF(INDIRECT("GWN!N"&amp;Tabelle2!$B58)="","",IF(INDIRECT("GWN!N"&amp;Tabelle2!$B58)=0,Tabelle2!$D58,INDIRECT("GWN!N"&amp;Tabelle2!$B58))))),"")</f>
        <v/>
      </c>
      <c r="Q64" s="62" t="str">
        <f ca="1">IF(Q$1&lt;&gt;"",IF(ISNA(INDIRECT("GWN!O"&amp;Tabelle2!$B58)),"",IF(INDIRECT("GWN!O"&amp;Tabelle2!$B58)="-","-",IF(INDIRECT("GWN!O"&amp;Tabelle2!$B58)="","",IF(INDIRECT("GWN!O"&amp;Tabelle2!$B58)=0,Tabelle2!$D58,INDIRECT("GWN!O"&amp;Tabelle2!$B58))))),"")</f>
        <v/>
      </c>
      <c r="R64" s="62" t="str">
        <f ca="1">IF(R$1&lt;&gt;"",IF(ISNA(INDIRECT("GWN!P"&amp;Tabelle2!$B58)),"",IF(INDIRECT("GWN!P"&amp;Tabelle2!$B58)="-","-",IF(INDIRECT("GWN!P"&amp;Tabelle2!$B58)="","",IF(INDIRECT("GWN!P"&amp;Tabelle2!$B58)=0,Tabelle2!$D58,INDIRECT("GWN!P"&amp;Tabelle2!$B58))))),"")</f>
        <v/>
      </c>
      <c r="S64" s="62" t="str">
        <f ca="1">IF(S$1&lt;&gt;"",IF(ISNA(INDIRECT("GWN!Q"&amp;Tabelle2!$B58)),"",IF(INDIRECT("GWN!Q"&amp;Tabelle2!$B58)="-","-",IF(INDIRECT("GWN!Q"&amp;Tabelle2!$B58)="","",IF(INDIRECT("GWN!Q"&amp;Tabelle2!$B58)=0,Tabelle2!$D58,INDIRECT("GWN!Q"&amp;Tabelle2!$B58))))),"")</f>
        <v/>
      </c>
      <c r="T64" s="62" t="str">
        <f ca="1">IF(T$1&lt;&gt;"",IF(ISNA(INDIRECT("GWN!R"&amp;Tabelle2!$B58)),"",IF(INDIRECT("GWN!R"&amp;Tabelle2!$B58)="-","-",IF(INDIRECT("GWN!R"&amp;Tabelle2!$B58)="","",IF(INDIRECT("GWN!R"&amp;Tabelle2!$B58)=0,Tabelle2!$D58,INDIRECT("GWN!R"&amp;Tabelle2!$B58))))),"")</f>
        <v/>
      </c>
      <c r="U64" s="62" t="str">
        <f ca="1">IF(U$1&lt;&gt;"",IF(ISNA(INDIRECT("GWN!S"&amp;Tabelle2!$B58)),"",IF(INDIRECT("GWN!S"&amp;Tabelle2!$B58)="-","-",IF(INDIRECT("GWN!S"&amp;Tabelle2!$B58)="","",IF(INDIRECT("GWN!S"&amp;Tabelle2!$B58)=0,Tabelle2!$D58,INDIRECT("GWN!S"&amp;Tabelle2!$B58))))),"")</f>
        <v/>
      </c>
      <c r="V64" s="62" t="str">
        <f ca="1">IF(V$1&lt;&gt;"",IF(ISNA(INDIRECT("GWN!T"&amp;Tabelle2!$B58)),"",IF(INDIRECT("GWN!T"&amp;Tabelle2!$B58)="-","-",IF(INDIRECT("GWN!T"&amp;Tabelle2!$B58)="","",IF(INDIRECT("GWN!T"&amp;Tabelle2!$B58)=0,Tabelle2!$D58,INDIRECT("GWN!T"&amp;Tabelle2!$B58))))),"")</f>
        <v/>
      </c>
      <c r="W64" s="62" t="str">
        <f ca="1">IF(W$1&lt;&gt;"",IF(ISNA(INDIRECT("GWN!U"&amp;Tabelle2!$B58)),"",IF(INDIRECT("GWN!U"&amp;Tabelle2!$B58)="-","-",IF(INDIRECT("GWN!U"&amp;Tabelle2!$B58)="","",IF(INDIRECT("GWN!U"&amp;Tabelle2!$B58)=0,Tabelle2!$D58,INDIRECT("GWN!U"&amp;Tabelle2!$B58))))),"")</f>
        <v/>
      </c>
      <c r="X64" s="62" t="str">
        <f ca="1">IF(X$1&lt;&gt;"",IF(ISNA(INDIRECT("GWN!V"&amp;Tabelle2!$B58)),"",IF(INDIRECT("GWN!V"&amp;Tabelle2!$B58)="-","-",IF(INDIRECT("GWN!V"&amp;Tabelle2!$B58)="","",IF(INDIRECT("GWN!V"&amp;Tabelle2!$B58)=0,Tabelle2!$D58,INDIRECT("GWN!V"&amp;Tabelle2!$B58))))),"")</f>
        <v/>
      </c>
      <c r="Y64" s="62" t="str">
        <f ca="1">IF(Y$1&lt;&gt;"",IF(ISNA(INDIRECT("GWN!W"&amp;Tabelle2!$B58)),"",IF(INDIRECT("GWN!W"&amp;Tabelle2!$B58)="-","-",IF(INDIRECT("GWN!W"&amp;Tabelle2!$B58)="","",IF(INDIRECT("GWN!W"&amp;Tabelle2!$B58)=0,Tabelle2!$D58,INDIRECT("GWN!W"&amp;Tabelle2!$B58))))),"")</f>
        <v/>
      </c>
      <c r="Z64" s="62" t="str">
        <f ca="1">IF(Z$1&lt;&gt;"",IF(ISNA(INDIRECT("GWN!X"&amp;Tabelle2!$B58)),"",IF(INDIRECT("GWN!X"&amp;Tabelle2!$B58)="-","-",IF(INDIRECT("GWN!X"&amp;Tabelle2!$B58)="","",IF(INDIRECT("GWN!X"&amp;Tabelle2!$B58)=0,Tabelle2!$D58,INDIRECT("GWN!X"&amp;Tabelle2!$B58))))),"")</f>
        <v/>
      </c>
    </row>
    <row r="65" spans="1:27" x14ac:dyDescent="0.2">
      <c r="A65" s="162"/>
      <c r="B65" s="62"/>
      <c r="C65" s="62"/>
      <c r="D65" s="62"/>
      <c r="E65" s="165" t="s">
        <v>116</v>
      </c>
      <c r="F65" s="166" t="s">
        <v>9</v>
      </c>
      <c r="G65" s="62" t="str">
        <f ca="1">IF(G$1&lt;&gt;"",IF(ISNA(INDIRECT("GWN!E"&amp;Tabelle2!$B59)),"",IF(INDIRECT("GWN!E"&amp;Tabelle2!$B59)="-","-",IF(INDIRECT("GWN!E"&amp;Tabelle2!$B59)="","",IF(INDIRECT("GWN!E"&amp;Tabelle2!$B59)=0,Tabelle2!$D59,INDIRECT("GWN!E"&amp;Tabelle2!$B59))))),"")</f>
        <v/>
      </c>
      <c r="H65" s="62" t="str">
        <f ca="1">IF(H$1&lt;&gt;"",IF(ISNA(INDIRECT("GWN!F"&amp;Tabelle2!$B59)),"",IF(INDIRECT("GWN!F"&amp;Tabelle2!$B59)="-","-",IF(INDIRECT("GWN!F"&amp;Tabelle2!$B59)="","",IF(INDIRECT("GWN!F"&amp;Tabelle2!$B59)=0,Tabelle2!$D59,INDIRECT("GWN!F"&amp;Tabelle2!$B59))))),"")</f>
        <v/>
      </c>
      <c r="I65" s="62" t="str">
        <f ca="1">IF(I$1&lt;&gt;"",IF(ISNA(INDIRECT("GWN!G"&amp;Tabelle2!$B59)),"",IF(INDIRECT("GWN!G"&amp;Tabelle2!$B59)="-","-",IF(INDIRECT("GWN!G"&amp;Tabelle2!$B59)="","",IF(INDIRECT("GWN!G"&amp;Tabelle2!$B59)=0,Tabelle2!$D59,INDIRECT("GWN!G"&amp;Tabelle2!$B59))))),"")</f>
        <v/>
      </c>
      <c r="J65" s="62" t="str">
        <f ca="1">IF(J$1&lt;&gt;"",IF(ISNA(INDIRECT("GWN!H"&amp;Tabelle2!$B59)),"",IF(INDIRECT("GWN!H"&amp;Tabelle2!$B59)="-","-",IF(INDIRECT("GWN!H"&amp;Tabelle2!$B59)="","",IF(INDIRECT("GWN!H"&amp;Tabelle2!$B59)=0,Tabelle2!$D59,INDIRECT("GWN!H"&amp;Tabelle2!$B59))))),"")</f>
        <v/>
      </c>
      <c r="K65" s="62" t="str">
        <f ca="1">IF(K$1&lt;&gt;"",IF(ISNA(INDIRECT("GWN!I"&amp;Tabelle2!$B59)),"",IF(INDIRECT("GWN!I"&amp;Tabelle2!$B59)="-","-",IF(INDIRECT("GWN!I"&amp;Tabelle2!$B59)="","",IF(INDIRECT("GWN!I"&amp;Tabelle2!$B59)=0,Tabelle2!$D59,INDIRECT("GWN!I"&amp;Tabelle2!$B59))))),"")</f>
        <v/>
      </c>
      <c r="L65" s="62" t="str">
        <f ca="1">IF(L$1&lt;&gt;"",IF(ISNA(INDIRECT("GWN!J"&amp;Tabelle2!$B59)),"",IF(INDIRECT("GWN!J"&amp;Tabelle2!$B59)="-","-",IF(INDIRECT("GWN!J"&amp;Tabelle2!$B59)="","",IF(INDIRECT("GWN!J"&amp;Tabelle2!$B59)=0,Tabelle2!$D59,INDIRECT("GWN!J"&amp;Tabelle2!$B59))))),"")</f>
        <v/>
      </c>
      <c r="M65" s="62" t="str">
        <f ca="1">IF(M$1&lt;&gt;"",IF(ISNA(INDIRECT("GWN!K"&amp;Tabelle2!$B59)),"",IF(INDIRECT("GWN!K"&amp;Tabelle2!$B59)="-","-",IF(INDIRECT("GWN!K"&amp;Tabelle2!$B59)="","",IF(INDIRECT("GWN!K"&amp;Tabelle2!$B59)=0,Tabelle2!$D59,INDIRECT("GWN!K"&amp;Tabelle2!$B59))))),"")</f>
        <v/>
      </c>
      <c r="N65" s="62" t="str">
        <f ca="1">IF(N$1&lt;&gt;"",IF(ISNA(INDIRECT("GWN!L"&amp;Tabelle2!$B59)),"",IF(INDIRECT("GWN!L"&amp;Tabelle2!$B59)="-","-",IF(INDIRECT("GWN!L"&amp;Tabelle2!$B59)="","",IF(INDIRECT("GWN!L"&amp;Tabelle2!$B59)=0,Tabelle2!$D59,INDIRECT("GWN!L"&amp;Tabelle2!$B59))))),"")</f>
        <v/>
      </c>
      <c r="O65" s="62" t="str">
        <f ca="1">IF(O$1&lt;&gt;"",IF(ISNA(INDIRECT("GWN!M"&amp;Tabelle2!$B59)),"",IF(INDIRECT("GWN!M"&amp;Tabelle2!$B59)="-","-",IF(INDIRECT("GWN!M"&amp;Tabelle2!$B59)="","",IF(INDIRECT("GWN!M"&amp;Tabelle2!$B59)=0,Tabelle2!$D59,INDIRECT("GWN!M"&amp;Tabelle2!$B59))))),"")</f>
        <v/>
      </c>
      <c r="P65" s="62" t="str">
        <f ca="1">IF(P$1&lt;&gt;"",IF(ISNA(INDIRECT("GWN!N"&amp;Tabelle2!$B59)),"",IF(INDIRECT("GWN!N"&amp;Tabelle2!$B59)="-","-",IF(INDIRECT("GWN!N"&amp;Tabelle2!$B59)="","",IF(INDIRECT("GWN!N"&amp;Tabelle2!$B59)=0,Tabelle2!$D59,INDIRECT("GWN!N"&amp;Tabelle2!$B59))))),"")</f>
        <v/>
      </c>
      <c r="Q65" s="62" t="str">
        <f ca="1">IF(Q$1&lt;&gt;"",IF(ISNA(INDIRECT("GWN!O"&amp;Tabelle2!$B59)),"",IF(INDIRECT("GWN!O"&amp;Tabelle2!$B59)="-","-",IF(INDIRECT("GWN!O"&amp;Tabelle2!$B59)="","",IF(INDIRECT("GWN!O"&amp;Tabelle2!$B59)=0,Tabelle2!$D59,INDIRECT("GWN!O"&amp;Tabelle2!$B59))))),"")</f>
        <v/>
      </c>
      <c r="R65" s="62" t="str">
        <f ca="1">IF(R$1&lt;&gt;"",IF(ISNA(INDIRECT("GWN!P"&amp;Tabelle2!$B59)),"",IF(INDIRECT("GWN!P"&amp;Tabelle2!$B59)="-","-",IF(INDIRECT("GWN!P"&amp;Tabelle2!$B59)="","",IF(INDIRECT("GWN!P"&amp;Tabelle2!$B59)=0,Tabelle2!$D59,INDIRECT("GWN!P"&amp;Tabelle2!$B59))))),"")</f>
        <v/>
      </c>
      <c r="S65" s="62" t="str">
        <f ca="1">IF(S$1&lt;&gt;"",IF(ISNA(INDIRECT("GWN!Q"&amp;Tabelle2!$B59)),"",IF(INDIRECT("GWN!Q"&amp;Tabelle2!$B59)="-","-",IF(INDIRECT("GWN!Q"&amp;Tabelle2!$B59)="","",IF(INDIRECT("GWN!Q"&amp;Tabelle2!$B59)=0,Tabelle2!$D59,INDIRECT("GWN!Q"&amp;Tabelle2!$B59))))),"")</f>
        <v/>
      </c>
      <c r="T65" s="62" t="str">
        <f ca="1">IF(T$1&lt;&gt;"",IF(ISNA(INDIRECT("GWN!R"&amp;Tabelle2!$B59)),"",IF(INDIRECT("GWN!R"&amp;Tabelle2!$B59)="-","-",IF(INDIRECT("GWN!R"&amp;Tabelle2!$B59)="","",IF(INDIRECT("GWN!R"&amp;Tabelle2!$B59)=0,Tabelle2!$D59,INDIRECT("GWN!R"&amp;Tabelle2!$B59))))),"")</f>
        <v/>
      </c>
      <c r="U65" s="62" t="str">
        <f ca="1">IF(U$1&lt;&gt;"",IF(ISNA(INDIRECT("GWN!S"&amp;Tabelle2!$B59)),"",IF(INDIRECT("GWN!S"&amp;Tabelle2!$B59)="-","-",IF(INDIRECT("GWN!S"&amp;Tabelle2!$B59)="","",IF(INDIRECT("GWN!S"&amp;Tabelle2!$B59)=0,Tabelle2!$D59,INDIRECT("GWN!S"&amp;Tabelle2!$B59))))),"")</f>
        <v/>
      </c>
      <c r="V65" s="62" t="str">
        <f ca="1">IF(V$1&lt;&gt;"",IF(ISNA(INDIRECT("GWN!T"&amp;Tabelle2!$B59)),"",IF(INDIRECT("GWN!T"&amp;Tabelle2!$B59)="-","-",IF(INDIRECT("GWN!T"&amp;Tabelle2!$B59)="","",IF(INDIRECT("GWN!T"&amp;Tabelle2!$B59)=0,Tabelle2!$D59,INDIRECT("GWN!T"&amp;Tabelle2!$B59))))),"")</f>
        <v/>
      </c>
      <c r="W65" s="62" t="str">
        <f ca="1">IF(W$1&lt;&gt;"",IF(ISNA(INDIRECT("GWN!U"&amp;Tabelle2!$B59)),"",IF(INDIRECT("GWN!U"&amp;Tabelle2!$B59)="-","-",IF(INDIRECT("GWN!U"&amp;Tabelle2!$B59)="","",IF(INDIRECT("GWN!U"&amp;Tabelle2!$B59)=0,Tabelle2!$D59,INDIRECT("GWN!U"&amp;Tabelle2!$B59))))),"")</f>
        <v/>
      </c>
      <c r="X65" s="62" t="str">
        <f ca="1">IF(X$1&lt;&gt;"",IF(ISNA(INDIRECT("GWN!V"&amp;Tabelle2!$B59)),"",IF(INDIRECT("GWN!V"&amp;Tabelle2!$B59)="-","-",IF(INDIRECT("GWN!V"&amp;Tabelle2!$B59)="","",IF(INDIRECT("GWN!V"&amp;Tabelle2!$B59)=0,Tabelle2!$D59,INDIRECT("GWN!V"&amp;Tabelle2!$B59))))),"")</f>
        <v/>
      </c>
      <c r="Y65" s="62" t="str">
        <f ca="1">IF(Y$1&lt;&gt;"",IF(ISNA(INDIRECT("GWN!W"&amp;Tabelle2!$B59)),"",IF(INDIRECT("GWN!W"&amp;Tabelle2!$B59)="-","-",IF(INDIRECT("GWN!W"&amp;Tabelle2!$B59)="","",IF(INDIRECT("GWN!W"&amp;Tabelle2!$B59)=0,Tabelle2!$D59,INDIRECT("GWN!W"&amp;Tabelle2!$B59))))),"")</f>
        <v/>
      </c>
      <c r="Z65" s="62" t="str">
        <f ca="1">IF(Z$1&lt;&gt;"",IF(ISNA(INDIRECT("GWN!X"&amp;Tabelle2!$B59)),"",IF(INDIRECT("GWN!X"&amp;Tabelle2!$B59)="-","-",IF(INDIRECT("GWN!X"&amp;Tabelle2!$B59)="","",IF(INDIRECT("GWN!X"&amp;Tabelle2!$B59)=0,Tabelle2!$D59,INDIRECT("GWN!X"&amp;Tabelle2!$B59))))),"")</f>
        <v/>
      </c>
    </row>
    <row r="66" spans="1:27" x14ac:dyDescent="0.2">
      <c r="A66" s="162" t="s">
        <v>147</v>
      </c>
      <c r="B66" s="62" t="s">
        <v>147</v>
      </c>
      <c r="C66" s="62"/>
      <c r="D66" s="62" t="s">
        <v>147</v>
      </c>
      <c r="E66" s="167" t="s">
        <v>117</v>
      </c>
      <c r="F66" s="166" t="s">
        <v>9</v>
      </c>
      <c r="G66" s="62" t="str">
        <f ca="1">IF(G$1&lt;&gt;"",IF(ISNA(INDIRECT("GWN!E"&amp;Tabelle2!$B60)),"",IF(INDIRECT("GWN!E"&amp;Tabelle2!$B60)="-","-",IF(INDIRECT("GWN!E"&amp;Tabelle2!$B60)="","",IF(INDIRECT("GWN!E"&amp;Tabelle2!$B60)=0,Tabelle2!$D60,INDIRECT("GWN!E"&amp;Tabelle2!$B60))))),"")</f>
        <v/>
      </c>
      <c r="H66" s="62" t="str">
        <f ca="1">IF(H$1&lt;&gt;"",IF(ISNA(INDIRECT("GWN!F"&amp;Tabelle2!$B60)),"",IF(INDIRECT("GWN!F"&amp;Tabelle2!$B60)="-","-",IF(INDIRECT("GWN!F"&amp;Tabelle2!$B60)="","",IF(INDIRECT("GWN!F"&amp;Tabelle2!$B60)=0,Tabelle2!$D60,INDIRECT("GWN!F"&amp;Tabelle2!$B60))))),"")</f>
        <v/>
      </c>
      <c r="I66" s="62" t="str">
        <f ca="1">IF(I$1&lt;&gt;"",IF(ISNA(INDIRECT("GWN!G"&amp;Tabelle2!$B60)),"",IF(INDIRECT("GWN!G"&amp;Tabelle2!$B60)="-","-",IF(INDIRECT("GWN!G"&amp;Tabelle2!$B60)="","",IF(INDIRECT("GWN!G"&amp;Tabelle2!$B60)=0,Tabelle2!$D60,INDIRECT("GWN!G"&amp;Tabelle2!$B60))))),"")</f>
        <v/>
      </c>
      <c r="J66" s="62" t="str">
        <f ca="1">IF(J$1&lt;&gt;"",IF(ISNA(INDIRECT("GWN!H"&amp;Tabelle2!$B60)),"",IF(INDIRECT("GWN!H"&amp;Tabelle2!$B60)="-","-",IF(INDIRECT("GWN!H"&amp;Tabelle2!$B60)="","",IF(INDIRECT("GWN!H"&amp;Tabelle2!$B60)=0,Tabelle2!$D60,INDIRECT("GWN!H"&amp;Tabelle2!$B60))))),"")</f>
        <v/>
      </c>
      <c r="K66" s="62" t="str">
        <f ca="1">IF(K$1&lt;&gt;"",IF(ISNA(INDIRECT("GWN!I"&amp;Tabelle2!$B60)),"",IF(INDIRECT("GWN!I"&amp;Tabelle2!$B60)="-","-",IF(INDIRECT("GWN!I"&amp;Tabelle2!$B60)="","",IF(INDIRECT("GWN!I"&amp;Tabelle2!$B60)=0,Tabelle2!$D60,INDIRECT("GWN!I"&amp;Tabelle2!$B60))))),"")</f>
        <v/>
      </c>
      <c r="L66" s="62" t="str">
        <f ca="1">IF(L$1&lt;&gt;"",IF(ISNA(INDIRECT("GWN!J"&amp;Tabelle2!$B60)),"",IF(INDIRECT("GWN!J"&amp;Tabelle2!$B60)="-","-",IF(INDIRECT("GWN!J"&amp;Tabelle2!$B60)="","",IF(INDIRECT("GWN!J"&amp;Tabelle2!$B60)=0,Tabelle2!$D60,INDIRECT("GWN!J"&amp;Tabelle2!$B60))))),"")</f>
        <v/>
      </c>
      <c r="M66" s="62" t="str">
        <f ca="1">IF(M$1&lt;&gt;"",IF(ISNA(INDIRECT("GWN!K"&amp;Tabelle2!$B60)),"",IF(INDIRECT("GWN!K"&amp;Tabelle2!$B60)="-","-",IF(INDIRECT("GWN!K"&amp;Tabelle2!$B60)="","",IF(INDIRECT("GWN!K"&amp;Tabelle2!$B60)=0,Tabelle2!$D60,INDIRECT("GWN!K"&amp;Tabelle2!$B60))))),"")</f>
        <v/>
      </c>
      <c r="N66" s="62" t="str">
        <f ca="1">IF(N$1&lt;&gt;"",IF(ISNA(INDIRECT("GWN!L"&amp;Tabelle2!$B60)),"",IF(INDIRECT("GWN!L"&amp;Tabelle2!$B60)="-","-",IF(INDIRECT("GWN!L"&amp;Tabelle2!$B60)="","",IF(INDIRECT("GWN!L"&amp;Tabelle2!$B60)=0,Tabelle2!$D60,INDIRECT("GWN!L"&amp;Tabelle2!$B60))))),"")</f>
        <v/>
      </c>
      <c r="O66" s="62" t="str">
        <f ca="1">IF(O$1&lt;&gt;"",IF(ISNA(INDIRECT("GWN!M"&amp;Tabelle2!$B60)),"",IF(INDIRECT("GWN!M"&amp;Tabelle2!$B60)="-","-",IF(INDIRECT("GWN!M"&amp;Tabelle2!$B60)="","",IF(INDIRECT("GWN!M"&amp;Tabelle2!$B60)=0,Tabelle2!$D60,INDIRECT("GWN!M"&amp;Tabelle2!$B60))))),"")</f>
        <v/>
      </c>
      <c r="P66" s="62" t="str">
        <f ca="1">IF(P$1&lt;&gt;"",IF(ISNA(INDIRECT("GWN!N"&amp;Tabelle2!$B60)),"",IF(INDIRECT("GWN!N"&amp;Tabelle2!$B60)="-","-",IF(INDIRECT("GWN!N"&amp;Tabelle2!$B60)="","",IF(INDIRECT("GWN!N"&amp;Tabelle2!$B60)=0,Tabelle2!$D60,INDIRECT("GWN!N"&amp;Tabelle2!$B60))))),"")</f>
        <v/>
      </c>
      <c r="Q66" s="62" t="str">
        <f ca="1">IF(Q$1&lt;&gt;"",IF(ISNA(INDIRECT("GWN!O"&amp;Tabelle2!$B60)),"",IF(INDIRECT("GWN!O"&amp;Tabelle2!$B60)="-","-",IF(INDIRECT("GWN!O"&amp;Tabelle2!$B60)="","",IF(INDIRECT("GWN!O"&amp;Tabelle2!$B60)=0,Tabelle2!$D60,INDIRECT("GWN!O"&amp;Tabelle2!$B60))))),"")</f>
        <v/>
      </c>
      <c r="R66" s="62" t="str">
        <f ca="1">IF(R$1&lt;&gt;"",IF(ISNA(INDIRECT("GWN!P"&amp;Tabelle2!$B60)),"",IF(INDIRECT("GWN!P"&amp;Tabelle2!$B60)="-","-",IF(INDIRECT("GWN!P"&amp;Tabelle2!$B60)="","",IF(INDIRECT("GWN!P"&amp;Tabelle2!$B60)=0,Tabelle2!$D60,INDIRECT("GWN!P"&amp;Tabelle2!$B60))))),"")</f>
        <v/>
      </c>
      <c r="S66" s="62" t="str">
        <f ca="1">IF(S$1&lt;&gt;"",IF(ISNA(INDIRECT("GWN!Q"&amp;Tabelle2!$B60)),"",IF(INDIRECT("GWN!Q"&amp;Tabelle2!$B60)="-","-",IF(INDIRECT("GWN!Q"&amp;Tabelle2!$B60)="","",IF(INDIRECT("GWN!Q"&amp;Tabelle2!$B60)=0,Tabelle2!$D60,INDIRECT("GWN!Q"&amp;Tabelle2!$B60))))),"")</f>
        <v/>
      </c>
      <c r="T66" s="62" t="str">
        <f ca="1">IF(T$1&lt;&gt;"",IF(ISNA(INDIRECT("GWN!R"&amp;Tabelle2!$B60)),"",IF(INDIRECT("GWN!R"&amp;Tabelle2!$B60)="-","-",IF(INDIRECT("GWN!R"&amp;Tabelle2!$B60)="","",IF(INDIRECT("GWN!R"&amp;Tabelle2!$B60)=0,Tabelle2!$D60,INDIRECT("GWN!R"&amp;Tabelle2!$B60))))),"")</f>
        <v/>
      </c>
      <c r="U66" s="62" t="str">
        <f ca="1">IF(U$1&lt;&gt;"",IF(ISNA(INDIRECT("GWN!S"&amp;Tabelle2!$B60)),"",IF(INDIRECT("GWN!S"&amp;Tabelle2!$B60)="-","-",IF(INDIRECT("GWN!S"&amp;Tabelle2!$B60)="","",IF(INDIRECT("GWN!S"&amp;Tabelle2!$B60)=0,Tabelle2!$D60,INDIRECT("GWN!S"&amp;Tabelle2!$B60))))),"")</f>
        <v/>
      </c>
      <c r="V66" s="62" t="str">
        <f ca="1">IF(V$1&lt;&gt;"",IF(ISNA(INDIRECT("GWN!T"&amp;Tabelle2!$B60)),"",IF(INDIRECT("GWN!T"&amp;Tabelle2!$B60)="-","-",IF(INDIRECT("GWN!T"&amp;Tabelle2!$B60)="","",IF(INDIRECT("GWN!T"&amp;Tabelle2!$B60)=0,Tabelle2!$D60,INDIRECT("GWN!T"&amp;Tabelle2!$B60))))),"")</f>
        <v/>
      </c>
      <c r="W66" s="62" t="str">
        <f ca="1">IF(W$1&lt;&gt;"",IF(ISNA(INDIRECT("GWN!U"&amp;Tabelle2!$B60)),"",IF(INDIRECT("GWN!U"&amp;Tabelle2!$B60)="-","-",IF(INDIRECT("GWN!U"&amp;Tabelle2!$B60)="","",IF(INDIRECT("GWN!U"&amp;Tabelle2!$B60)=0,Tabelle2!$D60,INDIRECT("GWN!U"&amp;Tabelle2!$B60))))),"")</f>
        <v/>
      </c>
      <c r="X66" s="62" t="str">
        <f ca="1">IF(X$1&lt;&gt;"",IF(ISNA(INDIRECT("GWN!V"&amp;Tabelle2!$B60)),"",IF(INDIRECT("GWN!V"&amp;Tabelle2!$B60)="-","-",IF(INDIRECT("GWN!V"&amp;Tabelle2!$B60)="","",IF(INDIRECT("GWN!V"&amp;Tabelle2!$B60)=0,Tabelle2!$D60,INDIRECT("GWN!V"&amp;Tabelle2!$B60))))),"")</f>
        <v/>
      </c>
      <c r="Y66" s="62" t="str">
        <f ca="1">IF(Y$1&lt;&gt;"",IF(ISNA(INDIRECT("GWN!W"&amp;Tabelle2!$B60)),"",IF(INDIRECT("GWN!W"&amp;Tabelle2!$B60)="-","-",IF(INDIRECT("GWN!W"&amp;Tabelle2!$B60)="","",IF(INDIRECT("GWN!W"&amp;Tabelle2!$B60)=0,Tabelle2!$D60,INDIRECT("GWN!W"&amp;Tabelle2!$B60))))),"")</f>
        <v/>
      </c>
      <c r="Z66" s="62" t="str">
        <f ca="1">IF(Z$1&lt;&gt;"",IF(ISNA(INDIRECT("GWN!X"&amp;Tabelle2!$B60)),"",IF(INDIRECT("GWN!X"&amp;Tabelle2!$B60)="-","-",IF(INDIRECT("GWN!X"&amp;Tabelle2!$B60)="","",IF(INDIRECT("GWN!X"&amp;Tabelle2!$B60)=0,Tabelle2!$D60,INDIRECT("GWN!X"&amp;Tabelle2!$B60))))),"")</f>
        <v/>
      </c>
    </row>
    <row r="67" spans="1:27" x14ac:dyDescent="0.2">
      <c r="A67" s="162"/>
      <c r="B67" s="62"/>
      <c r="C67" s="62"/>
      <c r="D67" s="62"/>
      <c r="E67" s="165" t="s">
        <v>118</v>
      </c>
      <c r="F67" s="166" t="s">
        <v>9</v>
      </c>
      <c r="G67" s="62" t="str">
        <f ca="1">IF(G$1&lt;&gt;"",IF(ISNA(INDIRECT("GWN!E"&amp;Tabelle2!$B61)),"",IF(INDIRECT("GWN!E"&amp;Tabelle2!$B61)="-","-",IF(INDIRECT("GWN!E"&amp;Tabelle2!$B61)="","",IF(INDIRECT("GWN!E"&amp;Tabelle2!$B61)=0,Tabelle2!$D61,INDIRECT("GWN!E"&amp;Tabelle2!$B61))))),"")</f>
        <v/>
      </c>
      <c r="H67" s="62" t="str">
        <f ca="1">IF(H$1&lt;&gt;"",IF(ISNA(INDIRECT("GWN!F"&amp;Tabelle2!$B61)),"",IF(INDIRECT("GWN!F"&amp;Tabelle2!$B61)="-","-",IF(INDIRECT("GWN!F"&amp;Tabelle2!$B61)="","",IF(INDIRECT("GWN!F"&amp;Tabelle2!$B61)=0,Tabelle2!$D61,INDIRECT("GWN!F"&amp;Tabelle2!$B61))))),"")</f>
        <v/>
      </c>
      <c r="I67" s="62" t="str">
        <f ca="1">IF(I$1&lt;&gt;"",IF(ISNA(INDIRECT("GWN!G"&amp;Tabelle2!$B61)),"",IF(INDIRECT("GWN!G"&amp;Tabelle2!$B61)="-","-",IF(INDIRECT("GWN!G"&amp;Tabelle2!$B61)="","",IF(INDIRECT("GWN!G"&amp;Tabelle2!$B61)=0,Tabelle2!$D61,INDIRECT("GWN!G"&amp;Tabelle2!$B61))))),"")</f>
        <v/>
      </c>
      <c r="J67" s="62" t="str">
        <f ca="1">IF(J$1&lt;&gt;"",IF(ISNA(INDIRECT("GWN!H"&amp;Tabelle2!$B61)),"",IF(INDIRECT("GWN!H"&amp;Tabelle2!$B61)="-","-",IF(INDIRECT("GWN!H"&amp;Tabelle2!$B61)="","",IF(INDIRECT("GWN!H"&amp;Tabelle2!$B61)=0,Tabelle2!$D61,INDIRECT("GWN!H"&amp;Tabelle2!$B61))))),"")</f>
        <v/>
      </c>
      <c r="K67" s="62" t="str">
        <f ca="1">IF(K$1&lt;&gt;"",IF(ISNA(INDIRECT("GWN!I"&amp;Tabelle2!$B61)),"",IF(INDIRECT("GWN!I"&amp;Tabelle2!$B61)="-","-",IF(INDIRECT("GWN!I"&amp;Tabelle2!$B61)="","",IF(INDIRECT("GWN!I"&amp;Tabelle2!$B61)=0,Tabelle2!$D61,INDIRECT("GWN!I"&amp;Tabelle2!$B61))))),"")</f>
        <v/>
      </c>
      <c r="L67" s="62" t="str">
        <f ca="1">IF(L$1&lt;&gt;"",IF(ISNA(INDIRECT("GWN!J"&amp;Tabelle2!$B61)),"",IF(INDIRECT("GWN!J"&amp;Tabelle2!$B61)="-","-",IF(INDIRECT("GWN!J"&amp;Tabelle2!$B61)="","",IF(INDIRECT("GWN!J"&amp;Tabelle2!$B61)=0,Tabelle2!$D61,INDIRECT("GWN!J"&amp;Tabelle2!$B61))))),"")</f>
        <v/>
      </c>
      <c r="M67" s="62" t="str">
        <f ca="1">IF(M$1&lt;&gt;"",IF(ISNA(INDIRECT("GWN!K"&amp;Tabelle2!$B61)),"",IF(INDIRECT("GWN!K"&amp;Tabelle2!$B61)="-","-",IF(INDIRECT("GWN!K"&amp;Tabelle2!$B61)="","",IF(INDIRECT("GWN!K"&amp;Tabelle2!$B61)=0,Tabelle2!$D61,INDIRECT("GWN!K"&amp;Tabelle2!$B61))))),"")</f>
        <v/>
      </c>
      <c r="N67" s="62" t="str">
        <f ca="1">IF(N$1&lt;&gt;"",IF(ISNA(INDIRECT("GWN!L"&amp;Tabelle2!$B61)),"",IF(INDIRECT("GWN!L"&amp;Tabelle2!$B61)="-","-",IF(INDIRECT("GWN!L"&amp;Tabelle2!$B61)="","",IF(INDIRECT("GWN!L"&amp;Tabelle2!$B61)=0,Tabelle2!$D61,INDIRECT("GWN!L"&amp;Tabelle2!$B61))))),"")</f>
        <v/>
      </c>
      <c r="O67" s="62" t="str">
        <f ca="1">IF(O$1&lt;&gt;"",IF(ISNA(INDIRECT("GWN!M"&amp;Tabelle2!$B61)),"",IF(INDIRECT("GWN!M"&amp;Tabelle2!$B61)="-","-",IF(INDIRECT("GWN!M"&amp;Tabelle2!$B61)="","",IF(INDIRECT("GWN!M"&amp;Tabelle2!$B61)=0,Tabelle2!$D61,INDIRECT("GWN!M"&amp;Tabelle2!$B61))))),"")</f>
        <v/>
      </c>
      <c r="P67" s="62" t="str">
        <f ca="1">IF(P$1&lt;&gt;"",IF(ISNA(INDIRECT("GWN!N"&amp;Tabelle2!$B61)),"",IF(INDIRECT("GWN!N"&amp;Tabelle2!$B61)="-","-",IF(INDIRECT("GWN!N"&amp;Tabelle2!$B61)="","",IF(INDIRECT("GWN!N"&amp;Tabelle2!$B61)=0,Tabelle2!$D61,INDIRECT("GWN!N"&amp;Tabelle2!$B61))))),"")</f>
        <v/>
      </c>
      <c r="Q67" s="62" t="str">
        <f ca="1">IF(Q$1&lt;&gt;"",IF(ISNA(INDIRECT("GWN!O"&amp;Tabelle2!$B61)),"",IF(INDIRECT("GWN!O"&amp;Tabelle2!$B61)="-","-",IF(INDIRECT("GWN!O"&amp;Tabelle2!$B61)="","",IF(INDIRECT("GWN!O"&amp;Tabelle2!$B61)=0,Tabelle2!$D61,INDIRECT("GWN!O"&amp;Tabelle2!$B61))))),"")</f>
        <v/>
      </c>
      <c r="R67" s="62" t="str">
        <f ca="1">IF(R$1&lt;&gt;"",IF(ISNA(INDIRECT("GWN!P"&amp;Tabelle2!$B61)),"",IF(INDIRECT("GWN!P"&amp;Tabelle2!$B61)="-","-",IF(INDIRECT("GWN!P"&amp;Tabelle2!$B61)="","",IF(INDIRECT("GWN!P"&amp;Tabelle2!$B61)=0,Tabelle2!$D61,INDIRECT("GWN!P"&amp;Tabelle2!$B61))))),"")</f>
        <v/>
      </c>
      <c r="S67" s="62" t="str">
        <f ca="1">IF(S$1&lt;&gt;"",IF(ISNA(INDIRECT("GWN!Q"&amp;Tabelle2!$B61)),"",IF(INDIRECT("GWN!Q"&amp;Tabelle2!$B61)="-","-",IF(INDIRECT("GWN!Q"&amp;Tabelle2!$B61)="","",IF(INDIRECT("GWN!Q"&amp;Tabelle2!$B61)=0,Tabelle2!$D61,INDIRECT("GWN!Q"&amp;Tabelle2!$B61))))),"")</f>
        <v/>
      </c>
      <c r="T67" s="62" t="str">
        <f ca="1">IF(T$1&lt;&gt;"",IF(ISNA(INDIRECT("GWN!R"&amp;Tabelle2!$B61)),"",IF(INDIRECT("GWN!R"&amp;Tabelle2!$B61)="-","-",IF(INDIRECT("GWN!R"&amp;Tabelle2!$B61)="","",IF(INDIRECT("GWN!R"&amp;Tabelle2!$B61)=0,Tabelle2!$D61,INDIRECT("GWN!R"&amp;Tabelle2!$B61))))),"")</f>
        <v/>
      </c>
      <c r="U67" s="62" t="str">
        <f ca="1">IF(U$1&lt;&gt;"",IF(ISNA(INDIRECT("GWN!S"&amp;Tabelle2!$B61)),"",IF(INDIRECT("GWN!S"&amp;Tabelle2!$B61)="-","-",IF(INDIRECT("GWN!S"&amp;Tabelle2!$B61)="","",IF(INDIRECT("GWN!S"&amp;Tabelle2!$B61)=0,Tabelle2!$D61,INDIRECT("GWN!S"&amp;Tabelle2!$B61))))),"")</f>
        <v/>
      </c>
      <c r="V67" s="62" t="str">
        <f ca="1">IF(V$1&lt;&gt;"",IF(ISNA(INDIRECT("GWN!T"&amp;Tabelle2!$B61)),"",IF(INDIRECT("GWN!T"&amp;Tabelle2!$B61)="-","-",IF(INDIRECT("GWN!T"&amp;Tabelle2!$B61)="","",IF(INDIRECT("GWN!T"&amp;Tabelle2!$B61)=0,Tabelle2!$D61,INDIRECT("GWN!T"&amp;Tabelle2!$B61))))),"")</f>
        <v/>
      </c>
      <c r="W67" s="62" t="str">
        <f ca="1">IF(W$1&lt;&gt;"",IF(ISNA(INDIRECT("GWN!U"&amp;Tabelle2!$B61)),"",IF(INDIRECT("GWN!U"&amp;Tabelle2!$B61)="-","-",IF(INDIRECT("GWN!U"&amp;Tabelle2!$B61)="","",IF(INDIRECT("GWN!U"&amp;Tabelle2!$B61)=0,Tabelle2!$D61,INDIRECT("GWN!U"&amp;Tabelle2!$B61))))),"")</f>
        <v/>
      </c>
      <c r="X67" s="62" t="str">
        <f ca="1">IF(X$1&lt;&gt;"",IF(ISNA(INDIRECT("GWN!V"&amp;Tabelle2!$B61)),"",IF(INDIRECT("GWN!V"&amp;Tabelle2!$B61)="-","-",IF(INDIRECT("GWN!V"&amp;Tabelle2!$B61)="","",IF(INDIRECT("GWN!V"&amp;Tabelle2!$B61)=0,Tabelle2!$D61,INDIRECT("GWN!V"&amp;Tabelle2!$B61))))),"")</f>
        <v/>
      </c>
      <c r="Y67" s="62" t="str">
        <f ca="1">IF(Y$1&lt;&gt;"",IF(ISNA(INDIRECT("GWN!W"&amp;Tabelle2!$B61)),"",IF(INDIRECT("GWN!W"&amp;Tabelle2!$B61)="-","-",IF(INDIRECT("GWN!W"&amp;Tabelle2!$B61)="","",IF(INDIRECT("GWN!W"&amp;Tabelle2!$B61)=0,Tabelle2!$D61,INDIRECT("GWN!W"&amp;Tabelle2!$B61))))),"")</f>
        <v/>
      </c>
      <c r="Z67" s="62" t="str">
        <f ca="1">IF(Z$1&lt;&gt;"",IF(ISNA(INDIRECT("GWN!X"&amp;Tabelle2!$B61)),"",IF(INDIRECT("GWN!X"&amp;Tabelle2!$B61)="-","-",IF(INDIRECT("GWN!X"&amp;Tabelle2!$B61)="","",IF(INDIRECT("GWN!X"&amp;Tabelle2!$B61)=0,Tabelle2!$D61,INDIRECT("GWN!X"&amp;Tabelle2!$B61))))),"")</f>
        <v/>
      </c>
    </row>
    <row r="68" spans="1:27" x14ac:dyDescent="0.2">
      <c r="A68" s="162"/>
      <c r="B68" s="62"/>
      <c r="C68" s="62" t="s">
        <v>147</v>
      </c>
      <c r="D68" s="62" t="s">
        <v>147</v>
      </c>
      <c r="E68" s="167" t="s">
        <v>119</v>
      </c>
      <c r="F68" s="166" t="s">
        <v>9</v>
      </c>
      <c r="G68" s="62" t="str">
        <f ca="1">IF(G$1&lt;&gt;"",IF(ISNA(INDIRECT("GWN!E"&amp;Tabelle2!$B62)),"",IF(INDIRECT("GWN!E"&amp;Tabelle2!$B62)="-","-",IF(INDIRECT("GWN!E"&amp;Tabelle2!$B62)="","",IF(INDIRECT("GWN!E"&amp;Tabelle2!$B62)=0,Tabelle2!$D62,INDIRECT("GWN!E"&amp;Tabelle2!$B62))))),"")</f>
        <v/>
      </c>
      <c r="H68" s="62" t="str">
        <f ca="1">IF(H$1&lt;&gt;"",IF(ISNA(INDIRECT("GWN!F"&amp;Tabelle2!$B62)),"",IF(INDIRECT("GWN!F"&amp;Tabelle2!$B62)="-","-",IF(INDIRECT("GWN!F"&amp;Tabelle2!$B62)="","",IF(INDIRECT("GWN!F"&amp;Tabelle2!$B62)=0,Tabelle2!$D62,INDIRECT("GWN!F"&amp;Tabelle2!$B62))))),"")</f>
        <v/>
      </c>
      <c r="I68" s="62" t="str">
        <f ca="1">IF(I$1&lt;&gt;"",IF(ISNA(INDIRECT("GWN!G"&amp;Tabelle2!$B62)),"",IF(INDIRECT("GWN!G"&amp;Tabelle2!$B62)="-","-",IF(INDIRECT("GWN!G"&amp;Tabelle2!$B62)="","",IF(INDIRECT("GWN!G"&amp;Tabelle2!$B62)=0,Tabelle2!$D62,INDIRECT("GWN!G"&amp;Tabelle2!$B62))))),"")</f>
        <v/>
      </c>
      <c r="J68" s="62" t="str">
        <f ca="1">IF(J$1&lt;&gt;"",IF(ISNA(INDIRECT("GWN!H"&amp;Tabelle2!$B62)),"",IF(INDIRECT("GWN!H"&amp;Tabelle2!$B62)="-","-",IF(INDIRECT("GWN!H"&amp;Tabelle2!$B62)="","",IF(INDIRECT("GWN!H"&amp;Tabelle2!$B62)=0,Tabelle2!$D62,INDIRECT("GWN!H"&amp;Tabelle2!$B62))))),"")</f>
        <v/>
      </c>
      <c r="K68" s="62" t="str">
        <f ca="1">IF(K$1&lt;&gt;"",IF(ISNA(INDIRECT("GWN!I"&amp;Tabelle2!$B62)),"",IF(INDIRECT("GWN!I"&amp;Tabelle2!$B62)="-","-",IF(INDIRECT("GWN!I"&amp;Tabelle2!$B62)="","",IF(INDIRECT("GWN!I"&amp;Tabelle2!$B62)=0,Tabelle2!$D62,INDIRECT("GWN!I"&amp;Tabelle2!$B62))))),"")</f>
        <v/>
      </c>
      <c r="L68" s="62" t="str">
        <f ca="1">IF(L$1&lt;&gt;"",IF(ISNA(INDIRECT("GWN!J"&amp;Tabelle2!$B62)),"",IF(INDIRECT("GWN!J"&amp;Tabelle2!$B62)="-","-",IF(INDIRECT("GWN!J"&amp;Tabelle2!$B62)="","",IF(INDIRECT("GWN!J"&amp;Tabelle2!$B62)=0,Tabelle2!$D62,INDIRECT("GWN!J"&amp;Tabelle2!$B62))))),"")</f>
        <v/>
      </c>
      <c r="M68" s="62" t="str">
        <f ca="1">IF(M$1&lt;&gt;"",IF(ISNA(INDIRECT("GWN!K"&amp;Tabelle2!$B62)),"",IF(INDIRECT("GWN!K"&amp;Tabelle2!$B62)="-","-",IF(INDIRECT("GWN!K"&amp;Tabelle2!$B62)="","",IF(INDIRECT("GWN!K"&amp;Tabelle2!$B62)=0,Tabelle2!$D62,INDIRECT("GWN!K"&amp;Tabelle2!$B62))))),"")</f>
        <v/>
      </c>
      <c r="N68" s="62" t="str">
        <f ca="1">IF(N$1&lt;&gt;"",IF(ISNA(INDIRECT("GWN!L"&amp;Tabelle2!$B62)),"",IF(INDIRECT("GWN!L"&amp;Tabelle2!$B62)="-","-",IF(INDIRECT("GWN!L"&amp;Tabelle2!$B62)="","",IF(INDIRECT("GWN!L"&amp;Tabelle2!$B62)=0,Tabelle2!$D62,INDIRECT("GWN!L"&amp;Tabelle2!$B62))))),"")</f>
        <v/>
      </c>
      <c r="O68" s="62" t="str">
        <f ca="1">IF(O$1&lt;&gt;"",IF(ISNA(INDIRECT("GWN!M"&amp;Tabelle2!$B62)),"",IF(INDIRECT("GWN!M"&amp;Tabelle2!$B62)="-","-",IF(INDIRECT("GWN!M"&amp;Tabelle2!$B62)="","",IF(INDIRECT("GWN!M"&amp;Tabelle2!$B62)=0,Tabelle2!$D62,INDIRECT("GWN!M"&amp;Tabelle2!$B62))))),"")</f>
        <v/>
      </c>
      <c r="P68" s="62" t="str">
        <f ca="1">IF(P$1&lt;&gt;"",IF(ISNA(INDIRECT("GWN!N"&amp;Tabelle2!$B62)),"",IF(INDIRECT("GWN!N"&amp;Tabelle2!$B62)="-","-",IF(INDIRECT("GWN!N"&amp;Tabelle2!$B62)="","",IF(INDIRECT("GWN!N"&amp;Tabelle2!$B62)=0,Tabelle2!$D62,INDIRECT("GWN!N"&amp;Tabelle2!$B62))))),"")</f>
        <v/>
      </c>
      <c r="Q68" s="62" t="str">
        <f ca="1">IF(Q$1&lt;&gt;"",IF(ISNA(INDIRECT("GWN!O"&amp;Tabelle2!$B62)),"",IF(INDIRECT("GWN!O"&amp;Tabelle2!$B62)="-","-",IF(INDIRECT("GWN!O"&amp;Tabelle2!$B62)="","",IF(INDIRECT("GWN!O"&amp;Tabelle2!$B62)=0,Tabelle2!$D62,INDIRECT("GWN!O"&amp;Tabelle2!$B62))))),"")</f>
        <v/>
      </c>
      <c r="R68" s="62" t="str">
        <f ca="1">IF(R$1&lt;&gt;"",IF(ISNA(INDIRECT("GWN!P"&amp;Tabelle2!$B62)),"",IF(INDIRECT("GWN!P"&amp;Tabelle2!$B62)="-","-",IF(INDIRECT("GWN!P"&amp;Tabelle2!$B62)="","",IF(INDIRECT("GWN!P"&amp;Tabelle2!$B62)=0,Tabelle2!$D62,INDIRECT("GWN!P"&amp;Tabelle2!$B62))))),"")</f>
        <v/>
      </c>
      <c r="S68" s="62" t="str">
        <f ca="1">IF(S$1&lt;&gt;"",IF(ISNA(INDIRECT("GWN!Q"&amp;Tabelle2!$B62)),"",IF(INDIRECT("GWN!Q"&amp;Tabelle2!$B62)="-","-",IF(INDIRECT("GWN!Q"&amp;Tabelle2!$B62)="","",IF(INDIRECT("GWN!Q"&amp;Tabelle2!$B62)=0,Tabelle2!$D62,INDIRECT("GWN!Q"&amp;Tabelle2!$B62))))),"")</f>
        <v/>
      </c>
      <c r="T68" s="62" t="str">
        <f ca="1">IF(T$1&lt;&gt;"",IF(ISNA(INDIRECT("GWN!R"&amp;Tabelle2!$B62)),"",IF(INDIRECT("GWN!R"&amp;Tabelle2!$B62)="-","-",IF(INDIRECT("GWN!R"&amp;Tabelle2!$B62)="","",IF(INDIRECT("GWN!R"&amp;Tabelle2!$B62)=0,Tabelle2!$D62,INDIRECT("GWN!R"&amp;Tabelle2!$B62))))),"")</f>
        <v/>
      </c>
      <c r="U68" s="62" t="str">
        <f ca="1">IF(U$1&lt;&gt;"",IF(ISNA(INDIRECT("GWN!S"&amp;Tabelle2!$B62)),"",IF(INDIRECT("GWN!S"&amp;Tabelle2!$B62)="-","-",IF(INDIRECT("GWN!S"&amp;Tabelle2!$B62)="","",IF(INDIRECT("GWN!S"&amp;Tabelle2!$B62)=0,Tabelle2!$D62,INDIRECT("GWN!S"&amp;Tabelle2!$B62))))),"")</f>
        <v/>
      </c>
      <c r="V68" s="62" t="str">
        <f ca="1">IF(V$1&lt;&gt;"",IF(ISNA(INDIRECT("GWN!T"&amp;Tabelle2!$B62)),"",IF(INDIRECT("GWN!T"&amp;Tabelle2!$B62)="-","-",IF(INDIRECT("GWN!T"&amp;Tabelle2!$B62)="","",IF(INDIRECT("GWN!T"&amp;Tabelle2!$B62)=0,Tabelle2!$D62,INDIRECT("GWN!T"&amp;Tabelle2!$B62))))),"")</f>
        <v/>
      </c>
      <c r="W68" s="62" t="str">
        <f ca="1">IF(W$1&lt;&gt;"",IF(ISNA(INDIRECT("GWN!U"&amp;Tabelle2!$B62)),"",IF(INDIRECT("GWN!U"&amp;Tabelle2!$B62)="-","-",IF(INDIRECT("GWN!U"&amp;Tabelle2!$B62)="","",IF(INDIRECT("GWN!U"&amp;Tabelle2!$B62)=0,Tabelle2!$D62,INDIRECT("GWN!U"&amp;Tabelle2!$B62))))),"")</f>
        <v/>
      </c>
      <c r="X68" s="62" t="str">
        <f ca="1">IF(X$1&lt;&gt;"",IF(ISNA(INDIRECT("GWN!V"&amp;Tabelle2!$B62)),"",IF(INDIRECT("GWN!V"&amp;Tabelle2!$B62)="-","-",IF(INDIRECT("GWN!V"&amp;Tabelle2!$B62)="","",IF(INDIRECT("GWN!V"&amp;Tabelle2!$B62)=0,Tabelle2!$D62,INDIRECT("GWN!V"&amp;Tabelle2!$B62))))),"")</f>
        <v/>
      </c>
      <c r="Y68" s="62" t="str">
        <f ca="1">IF(Y$1&lt;&gt;"",IF(ISNA(INDIRECT("GWN!W"&amp;Tabelle2!$B62)),"",IF(INDIRECT("GWN!W"&amp;Tabelle2!$B62)="-","-",IF(INDIRECT("GWN!W"&amp;Tabelle2!$B62)="","",IF(INDIRECT("GWN!W"&amp;Tabelle2!$B62)=0,Tabelle2!$D62,INDIRECT("GWN!W"&amp;Tabelle2!$B62))))),"")</f>
        <v/>
      </c>
      <c r="Z68" s="62" t="str">
        <f ca="1">IF(Z$1&lt;&gt;"",IF(ISNA(INDIRECT("GWN!X"&amp;Tabelle2!$B62)),"",IF(INDIRECT("GWN!X"&amp;Tabelle2!$B62)="-","-",IF(INDIRECT("GWN!X"&amp;Tabelle2!$B62)="","",IF(INDIRECT("GWN!X"&amp;Tabelle2!$B62)=0,Tabelle2!$D62,INDIRECT("GWN!X"&amp;Tabelle2!$B62))))),"")</f>
        <v/>
      </c>
    </row>
    <row r="69" spans="1:27" x14ac:dyDescent="0.2">
      <c r="A69" s="162"/>
      <c r="B69" s="62"/>
      <c r="C69" s="62"/>
      <c r="D69" s="62"/>
      <c r="E69" s="168"/>
      <c r="F69" s="168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7" x14ac:dyDescent="0.2">
      <c r="A70" s="162"/>
      <c r="B70" s="62"/>
      <c r="C70" s="62"/>
      <c r="D70" s="62"/>
      <c r="E70" s="169" t="s">
        <v>120</v>
      </c>
      <c r="F70" s="170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7" x14ac:dyDescent="0.2">
      <c r="A71" s="162"/>
      <c r="B71" s="62"/>
      <c r="C71" s="62"/>
      <c r="D71" s="62"/>
      <c r="E71" s="171"/>
      <c r="F71" s="17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7" x14ac:dyDescent="0.2">
      <c r="A72" s="162" t="s">
        <v>147</v>
      </c>
      <c r="B72" s="62" t="s">
        <v>147</v>
      </c>
      <c r="C72" s="62"/>
      <c r="D72" s="62" t="s">
        <v>147</v>
      </c>
      <c r="E72" s="165" t="s">
        <v>121</v>
      </c>
      <c r="F72" s="334" t="s">
        <v>9</v>
      </c>
      <c r="G72" s="62" t="str">
        <f ca="1">IF(G$1&lt;&gt;"",IF(ISNA(INDIRECT("GWN!E"&amp;Tabelle2!$B66)),"",IF(INDIRECT("GWN!E"&amp;Tabelle2!$B66)="-","-",IF(INDIRECT("GWN!E"&amp;Tabelle2!$B66)="","",IF(INDIRECT("GWN!E"&amp;Tabelle2!$B66)=0,Tabelle2!$D66,INDIRECT("GWN!E"&amp;Tabelle2!$B66))))),"")</f>
        <v/>
      </c>
      <c r="H72" s="62" t="str">
        <f ca="1">IF(H$1&lt;&gt;"",IF(ISNA(INDIRECT("GWN!F"&amp;Tabelle2!$B66)),"",IF(INDIRECT("GWN!F"&amp;Tabelle2!$B66)="-","-",IF(INDIRECT("GWN!F"&amp;Tabelle2!$B66)="","",IF(INDIRECT("GWN!F"&amp;Tabelle2!$B66)=0,Tabelle2!$D66,INDIRECT("GWN!F"&amp;Tabelle2!$B66))))),"")</f>
        <v/>
      </c>
      <c r="I72" s="62" t="str">
        <f ca="1">IF(I$1&lt;&gt;"",IF(ISNA(INDIRECT("GWN!G"&amp;Tabelle2!$B66)),"",IF(INDIRECT("GWN!G"&amp;Tabelle2!$B66)="-","-",IF(INDIRECT("GWN!G"&amp;Tabelle2!$B66)="","",IF(INDIRECT("GWN!G"&amp;Tabelle2!$B66)=0,Tabelle2!$D66,INDIRECT("GWN!G"&amp;Tabelle2!$B66))))),"")</f>
        <v/>
      </c>
      <c r="J72" s="62" t="str">
        <f ca="1">IF(J$1&lt;&gt;"",IF(ISNA(INDIRECT("GWN!H"&amp;Tabelle2!$B66)),"",IF(INDIRECT("GWN!H"&amp;Tabelle2!$B66)="-","-",IF(INDIRECT("GWN!H"&amp;Tabelle2!$B66)="","",IF(INDIRECT("GWN!H"&amp;Tabelle2!$B66)=0,Tabelle2!$D66,INDIRECT("GWN!H"&amp;Tabelle2!$B66))))),"")</f>
        <v/>
      </c>
      <c r="K72" s="62" t="str">
        <f ca="1">IF(K$1&lt;&gt;"",IF(ISNA(INDIRECT("GWN!I"&amp;Tabelle2!$B66)),"",IF(INDIRECT("GWN!I"&amp;Tabelle2!$B66)="-","-",IF(INDIRECT("GWN!I"&amp;Tabelle2!$B66)="","",IF(INDIRECT("GWN!I"&amp;Tabelle2!$B66)=0,Tabelle2!$D66,INDIRECT("GWN!I"&amp;Tabelle2!$B66))))),"")</f>
        <v/>
      </c>
      <c r="L72" s="62" t="str">
        <f ca="1">IF(L$1&lt;&gt;"",IF(ISNA(INDIRECT("GWN!J"&amp;Tabelle2!$B66)),"",IF(INDIRECT("GWN!J"&amp;Tabelle2!$B66)="-","-",IF(INDIRECT("GWN!J"&amp;Tabelle2!$B66)="","",IF(INDIRECT("GWN!J"&amp;Tabelle2!$B66)=0,Tabelle2!$D66,INDIRECT("GWN!J"&amp;Tabelle2!$B66))))),"")</f>
        <v/>
      </c>
      <c r="M72" s="62" t="str">
        <f ca="1">IF(M$1&lt;&gt;"",IF(ISNA(INDIRECT("GWN!K"&amp;Tabelle2!$B66)),"",IF(INDIRECT("GWN!K"&amp;Tabelle2!$B66)="-","-",IF(INDIRECT("GWN!K"&amp;Tabelle2!$B66)="","",IF(INDIRECT("GWN!K"&amp;Tabelle2!$B66)=0,Tabelle2!$D66,INDIRECT("GWN!K"&amp;Tabelle2!$B66))))),"")</f>
        <v/>
      </c>
      <c r="N72" s="62" t="str">
        <f ca="1">IF(N$1&lt;&gt;"",IF(ISNA(INDIRECT("GWN!L"&amp;Tabelle2!$B66)),"",IF(INDIRECT("GWN!L"&amp;Tabelle2!$B66)="-","-",IF(INDIRECT("GWN!L"&amp;Tabelle2!$B66)="","",IF(INDIRECT("GWN!L"&amp;Tabelle2!$B66)=0,Tabelle2!$D66,INDIRECT("GWN!L"&amp;Tabelle2!$B66))))),"")</f>
        <v/>
      </c>
      <c r="O72" s="62" t="str">
        <f ca="1">IF(O$1&lt;&gt;"",IF(ISNA(INDIRECT("GWN!M"&amp;Tabelle2!$B66)),"",IF(INDIRECT("GWN!M"&amp;Tabelle2!$B66)="-","-",IF(INDIRECT("GWN!M"&amp;Tabelle2!$B66)="","",IF(INDIRECT("GWN!M"&amp;Tabelle2!$B66)=0,Tabelle2!$D66,INDIRECT("GWN!M"&amp;Tabelle2!$B66))))),"")</f>
        <v/>
      </c>
      <c r="P72" s="62" t="str">
        <f ca="1">IF(P$1&lt;&gt;"",IF(ISNA(INDIRECT("GWN!N"&amp;Tabelle2!$B66)),"",IF(INDIRECT("GWN!N"&amp;Tabelle2!$B66)="-","-",IF(INDIRECT("GWN!N"&amp;Tabelle2!$B66)="","",IF(INDIRECT("GWN!N"&amp;Tabelle2!$B66)=0,Tabelle2!$D66,INDIRECT("GWN!N"&amp;Tabelle2!$B66))))),"")</f>
        <v/>
      </c>
      <c r="Q72" s="62" t="str">
        <f ca="1">IF(Q$1&lt;&gt;"",IF(ISNA(INDIRECT("GWN!O"&amp;Tabelle2!$B66)),"",IF(INDIRECT("GWN!O"&amp;Tabelle2!$B66)="-","-",IF(INDIRECT("GWN!O"&amp;Tabelle2!$B66)="","",IF(INDIRECT("GWN!O"&amp;Tabelle2!$B66)=0,Tabelle2!$D66,INDIRECT("GWN!O"&amp;Tabelle2!$B66))))),"")</f>
        <v/>
      </c>
      <c r="R72" s="62" t="str">
        <f ca="1">IF(R$1&lt;&gt;"",IF(ISNA(INDIRECT("GWN!P"&amp;Tabelle2!$B66)),"",IF(INDIRECT("GWN!P"&amp;Tabelle2!$B66)="-","-",IF(INDIRECT("GWN!P"&amp;Tabelle2!$B66)="","",IF(INDIRECT("GWN!P"&amp;Tabelle2!$B66)=0,Tabelle2!$D66,INDIRECT("GWN!P"&amp;Tabelle2!$B66))))),"")</f>
        <v/>
      </c>
      <c r="S72" s="62" t="str">
        <f ca="1">IF(S$1&lt;&gt;"",IF(ISNA(INDIRECT("GWN!Q"&amp;Tabelle2!$B66)),"",IF(INDIRECT("GWN!Q"&amp;Tabelle2!$B66)="-","-",IF(INDIRECT("GWN!Q"&amp;Tabelle2!$B66)="","",IF(INDIRECT("GWN!Q"&amp;Tabelle2!$B66)=0,Tabelle2!$D66,INDIRECT("GWN!Q"&amp;Tabelle2!$B66))))),"")</f>
        <v/>
      </c>
      <c r="T72" s="62" t="str">
        <f ca="1">IF(T$1&lt;&gt;"",IF(ISNA(INDIRECT("GWN!R"&amp;Tabelle2!$B66)),"",IF(INDIRECT("GWN!R"&amp;Tabelle2!$B66)="-","-",IF(INDIRECT("GWN!R"&amp;Tabelle2!$B66)="","",IF(INDIRECT("GWN!R"&amp;Tabelle2!$B66)=0,Tabelle2!$D66,INDIRECT("GWN!R"&amp;Tabelle2!$B66))))),"")</f>
        <v/>
      </c>
      <c r="U72" s="62" t="str">
        <f ca="1">IF(U$1&lt;&gt;"",IF(ISNA(INDIRECT("GWN!S"&amp;Tabelle2!$B66)),"",IF(INDIRECT("GWN!S"&amp;Tabelle2!$B66)="-","-",IF(INDIRECT("GWN!S"&amp;Tabelle2!$B66)="","",IF(INDIRECT("GWN!S"&amp;Tabelle2!$B66)=0,Tabelle2!$D66,INDIRECT("GWN!S"&amp;Tabelle2!$B66))))),"")</f>
        <v/>
      </c>
      <c r="V72" s="62" t="str">
        <f ca="1">IF(V$1&lt;&gt;"",IF(ISNA(INDIRECT("GWN!T"&amp;Tabelle2!$B66)),"",IF(INDIRECT("GWN!T"&amp;Tabelle2!$B66)="-","-",IF(INDIRECT("GWN!T"&amp;Tabelle2!$B66)="","",IF(INDIRECT("GWN!T"&amp;Tabelle2!$B66)=0,Tabelle2!$D66,INDIRECT("GWN!T"&amp;Tabelle2!$B66))))),"")</f>
        <v/>
      </c>
      <c r="W72" s="62" t="str">
        <f ca="1">IF(W$1&lt;&gt;"",IF(ISNA(INDIRECT("GWN!U"&amp;Tabelle2!$B66)),"",IF(INDIRECT("GWN!U"&amp;Tabelle2!$B66)="-","-",IF(INDIRECT("GWN!U"&amp;Tabelle2!$B66)="","",IF(INDIRECT("GWN!U"&amp;Tabelle2!$B66)=0,Tabelle2!$D66,INDIRECT("GWN!U"&amp;Tabelle2!$B66))))),"")</f>
        <v/>
      </c>
      <c r="X72" s="62" t="str">
        <f ca="1">IF(X$1&lt;&gt;"",IF(ISNA(INDIRECT("GWN!V"&amp;Tabelle2!$B66)),"",IF(INDIRECT("GWN!V"&amp;Tabelle2!$B66)="-","-",IF(INDIRECT("GWN!V"&amp;Tabelle2!$B66)="","",IF(INDIRECT("GWN!V"&amp;Tabelle2!$B66)=0,Tabelle2!$D66,INDIRECT("GWN!V"&amp;Tabelle2!$B66))))),"")</f>
        <v/>
      </c>
      <c r="Y72" s="62" t="str">
        <f ca="1">IF(Y$1&lt;&gt;"",IF(ISNA(INDIRECT("GWN!W"&amp;Tabelle2!$B66)),"",IF(INDIRECT("GWN!W"&amp;Tabelle2!$B66)="-","-",IF(INDIRECT("GWN!W"&amp;Tabelle2!$B66)="","",IF(INDIRECT("GWN!W"&amp;Tabelle2!$B66)=0,Tabelle2!$D66,INDIRECT("GWN!W"&amp;Tabelle2!$B66))))),"")</f>
        <v/>
      </c>
      <c r="Z72" s="62" t="str">
        <f ca="1">IF(Z$1&lt;&gt;"",IF(ISNA(INDIRECT("GWN!X"&amp;Tabelle2!$B66)),"",IF(INDIRECT("GWN!X"&amp;Tabelle2!$B66)="-","-",IF(INDIRECT("GWN!X"&amp;Tabelle2!$B66)="","",IF(INDIRECT("GWN!X"&amp;Tabelle2!$B66)=0,Tabelle2!$D66,INDIRECT("GWN!X"&amp;Tabelle2!$B66))))),"")</f>
        <v/>
      </c>
    </row>
    <row r="73" spans="1:27" x14ac:dyDescent="0.2">
      <c r="A73" s="162" t="s">
        <v>147</v>
      </c>
      <c r="B73" s="62" t="s">
        <v>147</v>
      </c>
      <c r="C73" s="62" t="s">
        <v>147</v>
      </c>
      <c r="D73" s="62" t="s">
        <v>147</v>
      </c>
      <c r="E73" s="165" t="s">
        <v>122</v>
      </c>
      <c r="F73" s="334" t="s">
        <v>9</v>
      </c>
      <c r="G73" s="62" t="str">
        <f ca="1">IF(G$1&lt;&gt;"",IF(ISNA(INDIRECT("GWN!E"&amp;Tabelle2!$B67)),"",IF(INDIRECT("GWN!E"&amp;Tabelle2!$B67)="-","-",IF(INDIRECT("GWN!E"&amp;Tabelle2!$B67)="","",IF(INDIRECT("GWN!E"&amp;Tabelle2!$B67)=0,Tabelle2!$D67,INDIRECT("GWN!E"&amp;Tabelle2!$B67))))),"")</f>
        <v/>
      </c>
      <c r="H73" s="62" t="str">
        <f ca="1">IF(H$1&lt;&gt;"",IF(ISNA(INDIRECT("GWN!F"&amp;Tabelle2!$B67)),"",IF(INDIRECT("GWN!F"&amp;Tabelle2!$B67)="-","-",IF(INDIRECT("GWN!F"&amp;Tabelle2!$B67)="","",IF(INDIRECT("GWN!F"&amp;Tabelle2!$B67)=0,Tabelle2!$D67,INDIRECT("GWN!F"&amp;Tabelle2!$B67))))),"")</f>
        <v/>
      </c>
      <c r="I73" s="62" t="str">
        <f ca="1">IF(I$1&lt;&gt;"",IF(ISNA(INDIRECT("GWN!G"&amp;Tabelle2!$B67)),"",IF(INDIRECT("GWN!G"&amp;Tabelle2!$B67)="-","-",IF(INDIRECT("GWN!G"&amp;Tabelle2!$B67)="","",IF(INDIRECT("GWN!G"&amp;Tabelle2!$B67)=0,Tabelle2!$D67,INDIRECT("GWN!G"&amp;Tabelle2!$B67))))),"")</f>
        <v/>
      </c>
      <c r="J73" s="62" t="str">
        <f ca="1">IF(J$1&lt;&gt;"",IF(ISNA(INDIRECT("GWN!H"&amp;Tabelle2!$B67)),"",IF(INDIRECT("GWN!H"&amp;Tabelle2!$B67)="-","-",IF(INDIRECT("GWN!H"&amp;Tabelle2!$B67)="","",IF(INDIRECT("GWN!H"&amp;Tabelle2!$B67)=0,Tabelle2!$D67,INDIRECT("GWN!H"&amp;Tabelle2!$B67))))),"")</f>
        <v/>
      </c>
      <c r="K73" s="62" t="str">
        <f ca="1">IF(K$1&lt;&gt;"",IF(ISNA(INDIRECT("GWN!I"&amp;Tabelle2!$B67)),"",IF(INDIRECT("GWN!I"&amp;Tabelle2!$B67)="-","-",IF(INDIRECT("GWN!I"&amp;Tabelle2!$B67)="","",IF(INDIRECT("GWN!I"&amp;Tabelle2!$B67)=0,Tabelle2!$D67,INDIRECT("GWN!I"&amp;Tabelle2!$B67))))),"")</f>
        <v/>
      </c>
      <c r="L73" s="62" t="str">
        <f ca="1">IF(L$1&lt;&gt;"",IF(ISNA(INDIRECT("GWN!J"&amp;Tabelle2!$B67)),"",IF(INDIRECT("GWN!J"&amp;Tabelle2!$B67)="-","-",IF(INDIRECT("GWN!J"&amp;Tabelle2!$B67)="","",IF(INDIRECT("GWN!J"&amp;Tabelle2!$B67)=0,Tabelle2!$D67,INDIRECT("GWN!J"&amp;Tabelle2!$B67))))),"")</f>
        <v/>
      </c>
      <c r="M73" s="62" t="str">
        <f ca="1">IF(M$1&lt;&gt;"",IF(ISNA(INDIRECT("GWN!K"&amp;Tabelle2!$B67)),"",IF(INDIRECT("GWN!K"&amp;Tabelle2!$B67)="-","-",IF(INDIRECT("GWN!K"&amp;Tabelle2!$B67)="","",IF(INDIRECT("GWN!K"&amp;Tabelle2!$B67)=0,Tabelle2!$D67,INDIRECT("GWN!K"&amp;Tabelle2!$B67))))),"")</f>
        <v/>
      </c>
      <c r="N73" s="62" t="str">
        <f ca="1">IF(N$1&lt;&gt;"",IF(ISNA(INDIRECT("GWN!L"&amp;Tabelle2!$B67)),"",IF(INDIRECT("GWN!L"&amp;Tabelle2!$B67)="-","-",IF(INDIRECT("GWN!L"&amp;Tabelle2!$B67)="","",IF(INDIRECT("GWN!L"&amp;Tabelle2!$B67)=0,Tabelle2!$D67,INDIRECT("GWN!L"&amp;Tabelle2!$B67))))),"")</f>
        <v/>
      </c>
      <c r="O73" s="62" t="str">
        <f ca="1">IF(O$1&lt;&gt;"",IF(ISNA(INDIRECT("GWN!M"&amp;Tabelle2!$B67)),"",IF(INDIRECT("GWN!M"&amp;Tabelle2!$B67)="-","-",IF(INDIRECT("GWN!M"&amp;Tabelle2!$B67)="","",IF(INDIRECT("GWN!M"&amp;Tabelle2!$B67)=0,Tabelle2!$D67,INDIRECT("GWN!M"&amp;Tabelle2!$B67))))),"")</f>
        <v/>
      </c>
      <c r="P73" s="62" t="str">
        <f ca="1">IF(P$1&lt;&gt;"",IF(ISNA(INDIRECT("GWN!N"&amp;Tabelle2!$B67)),"",IF(INDIRECT("GWN!N"&amp;Tabelle2!$B67)="-","-",IF(INDIRECT("GWN!N"&amp;Tabelle2!$B67)="","",IF(INDIRECT("GWN!N"&amp;Tabelle2!$B67)=0,Tabelle2!$D67,INDIRECT("GWN!N"&amp;Tabelle2!$B67))))),"")</f>
        <v/>
      </c>
      <c r="Q73" s="62" t="str">
        <f ca="1">IF(Q$1&lt;&gt;"",IF(ISNA(INDIRECT("GWN!O"&amp;Tabelle2!$B67)),"",IF(INDIRECT("GWN!O"&amp;Tabelle2!$B67)="-","-",IF(INDIRECT("GWN!O"&amp;Tabelle2!$B67)="","",IF(INDIRECT("GWN!O"&amp;Tabelle2!$B67)=0,Tabelle2!$D67,INDIRECT("GWN!O"&amp;Tabelle2!$B67))))),"")</f>
        <v/>
      </c>
      <c r="R73" s="62" t="str">
        <f ca="1">IF(R$1&lt;&gt;"",IF(ISNA(INDIRECT("GWN!P"&amp;Tabelle2!$B67)),"",IF(INDIRECT("GWN!P"&amp;Tabelle2!$B67)="-","-",IF(INDIRECT("GWN!P"&amp;Tabelle2!$B67)="","",IF(INDIRECT("GWN!P"&amp;Tabelle2!$B67)=0,Tabelle2!$D67,INDIRECT("GWN!P"&amp;Tabelle2!$B67))))),"")</f>
        <v/>
      </c>
      <c r="S73" s="62" t="str">
        <f ca="1">IF(S$1&lt;&gt;"",IF(ISNA(INDIRECT("GWN!Q"&amp;Tabelle2!$B67)),"",IF(INDIRECT("GWN!Q"&amp;Tabelle2!$B67)="-","-",IF(INDIRECT("GWN!Q"&amp;Tabelle2!$B67)="","",IF(INDIRECT("GWN!Q"&amp;Tabelle2!$B67)=0,Tabelle2!$D67,INDIRECT("GWN!Q"&amp;Tabelle2!$B67))))),"")</f>
        <v/>
      </c>
      <c r="T73" s="62" t="str">
        <f ca="1">IF(T$1&lt;&gt;"",IF(ISNA(INDIRECT("GWN!R"&amp;Tabelle2!$B67)),"",IF(INDIRECT("GWN!R"&amp;Tabelle2!$B67)="-","-",IF(INDIRECT("GWN!R"&amp;Tabelle2!$B67)="","",IF(INDIRECT("GWN!R"&amp;Tabelle2!$B67)=0,Tabelle2!$D67,INDIRECT("GWN!R"&amp;Tabelle2!$B67))))),"")</f>
        <v/>
      </c>
      <c r="U73" s="62" t="str">
        <f ca="1">IF(U$1&lt;&gt;"",IF(ISNA(INDIRECT("GWN!S"&amp;Tabelle2!$B67)),"",IF(INDIRECT("GWN!S"&amp;Tabelle2!$B67)="-","-",IF(INDIRECT("GWN!S"&amp;Tabelle2!$B67)="","",IF(INDIRECT("GWN!S"&amp;Tabelle2!$B67)=0,Tabelle2!$D67,INDIRECT("GWN!S"&amp;Tabelle2!$B67))))),"")</f>
        <v/>
      </c>
      <c r="V73" s="62" t="str">
        <f ca="1">IF(V$1&lt;&gt;"",IF(ISNA(INDIRECT("GWN!T"&amp;Tabelle2!$B67)),"",IF(INDIRECT("GWN!T"&amp;Tabelle2!$B67)="-","-",IF(INDIRECT("GWN!T"&amp;Tabelle2!$B67)="","",IF(INDIRECT("GWN!T"&amp;Tabelle2!$B67)=0,Tabelle2!$D67,INDIRECT("GWN!T"&amp;Tabelle2!$B67))))),"")</f>
        <v/>
      </c>
      <c r="W73" s="62" t="str">
        <f ca="1">IF(W$1&lt;&gt;"",IF(ISNA(INDIRECT("GWN!U"&amp;Tabelle2!$B67)),"",IF(INDIRECT("GWN!U"&amp;Tabelle2!$B67)="-","-",IF(INDIRECT("GWN!U"&amp;Tabelle2!$B67)="","",IF(INDIRECT("GWN!U"&amp;Tabelle2!$B67)=0,Tabelle2!$D67,INDIRECT("GWN!U"&amp;Tabelle2!$B67))))),"")</f>
        <v/>
      </c>
      <c r="X73" s="62" t="str">
        <f ca="1">IF(X$1&lt;&gt;"",IF(ISNA(INDIRECT("GWN!V"&amp;Tabelle2!$B67)),"",IF(INDIRECT("GWN!V"&amp;Tabelle2!$B67)="-","-",IF(INDIRECT("GWN!V"&amp;Tabelle2!$B67)="","",IF(INDIRECT("GWN!V"&amp;Tabelle2!$B67)=0,Tabelle2!$D67,INDIRECT("GWN!V"&amp;Tabelle2!$B67))))),"")</f>
        <v/>
      </c>
      <c r="Y73" s="62" t="str">
        <f ca="1">IF(Y$1&lt;&gt;"",IF(ISNA(INDIRECT("GWN!W"&amp;Tabelle2!$B67)),"",IF(INDIRECT("GWN!W"&amp;Tabelle2!$B67)="-","-",IF(INDIRECT("GWN!W"&amp;Tabelle2!$B67)="","",IF(INDIRECT("GWN!W"&amp;Tabelle2!$B67)=0,Tabelle2!$D67,INDIRECT("GWN!W"&amp;Tabelle2!$B67))))),"")</f>
        <v/>
      </c>
      <c r="Z73" s="62" t="str">
        <f ca="1">IF(Z$1&lt;&gt;"",IF(ISNA(INDIRECT("GWN!X"&amp;Tabelle2!$B67)),"",IF(INDIRECT("GWN!X"&amp;Tabelle2!$B67)="-","-",IF(INDIRECT("GWN!X"&amp;Tabelle2!$B67)="","",IF(INDIRECT("GWN!X"&amp;Tabelle2!$B67)=0,Tabelle2!$D67,INDIRECT("GWN!X"&amp;Tabelle2!$B67))))),"")</f>
        <v/>
      </c>
    </row>
    <row r="74" spans="1:27" x14ac:dyDescent="0.2">
      <c r="A74" s="162" t="s">
        <v>147</v>
      </c>
      <c r="B74" s="62" t="s">
        <v>147</v>
      </c>
      <c r="C74" s="62" t="s">
        <v>147</v>
      </c>
      <c r="D74" s="62" t="s">
        <v>147</v>
      </c>
      <c r="E74" s="165" t="s">
        <v>123</v>
      </c>
      <c r="F74" s="334" t="s">
        <v>9</v>
      </c>
      <c r="G74" s="62" t="str">
        <f ca="1">IF(G$1&lt;&gt;"",IF(ISNA(INDIRECT("GWN!E"&amp;Tabelle2!$B68)),"",IF(INDIRECT("GWN!E"&amp;Tabelle2!$B68)="-","-",IF(INDIRECT("GWN!E"&amp;Tabelle2!$B68)="","",IF(INDIRECT("GWN!E"&amp;Tabelle2!$B68)=0,Tabelle2!$D68,INDIRECT("GWN!E"&amp;Tabelle2!$B68))))),"")</f>
        <v/>
      </c>
      <c r="H74" s="62" t="str">
        <f ca="1">IF(H$1&lt;&gt;"",IF(ISNA(INDIRECT("GWN!F"&amp;Tabelle2!$B68)),"",IF(INDIRECT("GWN!F"&amp;Tabelle2!$B68)="-","-",IF(INDIRECT("GWN!F"&amp;Tabelle2!$B68)="","",IF(INDIRECT("GWN!F"&amp;Tabelle2!$B68)=0,Tabelle2!$D68,INDIRECT("GWN!F"&amp;Tabelle2!$B68))))),"")</f>
        <v/>
      </c>
      <c r="I74" s="62" t="str">
        <f ca="1">IF(I$1&lt;&gt;"",IF(ISNA(INDIRECT("GWN!G"&amp;Tabelle2!$B68)),"",IF(INDIRECT("GWN!G"&amp;Tabelle2!$B68)="-","-",IF(INDIRECT("GWN!G"&amp;Tabelle2!$B68)="","",IF(INDIRECT("GWN!G"&amp;Tabelle2!$B68)=0,Tabelle2!$D68,INDIRECT("GWN!G"&amp;Tabelle2!$B68))))),"")</f>
        <v/>
      </c>
      <c r="J74" s="62" t="str">
        <f ca="1">IF(J$1&lt;&gt;"",IF(ISNA(INDIRECT("GWN!H"&amp;Tabelle2!$B68)),"",IF(INDIRECT("GWN!H"&amp;Tabelle2!$B68)="-","-",IF(INDIRECT("GWN!H"&amp;Tabelle2!$B68)="","",IF(INDIRECT("GWN!H"&amp;Tabelle2!$B68)=0,Tabelle2!$D68,INDIRECT("GWN!H"&amp;Tabelle2!$B68))))),"")</f>
        <v/>
      </c>
      <c r="K74" s="62" t="str">
        <f ca="1">IF(K$1&lt;&gt;"",IF(ISNA(INDIRECT("GWN!I"&amp;Tabelle2!$B68)),"",IF(INDIRECT("GWN!I"&amp;Tabelle2!$B68)="-","-",IF(INDIRECT("GWN!I"&amp;Tabelle2!$B68)="","",IF(INDIRECT("GWN!I"&amp;Tabelle2!$B68)=0,Tabelle2!$D68,INDIRECT("GWN!I"&amp;Tabelle2!$B68))))),"")</f>
        <v/>
      </c>
      <c r="L74" s="62" t="str">
        <f ca="1">IF(L$1&lt;&gt;"",IF(ISNA(INDIRECT("GWN!J"&amp;Tabelle2!$B68)),"",IF(INDIRECT("GWN!J"&amp;Tabelle2!$B68)="-","-",IF(INDIRECT("GWN!J"&amp;Tabelle2!$B68)="","",IF(INDIRECT("GWN!J"&amp;Tabelle2!$B68)=0,Tabelle2!$D68,INDIRECT("GWN!J"&amp;Tabelle2!$B68))))),"")</f>
        <v/>
      </c>
      <c r="M74" s="62" t="str">
        <f ca="1">IF(M$1&lt;&gt;"",IF(ISNA(INDIRECT("GWN!K"&amp;Tabelle2!$B68)),"",IF(INDIRECT("GWN!K"&amp;Tabelle2!$B68)="-","-",IF(INDIRECT("GWN!K"&amp;Tabelle2!$B68)="","",IF(INDIRECT("GWN!K"&amp;Tabelle2!$B68)=0,Tabelle2!$D68,INDIRECT("GWN!K"&amp;Tabelle2!$B68))))),"")</f>
        <v/>
      </c>
      <c r="N74" s="62" t="str">
        <f ca="1">IF(N$1&lt;&gt;"",IF(ISNA(INDIRECT("GWN!L"&amp;Tabelle2!$B68)),"",IF(INDIRECT("GWN!L"&amp;Tabelle2!$B68)="-","-",IF(INDIRECT("GWN!L"&amp;Tabelle2!$B68)="","",IF(INDIRECT("GWN!L"&amp;Tabelle2!$B68)=0,Tabelle2!$D68,INDIRECT("GWN!L"&amp;Tabelle2!$B68))))),"")</f>
        <v/>
      </c>
      <c r="O74" s="62" t="str">
        <f ca="1">IF(O$1&lt;&gt;"",IF(ISNA(INDIRECT("GWN!M"&amp;Tabelle2!$B68)),"",IF(INDIRECT("GWN!M"&amp;Tabelle2!$B68)="-","-",IF(INDIRECT("GWN!M"&amp;Tabelle2!$B68)="","",IF(INDIRECT("GWN!M"&amp;Tabelle2!$B68)=0,Tabelle2!$D68,INDIRECT("GWN!M"&amp;Tabelle2!$B68))))),"")</f>
        <v/>
      </c>
      <c r="P74" s="62" t="str">
        <f ca="1">IF(P$1&lt;&gt;"",IF(ISNA(INDIRECT("GWN!N"&amp;Tabelle2!$B68)),"",IF(INDIRECT("GWN!N"&amp;Tabelle2!$B68)="-","-",IF(INDIRECT("GWN!N"&amp;Tabelle2!$B68)="","",IF(INDIRECT("GWN!N"&amp;Tabelle2!$B68)=0,Tabelle2!$D68,INDIRECT("GWN!N"&amp;Tabelle2!$B68))))),"")</f>
        <v/>
      </c>
      <c r="Q74" s="62" t="str">
        <f ca="1">IF(Q$1&lt;&gt;"",IF(ISNA(INDIRECT("GWN!O"&amp;Tabelle2!$B68)),"",IF(INDIRECT("GWN!O"&amp;Tabelle2!$B68)="-","-",IF(INDIRECT("GWN!O"&amp;Tabelle2!$B68)="","",IF(INDIRECT("GWN!O"&amp;Tabelle2!$B68)=0,Tabelle2!$D68,INDIRECT("GWN!O"&amp;Tabelle2!$B68))))),"")</f>
        <v/>
      </c>
      <c r="R74" s="62" t="str">
        <f ca="1">IF(R$1&lt;&gt;"",IF(ISNA(INDIRECT("GWN!P"&amp;Tabelle2!$B68)),"",IF(INDIRECT("GWN!P"&amp;Tabelle2!$B68)="-","-",IF(INDIRECT("GWN!P"&amp;Tabelle2!$B68)="","",IF(INDIRECT("GWN!P"&amp;Tabelle2!$B68)=0,Tabelle2!$D68,INDIRECT("GWN!P"&amp;Tabelle2!$B68))))),"")</f>
        <v/>
      </c>
      <c r="S74" s="62" t="str">
        <f ca="1">IF(S$1&lt;&gt;"",IF(ISNA(INDIRECT("GWN!Q"&amp;Tabelle2!$B68)),"",IF(INDIRECT("GWN!Q"&amp;Tabelle2!$B68)="-","-",IF(INDIRECT("GWN!Q"&amp;Tabelle2!$B68)="","",IF(INDIRECT("GWN!Q"&amp;Tabelle2!$B68)=0,Tabelle2!$D68,INDIRECT("GWN!Q"&amp;Tabelle2!$B68))))),"")</f>
        <v/>
      </c>
      <c r="T74" s="62" t="str">
        <f ca="1">IF(T$1&lt;&gt;"",IF(ISNA(INDIRECT("GWN!R"&amp;Tabelle2!$B68)),"",IF(INDIRECT("GWN!R"&amp;Tabelle2!$B68)="-","-",IF(INDIRECT("GWN!R"&amp;Tabelle2!$B68)="","",IF(INDIRECT("GWN!R"&amp;Tabelle2!$B68)=0,Tabelle2!$D68,INDIRECT("GWN!R"&amp;Tabelle2!$B68))))),"")</f>
        <v/>
      </c>
      <c r="U74" s="62" t="str">
        <f ca="1">IF(U$1&lt;&gt;"",IF(ISNA(INDIRECT("GWN!S"&amp;Tabelle2!$B68)),"",IF(INDIRECT("GWN!S"&amp;Tabelle2!$B68)="-","-",IF(INDIRECT("GWN!S"&amp;Tabelle2!$B68)="","",IF(INDIRECT("GWN!S"&amp;Tabelle2!$B68)=0,Tabelle2!$D68,INDIRECT("GWN!S"&amp;Tabelle2!$B68))))),"")</f>
        <v/>
      </c>
      <c r="V74" s="62" t="str">
        <f ca="1">IF(V$1&lt;&gt;"",IF(ISNA(INDIRECT("GWN!T"&amp;Tabelle2!$B68)),"",IF(INDIRECT("GWN!T"&amp;Tabelle2!$B68)="-","-",IF(INDIRECT("GWN!T"&amp;Tabelle2!$B68)="","",IF(INDIRECT("GWN!T"&amp;Tabelle2!$B68)=0,Tabelle2!$D68,INDIRECT("GWN!T"&amp;Tabelle2!$B68))))),"")</f>
        <v/>
      </c>
      <c r="W74" s="62" t="str">
        <f ca="1">IF(W$1&lt;&gt;"",IF(ISNA(INDIRECT("GWN!U"&amp;Tabelle2!$B68)),"",IF(INDIRECT("GWN!U"&amp;Tabelle2!$B68)="-","-",IF(INDIRECT("GWN!U"&amp;Tabelle2!$B68)="","",IF(INDIRECT("GWN!U"&amp;Tabelle2!$B68)=0,Tabelle2!$D68,INDIRECT("GWN!U"&amp;Tabelle2!$B68))))),"")</f>
        <v/>
      </c>
      <c r="X74" s="62" t="str">
        <f ca="1">IF(X$1&lt;&gt;"",IF(ISNA(INDIRECT("GWN!V"&amp;Tabelle2!$B68)),"",IF(INDIRECT("GWN!V"&amp;Tabelle2!$B68)="-","-",IF(INDIRECT("GWN!V"&amp;Tabelle2!$B68)="","",IF(INDIRECT("GWN!V"&amp;Tabelle2!$B68)=0,Tabelle2!$D68,INDIRECT("GWN!V"&amp;Tabelle2!$B68))))),"")</f>
        <v/>
      </c>
      <c r="Y74" s="62" t="str">
        <f ca="1">IF(Y$1&lt;&gt;"",IF(ISNA(INDIRECT("GWN!W"&amp;Tabelle2!$B68)),"",IF(INDIRECT("GWN!W"&amp;Tabelle2!$B68)="-","-",IF(INDIRECT("GWN!W"&amp;Tabelle2!$B68)="","",IF(INDIRECT("GWN!W"&amp;Tabelle2!$B68)=0,Tabelle2!$D68,INDIRECT("GWN!W"&amp;Tabelle2!$B68))))),"")</f>
        <v/>
      </c>
      <c r="Z74" s="62" t="str">
        <f ca="1">IF(Z$1&lt;&gt;"",IF(ISNA(INDIRECT("GWN!X"&amp;Tabelle2!$B68)),"",IF(INDIRECT("GWN!X"&amp;Tabelle2!$B68)="-","-",IF(INDIRECT("GWN!X"&amp;Tabelle2!$B68)="","",IF(INDIRECT("GWN!X"&amp;Tabelle2!$B68)=0,Tabelle2!$D68,INDIRECT("GWN!X"&amp;Tabelle2!$B68))))),"")</f>
        <v/>
      </c>
    </row>
    <row r="75" spans="1:27" x14ac:dyDescent="0.2">
      <c r="A75" s="162" t="s">
        <v>147</v>
      </c>
      <c r="B75" s="62" t="s">
        <v>147</v>
      </c>
      <c r="C75" s="62" t="s">
        <v>147</v>
      </c>
      <c r="D75" s="62" t="s">
        <v>147</v>
      </c>
      <c r="E75" s="165" t="s">
        <v>124</v>
      </c>
      <c r="F75" s="334" t="s">
        <v>9</v>
      </c>
      <c r="G75" s="62" t="str">
        <f ca="1">IF(G$1&lt;&gt;"",IF(ISNA(INDIRECT("GWN!E"&amp;Tabelle2!$B69)),"",IF(INDIRECT("GWN!E"&amp;Tabelle2!$B69)="-","-",IF(INDIRECT("GWN!E"&amp;Tabelle2!$B69)="","",IF(INDIRECT("GWN!E"&amp;Tabelle2!$B69)=0,Tabelle2!$D69,INDIRECT("GWN!E"&amp;Tabelle2!$B69))))),"")</f>
        <v/>
      </c>
      <c r="H75" s="62" t="str">
        <f ca="1">IF(H$1&lt;&gt;"",IF(ISNA(INDIRECT("GWN!F"&amp;Tabelle2!$B69)),"",IF(INDIRECT("GWN!F"&amp;Tabelle2!$B69)="-","-",IF(INDIRECT("GWN!F"&amp;Tabelle2!$B69)="","",IF(INDIRECT("GWN!F"&amp;Tabelle2!$B69)=0,Tabelle2!$D69,INDIRECT("GWN!F"&amp;Tabelle2!$B69))))),"")</f>
        <v/>
      </c>
      <c r="I75" s="62" t="str">
        <f ca="1">IF(I$1&lt;&gt;"",IF(ISNA(INDIRECT("GWN!G"&amp;Tabelle2!$B69)),"",IF(INDIRECT("GWN!G"&amp;Tabelle2!$B69)="-","-",IF(INDIRECT("GWN!G"&amp;Tabelle2!$B69)="","",IF(INDIRECT("GWN!G"&amp;Tabelle2!$B69)=0,Tabelle2!$D69,INDIRECT("GWN!G"&amp;Tabelle2!$B69))))),"")</f>
        <v/>
      </c>
      <c r="J75" s="62" t="str">
        <f ca="1">IF(J$1&lt;&gt;"",IF(ISNA(INDIRECT("GWN!H"&amp;Tabelle2!$B69)),"",IF(INDIRECT("GWN!H"&amp;Tabelle2!$B69)="-","-",IF(INDIRECT("GWN!H"&amp;Tabelle2!$B69)="","",IF(INDIRECT("GWN!H"&amp;Tabelle2!$B69)=0,Tabelle2!$D69,INDIRECT("GWN!H"&amp;Tabelle2!$B69))))),"")</f>
        <v/>
      </c>
      <c r="K75" s="62" t="str">
        <f ca="1">IF(K$1&lt;&gt;"",IF(ISNA(INDIRECT("GWN!I"&amp;Tabelle2!$B69)),"",IF(INDIRECT("GWN!I"&amp;Tabelle2!$B69)="-","-",IF(INDIRECT("GWN!I"&amp;Tabelle2!$B69)="","",IF(INDIRECT("GWN!I"&amp;Tabelle2!$B69)=0,Tabelle2!$D69,INDIRECT("GWN!I"&amp;Tabelle2!$B69))))),"")</f>
        <v/>
      </c>
      <c r="L75" s="62" t="str">
        <f ca="1">IF(L$1&lt;&gt;"",IF(ISNA(INDIRECT("GWN!J"&amp;Tabelle2!$B69)),"",IF(INDIRECT("GWN!J"&amp;Tabelle2!$B69)="-","-",IF(INDIRECT("GWN!J"&amp;Tabelle2!$B69)="","",IF(INDIRECT("GWN!J"&amp;Tabelle2!$B69)=0,Tabelle2!$D69,INDIRECT("GWN!J"&amp;Tabelle2!$B69))))),"")</f>
        <v/>
      </c>
      <c r="M75" s="62" t="str">
        <f ca="1">IF(M$1&lt;&gt;"",IF(ISNA(INDIRECT("GWN!K"&amp;Tabelle2!$B69)),"",IF(INDIRECT("GWN!K"&amp;Tabelle2!$B69)="-","-",IF(INDIRECT("GWN!K"&amp;Tabelle2!$B69)="","",IF(INDIRECT("GWN!K"&amp;Tabelle2!$B69)=0,Tabelle2!$D69,INDIRECT("GWN!K"&amp;Tabelle2!$B69))))),"")</f>
        <v/>
      </c>
      <c r="N75" s="62" t="str">
        <f ca="1">IF(N$1&lt;&gt;"",IF(ISNA(INDIRECT("GWN!L"&amp;Tabelle2!$B69)),"",IF(INDIRECT("GWN!L"&amp;Tabelle2!$B69)="-","-",IF(INDIRECT("GWN!L"&amp;Tabelle2!$B69)="","",IF(INDIRECT("GWN!L"&amp;Tabelle2!$B69)=0,Tabelle2!$D69,INDIRECT("GWN!L"&amp;Tabelle2!$B69))))),"")</f>
        <v/>
      </c>
      <c r="O75" s="62" t="str">
        <f ca="1">IF(O$1&lt;&gt;"",IF(ISNA(INDIRECT("GWN!M"&amp;Tabelle2!$B69)),"",IF(INDIRECT("GWN!M"&amp;Tabelle2!$B69)="-","-",IF(INDIRECT("GWN!M"&amp;Tabelle2!$B69)="","",IF(INDIRECT("GWN!M"&amp;Tabelle2!$B69)=0,Tabelle2!$D69,INDIRECT("GWN!M"&amp;Tabelle2!$B69))))),"")</f>
        <v/>
      </c>
      <c r="P75" s="62" t="str">
        <f ca="1">IF(P$1&lt;&gt;"",IF(ISNA(INDIRECT("GWN!N"&amp;Tabelle2!$B69)),"",IF(INDIRECT("GWN!N"&amp;Tabelle2!$B69)="-","-",IF(INDIRECT("GWN!N"&amp;Tabelle2!$B69)="","",IF(INDIRECT("GWN!N"&amp;Tabelle2!$B69)=0,Tabelle2!$D69,INDIRECT("GWN!N"&amp;Tabelle2!$B69))))),"")</f>
        <v/>
      </c>
      <c r="Q75" s="62" t="str">
        <f ca="1">IF(Q$1&lt;&gt;"",IF(ISNA(INDIRECT("GWN!O"&amp;Tabelle2!$B69)),"",IF(INDIRECT("GWN!O"&amp;Tabelle2!$B69)="-","-",IF(INDIRECT("GWN!O"&amp;Tabelle2!$B69)="","",IF(INDIRECT("GWN!O"&amp;Tabelle2!$B69)=0,Tabelle2!$D69,INDIRECT("GWN!O"&amp;Tabelle2!$B69))))),"")</f>
        <v/>
      </c>
      <c r="R75" s="62" t="str">
        <f ca="1">IF(R$1&lt;&gt;"",IF(ISNA(INDIRECT("GWN!P"&amp;Tabelle2!$B69)),"",IF(INDIRECT("GWN!P"&amp;Tabelle2!$B69)="-","-",IF(INDIRECT("GWN!P"&amp;Tabelle2!$B69)="","",IF(INDIRECT("GWN!P"&amp;Tabelle2!$B69)=0,Tabelle2!$D69,INDIRECT("GWN!P"&amp;Tabelle2!$B69))))),"")</f>
        <v/>
      </c>
      <c r="S75" s="62" t="str">
        <f ca="1">IF(S$1&lt;&gt;"",IF(ISNA(INDIRECT("GWN!Q"&amp;Tabelle2!$B69)),"",IF(INDIRECT("GWN!Q"&amp;Tabelle2!$B69)="-","-",IF(INDIRECT("GWN!Q"&amp;Tabelle2!$B69)="","",IF(INDIRECT("GWN!Q"&amp;Tabelle2!$B69)=0,Tabelle2!$D69,INDIRECT("GWN!Q"&amp;Tabelle2!$B69))))),"")</f>
        <v/>
      </c>
      <c r="T75" s="62" t="str">
        <f ca="1">IF(T$1&lt;&gt;"",IF(ISNA(INDIRECT("GWN!R"&amp;Tabelle2!$B69)),"",IF(INDIRECT("GWN!R"&amp;Tabelle2!$B69)="-","-",IF(INDIRECT("GWN!R"&amp;Tabelle2!$B69)="","",IF(INDIRECT("GWN!R"&amp;Tabelle2!$B69)=0,Tabelle2!$D69,INDIRECT("GWN!R"&amp;Tabelle2!$B69))))),"")</f>
        <v/>
      </c>
      <c r="U75" s="62" t="str">
        <f ca="1">IF(U$1&lt;&gt;"",IF(ISNA(INDIRECT("GWN!S"&amp;Tabelle2!$B69)),"",IF(INDIRECT("GWN!S"&amp;Tabelle2!$B69)="-","-",IF(INDIRECT("GWN!S"&amp;Tabelle2!$B69)="","",IF(INDIRECT("GWN!S"&amp;Tabelle2!$B69)=0,Tabelle2!$D69,INDIRECT("GWN!S"&amp;Tabelle2!$B69))))),"")</f>
        <v/>
      </c>
      <c r="V75" s="62" t="str">
        <f ca="1">IF(V$1&lt;&gt;"",IF(ISNA(INDIRECT("GWN!T"&amp;Tabelle2!$B69)),"",IF(INDIRECT("GWN!T"&amp;Tabelle2!$B69)="-","-",IF(INDIRECT("GWN!T"&amp;Tabelle2!$B69)="","",IF(INDIRECT("GWN!T"&amp;Tabelle2!$B69)=0,Tabelle2!$D69,INDIRECT("GWN!T"&amp;Tabelle2!$B69))))),"")</f>
        <v/>
      </c>
      <c r="W75" s="62" t="str">
        <f ca="1">IF(W$1&lt;&gt;"",IF(ISNA(INDIRECT("GWN!U"&amp;Tabelle2!$B69)),"",IF(INDIRECT("GWN!U"&amp;Tabelle2!$B69)="-","-",IF(INDIRECT("GWN!U"&amp;Tabelle2!$B69)="","",IF(INDIRECT("GWN!U"&amp;Tabelle2!$B69)=0,Tabelle2!$D69,INDIRECT("GWN!U"&amp;Tabelle2!$B69))))),"")</f>
        <v/>
      </c>
      <c r="X75" s="62" t="str">
        <f ca="1">IF(X$1&lt;&gt;"",IF(ISNA(INDIRECT("GWN!V"&amp;Tabelle2!$B69)),"",IF(INDIRECT("GWN!V"&amp;Tabelle2!$B69)="-","-",IF(INDIRECT("GWN!V"&amp;Tabelle2!$B69)="","",IF(INDIRECT("GWN!V"&amp;Tabelle2!$B69)=0,Tabelle2!$D69,INDIRECT("GWN!V"&amp;Tabelle2!$B69))))),"")</f>
        <v/>
      </c>
      <c r="Y75" s="62" t="str">
        <f ca="1">IF(Y$1&lt;&gt;"",IF(ISNA(INDIRECT("GWN!W"&amp;Tabelle2!$B69)),"",IF(INDIRECT("GWN!W"&amp;Tabelle2!$B69)="-","-",IF(INDIRECT("GWN!W"&amp;Tabelle2!$B69)="","",IF(INDIRECT("GWN!W"&amp;Tabelle2!$B69)=0,Tabelle2!$D69,INDIRECT("GWN!W"&amp;Tabelle2!$B69))))),"")</f>
        <v/>
      </c>
      <c r="Z75" s="62" t="str">
        <f ca="1">IF(Z$1&lt;&gt;"",IF(ISNA(INDIRECT("GWN!X"&amp;Tabelle2!$B69)),"",IF(INDIRECT("GWN!X"&amp;Tabelle2!$B69)="-","-",IF(INDIRECT("GWN!X"&amp;Tabelle2!$B69)="","",IF(INDIRECT("GWN!X"&amp;Tabelle2!$B69)=0,Tabelle2!$D69,INDIRECT("GWN!X"&amp;Tabelle2!$B69))))),"")</f>
        <v/>
      </c>
    </row>
    <row r="76" spans="1:27" x14ac:dyDescent="0.2">
      <c r="A76" s="162" t="s">
        <v>147</v>
      </c>
      <c r="B76" s="62" t="s">
        <v>147</v>
      </c>
      <c r="C76" s="62" t="s">
        <v>147</v>
      </c>
      <c r="D76" s="62" t="s">
        <v>147</v>
      </c>
      <c r="E76" s="165" t="s">
        <v>125</v>
      </c>
      <c r="F76" s="334" t="s">
        <v>9</v>
      </c>
      <c r="G76" s="62" t="str">
        <f ca="1">IF(G$1&lt;&gt;"",IF(ISNA(INDIRECT("GWN!E"&amp;Tabelle2!$B70)),"",IF(INDIRECT("GWN!E"&amp;Tabelle2!$B70)="-","-",IF(INDIRECT("GWN!E"&amp;Tabelle2!$B70)="","",IF(INDIRECT("GWN!E"&amp;Tabelle2!$B70)=0,Tabelle2!$D70,INDIRECT("GWN!E"&amp;Tabelle2!$B70))))),"")</f>
        <v/>
      </c>
      <c r="H76" s="62" t="str">
        <f ca="1">IF(H$1&lt;&gt;"",IF(ISNA(INDIRECT("GWN!F"&amp;Tabelle2!$B70)),"",IF(INDIRECT("GWN!F"&amp;Tabelle2!$B70)="-","-",IF(INDIRECT("GWN!F"&amp;Tabelle2!$B70)="","",IF(INDIRECT("GWN!F"&amp;Tabelle2!$B70)=0,Tabelle2!$D70,INDIRECT("GWN!F"&amp;Tabelle2!$B70))))),"")</f>
        <v/>
      </c>
      <c r="I76" s="62" t="str">
        <f ca="1">IF(I$1&lt;&gt;"",IF(ISNA(INDIRECT("GWN!G"&amp;Tabelle2!$B70)),"",IF(INDIRECT("GWN!G"&amp;Tabelle2!$B70)="-","-",IF(INDIRECT("GWN!G"&amp;Tabelle2!$B70)="","",IF(INDIRECT("GWN!G"&amp;Tabelle2!$B70)=0,Tabelle2!$D70,INDIRECT("GWN!G"&amp;Tabelle2!$B70))))),"")</f>
        <v/>
      </c>
      <c r="J76" s="62" t="str">
        <f ca="1">IF(J$1&lt;&gt;"",IF(ISNA(INDIRECT("GWN!H"&amp;Tabelle2!$B70)),"",IF(INDIRECT("GWN!H"&amp;Tabelle2!$B70)="-","-",IF(INDIRECT("GWN!H"&amp;Tabelle2!$B70)="","",IF(INDIRECT("GWN!H"&amp;Tabelle2!$B70)=0,Tabelle2!$D70,INDIRECT("GWN!H"&amp;Tabelle2!$B70))))),"")</f>
        <v/>
      </c>
      <c r="K76" s="62" t="str">
        <f ca="1">IF(K$1&lt;&gt;"",IF(ISNA(INDIRECT("GWN!I"&amp;Tabelle2!$B70)),"",IF(INDIRECT("GWN!I"&amp;Tabelle2!$B70)="-","-",IF(INDIRECT("GWN!I"&amp;Tabelle2!$B70)="","",IF(INDIRECT("GWN!I"&amp;Tabelle2!$B70)=0,Tabelle2!$D70,INDIRECT("GWN!I"&amp;Tabelle2!$B70))))),"")</f>
        <v/>
      </c>
      <c r="L76" s="62" t="str">
        <f ca="1">IF(L$1&lt;&gt;"",IF(ISNA(INDIRECT("GWN!J"&amp;Tabelle2!$B70)),"",IF(INDIRECT("GWN!J"&amp;Tabelle2!$B70)="-","-",IF(INDIRECT("GWN!J"&amp;Tabelle2!$B70)="","",IF(INDIRECT("GWN!J"&amp;Tabelle2!$B70)=0,Tabelle2!$D70,INDIRECT("GWN!J"&amp;Tabelle2!$B70))))),"")</f>
        <v/>
      </c>
      <c r="M76" s="62" t="str">
        <f ca="1">IF(M$1&lt;&gt;"",IF(ISNA(INDIRECT("GWN!K"&amp;Tabelle2!$B70)),"",IF(INDIRECT("GWN!K"&amp;Tabelle2!$B70)="-","-",IF(INDIRECT("GWN!K"&amp;Tabelle2!$B70)="","",IF(INDIRECT("GWN!K"&amp;Tabelle2!$B70)=0,Tabelle2!$D70,INDIRECT("GWN!K"&amp;Tabelle2!$B70))))),"")</f>
        <v/>
      </c>
      <c r="N76" s="62" t="str">
        <f ca="1">IF(N$1&lt;&gt;"",IF(ISNA(INDIRECT("GWN!L"&amp;Tabelle2!$B70)),"",IF(INDIRECT("GWN!L"&amp;Tabelle2!$B70)="-","-",IF(INDIRECT("GWN!L"&amp;Tabelle2!$B70)="","",IF(INDIRECT("GWN!L"&amp;Tabelle2!$B70)=0,Tabelle2!$D70,INDIRECT("GWN!L"&amp;Tabelle2!$B70))))),"")</f>
        <v/>
      </c>
      <c r="O76" s="62" t="str">
        <f ca="1">IF(O$1&lt;&gt;"",IF(ISNA(INDIRECT("GWN!M"&amp;Tabelle2!$B70)),"",IF(INDIRECT("GWN!M"&amp;Tabelle2!$B70)="-","-",IF(INDIRECT("GWN!M"&amp;Tabelle2!$B70)="","",IF(INDIRECT("GWN!M"&amp;Tabelle2!$B70)=0,Tabelle2!$D70,INDIRECT("GWN!M"&amp;Tabelle2!$B70))))),"")</f>
        <v/>
      </c>
      <c r="P76" s="62" t="str">
        <f ca="1">IF(P$1&lt;&gt;"",IF(ISNA(INDIRECT("GWN!N"&amp;Tabelle2!$B70)),"",IF(INDIRECT("GWN!N"&amp;Tabelle2!$B70)="-","-",IF(INDIRECT("GWN!N"&amp;Tabelle2!$B70)="","",IF(INDIRECT("GWN!N"&amp;Tabelle2!$B70)=0,Tabelle2!$D70,INDIRECT("GWN!N"&amp;Tabelle2!$B70))))),"")</f>
        <v/>
      </c>
      <c r="Q76" s="62" t="str">
        <f ca="1">IF(Q$1&lt;&gt;"",IF(ISNA(INDIRECT("GWN!O"&amp;Tabelle2!$B70)),"",IF(INDIRECT("GWN!O"&amp;Tabelle2!$B70)="-","-",IF(INDIRECT("GWN!O"&amp;Tabelle2!$B70)="","",IF(INDIRECT("GWN!O"&amp;Tabelle2!$B70)=0,Tabelle2!$D70,INDIRECT("GWN!O"&amp;Tabelle2!$B70))))),"")</f>
        <v/>
      </c>
      <c r="R76" s="62" t="str">
        <f ca="1">IF(R$1&lt;&gt;"",IF(ISNA(INDIRECT("GWN!P"&amp;Tabelle2!$B70)),"",IF(INDIRECT("GWN!P"&amp;Tabelle2!$B70)="-","-",IF(INDIRECT("GWN!P"&amp;Tabelle2!$B70)="","",IF(INDIRECT("GWN!P"&amp;Tabelle2!$B70)=0,Tabelle2!$D70,INDIRECT("GWN!P"&amp;Tabelle2!$B70))))),"")</f>
        <v/>
      </c>
      <c r="S76" s="62" t="str">
        <f ca="1">IF(S$1&lt;&gt;"",IF(ISNA(INDIRECT("GWN!Q"&amp;Tabelle2!$B70)),"",IF(INDIRECT("GWN!Q"&amp;Tabelle2!$B70)="-","-",IF(INDIRECT("GWN!Q"&amp;Tabelle2!$B70)="","",IF(INDIRECT("GWN!Q"&amp;Tabelle2!$B70)=0,Tabelle2!$D70,INDIRECT("GWN!Q"&amp;Tabelle2!$B70))))),"")</f>
        <v/>
      </c>
      <c r="T76" s="62" t="str">
        <f ca="1">IF(T$1&lt;&gt;"",IF(ISNA(INDIRECT("GWN!R"&amp;Tabelle2!$B70)),"",IF(INDIRECT("GWN!R"&amp;Tabelle2!$B70)="-","-",IF(INDIRECT("GWN!R"&amp;Tabelle2!$B70)="","",IF(INDIRECT("GWN!R"&amp;Tabelle2!$B70)=0,Tabelle2!$D70,INDIRECT("GWN!R"&amp;Tabelle2!$B70))))),"")</f>
        <v/>
      </c>
      <c r="U76" s="62" t="str">
        <f ca="1">IF(U$1&lt;&gt;"",IF(ISNA(INDIRECT("GWN!S"&amp;Tabelle2!$B70)),"",IF(INDIRECT("GWN!S"&amp;Tabelle2!$B70)="-","-",IF(INDIRECT("GWN!S"&amp;Tabelle2!$B70)="","",IF(INDIRECT("GWN!S"&amp;Tabelle2!$B70)=0,Tabelle2!$D70,INDIRECT("GWN!S"&amp;Tabelle2!$B70))))),"")</f>
        <v/>
      </c>
      <c r="V76" s="62" t="str">
        <f ca="1">IF(V$1&lt;&gt;"",IF(ISNA(INDIRECT("GWN!T"&amp;Tabelle2!$B70)),"",IF(INDIRECT("GWN!T"&amp;Tabelle2!$B70)="-","-",IF(INDIRECT("GWN!T"&amp;Tabelle2!$B70)="","",IF(INDIRECT("GWN!T"&amp;Tabelle2!$B70)=0,Tabelle2!$D70,INDIRECT("GWN!T"&amp;Tabelle2!$B70))))),"")</f>
        <v/>
      </c>
      <c r="W76" s="62" t="str">
        <f ca="1">IF(W$1&lt;&gt;"",IF(ISNA(INDIRECT("GWN!U"&amp;Tabelle2!$B70)),"",IF(INDIRECT("GWN!U"&amp;Tabelle2!$B70)="-","-",IF(INDIRECT("GWN!U"&amp;Tabelle2!$B70)="","",IF(INDIRECT("GWN!U"&amp;Tabelle2!$B70)=0,Tabelle2!$D70,INDIRECT("GWN!U"&amp;Tabelle2!$B70))))),"")</f>
        <v/>
      </c>
      <c r="X76" s="62" t="str">
        <f ca="1">IF(X$1&lt;&gt;"",IF(ISNA(INDIRECT("GWN!V"&amp;Tabelle2!$B70)),"",IF(INDIRECT("GWN!V"&amp;Tabelle2!$B70)="-","-",IF(INDIRECT("GWN!V"&amp;Tabelle2!$B70)="","",IF(INDIRECT("GWN!V"&amp;Tabelle2!$B70)=0,Tabelle2!$D70,INDIRECT("GWN!V"&amp;Tabelle2!$B70))))),"")</f>
        <v/>
      </c>
      <c r="Y76" s="62" t="str">
        <f ca="1">IF(Y$1&lt;&gt;"",IF(ISNA(INDIRECT("GWN!W"&amp;Tabelle2!$B70)),"",IF(INDIRECT("GWN!W"&amp;Tabelle2!$B70)="-","-",IF(INDIRECT("GWN!W"&amp;Tabelle2!$B70)="","",IF(INDIRECT("GWN!W"&amp;Tabelle2!$B70)=0,Tabelle2!$D70,INDIRECT("GWN!W"&amp;Tabelle2!$B70))))),"")</f>
        <v/>
      </c>
      <c r="Z76" s="62" t="str">
        <f ca="1">IF(Z$1&lt;&gt;"",IF(ISNA(INDIRECT("GWN!X"&amp;Tabelle2!$B70)),"",IF(INDIRECT("GWN!X"&amp;Tabelle2!$B70)="-","-",IF(INDIRECT("GWN!X"&amp;Tabelle2!$B70)="","",IF(INDIRECT("GWN!X"&amp;Tabelle2!$B70)=0,Tabelle2!$D70,INDIRECT("GWN!X"&amp;Tabelle2!$B70))))),"")</f>
        <v/>
      </c>
    </row>
    <row r="77" spans="1:27" x14ac:dyDescent="0.2">
      <c r="A77" s="162" t="s">
        <v>147</v>
      </c>
      <c r="B77" s="62" t="s">
        <v>147</v>
      </c>
      <c r="C77" s="62" t="s">
        <v>147</v>
      </c>
      <c r="D77" s="62" t="s">
        <v>147</v>
      </c>
      <c r="E77" s="165" t="s">
        <v>126</v>
      </c>
      <c r="F77" s="334" t="s">
        <v>9</v>
      </c>
      <c r="G77" s="62" t="str">
        <f ca="1">IF(G$1&lt;&gt;"",IF(ISNA(INDIRECT("GWN!E"&amp;Tabelle2!$B71)),"",IF(INDIRECT("GWN!E"&amp;Tabelle2!$B71)="-","-",IF(INDIRECT("GWN!E"&amp;Tabelle2!$B71)="","",IF(INDIRECT("GWN!E"&amp;Tabelle2!$B71)=0,Tabelle2!$D71,INDIRECT("GWN!E"&amp;Tabelle2!$B71))))),"")</f>
        <v/>
      </c>
      <c r="H77" s="62" t="str">
        <f ca="1">IF(H$1&lt;&gt;"",IF(ISNA(INDIRECT("GWN!F"&amp;Tabelle2!$B71)),"",IF(INDIRECT("GWN!F"&amp;Tabelle2!$B71)="-","-",IF(INDIRECT("GWN!F"&amp;Tabelle2!$B71)="","",IF(INDIRECT("GWN!F"&amp;Tabelle2!$B71)=0,Tabelle2!$D71,INDIRECT("GWN!F"&amp;Tabelle2!$B71))))),"")</f>
        <v/>
      </c>
      <c r="I77" s="62" t="str">
        <f ca="1">IF(I$1&lt;&gt;"",IF(ISNA(INDIRECT("GWN!G"&amp;Tabelle2!$B71)),"",IF(INDIRECT("GWN!G"&amp;Tabelle2!$B71)="-","-",IF(INDIRECT("GWN!G"&amp;Tabelle2!$B71)="","",IF(INDIRECT("GWN!G"&amp;Tabelle2!$B71)=0,Tabelle2!$D71,INDIRECT("GWN!G"&amp;Tabelle2!$B71))))),"")</f>
        <v/>
      </c>
      <c r="J77" s="62" t="str">
        <f ca="1">IF(J$1&lt;&gt;"",IF(ISNA(INDIRECT("GWN!H"&amp;Tabelle2!$B71)),"",IF(INDIRECT("GWN!H"&amp;Tabelle2!$B71)="-","-",IF(INDIRECT("GWN!H"&amp;Tabelle2!$B71)="","",IF(INDIRECT("GWN!H"&amp;Tabelle2!$B71)=0,Tabelle2!$D71,INDIRECT("GWN!H"&amp;Tabelle2!$B71))))),"")</f>
        <v/>
      </c>
      <c r="K77" s="62" t="str">
        <f ca="1">IF(K$1&lt;&gt;"",IF(ISNA(INDIRECT("GWN!I"&amp;Tabelle2!$B71)),"",IF(INDIRECT("GWN!I"&amp;Tabelle2!$B71)="-","-",IF(INDIRECT("GWN!I"&amp;Tabelle2!$B71)="","",IF(INDIRECT("GWN!I"&amp;Tabelle2!$B71)=0,Tabelle2!$D71,INDIRECT("GWN!I"&amp;Tabelle2!$B71))))),"")</f>
        <v/>
      </c>
      <c r="L77" s="62" t="str">
        <f ca="1">IF(L$1&lt;&gt;"",IF(ISNA(INDIRECT("GWN!J"&amp;Tabelle2!$B71)),"",IF(INDIRECT("GWN!J"&amp;Tabelle2!$B71)="-","-",IF(INDIRECT("GWN!J"&amp;Tabelle2!$B71)="","",IF(INDIRECT("GWN!J"&amp;Tabelle2!$B71)=0,Tabelle2!$D71,INDIRECT("GWN!J"&amp;Tabelle2!$B71))))),"")</f>
        <v/>
      </c>
      <c r="M77" s="62" t="str">
        <f ca="1">IF(M$1&lt;&gt;"",IF(ISNA(INDIRECT("GWN!K"&amp;Tabelle2!$B71)),"",IF(INDIRECT("GWN!K"&amp;Tabelle2!$B71)="-","-",IF(INDIRECT("GWN!K"&amp;Tabelle2!$B71)="","",IF(INDIRECT("GWN!K"&amp;Tabelle2!$B71)=0,Tabelle2!$D71,INDIRECT("GWN!K"&amp;Tabelle2!$B71))))),"")</f>
        <v/>
      </c>
      <c r="N77" s="62" t="str">
        <f ca="1">IF(N$1&lt;&gt;"",IF(ISNA(INDIRECT("GWN!L"&amp;Tabelle2!$B71)),"",IF(INDIRECT("GWN!L"&amp;Tabelle2!$B71)="-","-",IF(INDIRECT("GWN!L"&amp;Tabelle2!$B71)="","",IF(INDIRECT("GWN!L"&amp;Tabelle2!$B71)=0,Tabelle2!$D71,INDIRECT("GWN!L"&amp;Tabelle2!$B71))))),"")</f>
        <v/>
      </c>
      <c r="O77" s="62" t="str">
        <f ca="1">IF(O$1&lt;&gt;"",IF(ISNA(INDIRECT("GWN!M"&amp;Tabelle2!$B71)),"",IF(INDIRECT("GWN!M"&amp;Tabelle2!$B71)="-","-",IF(INDIRECT("GWN!M"&amp;Tabelle2!$B71)="","",IF(INDIRECT("GWN!M"&amp;Tabelle2!$B71)=0,Tabelle2!$D71,INDIRECT("GWN!M"&amp;Tabelle2!$B71))))),"")</f>
        <v/>
      </c>
      <c r="P77" s="62" t="str">
        <f ca="1">IF(P$1&lt;&gt;"",IF(ISNA(INDIRECT("GWN!N"&amp;Tabelle2!$B71)),"",IF(INDIRECT("GWN!N"&amp;Tabelle2!$B71)="-","-",IF(INDIRECT("GWN!N"&amp;Tabelle2!$B71)="","",IF(INDIRECT("GWN!N"&amp;Tabelle2!$B71)=0,Tabelle2!$D71,INDIRECT("GWN!N"&amp;Tabelle2!$B71))))),"")</f>
        <v/>
      </c>
      <c r="Q77" s="62" t="str">
        <f ca="1">IF(Q$1&lt;&gt;"",IF(ISNA(INDIRECT("GWN!O"&amp;Tabelle2!$B71)),"",IF(INDIRECT("GWN!O"&amp;Tabelle2!$B71)="-","-",IF(INDIRECT("GWN!O"&amp;Tabelle2!$B71)="","",IF(INDIRECT("GWN!O"&amp;Tabelle2!$B71)=0,Tabelle2!$D71,INDIRECT("GWN!O"&amp;Tabelle2!$B71))))),"")</f>
        <v/>
      </c>
      <c r="R77" s="62" t="str">
        <f ca="1">IF(R$1&lt;&gt;"",IF(ISNA(INDIRECT("GWN!P"&amp;Tabelle2!$B71)),"",IF(INDIRECT("GWN!P"&amp;Tabelle2!$B71)="-","-",IF(INDIRECT("GWN!P"&amp;Tabelle2!$B71)="","",IF(INDIRECT("GWN!P"&amp;Tabelle2!$B71)=0,Tabelle2!$D71,INDIRECT("GWN!P"&amp;Tabelle2!$B71))))),"")</f>
        <v/>
      </c>
      <c r="S77" s="62" t="str">
        <f ca="1">IF(S$1&lt;&gt;"",IF(ISNA(INDIRECT("GWN!Q"&amp;Tabelle2!$B71)),"",IF(INDIRECT("GWN!Q"&amp;Tabelle2!$B71)="-","-",IF(INDIRECT("GWN!Q"&amp;Tabelle2!$B71)="","",IF(INDIRECT("GWN!Q"&amp;Tabelle2!$B71)=0,Tabelle2!$D71,INDIRECT("GWN!Q"&amp;Tabelle2!$B71))))),"")</f>
        <v/>
      </c>
      <c r="T77" s="62" t="str">
        <f ca="1">IF(T$1&lt;&gt;"",IF(ISNA(INDIRECT("GWN!R"&amp;Tabelle2!$B71)),"",IF(INDIRECT("GWN!R"&amp;Tabelle2!$B71)="-","-",IF(INDIRECT("GWN!R"&amp;Tabelle2!$B71)="","",IF(INDIRECT("GWN!R"&amp;Tabelle2!$B71)=0,Tabelle2!$D71,INDIRECT("GWN!R"&amp;Tabelle2!$B71))))),"")</f>
        <v/>
      </c>
      <c r="U77" s="62" t="str">
        <f ca="1">IF(U$1&lt;&gt;"",IF(ISNA(INDIRECT("GWN!S"&amp;Tabelle2!$B71)),"",IF(INDIRECT("GWN!S"&amp;Tabelle2!$B71)="-","-",IF(INDIRECT("GWN!S"&amp;Tabelle2!$B71)="","",IF(INDIRECT("GWN!S"&amp;Tabelle2!$B71)=0,Tabelle2!$D71,INDIRECT("GWN!S"&amp;Tabelle2!$B71))))),"")</f>
        <v/>
      </c>
      <c r="V77" s="62" t="str">
        <f ca="1">IF(V$1&lt;&gt;"",IF(ISNA(INDIRECT("GWN!T"&amp;Tabelle2!$B71)),"",IF(INDIRECT("GWN!T"&amp;Tabelle2!$B71)="-","-",IF(INDIRECT("GWN!T"&amp;Tabelle2!$B71)="","",IF(INDIRECT("GWN!T"&amp;Tabelle2!$B71)=0,Tabelle2!$D71,INDIRECT("GWN!T"&amp;Tabelle2!$B71))))),"")</f>
        <v/>
      </c>
      <c r="W77" s="62" t="str">
        <f ca="1">IF(W$1&lt;&gt;"",IF(ISNA(INDIRECT("GWN!U"&amp;Tabelle2!$B71)),"",IF(INDIRECT("GWN!U"&amp;Tabelle2!$B71)="-","-",IF(INDIRECT("GWN!U"&amp;Tabelle2!$B71)="","",IF(INDIRECT("GWN!U"&amp;Tabelle2!$B71)=0,Tabelle2!$D71,INDIRECT("GWN!U"&amp;Tabelle2!$B71))))),"")</f>
        <v/>
      </c>
      <c r="X77" s="62" t="str">
        <f ca="1">IF(X$1&lt;&gt;"",IF(ISNA(INDIRECT("GWN!V"&amp;Tabelle2!$B71)),"",IF(INDIRECT("GWN!V"&amp;Tabelle2!$B71)="-","-",IF(INDIRECT("GWN!V"&amp;Tabelle2!$B71)="","",IF(INDIRECT("GWN!V"&amp;Tabelle2!$B71)=0,Tabelle2!$D71,INDIRECT("GWN!V"&amp;Tabelle2!$B71))))),"")</f>
        <v/>
      </c>
      <c r="Y77" s="62" t="str">
        <f ca="1">IF(Y$1&lt;&gt;"",IF(ISNA(INDIRECT("GWN!W"&amp;Tabelle2!$B71)),"",IF(INDIRECT("GWN!W"&amp;Tabelle2!$B71)="-","-",IF(INDIRECT("GWN!W"&amp;Tabelle2!$B71)="","",IF(INDIRECT("GWN!W"&amp;Tabelle2!$B71)=0,Tabelle2!$D71,INDIRECT("GWN!W"&amp;Tabelle2!$B71))))),"")</f>
        <v/>
      </c>
      <c r="Z77" s="62" t="str">
        <f ca="1">IF(Z$1&lt;&gt;"",IF(ISNA(INDIRECT("GWN!X"&amp;Tabelle2!$B71)),"",IF(INDIRECT("GWN!X"&amp;Tabelle2!$B71)="-","-",IF(INDIRECT("GWN!X"&amp;Tabelle2!$B71)="","",IF(INDIRECT("GWN!X"&amp;Tabelle2!$B71)=0,Tabelle2!$D71,INDIRECT("GWN!X"&amp;Tabelle2!$B71))))),"")</f>
        <v/>
      </c>
    </row>
    <row r="78" spans="1:27" x14ac:dyDescent="0.2">
      <c r="A78" s="162" t="s">
        <v>147</v>
      </c>
      <c r="B78" s="62" t="s">
        <v>147</v>
      </c>
      <c r="C78" s="62" t="s">
        <v>147</v>
      </c>
      <c r="D78" s="62" t="s">
        <v>147</v>
      </c>
      <c r="E78" s="165" t="s">
        <v>127</v>
      </c>
      <c r="F78" s="334" t="s">
        <v>9</v>
      </c>
      <c r="G78" s="62" t="str">
        <f ca="1">IF(G$1&lt;&gt;"",IF(ISNA(INDIRECT("GWN!E"&amp;Tabelle2!$B72)),"",IF(INDIRECT("GWN!E"&amp;Tabelle2!$B72)="-","-",IF(INDIRECT("GWN!E"&amp;Tabelle2!$B72)="","",IF(INDIRECT("GWN!E"&amp;Tabelle2!$B72)=0,Tabelle2!$D72,INDIRECT("GWN!E"&amp;Tabelle2!$B72))))),"")</f>
        <v/>
      </c>
      <c r="H78" s="62" t="str">
        <f ca="1">IF(H$1&lt;&gt;"",IF(ISNA(INDIRECT("GWN!F"&amp;Tabelle2!$B72)),"",IF(INDIRECT("GWN!F"&amp;Tabelle2!$B72)="-","-",IF(INDIRECT("GWN!F"&amp;Tabelle2!$B72)="","",IF(INDIRECT("GWN!F"&amp;Tabelle2!$B72)=0,Tabelle2!$D72,INDIRECT("GWN!F"&amp;Tabelle2!$B72))))),"")</f>
        <v/>
      </c>
      <c r="I78" s="62" t="str">
        <f ca="1">IF(I$1&lt;&gt;"",IF(ISNA(INDIRECT("GWN!G"&amp;Tabelle2!$B72)),"",IF(INDIRECT("GWN!G"&amp;Tabelle2!$B72)="-","-",IF(INDIRECT("GWN!G"&amp;Tabelle2!$B72)="","",IF(INDIRECT("GWN!G"&amp;Tabelle2!$B72)=0,Tabelle2!$D72,INDIRECT("GWN!G"&amp;Tabelle2!$B72))))),"")</f>
        <v/>
      </c>
      <c r="J78" s="62" t="str">
        <f ca="1">IF(J$1&lt;&gt;"",IF(ISNA(INDIRECT("GWN!H"&amp;Tabelle2!$B72)),"",IF(INDIRECT("GWN!H"&amp;Tabelle2!$B72)="-","-",IF(INDIRECT("GWN!H"&amp;Tabelle2!$B72)="","",IF(INDIRECT("GWN!H"&amp;Tabelle2!$B72)=0,Tabelle2!$D72,INDIRECT("GWN!H"&amp;Tabelle2!$B72))))),"")</f>
        <v/>
      </c>
      <c r="K78" s="62" t="str">
        <f ca="1">IF(K$1&lt;&gt;"",IF(ISNA(INDIRECT("GWN!I"&amp;Tabelle2!$B72)),"",IF(INDIRECT("GWN!I"&amp;Tabelle2!$B72)="-","-",IF(INDIRECT("GWN!I"&amp;Tabelle2!$B72)="","",IF(INDIRECT("GWN!I"&amp;Tabelle2!$B72)=0,Tabelle2!$D72,INDIRECT("GWN!I"&amp;Tabelle2!$B72))))),"")</f>
        <v/>
      </c>
      <c r="L78" s="62" t="str">
        <f ca="1">IF(L$1&lt;&gt;"",IF(ISNA(INDIRECT("GWN!J"&amp;Tabelle2!$B72)),"",IF(INDIRECT("GWN!J"&amp;Tabelle2!$B72)="-","-",IF(INDIRECT("GWN!J"&amp;Tabelle2!$B72)="","",IF(INDIRECT("GWN!J"&amp;Tabelle2!$B72)=0,Tabelle2!$D72,INDIRECT("GWN!J"&amp;Tabelle2!$B72))))),"")</f>
        <v/>
      </c>
      <c r="M78" s="62" t="str">
        <f ca="1">IF(M$1&lt;&gt;"",IF(ISNA(INDIRECT("GWN!K"&amp;Tabelle2!$B72)),"",IF(INDIRECT("GWN!K"&amp;Tabelle2!$B72)="-","-",IF(INDIRECT("GWN!K"&amp;Tabelle2!$B72)="","",IF(INDIRECT("GWN!K"&amp;Tabelle2!$B72)=0,Tabelle2!$D72,INDIRECT("GWN!K"&amp;Tabelle2!$B72))))),"")</f>
        <v/>
      </c>
      <c r="N78" s="62" t="str">
        <f ca="1">IF(N$1&lt;&gt;"",IF(ISNA(INDIRECT("GWN!L"&amp;Tabelle2!$B72)),"",IF(INDIRECT("GWN!L"&amp;Tabelle2!$B72)="-","-",IF(INDIRECT("GWN!L"&amp;Tabelle2!$B72)="","",IF(INDIRECT("GWN!L"&amp;Tabelle2!$B72)=0,Tabelle2!$D72,INDIRECT("GWN!L"&amp;Tabelle2!$B72))))),"")</f>
        <v/>
      </c>
      <c r="O78" s="62" t="str">
        <f ca="1">IF(O$1&lt;&gt;"",IF(ISNA(INDIRECT("GWN!M"&amp;Tabelle2!$B72)),"",IF(INDIRECT("GWN!M"&amp;Tabelle2!$B72)="-","-",IF(INDIRECT("GWN!M"&amp;Tabelle2!$B72)="","",IF(INDIRECT("GWN!M"&amp;Tabelle2!$B72)=0,Tabelle2!$D72,INDIRECT("GWN!M"&amp;Tabelle2!$B72))))),"")</f>
        <v/>
      </c>
      <c r="P78" s="62" t="str">
        <f ca="1">IF(P$1&lt;&gt;"",IF(ISNA(INDIRECT("GWN!N"&amp;Tabelle2!$B72)),"",IF(INDIRECT("GWN!N"&amp;Tabelle2!$B72)="-","-",IF(INDIRECT("GWN!N"&amp;Tabelle2!$B72)="","",IF(INDIRECT("GWN!N"&amp;Tabelle2!$B72)=0,Tabelle2!$D72,INDIRECT("GWN!N"&amp;Tabelle2!$B72))))),"")</f>
        <v/>
      </c>
      <c r="Q78" s="62" t="str">
        <f ca="1">IF(Q$1&lt;&gt;"",IF(ISNA(INDIRECT("GWN!O"&amp;Tabelle2!$B72)),"",IF(INDIRECT("GWN!O"&amp;Tabelle2!$B72)="-","-",IF(INDIRECT("GWN!O"&amp;Tabelle2!$B72)="","",IF(INDIRECT("GWN!O"&amp;Tabelle2!$B72)=0,Tabelle2!$D72,INDIRECT("GWN!O"&amp;Tabelle2!$B72))))),"")</f>
        <v/>
      </c>
      <c r="R78" s="62" t="str">
        <f ca="1">IF(R$1&lt;&gt;"",IF(ISNA(INDIRECT("GWN!P"&amp;Tabelle2!$B72)),"",IF(INDIRECT("GWN!P"&amp;Tabelle2!$B72)="-","-",IF(INDIRECT("GWN!P"&amp;Tabelle2!$B72)="","",IF(INDIRECT("GWN!P"&amp;Tabelle2!$B72)=0,Tabelle2!$D72,INDIRECT("GWN!P"&amp;Tabelle2!$B72))))),"")</f>
        <v/>
      </c>
      <c r="S78" s="62" t="str">
        <f ca="1">IF(S$1&lt;&gt;"",IF(ISNA(INDIRECT("GWN!Q"&amp;Tabelle2!$B72)),"",IF(INDIRECT("GWN!Q"&amp;Tabelle2!$B72)="-","-",IF(INDIRECT("GWN!Q"&amp;Tabelle2!$B72)="","",IF(INDIRECT("GWN!Q"&amp;Tabelle2!$B72)=0,Tabelle2!$D72,INDIRECT("GWN!Q"&amp;Tabelle2!$B72))))),"")</f>
        <v/>
      </c>
      <c r="T78" s="62" t="str">
        <f ca="1">IF(T$1&lt;&gt;"",IF(ISNA(INDIRECT("GWN!R"&amp;Tabelle2!$B72)),"",IF(INDIRECT("GWN!R"&amp;Tabelle2!$B72)="-","-",IF(INDIRECT("GWN!R"&amp;Tabelle2!$B72)="","",IF(INDIRECT("GWN!R"&amp;Tabelle2!$B72)=0,Tabelle2!$D72,INDIRECT("GWN!R"&amp;Tabelle2!$B72))))),"")</f>
        <v/>
      </c>
      <c r="U78" s="62" t="str">
        <f ca="1">IF(U$1&lt;&gt;"",IF(ISNA(INDIRECT("GWN!S"&amp;Tabelle2!$B72)),"",IF(INDIRECT("GWN!S"&amp;Tabelle2!$B72)="-","-",IF(INDIRECT("GWN!S"&amp;Tabelle2!$B72)="","",IF(INDIRECT("GWN!S"&amp;Tabelle2!$B72)=0,Tabelle2!$D72,INDIRECT("GWN!S"&amp;Tabelle2!$B72))))),"")</f>
        <v/>
      </c>
      <c r="V78" s="62" t="str">
        <f ca="1">IF(V$1&lt;&gt;"",IF(ISNA(INDIRECT("GWN!T"&amp;Tabelle2!$B72)),"",IF(INDIRECT("GWN!T"&amp;Tabelle2!$B72)="-","-",IF(INDIRECT("GWN!T"&amp;Tabelle2!$B72)="","",IF(INDIRECT("GWN!T"&amp;Tabelle2!$B72)=0,Tabelle2!$D72,INDIRECT("GWN!T"&amp;Tabelle2!$B72))))),"")</f>
        <v/>
      </c>
      <c r="W78" s="62" t="str">
        <f ca="1">IF(W$1&lt;&gt;"",IF(ISNA(INDIRECT("GWN!U"&amp;Tabelle2!$B72)),"",IF(INDIRECT("GWN!U"&amp;Tabelle2!$B72)="-","-",IF(INDIRECT("GWN!U"&amp;Tabelle2!$B72)="","",IF(INDIRECT("GWN!U"&amp;Tabelle2!$B72)=0,Tabelle2!$D72,INDIRECT("GWN!U"&amp;Tabelle2!$B72))))),"")</f>
        <v/>
      </c>
      <c r="X78" s="62" t="str">
        <f ca="1">IF(X$1&lt;&gt;"",IF(ISNA(INDIRECT("GWN!V"&amp;Tabelle2!$B72)),"",IF(INDIRECT("GWN!V"&amp;Tabelle2!$B72)="-","-",IF(INDIRECT("GWN!V"&amp;Tabelle2!$B72)="","",IF(INDIRECT("GWN!V"&amp;Tabelle2!$B72)=0,Tabelle2!$D72,INDIRECT("GWN!V"&amp;Tabelle2!$B72))))),"")</f>
        <v/>
      </c>
      <c r="Y78" s="62" t="str">
        <f ca="1">IF(Y$1&lt;&gt;"",IF(ISNA(INDIRECT("GWN!W"&amp;Tabelle2!$B72)),"",IF(INDIRECT("GWN!W"&amp;Tabelle2!$B72)="-","-",IF(INDIRECT("GWN!W"&amp;Tabelle2!$B72)="","",IF(INDIRECT("GWN!W"&amp;Tabelle2!$B72)=0,Tabelle2!$D72,INDIRECT("GWN!W"&amp;Tabelle2!$B72))))),"")</f>
        <v/>
      </c>
      <c r="Z78" s="62" t="str">
        <f ca="1">IF(Z$1&lt;&gt;"",IF(ISNA(INDIRECT("GWN!X"&amp;Tabelle2!$B72)),"",IF(INDIRECT("GWN!X"&amp;Tabelle2!$B72)="-","-",IF(INDIRECT("GWN!X"&amp;Tabelle2!$B72)="","",IF(INDIRECT("GWN!X"&amp;Tabelle2!$B72)=0,Tabelle2!$D72,INDIRECT("GWN!X"&amp;Tabelle2!$B72))))),"")</f>
        <v/>
      </c>
      <c r="AA78" s="48"/>
    </row>
    <row r="79" spans="1:27" x14ac:dyDescent="0.2">
      <c r="A79" s="162" t="s">
        <v>147</v>
      </c>
      <c r="B79" s="62"/>
      <c r="C79" s="62"/>
      <c r="D79" s="62" t="s">
        <v>147</v>
      </c>
      <c r="E79" s="165" t="s">
        <v>128</v>
      </c>
      <c r="F79" s="334" t="s">
        <v>9</v>
      </c>
      <c r="G79" s="62" t="str">
        <f ca="1">IF(G$1&lt;&gt;"",IF(ISNA(INDIRECT("GWN!E"&amp;Tabelle2!$B73)),"",IF(INDIRECT("GWN!E"&amp;Tabelle2!$B73)="-","-",IF(INDIRECT("GWN!E"&amp;Tabelle2!$B73)="","",IF(INDIRECT("GWN!E"&amp;Tabelle2!$B73)=0,Tabelle2!$D73,INDIRECT("GWN!E"&amp;Tabelle2!$B73))))),"")</f>
        <v/>
      </c>
      <c r="H79" s="62" t="str">
        <f ca="1">IF(H$1&lt;&gt;"",IF(ISNA(INDIRECT("GWN!F"&amp;Tabelle2!$B73)),"",IF(INDIRECT("GWN!F"&amp;Tabelle2!$B73)="-","-",IF(INDIRECT("GWN!F"&amp;Tabelle2!$B73)="","",IF(INDIRECT("GWN!F"&amp;Tabelle2!$B73)=0,Tabelle2!$D73,INDIRECT("GWN!F"&amp;Tabelle2!$B73))))),"")</f>
        <v/>
      </c>
      <c r="I79" s="62" t="str">
        <f ca="1">IF(I$1&lt;&gt;"",IF(ISNA(INDIRECT("GWN!G"&amp;Tabelle2!$B73)),"",IF(INDIRECT("GWN!G"&amp;Tabelle2!$B73)="-","-",IF(INDIRECT("GWN!G"&amp;Tabelle2!$B73)="","",IF(INDIRECT("GWN!G"&amp;Tabelle2!$B73)=0,Tabelle2!$D73,INDIRECT("GWN!G"&amp;Tabelle2!$B73))))),"")</f>
        <v/>
      </c>
      <c r="J79" s="62" t="str">
        <f ca="1">IF(J$1&lt;&gt;"",IF(ISNA(INDIRECT("GWN!H"&amp;Tabelle2!$B73)),"",IF(INDIRECT("GWN!H"&amp;Tabelle2!$B73)="-","-",IF(INDIRECT("GWN!H"&amp;Tabelle2!$B73)="","",IF(INDIRECT("GWN!H"&amp;Tabelle2!$B73)=0,Tabelle2!$D73,INDIRECT("GWN!H"&amp;Tabelle2!$B73))))),"")</f>
        <v/>
      </c>
      <c r="K79" s="62" t="str">
        <f ca="1">IF(K$1&lt;&gt;"",IF(ISNA(INDIRECT("GWN!I"&amp;Tabelle2!$B73)),"",IF(INDIRECT("GWN!I"&amp;Tabelle2!$B73)="-","-",IF(INDIRECT("GWN!I"&amp;Tabelle2!$B73)="","",IF(INDIRECT("GWN!I"&amp;Tabelle2!$B73)=0,Tabelle2!$D73,INDIRECT("GWN!I"&amp;Tabelle2!$B73))))),"")</f>
        <v/>
      </c>
      <c r="L79" s="62" t="str">
        <f ca="1">IF(L$1&lt;&gt;"",IF(ISNA(INDIRECT("GWN!J"&amp;Tabelle2!$B73)),"",IF(INDIRECT("GWN!J"&amp;Tabelle2!$B73)="-","-",IF(INDIRECT("GWN!J"&amp;Tabelle2!$B73)="","",IF(INDIRECT("GWN!J"&amp;Tabelle2!$B73)=0,Tabelle2!$D73,INDIRECT("GWN!J"&amp;Tabelle2!$B73))))),"")</f>
        <v/>
      </c>
      <c r="M79" s="62" t="str">
        <f ca="1">IF(M$1&lt;&gt;"",IF(ISNA(INDIRECT("GWN!K"&amp;Tabelle2!$B73)),"",IF(INDIRECT("GWN!K"&amp;Tabelle2!$B73)="-","-",IF(INDIRECT("GWN!K"&amp;Tabelle2!$B73)="","",IF(INDIRECT("GWN!K"&amp;Tabelle2!$B73)=0,Tabelle2!$D73,INDIRECT("GWN!K"&amp;Tabelle2!$B73))))),"")</f>
        <v/>
      </c>
      <c r="N79" s="62" t="str">
        <f ca="1">IF(N$1&lt;&gt;"",IF(ISNA(INDIRECT("GWN!L"&amp;Tabelle2!$B73)),"",IF(INDIRECT("GWN!L"&amp;Tabelle2!$B73)="-","-",IF(INDIRECT("GWN!L"&amp;Tabelle2!$B73)="","",IF(INDIRECT("GWN!L"&amp;Tabelle2!$B73)=0,Tabelle2!$D73,INDIRECT("GWN!L"&amp;Tabelle2!$B73))))),"")</f>
        <v/>
      </c>
      <c r="O79" s="62" t="str">
        <f ca="1">IF(O$1&lt;&gt;"",IF(ISNA(INDIRECT("GWN!M"&amp;Tabelle2!$B73)),"",IF(INDIRECT("GWN!M"&amp;Tabelle2!$B73)="-","-",IF(INDIRECT("GWN!M"&amp;Tabelle2!$B73)="","",IF(INDIRECT("GWN!M"&amp;Tabelle2!$B73)=0,Tabelle2!$D73,INDIRECT("GWN!M"&amp;Tabelle2!$B73))))),"")</f>
        <v/>
      </c>
      <c r="P79" s="62" t="str">
        <f ca="1">IF(P$1&lt;&gt;"",IF(ISNA(INDIRECT("GWN!N"&amp;Tabelle2!$B73)),"",IF(INDIRECT("GWN!N"&amp;Tabelle2!$B73)="-","-",IF(INDIRECT("GWN!N"&amp;Tabelle2!$B73)="","",IF(INDIRECT("GWN!N"&amp;Tabelle2!$B73)=0,Tabelle2!$D73,INDIRECT("GWN!N"&amp;Tabelle2!$B73))))),"")</f>
        <v/>
      </c>
      <c r="Q79" s="62" t="str">
        <f ca="1">IF(Q$1&lt;&gt;"",IF(ISNA(INDIRECT("GWN!O"&amp;Tabelle2!$B73)),"",IF(INDIRECT("GWN!O"&amp;Tabelle2!$B73)="-","-",IF(INDIRECT("GWN!O"&amp;Tabelle2!$B73)="","",IF(INDIRECT("GWN!O"&amp;Tabelle2!$B73)=0,Tabelle2!$D73,INDIRECT("GWN!O"&amp;Tabelle2!$B73))))),"")</f>
        <v/>
      </c>
      <c r="R79" s="62" t="str">
        <f ca="1">IF(R$1&lt;&gt;"",IF(ISNA(INDIRECT("GWN!P"&amp;Tabelle2!$B73)),"",IF(INDIRECT("GWN!P"&amp;Tabelle2!$B73)="-","-",IF(INDIRECT("GWN!P"&amp;Tabelle2!$B73)="","",IF(INDIRECT("GWN!P"&amp;Tabelle2!$B73)=0,Tabelle2!$D73,INDIRECT("GWN!P"&amp;Tabelle2!$B73))))),"")</f>
        <v/>
      </c>
      <c r="S79" s="62" t="str">
        <f ca="1">IF(S$1&lt;&gt;"",IF(ISNA(INDIRECT("GWN!Q"&amp;Tabelle2!$B73)),"",IF(INDIRECT("GWN!Q"&amp;Tabelle2!$B73)="-","-",IF(INDIRECT("GWN!Q"&amp;Tabelle2!$B73)="","",IF(INDIRECT("GWN!Q"&amp;Tabelle2!$B73)=0,Tabelle2!$D73,INDIRECT("GWN!Q"&amp;Tabelle2!$B73))))),"")</f>
        <v/>
      </c>
      <c r="T79" s="62" t="str">
        <f ca="1">IF(T$1&lt;&gt;"",IF(ISNA(INDIRECT("GWN!R"&amp;Tabelle2!$B73)),"",IF(INDIRECT("GWN!R"&amp;Tabelle2!$B73)="-","-",IF(INDIRECT("GWN!R"&amp;Tabelle2!$B73)="","",IF(INDIRECT("GWN!R"&amp;Tabelle2!$B73)=0,Tabelle2!$D73,INDIRECT("GWN!R"&amp;Tabelle2!$B73))))),"")</f>
        <v/>
      </c>
      <c r="U79" s="62" t="str">
        <f ca="1">IF(U$1&lt;&gt;"",IF(ISNA(INDIRECT("GWN!S"&amp;Tabelle2!$B73)),"",IF(INDIRECT("GWN!S"&amp;Tabelle2!$B73)="-","-",IF(INDIRECT("GWN!S"&amp;Tabelle2!$B73)="","",IF(INDIRECT("GWN!S"&amp;Tabelle2!$B73)=0,Tabelle2!$D73,INDIRECT("GWN!S"&amp;Tabelle2!$B73))))),"")</f>
        <v/>
      </c>
      <c r="V79" s="62" t="str">
        <f ca="1">IF(V$1&lt;&gt;"",IF(ISNA(INDIRECT("GWN!T"&amp;Tabelle2!$B73)),"",IF(INDIRECT("GWN!T"&amp;Tabelle2!$B73)="-","-",IF(INDIRECT("GWN!T"&amp;Tabelle2!$B73)="","",IF(INDIRECT("GWN!T"&amp;Tabelle2!$B73)=0,Tabelle2!$D73,INDIRECT("GWN!T"&amp;Tabelle2!$B73))))),"")</f>
        <v/>
      </c>
      <c r="W79" s="62" t="str">
        <f ca="1">IF(W$1&lt;&gt;"",IF(ISNA(INDIRECT("GWN!U"&amp;Tabelle2!$B73)),"",IF(INDIRECT("GWN!U"&amp;Tabelle2!$B73)="-","-",IF(INDIRECT("GWN!U"&amp;Tabelle2!$B73)="","",IF(INDIRECT("GWN!U"&amp;Tabelle2!$B73)=0,Tabelle2!$D73,INDIRECT("GWN!U"&amp;Tabelle2!$B73))))),"")</f>
        <v/>
      </c>
      <c r="X79" s="62" t="str">
        <f ca="1">IF(X$1&lt;&gt;"",IF(ISNA(INDIRECT("GWN!V"&amp;Tabelle2!$B73)),"",IF(INDIRECT("GWN!V"&amp;Tabelle2!$B73)="-","-",IF(INDIRECT("GWN!V"&amp;Tabelle2!$B73)="","",IF(INDIRECT("GWN!V"&amp;Tabelle2!$B73)=0,Tabelle2!$D73,INDIRECT("GWN!V"&amp;Tabelle2!$B73))))),"")</f>
        <v/>
      </c>
      <c r="Y79" s="62" t="str">
        <f ca="1">IF(Y$1&lt;&gt;"",IF(ISNA(INDIRECT("GWN!W"&amp;Tabelle2!$B73)),"",IF(INDIRECT("GWN!W"&amp;Tabelle2!$B73)="-","-",IF(INDIRECT("GWN!W"&amp;Tabelle2!$B73)="","",IF(INDIRECT("GWN!W"&amp;Tabelle2!$B73)=0,Tabelle2!$D73,INDIRECT("GWN!W"&amp;Tabelle2!$B73))))),"")</f>
        <v/>
      </c>
      <c r="Z79" s="62" t="str">
        <f ca="1">IF(Z$1&lt;&gt;"",IF(ISNA(INDIRECT("GWN!X"&amp;Tabelle2!$B73)),"",IF(INDIRECT("GWN!X"&amp;Tabelle2!$B73)="-","-",IF(INDIRECT("GWN!X"&amp;Tabelle2!$B73)="","",IF(INDIRECT("GWN!X"&amp;Tabelle2!$B73)=0,Tabelle2!$D73,INDIRECT("GWN!X"&amp;Tabelle2!$B73))))),"")</f>
        <v/>
      </c>
      <c r="AA79" s="48"/>
    </row>
    <row r="80" spans="1:27" x14ac:dyDescent="0.2">
      <c r="A80" s="162" t="s">
        <v>147</v>
      </c>
      <c r="B80" s="62" t="s">
        <v>147</v>
      </c>
      <c r="C80" s="62" t="s">
        <v>147</v>
      </c>
      <c r="D80" s="62" t="s">
        <v>147</v>
      </c>
      <c r="E80" s="165" t="s">
        <v>129</v>
      </c>
      <c r="F80" s="334" t="s">
        <v>9</v>
      </c>
      <c r="G80" s="62" t="str">
        <f ca="1">IF(G$1&lt;&gt;"",IF(ISNA(INDIRECT("GWN!E"&amp;Tabelle2!$B74)),"",IF(INDIRECT("GWN!E"&amp;Tabelle2!$B74)="-","-",IF(INDIRECT("GWN!E"&amp;Tabelle2!$B74)="","",IF(INDIRECT("GWN!E"&amp;Tabelle2!$B74)=0,Tabelle2!$D74,INDIRECT("GWN!E"&amp;Tabelle2!$B74))))),"")</f>
        <v/>
      </c>
      <c r="H80" s="62" t="str">
        <f ca="1">IF(H$1&lt;&gt;"",IF(ISNA(INDIRECT("GWN!F"&amp;Tabelle2!$B74)),"",IF(INDIRECT("GWN!F"&amp;Tabelle2!$B74)="-","-",IF(INDIRECT("GWN!F"&amp;Tabelle2!$B74)="","",IF(INDIRECT("GWN!F"&amp;Tabelle2!$B74)=0,Tabelle2!$D74,INDIRECT("GWN!F"&amp;Tabelle2!$B74))))),"")</f>
        <v/>
      </c>
      <c r="I80" s="62" t="str">
        <f ca="1">IF(I$1&lt;&gt;"",IF(ISNA(INDIRECT("GWN!G"&amp;Tabelle2!$B74)),"",IF(INDIRECT("GWN!G"&amp;Tabelle2!$B74)="-","-",IF(INDIRECT("GWN!G"&amp;Tabelle2!$B74)="","",IF(INDIRECT("GWN!G"&amp;Tabelle2!$B74)=0,Tabelle2!$D74,INDIRECT("GWN!G"&amp;Tabelle2!$B74))))),"")</f>
        <v/>
      </c>
      <c r="J80" s="62" t="str">
        <f ca="1">IF(J$1&lt;&gt;"",IF(ISNA(INDIRECT("GWN!H"&amp;Tabelle2!$B74)),"",IF(INDIRECT("GWN!H"&amp;Tabelle2!$B74)="-","-",IF(INDIRECT("GWN!H"&amp;Tabelle2!$B74)="","",IF(INDIRECT("GWN!H"&amp;Tabelle2!$B74)=0,Tabelle2!$D74,INDIRECT("GWN!H"&amp;Tabelle2!$B74))))),"")</f>
        <v/>
      </c>
      <c r="K80" s="62" t="str">
        <f ca="1">IF(K$1&lt;&gt;"",IF(ISNA(INDIRECT("GWN!I"&amp;Tabelle2!$B74)),"",IF(INDIRECT("GWN!I"&amp;Tabelle2!$B74)="-","-",IF(INDIRECT("GWN!I"&amp;Tabelle2!$B74)="","",IF(INDIRECT("GWN!I"&amp;Tabelle2!$B74)=0,Tabelle2!$D74,INDIRECT("GWN!I"&amp;Tabelle2!$B74))))),"")</f>
        <v/>
      </c>
      <c r="L80" s="62" t="str">
        <f ca="1">IF(L$1&lt;&gt;"",IF(ISNA(INDIRECT("GWN!J"&amp;Tabelle2!$B74)),"",IF(INDIRECT("GWN!J"&amp;Tabelle2!$B74)="-","-",IF(INDIRECT("GWN!J"&amp;Tabelle2!$B74)="","",IF(INDIRECT("GWN!J"&amp;Tabelle2!$B74)=0,Tabelle2!$D74,INDIRECT("GWN!J"&amp;Tabelle2!$B74))))),"")</f>
        <v/>
      </c>
      <c r="M80" s="62" t="str">
        <f ca="1">IF(M$1&lt;&gt;"",IF(ISNA(INDIRECT("GWN!K"&amp;Tabelle2!$B74)),"",IF(INDIRECT("GWN!K"&amp;Tabelle2!$B74)="-","-",IF(INDIRECT("GWN!K"&amp;Tabelle2!$B74)="","",IF(INDIRECT("GWN!K"&amp;Tabelle2!$B74)=0,Tabelle2!$D74,INDIRECT("GWN!K"&amp;Tabelle2!$B74))))),"")</f>
        <v/>
      </c>
      <c r="N80" s="62" t="str">
        <f ca="1">IF(N$1&lt;&gt;"",IF(ISNA(INDIRECT("GWN!L"&amp;Tabelle2!$B74)),"",IF(INDIRECT("GWN!L"&amp;Tabelle2!$B74)="-","-",IF(INDIRECT("GWN!L"&amp;Tabelle2!$B74)="","",IF(INDIRECT("GWN!L"&amp;Tabelle2!$B74)=0,Tabelle2!$D74,INDIRECT("GWN!L"&amp;Tabelle2!$B74))))),"")</f>
        <v/>
      </c>
      <c r="O80" s="62" t="str">
        <f ca="1">IF(O$1&lt;&gt;"",IF(ISNA(INDIRECT("GWN!M"&amp;Tabelle2!$B74)),"",IF(INDIRECT("GWN!M"&amp;Tabelle2!$B74)="-","-",IF(INDIRECT("GWN!M"&amp;Tabelle2!$B74)="","",IF(INDIRECT("GWN!M"&amp;Tabelle2!$B74)=0,Tabelle2!$D74,INDIRECT("GWN!M"&amp;Tabelle2!$B74))))),"")</f>
        <v/>
      </c>
      <c r="P80" s="62" t="str">
        <f ca="1">IF(P$1&lt;&gt;"",IF(ISNA(INDIRECT("GWN!N"&amp;Tabelle2!$B74)),"",IF(INDIRECT("GWN!N"&amp;Tabelle2!$B74)="-","-",IF(INDIRECT("GWN!N"&amp;Tabelle2!$B74)="","",IF(INDIRECT("GWN!N"&amp;Tabelle2!$B74)=0,Tabelle2!$D74,INDIRECT("GWN!N"&amp;Tabelle2!$B74))))),"")</f>
        <v/>
      </c>
      <c r="Q80" s="62" t="str">
        <f ca="1">IF(Q$1&lt;&gt;"",IF(ISNA(INDIRECT("GWN!O"&amp;Tabelle2!$B74)),"",IF(INDIRECT("GWN!O"&amp;Tabelle2!$B74)="-","-",IF(INDIRECT("GWN!O"&amp;Tabelle2!$B74)="","",IF(INDIRECT("GWN!O"&amp;Tabelle2!$B74)=0,Tabelle2!$D74,INDIRECT("GWN!O"&amp;Tabelle2!$B74))))),"")</f>
        <v/>
      </c>
      <c r="R80" s="62" t="str">
        <f ca="1">IF(R$1&lt;&gt;"",IF(ISNA(INDIRECT("GWN!P"&amp;Tabelle2!$B74)),"",IF(INDIRECT("GWN!P"&amp;Tabelle2!$B74)="-","-",IF(INDIRECT("GWN!P"&amp;Tabelle2!$B74)="","",IF(INDIRECT("GWN!P"&amp;Tabelle2!$B74)=0,Tabelle2!$D74,INDIRECT("GWN!P"&amp;Tabelle2!$B74))))),"")</f>
        <v/>
      </c>
      <c r="S80" s="62" t="str">
        <f ca="1">IF(S$1&lt;&gt;"",IF(ISNA(INDIRECT("GWN!Q"&amp;Tabelle2!$B74)),"",IF(INDIRECT("GWN!Q"&amp;Tabelle2!$B74)="-","-",IF(INDIRECT("GWN!Q"&amp;Tabelle2!$B74)="","",IF(INDIRECT("GWN!Q"&amp;Tabelle2!$B74)=0,Tabelle2!$D74,INDIRECT("GWN!Q"&amp;Tabelle2!$B74))))),"")</f>
        <v/>
      </c>
      <c r="T80" s="62" t="str">
        <f ca="1">IF(T$1&lt;&gt;"",IF(ISNA(INDIRECT("GWN!R"&amp;Tabelle2!$B74)),"",IF(INDIRECT("GWN!R"&amp;Tabelle2!$B74)="-","-",IF(INDIRECT("GWN!R"&amp;Tabelle2!$B74)="","",IF(INDIRECT("GWN!R"&amp;Tabelle2!$B74)=0,Tabelle2!$D74,INDIRECT("GWN!R"&amp;Tabelle2!$B74))))),"")</f>
        <v/>
      </c>
      <c r="U80" s="62" t="str">
        <f ca="1">IF(U$1&lt;&gt;"",IF(ISNA(INDIRECT("GWN!S"&amp;Tabelle2!$B74)),"",IF(INDIRECT("GWN!S"&amp;Tabelle2!$B74)="-","-",IF(INDIRECT("GWN!S"&amp;Tabelle2!$B74)="","",IF(INDIRECT("GWN!S"&amp;Tabelle2!$B74)=0,Tabelle2!$D74,INDIRECT("GWN!S"&amp;Tabelle2!$B74))))),"")</f>
        <v/>
      </c>
      <c r="V80" s="62" t="str">
        <f ca="1">IF(V$1&lt;&gt;"",IF(ISNA(INDIRECT("GWN!T"&amp;Tabelle2!$B74)),"",IF(INDIRECT("GWN!T"&amp;Tabelle2!$B74)="-","-",IF(INDIRECT("GWN!T"&amp;Tabelle2!$B74)="","",IF(INDIRECT("GWN!T"&amp;Tabelle2!$B74)=0,Tabelle2!$D74,INDIRECT("GWN!T"&amp;Tabelle2!$B74))))),"")</f>
        <v/>
      </c>
      <c r="W80" s="62" t="str">
        <f ca="1">IF(W$1&lt;&gt;"",IF(ISNA(INDIRECT("GWN!U"&amp;Tabelle2!$B74)),"",IF(INDIRECT("GWN!U"&amp;Tabelle2!$B74)="-","-",IF(INDIRECT("GWN!U"&amp;Tabelle2!$B74)="","",IF(INDIRECT("GWN!U"&amp;Tabelle2!$B74)=0,Tabelle2!$D74,INDIRECT("GWN!U"&amp;Tabelle2!$B74))))),"")</f>
        <v/>
      </c>
      <c r="X80" s="62" t="str">
        <f ca="1">IF(X$1&lt;&gt;"",IF(ISNA(INDIRECT("GWN!V"&amp;Tabelle2!$B74)),"",IF(INDIRECT("GWN!V"&amp;Tabelle2!$B74)="-","-",IF(INDIRECT("GWN!V"&amp;Tabelle2!$B74)="","",IF(INDIRECT("GWN!V"&amp;Tabelle2!$B74)=0,Tabelle2!$D74,INDIRECT("GWN!V"&amp;Tabelle2!$B74))))),"")</f>
        <v/>
      </c>
      <c r="Y80" s="62" t="str">
        <f ca="1">IF(Y$1&lt;&gt;"",IF(ISNA(INDIRECT("GWN!W"&amp;Tabelle2!$B74)),"",IF(INDIRECT("GWN!W"&amp;Tabelle2!$B74)="-","-",IF(INDIRECT("GWN!W"&amp;Tabelle2!$B74)="","",IF(INDIRECT("GWN!W"&amp;Tabelle2!$B74)=0,Tabelle2!$D74,INDIRECT("GWN!W"&amp;Tabelle2!$B74))))),"")</f>
        <v/>
      </c>
      <c r="Z80" s="62" t="str">
        <f ca="1">IF(Z$1&lt;&gt;"",IF(ISNA(INDIRECT("GWN!X"&amp;Tabelle2!$B74)),"",IF(INDIRECT("GWN!X"&amp;Tabelle2!$B74)="-","-",IF(INDIRECT("GWN!X"&amp;Tabelle2!$B74)="","",IF(INDIRECT("GWN!X"&amp;Tabelle2!$B74)=0,Tabelle2!$D74,INDIRECT("GWN!X"&amp;Tabelle2!$B74))))),"")</f>
        <v/>
      </c>
      <c r="AA80" s="48"/>
    </row>
    <row r="81" spans="1:27" x14ac:dyDescent="0.2">
      <c r="A81" s="162"/>
      <c r="B81" s="62"/>
      <c r="C81" s="62"/>
      <c r="D81" s="62"/>
      <c r="E81" s="168"/>
      <c r="F81" s="168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48"/>
    </row>
    <row r="82" spans="1:27" x14ac:dyDescent="0.2">
      <c r="A82" s="162"/>
      <c r="B82" s="62"/>
      <c r="C82" s="62"/>
      <c r="D82" s="62"/>
      <c r="E82" s="169" t="s">
        <v>130</v>
      </c>
      <c r="F82" s="170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48"/>
    </row>
    <row r="83" spans="1:27" x14ac:dyDescent="0.2">
      <c r="A83" s="162"/>
      <c r="B83" s="62"/>
      <c r="C83" s="62"/>
      <c r="D83" s="62"/>
      <c r="E83" s="171"/>
      <c r="F83" s="17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48"/>
    </row>
    <row r="84" spans="1:27" x14ac:dyDescent="0.2">
      <c r="A84" s="162" t="s">
        <v>147</v>
      </c>
      <c r="B84" s="62" t="s">
        <v>147</v>
      </c>
      <c r="C84" s="62" t="s">
        <v>147</v>
      </c>
      <c r="D84" s="62" t="s">
        <v>147</v>
      </c>
      <c r="E84" s="165" t="s">
        <v>131</v>
      </c>
      <c r="F84" s="166" t="s">
        <v>57</v>
      </c>
      <c r="G84" s="62" t="str">
        <f ca="1">IF(G$1&lt;&gt;"",IF(ISNA(INDIRECT("GWN!E"&amp;Tabelle2!$B78)),"",IF(INDIRECT("GWN!E"&amp;Tabelle2!$B78)="-","-",IF(INDIRECT("GWN!E"&amp;Tabelle2!$B78)="","",IF(INDIRECT("GWN!E"&amp;Tabelle2!$B78)=0,Tabelle2!$D78,IF(Tabelle2!G78="µg/l",0.001*INDIRECT("GWN!E"&amp;Tabelle2!$B78),INDIRECT("GWN!E"&amp;Tabelle2!$B78)))))),"")</f>
        <v/>
      </c>
      <c r="H84" s="62" t="str">
        <f ca="1">IF(H$1&lt;&gt;"",IF(ISNA(INDIRECT("GWN!F"&amp;Tabelle2!$B78)),"",IF(INDIRECT("GWN!F"&amp;Tabelle2!$B78)="-","-",IF(INDIRECT("GWN!F"&amp;Tabelle2!$B78)="","",IF(INDIRECT("GWN!F"&amp;Tabelle2!$B78)=0,Tabelle2!$D78,IF(Tabelle2!H78="µg/l",0.001*INDIRECT("GWN!F"&amp;Tabelle2!$B78),INDIRECT("GWN!F"&amp;Tabelle2!$B78)))))),"")</f>
        <v/>
      </c>
      <c r="I84" s="62" t="str">
        <f ca="1">IF(I$1&lt;&gt;"",IF(ISNA(INDIRECT("GWN!G"&amp;Tabelle2!$B78)),"",IF(INDIRECT("GWN!G"&amp;Tabelle2!$B78)="-","-",IF(INDIRECT("GWN!G"&amp;Tabelle2!$B78)="","",IF(INDIRECT("GWN!G"&amp;Tabelle2!$B78)=0,Tabelle2!$D78,IF(Tabelle2!I78="µg/l",0.001*INDIRECT("GWN!G"&amp;Tabelle2!$B78),INDIRECT("GWN!G"&amp;Tabelle2!$B78)))))),"")</f>
        <v/>
      </c>
      <c r="J84" s="62" t="str">
        <f ca="1">IF(J$1&lt;&gt;"",IF(ISNA(INDIRECT("GWN!H"&amp;Tabelle2!$B78)),"",IF(INDIRECT("GWN!H"&amp;Tabelle2!$B78)="-","-",IF(INDIRECT("GWN!H"&amp;Tabelle2!$B78)="","",IF(INDIRECT("GWN!H"&amp;Tabelle2!$B78)=0,Tabelle2!$D78,IF(Tabelle2!J78="µg/l",0.001*INDIRECT("GWN!H"&amp;Tabelle2!$B78),INDIRECT("GWN!H"&amp;Tabelle2!$B78)))))),"")</f>
        <v/>
      </c>
      <c r="K84" s="62" t="str">
        <f ca="1">IF(K$1&lt;&gt;"",IF(ISNA(INDIRECT("GWN!I"&amp;Tabelle2!$B78)),"",IF(INDIRECT("GWN!I"&amp;Tabelle2!$B78)="-","-",IF(INDIRECT("GWN!I"&amp;Tabelle2!$B78)="","",IF(INDIRECT("GWN!I"&amp;Tabelle2!$B78)=0,Tabelle2!$D78,IF(Tabelle2!K78="µg/l",0.001*INDIRECT("GWN!I"&amp;Tabelle2!$B78),INDIRECT("GWN!I"&amp;Tabelle2!$B78)))))),"")</f>
        <v/>
      </c>
      <c r="L84" s="62" t="str">
        <f ca="1">IF(L$1&lt;&gt;"",IF(ISNA(INDIRECT("GWN!J"&amp;Tabelle2!$B78)),"",IF(INDIRECT("GWN!J"&amp;Tabelle2!$B78)="-","-",IF(INDIRECT("GWN!J"&amp;Tabelle2!$B78)="","",IF(INDIRECT("GWN!J"&amp;Tabelle2!$B78)=0,Tabelle2!$D78,IF(Tabelle2!L78="µg/l",0.001*INDIRECT("GWN!J"&amp;Tabelle2!$B78),INDIRECT("GWN!J"&amp;Tabelle2!$B78)))))),"")</f>
        <v/>
      </c>
      <c r="M84" s="62" t="str">
        <f ca="1">IF(M$1&lt;&gt;"",IF(ISNA(INDIRECT("GWN!K"&amp;Tabelle2!$B78)),"",IF(INDIRECT("GWN!K"&amp;Tabelle2!$B78)="-","-",IF(INDIRECT("GWN!K"&amp;Tabelle2!$B78)="","",IF(INDIRECT("GWN!K"&amp;Tabelle2!$B78)=0,Tabelle2!$D78,IF(Tabelle2!M78="µg/l",0.001*INDIRECT("GWN!K"&amp;Tabelle2!$B78),INDIRECT("GWN!K"&amp;Tabelle2!$B78)))))),"")</f>
        <v/>
      </c>
      <c r="N84" s="62" t="str">
        <f ca="1">IF(N$1&lt;&gt;"",IF(ISNA(INDIRECT("GWN!L"&amp;Tabelle2!$B78)),"",IF(INDIRECT("GWN!L"&amp;Tabelle2!$B78)="-","-",IF(INDIRECT("GWN!L"&amp;Tabelle2!$B78)="","",IF(INDIRECT("GWN!L"&amp;Tabelle2!$B78)=0,Tabelle2!$D78,IF(Tabelle2!N78="µg/l",0.001*INDIRECT("GWN!L"&amp;Tabelle2!$B78),INDIRECT("GWN!L"&amp;Tabelle2!$B78)))))),"")</f>
        <v/>
      </c>
      <c r="O84" s="62" t="str">
        <f ca="1">IF(O$1&lt;&gt;"",IF(ISNA(INDIRECT("GWN!M"&amp;Tabelle2!$B78)),"",IF(INDIRECT("GWN!M"&amp;Tabelle2!$B78)="-","-",IF(INDIRECT("GWN!M"&amp;Tabelle2!$B78)="","",IF(INDIRECT("GWN!M"&amp;Tabelle2!$B78)=0,Tabelle2!$D78,IF(Tabelle2!O78="µg/l",0.001*INDIRECT("GWN!M"&amp;Tabelle2!$B78),INDIRECT("GWN!M"&amp;Tabelle2!$B78)))))),"")</f>
        <v/>
      </c>
      <c r="P84" s="62" t="str">
        <f ca="1">IF(P$1&lt;&gt;"",IF(ISNA(INDIRECT("GWN!N"&amp;Tabelle2!$B78)),"",IF(INDIRECT("GWN!N"&amp;Tabelle2!$B78)="-","-",IF(INDIRECT("GWN!N"&amp;Tabelle2!$B78)="","",IF(INDIRECT("GWN!N"&amp;Tabelle2!$B78)=0,Tabelle2!$D78,IF(Tabelle2!P78="µg/l",0.001*INDIRECT("GWN!N"&amp;Tabelle2!$B78),INDIRECT("GWN!N"&amp;Tabelle2!$B78)))))),"")</f>
        <v/>
      </c>
      <c r="Q84" s="62" t="str">
        <f ca="1">IF(Q$1&lt;&gt;"",IF(ISNA(INDIRECT("GWN!O"&amp;Tabelle2!$B78)),"",IF(INDIRECT("GWN!O"&amp;Tabelle2!$B78)="-","-",IF(INDIRECT("GWN!O"&amp;Tabelle2!$B78)="","",IF(INDIRECT("GWN!O"&amp;Tabelle2!$B78)=0,Tabelle2!$D78,IF(Tabelle2!Q78="µg/l",0.001*INDIRECT("GWN!O"&amp;Tabelle2!$B78),INDIRECT("GWN!O"&amp;Tabelle2!$B78)))))),"")</f>
        <v/>
      </c>
      <c r="R84" s="62" t="str">
        <f ca="1">IF(R$1&lt;&gt;"",IF(ISNA(INDIRECT("GWN!P"&amp;Tabelle2!$B78)),"",IF(INDIRECT("GWN!P"&amp;Tabelle2!$B78)="-","-",IF(INDIRECT("GWN!P"&amp;Tabelle2!$B78)="","",IF(INDIRECT("GWN!P"&amp;Tabelle2!$B78)=0,Tabelle2!$D78,IF(Tabelle2!R78="µg/l",0.001*INDIRECT("GWN!P"&amp;Tabelle2!$B78),INDIRECT("GWN!P"&amp;Tabelle2!$B78)))))),"")</f>
        <v/>
      </c>
      <c r="S84" s="62" t="str">
        <f ca="1">IF(S$1&lt;&gt;"",IF(ISNA(INDIRECT("GWN!Q"&amp;Tabelle2!$B78)),"",IF(INDIRECT("GWN!Q"&amp;Tabelle2!$B78)="-","-",IF(INDIRECT("GWN!Q"&amp;Tabelle2!$B78)="","",IF(INDIRECT("GWN!Q"&amp;Tabelle2!$B78)=0,Tabelle2!$D78,IF(Tabelle2!S78="µg/l",0.001*INDIRECT("GWN!Q"&amp;Tabelle2!$B78),INDIRECT("GWN!Q"&amp;Tabelle2!$B78)))))),"")</f>
        <v/>
      </c>
      <c r="T84" s="62" t="str">
        <f ca="1">IF(T$1&lt;&gt;"",IF(ISNA(INDIRECT("GWN!R"&amp;Tabelle2!$B78)),"",IF(INDIRECT("GWN!R"&amp;Tabelle2!$B78)="-","-",IF(INDIRECT("GWN!R"&amp;Tabelle2!$B78)="","",IF(INDIRECT("GWN!R"&amp;Tabelle2!$B78)=0,Tabelle2!$D78,IF(Tabelle2!T78="µg/l",0.001*INDIRECT("GWN!R"&amp;Tabelle2!$B78),INDIRECT("GWN!R"&amp;Tabelle2!$B78)))))),"")</f>
        <v/>
      </c>
      <c r="U84" s="62" t="str">
        <f ca="1">IF(U$1&lt;&gt;"",IF(ISNA(INDIRECT("GWN!S"&amp;Tabelle2!$B78)),"",IF(INDIRECT("GWN!S"&amp;Tabelle2!$B78)="-","-",IF(INDIRECT("GWN!S"&amp;Tabelle2!$B78)="","",IF(INDIRECT("GWN!S"&amp;Tabelle2!$B78)=0,Tabelle2!$D78,IF(Tabelle2!U78="µg/l",0.001*INDIRECT("GWN!S"&amp;Tabelle2!$B78),INDIRECT("GWN!S"&amp;Tabelle2!$B78)))))),"")</f>
        <v/>
      </c>
      <c r="V84" s="62" t="str">
        <f ca="1">IF(V$1&lt;&gt;"",IF(ISNA(INDIRECT("GWN!T"&amp;Tabelle2!$B78)),"",IF(INDIRECT("GWN!T"&amp;Tabelle2!$B78)="-","-",IF(INDIRECT("GWN!T"&amp;Tabelle2!$B78)="","",IF(INDIRECT("GWN!T"&amp;Tabelle2!$B78)=0,Tabelle2!$D78,IF(Tabelle2!V78="µg/l",0.001*INDIRECT("GWN!T"&amp;Tabelle2!$B78),INDIRECT("GWN!T"&amp;Tabelle2!$B78)))))),"")</f>
        <v/>
      </c>
      <c r="W84" s="62" t="str">
        <f ca="1">IF(W$1&lt;&gt;"",IF(ISNA(INDIRECT("GWN!U"&amp;Tabelle2!$B78)),"",IF(INDIRECT("GWN!U"&amp;Tabelle2!$B78)="-","-",IF(INDIRECT("GWN!U"&amp;Tabelle2!$B78)="","",IF(INDIRECT("GWN!U"&amp;Tabelle2!$B78)=0,Tabelle2!$D78,IF(Tabelle2!W78="µg/l",0.001*INDIRECT("GWN!U"&amp;Tabelle2!$B78),INDIRECT("GWN!U"&amp;Tabelle2!$B78)))))),"")</f>
        <v/>
      </c>
      <c r="X84" s="62" t="str">
        <f ca="1">IF(X$1&lt;&gt;"",IF(ISNA(INDIRECT("GWN!V"&amp;Tabelle2!$B78)),"",IF(INDIRECT("GWN!V"&amp;Tabelle2!$B78)="-","-",IF(INDIRECT("GWN!V"&amp;Tabelle2!$B78)="","",IF(INDIRECT("GWN!V"&amp;Tabelle2!$B78)=0,Tabelle2!$D78,IF(Tabelle2!X78="µg/l",0.001*INDIRECT("GWN!V"&amp;Tabelle2!$B78),INDIRECT("GWN!V"&amp;Tabelle2!$B78)))))),"")</f>
        <v/>
      </c>
      <c r="Y84" s="62" t="str">
        <f ca="1">IF(Y$1&lt;&gt;"",IF(ISNA(INDIRECT("GWN!W"&amp;Tabelle2!$B78)),"",IF(INDIRECT("GWN!W"&amp;Tabelle2!$B78)="-","-",IF(INDIRECT("GWN!W"&amp;Tabelle2!$B78)="","",IF(INDIRECT("GWN!W"&amp;Tabelle2!$B78)=0,Tabelle2!$D78,IF(Tabelle2!Y78="µg/l",0.001*INDIRECT("GWN!W"&amp;Tabelle2!$B78),INDIRECT("GWN!W"&amp;Tabelle2!$B78)))))),"")</f>
        <v/>
      </c>
      <c r="Z84" s="62" t="str">
        <f ca="1">IF(Z$1&lt;&gt;"",IF(ISNA(INDIRECT("GWN!X"&amp;Tabelle2!$B78)),"",IF(INDIRECT("GWN!X"&amp;Tabelle2!$B78)="-","-",IF(INDIRECT("GWN!X"&amp;Tabelle2!$B78)="","",IF(INDIRECT("GWN!X"&amp;Tabelle2!$B78)=0,Tabelle2!$D78,IF(Tabelle2!Z78="µg/l",0.001*INDIRECT("GWN!X"&amp;Tabelle2!$B78),INDIRECT("GWN!X"&amp;Tabelle2!$B78)))))),"")</f>
        <v/>
      </c>
      <c r="AA84" s="48"/>
    </row>
    <row r="85" spans="1:27" x14ac:dyDescent="0.2">
      <c r="A85" s="162" t="s">
        <v>147</v>
      </c>
      <c r="B85" s="62" t="s">
        <v>147</v>
      </c>
      <c r="C85" s="62" t="s">
        <v>147</v>
      </c>
      <c r="D85" s="62" t="s">
        <v>147</v>
      </c>
      <c r="E85" s="165" t="s">
        <v>132</v>
      </c>
      <c r="F85" s="166" t="s">
        <v>133</v>
      </c>
      <c r="G85" s="62" t="str">
        <f ca="1">IF(G$1&lt;&gt;"",IF(ISNA(INDIRECT("GWN!E"&amp;Tabelle2!$B79)),"",IF(INDIRECT("GWN!E"&amp;Tabelle2!$B79)="-","-",IF(INDIRECT("GWN!E"&amp;Tabelle2!$B79)="","",IF(INDIRECT("GWN!E"&amp;Tabelle2!$B79)=0,Tabelle2!$D79,IF(Tabelle2!G79="µg/l",0.001*INDIRECT("GWN!E"&amp;Tabelle2!$B79),INDIRECT("GWN!E"&amp;Tabelle2!$B79)))))),"")</f>
        <v/>
      </c>
      <c r="H85" s="62" t="str">
        <f ca="1">IF(H$1&lt;&gt;"",IF(ISNA(INDIRECT("GWN!F"&amp;Tabelle2!$B79)),"",IF(INDIRECT("GWN!F"&amp;Tabelle2!$B79)="-","-",IF(INDIRECT("GWN!F"&amp;Tabelle2!$B79)="","",IF(INDIRECT("GWN!F"&amp;Tabelle2!$B79)=0,Tabelle2!$D79,IF(Tabelle2!H79="µg/l",0.001*INDIRECT("GWN!F"&amp;Tabelle2!$B79),INDIRECT("GWN!F"&amp;Tabelle2!$B79)))))),"")</f>
        <v/>
      </c>
      <c r="I85" s="62" t="str">
        <f ca="1">IF(I$1&lt;&gt;"",IF(ISNA(INDIRECT("GWN!G"&amp;Tabelle2!$B79)),"",IF(INDIRECT("GWN!G"&amp;Tabelle2!$B79)="-","-",IF(INDIRECT("GWN!G"&amp;Tabelle2!$B79)="","",IF(INDIRECT("GWN!G"&amp;Tabelle2!$B79)=0,Tabelle2!$D79,IF(Tabelle2!I79="µg/l",0.001*INDIRECT("GWN!G"&amp;Tabelle2!$B79),INDIRECT("GWN!G"&amp;Tabelle2!$B79)))))),"")</f>
        <v/>
      </c>
      <c r="J85" s="62" t="str">
        <f ca="1">IF(J$1&lt;&gt;"",IF(ISNA(INDIRECT("GWN!H"&amp;Tabelle2!$B79)),"",IF(INDIRECT("GWN!H"&amp;Tabelle2!$B79)="-","-",IF(INDIRECT("GWN!H"&amp;Tabelle2!$B79)="","",IF(INDIRECT("GWN!H"&amp;Tabelle2!$B79)=0,Tabelle2!$D79,IF(Tabelle2!J79="µg/l",0.001*INDIRECT("GWN!H"&amp;Tabelle2!$B79),INDIRECT("GWN!H"&amp;Tabelle2!$B79)))))),"")</f>
        <v/>
      </c>
      <c r="K85" s="62" t="str">
        <f ca="1">IF(K$1&lt;&gt;"",IF(ISNA(INDIRECT("GWN!I"&amp;Tabelle2!$B79)),"",IF(INDIRECT("GWN!I"&amp;Tabelle2!$B79)="-","-",IF(INDIRECT("GWN!I"&amp;Tabelle2!$B79)="","",IF(INDIRECT("GWN!I"&amp;Tabelle2!$B79)=0,Tabelle2!$D79,IF(Tabelle2!K79="µg/l",0.001*INDIRECT("GWN!I"&amp;Tabelle2!$B79),INDIRECT("GWN!I"&amp;Tabelle2!$B79)))))),"")</f>
        <v/>
      </c>
      <c r="L85" s="62" t="str">
        <f ca="1">IF(L$1&lt;&gt;"",IF(ISNA(INDIRECT("GWN!J"&amp;Tabelle2!$B79)),"",IF(INDIRECT("GWN!J"&amp;Tabelle2!$B79)="-","-",IF(INDIRECT("GWN!J"&amp;Tabelle2!$B79)="","",IF(INDIRECT("GWN!J"&amp;Tabelle2!$B79)=0,Tabelle2!$D79,IF(Tabelle2!L79="µg/l",0.001*INDIRECT("GWN!J"&amp;Tabelle2!$B79),INDIRECT("GWN!J"&amp;Tabelle2!$B79)))))),"")</f>
        <v/>
      </c>
      <c r="M85" s="62" t="str">
        <f ca="1">IF(M$1&lt;&gt;"",IF(ISNA(INDIRECT("GWN!K"&amp;Tabelle2!$B79)),"",IF(INDIRECT("GWN!K"&amp;Tabelle2!$B79)="-","-",IF(INDIRECT("GWN!K"&amp;Tabelle2!$B79)="","",IF(INDIRECT("GWN!K"&amp;Tabelle2!$B79)=0,Tabelle2!$D79,IF(Tabelle2!M79="µg/l",0.001*INDIRECT("GWN!K"&amp;Tabelle2!$B79),INDIRECT("GWN!K"&amp;Tabelle2!$B79)))))),"")</f>
        <v/>
      </c>
      <c r="N85" s="62" t="str">
        <f ca="1">IF(N$1&lt;&gt;"",IF(ISNA(INDIRECT("GWN!L"&amp;Tabelle2!$B79)),"",IF(INDIRECT("GWN!L"&amp;Tabelle2!$B79)="-","-",IF(INDIRECT("GWN!L"&amp;Tabelle2!$B79)="","",IF(INDIRECT("GWN!L"&amp;Tabelle2!$B79)=0,Tabelle2!$D79,IF(Tabelle2!N79="µg/l",0.001*INDIRECT("GWN!L"&amp;Tabelle2!$B79),INDIRECT("GWN!L"&amp;Tabelle2!$B79)))))),"")</f>
        <v/>
      </c>
      <c r="O85" s="62" t="str">
        <f ca="1">IF(O$1&lt;&gt;"",IF(ISNA(INDIRECT("GWN!M"&amp;Tabelle2!$B79)),"",IF(INDIRECT("GWN!M"&amp;Tabelle2!$B79)="-","-",IF(INDIRECT("GWN!M"&amp;Tabelle2!$B79)="","",IF(INDIRECT("GWN!M"&amp;Tabelle2!$B79)=0,Tabelle2!$D79,IF(Tabelle2!O79="µg/l",0.001*INDIRECT("GWN!M"&amp;Tabelle2!$B79),INDIRECT("GWN!M"&amp;Tabelle2!$B79)))))),"")</f>
        <v/>
      </c>
      <c r="P85" s="62" t="str">
        <f ca="1">IF(P$1&lt;&gt;"",IF(ISNA(INDIRECT("GWN!N"&amp;Tabelle2!$B79)),"",IF(INDIRECT("GWN!N"&amp;Tabelle2!$B79)="-","-",IF(INDIRECT("GWN!N"&amp;Tabelle2!$B79)="","",IF(INDIRECT("GWN!N"&amp;Tabelle2!$B79)=0,Tabelle2!$D79,IF(Tabelle2!P79="µg/l",0.001*INDIRECT("GWN!N"&amp;Tabelle2!$B79),INDIRECT("GWN!N"&amp;Tabelle2!$B79)))))),"")</f>
        <v/>
      </c>
      <c r="Q85" s="62" t="str">
        <f ca="1">IF(Q$1&lt;&gt;"",IF(ISNA(INDIRECT("GWN!O"&amp;Tabelle2!$B79)),"",IF(INDIRECT("GWN!O"&amp;Tabelle2!$B79)="-","-",IF(INDIRECT("GWN!O"&amp;Tabelle2!$B79)="","",IF(INDIRECT("GWN!O"&amp;Tabelle2!$B79)=0,Tabelle2!$D79,IF(Tabelle2!Q79="µg/l",0.001*INDIRECT("GWN!O"&amp;Tabelle2!$B79),INDIRECT("GWN!O"&amp;Tabelle2!$B79)))))),"")</f>
        <v/>
      </c>
      <c r="R85" s="62" t="str">
        <f ca="1">IF(R$1&lt;&gt;"",IF(ISNA(INDIRECT("GWN!P"&amp;Tabelle2!$B79)),"",IF(INDIRECT("GWN!P"&amp;Tabelle2!$B79)="-","-",IF(INDIRECT("GWN!P"&amp;Tabelle2!$B79)="","",IF(INDIRECT("GWN!P"&amp;Tabelle2!$B79)=0,Tabelle2!$D79,IF(Tabelle2!R79="µg/l",0.001*INDIRECT("GWN!P"&amp;Tabelle2!$B79),INDIRECT("GWN!P"&amp;Tabelle2!$B79)))))),"")</f>
        <v/>
      </c>
      <c r="S85" s="62" t="str">
        <f ca="1">IF(S$1&lt;&gt;"",IF(ISNA(INDIRECT("GWN!Q"&amp;Tabelle2!$B79)),"",IF(INDIRECT("GWN!Q"&amp;Tabelle2!$B79)="-","-",IF(INDIRECT("GWN!Q"&amp;Tabelle2!$B79)="","",IF(INDIRECT("GWN!Q"&amp;Tabelle2!$B79)=0,Tabelle2!$D79,IF(Tabelle2!S79="µg/l",0.001*INDIRECT("GWN!Q"&amp;Tabelle2!$B79),INDIRECT("GWN!Q"&amp;Tabelle2!$B79)))))),"")</f>
        <v/>
      </c>
      <c r="T85" s="62" t="str">
        <f ca="1">IF(T$1&lt;&gt;"",IF(ISNA(INDIRECT("GWN!R"&amp;Tabelle2!$B79)),"",IF(INDIRECT("GWN!R"&amp;Tabelle2!$B79)="-","-",IF(INDIRECT("GWN!R"&amp;Tabelle2!$B79)="","",IF(INDIRECT("GWN!R"&amp;Tabelle2!$B79)=0,Tabelle2!$D79,IF(Tabelle2!T79="µg/l",0.001*INDIRECT("GWN!R"&amp;Tabelle2!$B79),INDIRECT("GWN!R"&amp;Tabelle2!$B79)))))),"")</f>
        <v/>
      </c>
      <c r="U85" s="62" t="str">
        <f ca="1">IF(U$1&lt;&gt;"",IF(ISNA(INDIRECT("GWN!S"&amp;Tabelle2!$B79)),"",IF(INDIRECT("GWN!S"&amp;Tabelle2!$B79)="-","-",IF(INDIRECT("GWN!S"&amp;Tabelle2!$B79)="","",IF(INDIRECT("GWN!S"&amp;Tabelle2!$B79)=0,Tabelle2!$D79,IF(Tabelle2!U79="µg/l",0.001*INDIRECT("GWN!S"&amp;Tabelle2!$B79),INDIRECT("GWN!S"&amp;Tabelle2!$B79)))))),"")</f>
        <v/>
      </c>
      <c r="V85" s="62" t="str">
        <f ca="1">IF(V$1&lt;&gt;"",IF(ISNA(INDIRECT("GWN!T"&amp;Tabelle2!$B79)),"",IF(INDIRECT("GWN!T"&amp;Tabelle2!$B79)="-","-",IF(INDIRECT("GWN!T"&amp;Tabelle2!$B79)="","",IF(INDIRECT("GWN!T"&amp;Tabelle2!$B79)=0,Tabelle2!$D79,IF(Tabelle2!V79="µg/l",0.001*INDIRECT("GWN!T"&amp;Tabelle2!$B79),INDIRECT("GWN!T"&amp;Tabelle2!$B79)))))),"")</f>
        <v/>
      </c>
      <c r="W85" s="62" t="str">
        <f ca="1">IF(W$1&lt;&gt;"",IF(ISNA(INDIRECT("GWN!U"&amp;Tabelle2!$B79)),"",IF(INDIRECT("GWN!U"&amp;Tabelle2!$B79)="-","-",IF(INDIRECT("GWN!U"&amp;Tabelle2!$B79)="","",IF(INDIRECT("GWN!U"&amp;Tabelle2!$B79)=0,Tabelle2!$D79,IF(Tabelle2!W79="µg/l",0.001*INDIRECT("GWN!U"&amp;Tabelle2!$B79),INDIRECT("GWN!U"&amp;Tabelle2!$B79)))))),"")</f>
        <v/>
      </c>
      <c r="X85" s="62" t="str">
        <f ca="1">IF(X$1&lt;&gt;"",IF(ISNA(INDIRECT("GWN!V"&amp;Tabelle2!$B79)),"",IF(INDIRECT("GWN!V"&amp;Tabelle2!$B79)="-","-",IF(INDIRECT("GWN!V"&amp;Tabelle2!$B79)="","",IF(INDIRECT("GWN!V"&amp;Tabelle2!$B79)=0,Tabelle2!$D79,IF(Tabelle2!X79="µg/l",0.001*INDIRECT("GWN!V"&amp;Tabelle2!$B79),INDIRECT("GWN!V"&amp;Tabelle2!$B79)))))),"")</f>
        <v/>
      </c>
      <c r="Y85" s="62" t="str">
        <f ca="1">IF(Y$1&lt;&gt;"",IF(ISNA(INDIRECT("GWN!W"&amp;Tabelle2!$B79)),"",IF(INDIRECT("GWN!W"&amp;Tabelle2!$B79)="-","-",IF(INDIRECT("GWN!W"&amp;Tabelle2!$B79)="","",IF(INDIRECT("GWN!W"&amp;Tabelle2!$B79)=0,Tabelle2!$D79,IF(Tabelle2!Y79="µg/l",0.001*INDIRECT("GWN!W"&amp;Tabelle2!$B79),INDIRECT("GWN!W"&amp;Tabelle2!$B79)))))),"")</f>
        <v/>
      </c>
      <c r="Z85" s="62" t="str">
        <f ca="1">IF(Z$1&lt;&gt;"",IF(ISNA(INDIRECT("GWN!X"&amp;Tabelle2!$B79)),"",IF(INDIRECT("GWN!X"&amp;Tabelle2!$B79)="-","-",IF(INDIRECT("GWN!X"&amp;Tabelle2!$B79)="","",IF(INDIRECT("GWN!X"&amp;Tabelle2!$B79)=0,Tabelle2!$D79,IF(Tabelle2!Z79="µg/l",0.001*INDIRECT("GWN!X"&amp;Tabelle2!$B79),INDIRECT("GWN!X"&amp;Tabelle2!$B79)))))),"")</f>
        <v/>
      </c>
      <c r="AA85" s="48"/>
    </row>
    <row r="86" spans="1:27" ht="22.5" x14ac:dyDescent="0.2">
      <c r="A86" s="162"/>
      <c r="B86" s="62"/>
      <c r="C86" s="62" t="s">
        <v>147</v>
      </c>
      <c r="D86" s="62" t="s">
        <v>147</v>
      </c>
      <c r="E86" s="165" t="s">
        <v>134</v>
      </c>
      <c r="F86" s="166" t="s">
        <v>135</v>
      </c>
      <c r="G86" s="62" t="str">
        <f ca="1">IF(G$1&lt;&gt;"",IF(ISNA(INDIRECT("GWN!E"&amp;Tabelle2!$B80)),"",IF(INDIRECT("GWN!E"&amp;Tabelle2!$B80)="-","-",IF(INDIRECT("GWN!E"&amp;Tabelle2!$B80)="","",IF(INDIRECT("GWN!E"&amp;Tabelle2!$B80)=0,Tabelle2!$D80,IF(Tabelle2!G80="µg/l",0.001*INDIRECT("GWN!E"&amp;Tabelle2!$B80),INDIRECT("GWN!E"&amp;Tabelle2!$B80)))))),"")</f>
        <v/>
      </c>
      <c r="H86" s="62" t="str">
        <f ca="1">IF(H$1&lt;&gt;"",IF(ISNA(INDIRECT("GWN!F"&amp;Tabelle2!$B80)),"",IF(INDIRECT("GWN!F"&amp;Tabelle2!$B80)="-","-",IF(INDIRECT("GWN!F"&amp;Tabelle2!$B80)="","",IF(INDIRECT("GWN!F"&amp;Tabelle2!$B80)=0,Tabelle2!$D80,IF(Tabelle2!H80="µg/l",0.001*INDIRECT("GWN!F"&amp;Tabelle2!$B80),INDIRECT("GWN!F"&amp;Tabelle2!$B80)))))),"")</f>
        <v/>
      </c>
      <c r="I86" s="62" t="str">
        <f ca="1">IF(I$1&lt;&gt;"",IF(ISNA(INDIRECT("GWN!G"&amp;Tabelle2!$B80)),"",IF(INDIRECT("GWN!G"&amp;Tabelle2!$B80)="-","-",IF(INDIRECT("GWN!G"&amp;Tabelle2!$B80)="","",IF(INDIRECT("GWN!G"&amp;Tabelle2!$B80)=0,Tabelle2!$D80,IF(Tabelle2!I80="µg/l",0.001*INDIRECT("GWN!G"&amp;Tabelle2!$B80),INDIRECT("GWN!G"&amp;Tabelle2!$B80)))))),"")</f>
        <v/>
      </c>
      <c r="J86" s="62" t="str">
        <f ca="1">IF(J$1&lt;&gt;"",IF(ISNA(INDIRECT("GWN!H"&amp;Tabelle2!$B80)),"",IF(INDIRECT("GWN!H"&amp;Tabelle2!$B80)="-","-",IF(INDIRECT("GWN!H"&amp;Tabelle2!$B80)="","",IF(INDIRECT("GWN!H"&amp;Tabelle2!$B80)=0,Tabelle2!$D80,IF(Tabelle2!J80="µg/l",0.001*INDIRECT("GWN!H"&amp;Tabelle2!$B80),INDIRECT("GWN!H"&amp;Tabelle2!$B80)))))),"")</f>
        <v/>
      </c>
      <c r="K86" s="62" t="str">
        <f ca="1">IF(K$1&lt;&gt;"",IF(ISNA(INDIRECT("GWN!I"&amp;Tabelle2!$B80)),"",IF(INDIRECT("GWN!I"&amp;Tabelle2!$B80)="-","-",IF(INDIRECT("GWN!I"&amp;Tabelle2!$B80)="","",IF(INDIRECT("GWN!I"&amp;Tabelle2!$B80)=0,Tabelle2!$D80,IF(Tabelle2!K80="µg/l",0.001*INDIRECT("GWN!I"&amp;Tabelle2!$B80),INDIRECT("GWN!I"&amp;Tabelle2!$B80)))))),"")</f>
        <v/>
      </c>
      <c r="L86" s="62" t="str">
        <f ca="1">IF(L$1&lt;&gt;"",IF(ISNA(INDIRECT("GWN!J"&amp;Tabelle2!$B80)),"",IF(INDIRECT("GWN!J"&amp;Tabelle2!$B80)="-","-",IF(INDIRECT("GWN!J"&amp;Tabelle2!$B80)="","",IF(INDIRECT("GWN!J"&amp;Tabelle2!$B80)=0,Tabelle2!$D80,IF(Tabelle2!L80="µg/l",0.001*INDIRECT("GWN!J"&amp;Tabelle2!$B80),INDIRECT("GWN!J"&amp;Tabelle2!$B80)))))),"")</f>
        <v/>
      </c>
      <c r="M86" s="62" t="str">
        <f ca="1">IF(M$1&lt;&gt;"",IF(ISNA(INDIRECT("GWN!K"&amp;Tabelle2!$B80)),"",IF(INDIRECT("GWN!K"&amp;Tabelle2!$B80)="-","-",IF(INDIRECT("GWN!K"&amp;Tabelle2!$B80)="","",IF(INDIRECT("GWN!K"&amp;Tabelle2!$B80)=0,Tabelle2!$D80,IF(Tabelle2!M80="µg/l",0.001*INDIRECT("GWN!K"&amp;Tabelle2!$B80),INDIRECT("GWN!K"&amp;Tabelle2!$B80)))))),"")</f>
        <v/>
      </c>
      <c r="N86" s="62" t="str">
        <f ca="1">IF(N$1&lt;&gt;"",IF(ISNA(INDIRECT("GWN!L"&amp;Tabelle2!$B80)),"",IF(INDIRECT("GWN!L"&amp;Tabelle2!$B80)="-","-",IF(INDIRECT("GWN!L"&amp;Tabelle2!$B80)="","",IF(INDIRECT("GWN!L"&amp;Tabelle2!$B80)=0,Tabelle2!$D80,IF(Tabelle2!N80="µg/l",0.001*INDIRECT("GWN!L"&amp;Tabelle2!$B80),INDIRECT("GWN!L"&amp;Tabelle2!$B80)))))),"")</f>
        <v/>
      </c>
      <c r="O86" s="62" t="str">
        <f ca="1">IF(O$1&lt;&gt;"",IF(ISNA(INDIRECT("GWN!M"&amp;Tabelle2!$B80)),"",IF(INDIRECT("GWN!M"&amp;Tabelle2!$B80)="-","-",IF(INDIRECT("GWN!M"&amp;Tabelle2!$B80)="","",IF(INDIRECT("GWN!M"&amp;Tabelle2!$B80)=0,Tabelle2!$D80,IF(Tabelle2!O80="µg/l",0.001*INDIRECT("GWN!M"&amp;Tabelle2!$B80),INDIRECT("GWN!M"&amp;Tabelle2!$B80)))))),"")</f>
        <v/>
      </c>
      <c r="P86" s="62" t="str">
        <f ca="1">IF(P$1&lt;&gt;"",IF(ISNA(INDIRECT("GWN!N"&amp;Tabelle2!$B80)),"",IF(INDIRECT("GWN!N"&amp;Tabelle2!$B80)="-","-",IF(INDIRECT("GWN!N"&amp;Tabelle2!$B80)="","",IF(INDIRECT("GWN!N"&amp;Tabelle2!$B80)=0,Tabelle2!$D80,IF(Tabelle2!P80="µg/l",0.001*INDIRECT("GWN!N"&amp;Tabelle2!$B80),INDIRECT("GWN!N"&amp;Tabelle2!$B80)))))),"")</f>
        <v/>
      </c>
      <c r="Q86" s="62" t="str">
        <f ca="1">IF(Q$1&lt;&gt;"",IF(ISNA(INDIRECT("GWN!O"&amp;Tabelle2!$B80)),"",IF(INDIRECT("GWN!O"&amp;Tabelle2!$B80)="-","-",IF(INDIRECT("GWN!O"&amp;Tabelle2!$B80)="","",IF(INDIRECT("GWN!O"&amp;Tabelle2!$B80)=0,Tabelle2!$D80,IF(Tabelle2!Q80="µg/l",0.001*INDIRECT("GWN!O"&amp;Tabelle2!$B80),INDIRECT("GWN!O"&amp;Tabelle2!$B80)))))),"")</f>
        <v/>
      </c>
      <c r="R86" s="62" t="str">
        <f ca="1">IF(R$1&lt;&gt;"",IF(ISNA(INDIRECT("GWN!P"&amp;Tabelle2!$B80)),"",IF(INDIRECT("GWN!P"&amp;Tabelle2!$B80)="-","-",IF(INDIRECT("GWN!P"&amp;Tabelle2!$B80)="","",IF(INDIRECT("GWN!P"&amp;Tabelle2!$B80)=0,Tabelle2!$D80,IF(Tabelle2!R80="µg/l",0.001*INDIRECT("GWN!P"&amp;Tabelle2!$B80),INDIRECT("GWN!P"&amp;Tabelle2!$B80)))))),"")</f>
        <v/>
      </c>
      <c r="S86" s="62" t="str">
        <f ca="1">IF(S$1&lt;&gt;"",IF(ISNA(INDIRECT("GWN!Q"&amp;Tabelle2!$B80)),"",IF(INDIRECT("GWN!Q"&amp;Tabelle2!$B80)="-","-",IF(INDIRECT("GWN!Q"&amp;Tabelle2!$B80)="","",IF(INDIRECT("GWN!Q"&amp;Tabelle2!$B80)=0,Tabelle2!$D80,IF(Tabelle2!S80="µg/l",0.001*INDIRECT("GWN!Q"&amp;Tabelle2!$B80),INDIRECT("GWN!Q"&amp;Tabelle2!$B80)))))),"")</f>
        <v/>
      </c>
      <c r="T86" s="62" t="str">
        <f ca="1">IF(T$1&lt;&gt;"",IF(ISNA(INDIRECT("GWN!R"&amp;Tabelle2!$B80)),"",IF(INDIRECT("GWN!R"&amp;Tabelle2!$B80)="-","-",IF(INDIRECT("GWN!R"&amp;Tabelle2!$B80)="","",IF(INDIRECT("GWN!R"&amp;Tabelle2!$B80)=0,Tabelle2!$D80,IF(Tabelle2!T80="µg/l",0.001*INDIRECT("GWN!R"&amp;Tabelle2!$B80),INDIRECT("GWN!R"&amp;Tabelle2!$B80)))))),"")</f>
        <v/>
      </c>
      <c r="U86" s="62" t="str">
        <f ca="1">IF(U$1&lt;&gt;"",IF(ISNA(INDIRECT("GWN!S"&amp;Tabelle2!$B80)),"",IF(INDIRECT("GWN!S"&amp;Tabelle2!$B80)="-","-",IF(INDIRECT("GWN!S"&amp;Tabelle2!$B80)="","",IF(INDIRECT("GWN!S"&amp;Tabelle2!$B80)=0,Tabelle2!$D80,IF(Tabelle2!U80="µg/l",0.001*INDIRECT("GWN!S"&amp;Tabelle2!$B80),INDIRECT("GWN!S"&amp;Tabelle2!$B80)))))),"")</f>
        <v/>
      </c>
      <c r="V86" s="62" t="str">
        <f ca="1">IF(V$1&lt;&gt;"",IF(ISNA(INDIRECT("GWN!T"&amp;Tabelle2!$B80)),"",IF(INDIRECT("GWN!T"&amp;Tabelle2!$B80)="-","-",IF(INDIRECT("GWN!T"&amp;Tabelle2!$B80)="","",IF(INDIRECT("GWN!T"&amp;Tabelle2!$B80)=0,Tabelle2!$D80,IF(Tabelle2!V80="µg/l",0.001*INDIRECT("GWN!T"&amp;Tabelle2!$B80),INDIRECT("GWN!T"&amp;Tabelle2!$B80)))))),"")</f>
        <v/>
      </c>
      <c r="W86" s="62" t="str">
        <f ca="1">IF(W$1&lt;&gt;"",IF(ISNA(INDIRECT("GWN!U"&amp;Tabelle2!$B80)),"",IF(INDIRECT("GWN!U"&amp;Tabelle2!$B80)="-","-",IF(INDIRECT("GWN!U"&amp;Tabelle2!$B80)="","",IF(INDIRECT("GWN!U"&amp;Tabelle2!$B80)=0,Tabelle2!$D80,IF(Tabelle2!W80="µg/l",0.001*INDIRECT("GWN!U"&amp;Tabelle2!$B80),INDIRECT("GWN!U"&amp;Tabelle2!$B80)))))),"")</f>
        <v/>
      </c>
      <c r="X86" s="62" t="str">
        <f ca="1">IF(X$1&lt;&gt;"",IF(ISNA(INDIRECT("GWN!V"&amp;Tabelle2!$B80)),"",IF(INDIRECT("GWN!V"&amp;Tabelle2!$B80)="-","-",IF(INDIRECT("GWN!V"&amp;Tabelle2!$B80)="","",IF(INDIRECT("GWN!V"&amp;Tabelle2!$B80)=0,Tabelle2!$D80,IF(Tabelle2!X80="µg/l",0.001*INDIRECT("GWN!V"&amp;Tabelle2!$B80),INDIRECT("GWN!V"&amp;Tabelle2!$B80)))))),"")</f>
        <v/>
      </c>
      <c r="Y86" s="62" t="str">
        <f ca="1">IF(Y$1&lt;&gt;"",IF(ISNA(INDIRECT("GWN!W"&amp;Tabelle2!$B80)),"",IF(INDIRECT("GWN!W"&amp;Tabelle2!$B80)="-","-",IF(INDIRECT("GWN!W"&amp;Tabelle2!$B80)="","",IF(INDIRECT("GWN!W"&amp;Tabelle2!$B80)=0,Tabelle2!$D80,IF(Tabelle2!Y80="µg/l",0.001*INDIRECT("GWN!W"&amp;Tabelle2!$B80),INDIRECT("GWN!W"&amp;Tabelle2!$B80)))))),"")</f>
        <v/>
      </c>
      <c r="Z86" s="62" t="str">
        <f ca="1">IF(Z$1&lt;&gt;"",IF(ISNA(INDIRECT("GWN!X"&amp;Tabelle2!$B80)),"",IF(INDIRECT("GWN!X"&amp;Tabelle2!$B80)="-","-",IF(INDIRECT("GWN!X"&amp;Tabelle2!$B80)="","",IF(INDIRECT("GWN!X"&amp;Tabelle2!$B80)=0,Tabelle2!$D80,IF(Tabelle2!Z80="µg/l",0.001*INDIRECT("GWN!X"&amp;Tabelle2!$B80),INDIRECT("GWN!X"&amp;Tabelle2!$B80)))))),"")</f>
        <v/>
      </c>
      <c r="AA86" s="48"/>
    </row>
    <row r="87" spans="1:27" x14ac:dyDescent="0.2">
      <c r="A87" s="162"/>
      <c r="B87" s="62"/>
      <c r="C87" s="62" t="s">
        <v>147</v>
      </c>
      <c r="D87" s="62" t="s">
        <v>147</v>
      </c>
      <c r="E87" s="165" t="s">
        <v>136</v>
      </c>
      <c r="F87" s="166" t="s">
        <v>135</v>
      </c>
      <c r="G87" s="62" t="str">
        <f ca="1">IF(G$1&lt;&gt;"",IF(ISNA(INDIRECT("GWN!E"&amp;Tabelle2!$B81)),"",IF(INDIRECT("GWN!E"&amp;Tabelle2!$B81)="-","-",IF(INDIRECT("GWN!E"&amp;Tabelle2!$B81)="","",IF(INDIRECT("GWN!E"&amp;Tabelle2!$B81)=0,Tabelle2!$D81,IF(Tabelle2!G81="µg/l",0.001*INDIRECT("GWN!E"&amp;Tabelle2!$B81),INDIRECT("GWN!E"&amp;Tabelle2!$B81)))))),"")</f>
        <v/>
      </c>
      <c r="H87" s="62" t="str">
        <f ca="1">IF(H$1&lt;&gt;"",IF(ISNA(INDIRECT("GWN!F"&amp;Tabelle2!$B81)),"",IF(INDIRECT("GWN!F"&amp;Tabelle2!$B81)="-","-",IF(INDIRECT("GWN!F"&amp;Tabelle2!$B81)="","",IF(INDIRECT("GWN!F"&amp;Tabelle2!$B81)=0,Tabelle2!$D81,IF(Tabelle2!H81="µg/l",0.001*INDIRECT("GWN!F"&amp;Tabelle2!$B81),INDIRECT("GWN!F"&amp;Tabelle2!$B81)))))),"")</f>
        <v/>
      </c>
      <c r="I87" s="62" t="str">
        <f ca="1">IF(I$1&lt;&gt;"",IF(ISNA(INDIRECT("GWN!G"&amp;Tabelle2!$B81)),"",IF(INDIRECT("GWN!G"&amp;Tabelle2!$B81)="-","-",IF(INDIRECT("GWN!G"&amp;Tabelle2!$B81)="","",IF(INDIRECT("GWN!G"&amp;Tabelle2!$B81)=0,Tabelle2!$D81,IF(Tabelle2!I81="µg/l",0.001*INDIRECT("GWN!G"&amp;Tabelle2!$B81),INDIRECT("GWN!G"&amp;Tabelle2!$B81)))))),"")</f>
        <v/>
      </c>
      <c r="J87" s="62" t="str">
        <f ca="1">IF(J$1&lt;&gt;"",IF(ISNA(INDIRECT("GWN!H"&amp;Tabelle2!$B81)),"",IF(INDIRECT("GWN!H"&amp;Tabelle2!$B81)="-","-",IF(INDIRECT("GWN!H"&amp;Tabelle2!$B81)="","",IF(INDIRECT("GWN!H"&amp;Tabelle2!$B81)=0,Tabelle2!$D81,IF(Tabelle2!J81="µg/l",0.001*INDIRECT("GWN!H"&amp;Tabelle2!$B81),INDIRECT("GWN!H"&amp;Tabelle2!$B81)))))),"")</f>
        <v/>
      </c>
      <c r="K87" s="62" t="str">
        <f ca="1">IF(K$1&lt;&gt;"",IF(ISNA(INDIRECT("GWN!I"&amp;Tabelle2!$B81)),"",IF(INDIRECT("GWN!I"&amp;Tabelle2!$B81)="-","-",IF(INDIRECT("GWN!I"&amp;Tabelle2!$B81)="","",IF(INDIRECT("GWN!I"&amp;Tabelle2!$B81)=0,Tabelle2!$D81,IF(Tabelle2!K81="µg/l",0.001*INDIRECT("GWN!I"&amp;Tabelle2!$B81),INDIRECT("GWN!I"&amp;Tabelle2!$B81)))))),"")</f>
        <v/>
      </c>
      <c r="L87" s="62" t="str">
        <f ca="1">IF(L$1&lt;&gt;"",IF(ISNA(INDIRECT("GWN!J"&amp;Tabelle2!$B81)),"",IF(INDIRECT("GWN!J"&amp;Tabelle2!$B81)="-","-",IF(INDIRECT("GWN!J"&amp;Tabelle2!$B81)="","",IF(INDIRECT("GWN!J"&amp;Tabelle2!$B81)=0,Tabelle2!$D81,IF(Tabelle2!L81="µg/l",0.001*INDIRECT("GWN!J"&amp;Tabelle2!$B81),INDIRECT("GWN!J"&amp;Tabelle2!$B81)))))),"")</f>
        <v/>
      </c>
      <c r="M87" s="62" t="str">
        <f ca="1">IF(M$1&lt;&gt;"",IF(ISNA(INDIRECT("GWN!K"&amp;Tabelle2!$B81)),"",IF(INDIRECT("GWN!K"&amp;Tabelle2!$B81)="-","-",IF(INDIRECT("GWN!K"&amp;Tabelle2!$B81)="","",IF(INDIRECT("GWN!K"&amp;Tabelle2!$B81)=0,Tabelle2!$D81,IF(Tabelle2!M81="µg/l",0.001*INDIRECT("GWN!K"&amp;Tabelle2!$B81),INDIRECT("GWN!K"&amp;Tabelle2!$B81)))))),"")</f>
        <v/>
      </c>
      <c r="N87" s="62" t="str">
        <f ca="1">IF(N$1&lt;&gt;"",IF(ISNA(INDIRECT("GWN!L"&amp;Tabelle2!$B81)),"",IF(INDIRECT("GWN!L"&amp;Tabelle2!$B81)="-","-",IF(INDIRECT("GWN!L"&amp;Tabelle2!$B81)="","",IF(INDIRECT("GWN!L"&amp;Tabelle2!$B81)=0,Tabelle2!$D81,IF(Tabelle2!N81="µg/l",0.001*INDIRECT("GWN!L"&amp;Tabelle2!$B81),INDIRECT("GWN!L"&amp;Tabelle2!$B81)))))),"")</f>
        <v/>
      </c>
      <c r="O87" s="62" t="str">
        <f ca="1">IF(O$1&lt;&gt;"",IF(ISNA(INDIRECT("GWN!M"&amp;Tabelle2!$B81)),"",IF(INDIRECT("GWN!M"&amp;Tabelle2!$B81)="-","-",IF(INDIRECT("GWN!M"&amp;Tabelle2!$B81)="","",IF(INDIRECT("GWN!M"&amp;Tabelle2!$B81)=0,Tabelle2!$D81,IF(Tabelle2!O81="µg/l",0.001*INDIRECT("GWN!M"&amp;Tabelle2!$B81),INDIRECT("GWN!M"&amp;Tabelle2!$B81)))))),"")</f>
        <v/>
      </c>
      <c r="P87" s="62" t="str">
        <f ca="1">IF(P$1&lt;&gt;"",IF(ISNA(INDIRECT("GWN!N"&amp;Tabelle2!$B81)),"",IF(INDIRECT("GWN!N"&amp;Tabelle2!$B81)="-","-",IF(INDIRECT("GWN!N"&amp;Tabelle2!$B81)="","",IF(INDIRECT("GWN!N"&amp;Tabelle2!$B81)=0,Tabelle2!$D81,IF(Tabelle2!P81="µg/l",0.001*INDIRECT("GWN!N"&amp;Tabelle2!$B81),INDIRECT("GWN!N"&amp;Tabelle2!$B81)))))),"")</f>
        <v/>
      </c>
      <c r="Q87" s="62" t="str">
        <f ca="1">IF(Q$1&lt;&gt;"",IF(ISNA(INDIRECT("GWN!O"&amp;Tabelle2!$B81)),"",IF(INDIRECT("GWN!O"&amp;Tabelle2!$B81)="-","-",IF(INDIRECT("GWN!O"&amp;Tabelle2!$B81)="","",IF(INDIRECT("GWN!O"&amp;Tabelle2!$B81)=0,Tabelle2!$D81,IF(Tabelle2!Q81="µg/l",0.001*INDIRECT("GWN!O"&amp;Tabelle2!$B81),INDIRECT("GWN!O"&amp;Tabelle2!$B81)))))),"")</f>
        <v/>
      </c>
      <c r="R87" s="62" t="str">
        <f ca="1">IF(R$1&lt;&gt;"",IF(ISNA(INDIRECT("GWN!P"&amp;Tabelle2!$B81)),"",IF(INDIRECT("GWN!P"&amp;Tabelle2!$B81)="-","-",IF(INDIRECT("GWN!P"&amp;Tabelle2!$B81)="","",IF(INDIRECT("GWN!P"&amp;Tabelle2!$B81)=0,Tabelle2!$D81,IF(Tabelle2!R81="µg/l",0.001*INDIRECT("GWN!P"&amp;Tabelle2!$B81),INDIRECT("GWN!P"&amp;Tabelle2!$B81)))))),"")</f>
        <v/>
      </c>
      <c r="S87" s="62" t="str">
        <f ca="1">IF(S$1&lt;&gt;"",IF(ISNA(INDIRECT("GWN!Q"&amp;Tabelle2!$B81)),"",IF(INDIRECT("GWN!Q"&amp;Tabelle2!$B81)="-","-",IF(INDIRECT("GWN!Q"&amp;Tabelle2!$B81)="","",IF(INDIRECT("GWN!Q"&amp;Tabelle2!$B81)=0,Tabelle2!$D81,IF(Tabelle2!S81="µg/l",0.001*INDIRECT("GWN!Q"&amp;Tabelle2!$B81),INDIRECT("GWN!Q"&amp;Tabelle2!$B81)))))),"")</f>
        <v/>
      </c>
      <c r="T87" s="62" t="str">
        <f ca="1">IF(T$1&lt;&gt;"",IF(ISNA(INDIRECT("GWN!R"&amp;Tabelle2!$B81)),"",IF(INDIRECT("GWN!R"&amp;Tabelle2!$B81)="-","-",IF(INDIRECT("GWN!R"&amp;Tabelle2!$B81)="","",IF(INDIRECT("GWN!R"&amp;Tabelle2!$B81)=0,Tabelle2!$D81,IF(Tabelle2!T81="µg/l",0.001*INDIRECT("GWN!R"&amp;Tabelle2!$B81),INDIRECT("GWN!R"&amp;Tabelle2!$B81)))))),"")</f>
        <v/>
      </c>
      <c r="U87" s="62" t="str">
        <f ca="1">IF(U$1&lt;&gt;"",IF(ISNA(INDIRECT("GWN!S"&amp;Tabelle2!$B81)),"",IF(INDIRECT("GWN!S"&amp;Tabelle2!$B81)="-","-",IF(INDIRECT("GWN!S"&amp;Tabelle2!$B81)="","",IF(INDIRECT("GWN!S"&amp;Tabelle2!$B81)=0,Tabelle2!$D81,IF(Tabelle2!U81="µg/l",0.001*INDIRECT("GWN!S"&amp;Tabelle2!$B81),INDIRECT("GWN!S"&amp;Tabelle2!$B81)))))),"")</f>
        <v/>
      </c>
      <c r="V87" s="62" t="str">
        <f ca="1">IF(V$1&lt;&gt;"",IF(ISNA(INDIRECT("GWN!T"&amp;Tabelle2!$B81)),"",IF(INDIRECT("GWN!T"&amp;Tabelle2!$B81)="-","-",IF(INDIRECT("GWN!T"&amp;Tabelle2!$B81)="","",IF(INDIRECT("GWN!T"&amp;Tabelle2!$B81)=0,Tabelle2!$D81,IF(Tabelle2!V81="µg/l",0.001*INDIRECT("GWN!T"&amp;Tabelle2!$B81),INDIRECT("GWN!T"&amp;Tabelle2!$B81)))))),"")</f>
        <v/>
      </c>
      <c r="W87" s="62" t="str">
        <f ca="1">IF(W$1&lt;&gt;"",IF(ISNA(INDIRECT("GWN!U"&amp;Tabelle2!$B81)),"",IF(INDIRECT("GWN!U"&amp;Tabelle2!$B81)="-","-",IF(INDIRECT("GWN!U"&amp;Tabelle2!$B81)="","",IF(INDIRECT("GWN!U"&amp;Tabelle2!$B81)=0,Tabelle2!$D81,IF(Tabelle2!W81="µg/l",0.001*INDIRECT("GWN!U"&amp;Tabelle2!$B81),INDIRECT("GWN!U"&amp;Tabelle2!$B81)))))),"")</f>
        <v/>
      </c>
      <c r="X87" s="62" t="str">
        <f ca="1">IF(X$1&lt;&gt;"",IF(ISNA(INDIRECT("GWN!V"&amp;Tabelle2!$B81)),"",IF(INDIRECT("GWN!V"&amp;Tabelle2!$B81)="-","-",IF(INDIRECT("GWN!V"&amp;Tabelle2!$B81)="","",IF(INDIRECT("GWN!V"&amp;Tabelle2!$B81)=0,Tabelle2!$D81,IF(Tabelle2!X81="µg/l",0.001*INDIRECT("GWN!V"&amp;Tabelle2!$B81),INDIRECT("GWN!V"&amp;Tabelle2!$B81)))))),"")</f>
        <v/>
      </c>
      <c r="Y87" s="62" t="str">
        <f ca="1">IF(Y$1&lt;&gt;"",IF(ISNA(INDIRECT("GWN!W"&amp;Tabelle2!$B81)),"",IF(INDIRECT("GWN!W"&amp;Tabelle2!$B81)="-","-",IF(INDIRECT("GWN!W"&amp;Tabelle2!$B81)="","",IF(INDIRECT("GWN!W"&amp;Tabelle2!$B81)=0,Tabelle2!$D81,IF(Tabelle2!Y81="µg/l",0.001*INDIRECT("GWN!W"&amp;Tabelle2!$B81),INDIRECT("GWN!W"&amp;Tabelle2!$B81)))))),"")</f>
        <v/>
      </c>
      <c r="Z87" s="62" t="str">
        <f ca="1">IF(Z$1&lt;&gt;"",IF(ISNA(INDIRECT("GWN!X"&amp;Tabelle2!$B81)),"",IF(INDIRECT("GWN!X"&amp;Tabelle2!$B81)="-","-",IF(INDIRECT("GWN!X"&amp;Tabelle2!$B81)="","",IF(INDIRECT("GWN!X"&amp;Tabelle2!$B81)=0,Tabelle2!$D81,IF(Tabelle2!Z81="µg/l",0.001*INDIRECT("GWN!X"&amp;Tabelle2!$B81),INDIRECT("GWN!X"&amp;Tabelle2!$B81)))))),"")</f>
        <v/>
      </c>
      <c r="AA87" s="48"/>
    </row>
    <row r="88" spans="1:27" x14ac:dyDescent="0.2">
      <c r="A88" s="162" t="s">
        <v>147</v>
      </c>
      <c r="B88" s="62" t="s">
        <v>147</v>
      </c>
      <c r="C88" s="62" t="s">
        <v>147</v>
      </c>
      <c r="D88" s="62" t="s">
        <v>147</v>
      </c>
      <c r="E88" s="165" t="s">
        <v>137</v>
      </c>
      <c r="F88" s="166" t="s">
        <v>135</v>
      </c>
      <c r="G88" s="62" t="str">
        <f ca="1">IF(G$1&lt;&gt;"",IF(ISNA(INDIRECT("GWN!E"&amp;Tabelle2!$B82)),"",IF(INDIRECT("GWN!E"&amp;Tabelle2!$B82)="-","-",IF(INDIRECT("GWN!E"&amp;Tabelle2!$B82)="","",IF(INDIRECT("GWN!E"&amp;Tabelle2!$B82)=0,Tabelle2!$D82,IF(Tabelle2!G82="µg/l",0.001*INDIRECT("GWN!E"&amp;Tabelle2!$B82),INDIRECT("GWN!E"&amp;Tabelle2!$B82)))))),"")</f>
        <v/>
      </c>
      <c r="H88" s="62" t="str">
        <f ca="1">IF(H$1&lt;&gt;"",IF(ISNA(INDIRECT("GWN!F"&amp;Tabelle2!$B82)),"",IF(INDIRECT("GWN!F"&amp;Tabelle2!$B82)="-","-",IF(INDIRECT("GWN!F"&amp;Tabelle2!$B82)="","",IF(INDIRECT("GWN!F"&amp;Tabelle2!$B82)=0,Tabelle2!$D82,IF(Tabelle2!H82="µg/l",0.001*INDIRECT("GWN!F"&amp;Tabelle2!$B82),INDIRECT("GWN!F"&amp;Tabelle2!$B82)))))),"")</f>
        <v/>
      </c>
      <c r="I88" s="62" t="str">
        <f ca="1">IF(I$1&lt;&gt;"",IF(ISNA(INDIRECT("GWN!G"&amp;Tabelle2!$B82)),"",IF(INDIRECT("GWN!G"&amp;Tabelle2!$B82)="-","-",IF(INDIRECT("GWN!G"&amp;Tabelle2!$B82)="","",IF(INDIRECT("GWN!G"&amp;Tabelle2!$B82)=0,Tabelle2!$D82,IF(Tabelle2!I82="µg/l",0.001*INDIRECT("GWN!G"&amp;Tabelle2!$B82),INDIRECT("GWN!G"&amp;Tabelle2!$B82)))))),"")</f>
        <v/>
      </c>
      <c r="J88" s="62" t="str">
        <f ca="1">IF(J$1&lt;&gt;"",IF(ISNA(INDIRECT("GWN!H"&amp;Tabelle2!$B82)),"",IF(INDIRECT("GWN!H"&amp;Tabelle2!$B82)="-","-",IF(INDIRECT("GWN!H"&amp;Tabelle2!$B82)="","",IF(INDIRECT("GWN!H"&amp;Tabelle2!$B82)=0,Tabelle2!$D82,IF(Tabelle2!J82="µg/l",0.001*INDIRECT("GWN!H"&amp;Tabelle2!$B82),INDIRECT("GWN!H"&amp;Tabelle2!$B82)))))),"")</f>
        <v/>
      </c>
      <c r="K88" s="62" t="str">
        <f ca="1">IF(K$1&lt;&gt;"",IF(ISNA(INDIRECT("GWN!I"&amp;Tabelle2!$B82)),"",IF(INDIRECT("GWN!I"&amp;Tabelle2!$B82)="-","-",IF(INDIRECT("GWN!I"&amp;Tabelle2!$B82)="","",IF(INDIRECT("GWN!I"&amp;Tabelle2!$B82)=0,Tabelle2!$D82,IF(Tabelle2!K82="µg/l",0.001*INDIRECT("GWN!I"&amp;Tabelle2!$B82),INDIRECT("GWN!I"&amp;Tabelle2!$B82)))))),"")</f>
        <v/>
      </c>
      <c r="L88" s="62" t="str">
        <f ca="1">IF(L$1&lt;&gt;"",IF(ISNA(INDIRECT("GWN!J"&amp;Tabelle2!$B82)),"",IF(INDIRECT("GWN!J"&amp;Tabelle2!$B82)="-","-",IF(INDIRECT("GWN!J"&amp;Tabelle2!$B82)="","",IF(INDIRECT("GWN!J"&amp;Tabelle2!$B82)=0,Tabelle2!$D82,IF(Tabelle2!L82="µg/l",0.001*INDIRECT("GWN!J"&amp;Tabelle2!$B82),INDIRECT("GWN!J"&amp;Tabelle2!$B82)))))),"")</f>
        <v/>
      </c>
      <c r="M88" s="62" t="str">
        <f ca="1">IF(M$1&lt;&gt;"",IF(ISNA(INDIRECT("GWN!K"&amp;Tabelle2!$B82)),"",IF(INDIRECT("GWN!K"&amp;Tabelle2!$B82)="-","-",IF(INDIRECT("GWN!K"&amp;Tabelle2!$B82)="","",IF(INDIRECT("GWN!K"&amp;Tabelle2!$B82)=0,Tabelle2!$D82,IF(Tabelle2!M82="µg/l",0.001*INDIRECT("GWN!K"&amp;Tabelle2!$B82),INDIRECT("GWN!K"&amp;Tabelle2!$B82)))))),"")</f>
        <v/>
      </c>
      <c r="N88" s="62" t="str">
        <f ca="1">IF(N$1&lt;&gt;"",IF(ISNA(INDIRECT("GWN!L"&amp;Tabelle2!$B82)),"",IF(INDIRECT("GWN!L"&amp;Tabelle2!$B82)="-","-",IF(INDIRECT("GWN!L"&amp;Tabelle2!$B82)="","",IF(INDIRECT("GWN!L"&amp;Tabelle2!$B82)=0,Tabelle2!$D82,IF(Tabelle2!N82="µg/l",0.001*INDIRECT("GWN!L"&amp;Tabelle2!$B82),INDIRECT("GWN!L"&amp;Tabelle2!$B82)))))),"")</f>
        <v/>
      </c>
      <c r="O88" s="62" t="str">
        <f ca="1">IF(O$1&lt;&gt;"",IF(ISNA(INDIRECT("GWN!M"&amp;Tabelle2!$B82)),"",IF(INDIRECT("GWN!M"&amp;Tabelle2!$B82)="-","-",IF(INDIRECT("GWN!M"&amp;Tabelle2!$B82)="","",IF(INDIRECT("GWN!M"&amp;Tabelle2!$B82)=0,Tabelle2!$D82,IF(Tabelle2!O82="µg/l",0.001*INDIRECT("GWN!M"&amp;Tabelle2!$B82),INDIRECT("GWN!M"&amp;Tabelle2!$B82)))))),"")</f>
        <v/>
      </c>
      <c r="P88" s="62" t="str">
        <f ca="1">IF(P$1&lt;&gt;"",IF(ISNA(INDIRECT("GWN!N"&amp;Tabelle2!$B82)),"",IF(INDIRECT("GWN!N"&amp;Tabelle2!$B82)="-","-",IF(INDIRECT("GWN!N"&amp;Tabelle2!$B82)="","",IF(INDIRECT("GWN!N"&amp;Tabelle2!$B82)=0,Tabelle2!$D82,IF(Tabelle2!P82="µg/l",0.001*INDIRECT("GWN!N"&amp;Tabelle2!$B82),INDIRECT("GWN!N"&amp;Tabelle2!$B82)))))),"")</f>
        <v/>
      </c>
      <c r="Q88" s="62" t="str">
        <f ca="1">IF(Q$1&lt;&gt;"",IF(ISNA(INDIRECT("GWN!O"&amp;Tabelle2!$B82)),"",IF(INDIRECT("GWN!O"&amp;Tabelle2!$B82)="-","-",IF(INDIRECT("GWN!O"&amp;Tabelle2!$B82)="","",IF(INDIRECT("GWN!O"&amp;Tabelle2!$B82)=0,Tabelle2!$D82,IF(Tabelle2!Q82="µg/l",0.001*INDIRECT("GWN!O"&amp;Tabelle2!$B82),INDIRECT("GWN!O"&amp;Tabelle2!$B82)))))),"")</f>
        <v/>
      </c>
      <c r="R88" s="62" t="str">
        <f ca="1">IF(R$1&lt;&gt;"",IF(ISNA(INDIRECT("GWN!P"&amp;Tabelle2!$B82)),"",IF(INDIRECT("GWN!P"&amp;Tabelle2!$B82)="-","-",IF(INDIRECT("GWN!P"&amp;Tabelle2!$B82)="","",IF(INDIRECT("GWN!P"&amp;Tabelle2!$B82)=0,Tabelle2!$D82,IF(Tabelle2!R82="µg/l",0.001*INDIRECT("GWN!P"&amp;Tabelle2!$B82),INDIRECT("GWN!P"&amp;Tabelle2!$B82)))))),"")</f>
        <v/>
      </c>
      <c r="S88" s="62" t="str">
        <f ca="1">IF(S$1&lt;&gt;"",IF(ISNA(INDIRECT("GWN!Q"&amp;Tabelle2!$B82)),"",IF(INDIRECT("GWN!Q"&amp;Tabelle2!$B82)="-","-",IF(INDIRECT("GWN!Q"&amp;Tabelle2!$B82)="","",IF(INDIRECT("GWN!Q"&amp;Tabelle2!$B82)=0,Tabelle2!$D82,IF(Tabelle2!S82="µg/l",0.001*INDIRECT("GWN!Q"&amp;Tabelle2!$B82),INDIRECT("GWN!Q"&amp;Tabelle2!$B82)))))),"")</f>
        <v/>
      </c>
      <c r="T88" s="62" t="str">
        <f ca="1">IF(T$1&lt;&gt;"",IF(ISNA(INDIRECT("GWN!R"&amp;Tabelle2!$B82)),"",IF(INDIRECT("GWN!R"&amp;Tabelle2!$B82)="-","-",IF(INDIRECT("GWN!R"&amp;Tabelle2!$B82)="","",IF(INDIRECT("GWN!R"&amp;Tabelle2!$B82)=0,Tabelle2!$D82,IF(Tabelle2!T82="µg/l",0.001*INDIRECT("GWN!R"&amp;Tabelle2!$B82),INDIRECT("GWN!R"&amp;Tabelle2!$B82)))))),"")</f>
        <v/>
      </c>
      <c r="U88" s="62" t="str">
        <f ca="1">IF(U$1&lt;&gt;"",IF(ISNA(INDIRECT("GWN!S"&amp;Tabelle2!$B82)),"",IF(INDIRECT("GWN!S"&amp;Tabelle2!$B82)="-","-",IF(INDIRECT("GWN!S"&amp;Tabelle2!$B82)="","",IF(INDIRECT("GWN!S"&amp;Tabelle2!$B82)=0,Tabelle2!$D82,IF(Tabelle2!U82="µg/l",0.001*INDIRECT("GWN!S"&amp;Tabelle2!$B82),INDIRECT("GWN!S"&amp;Tabelle2!$B82)))))),"")</f>
        <v/>
      </c>
      <c r="V88" s="62" t="str">
        <f ca="1">IF(V$1&lt;&gt;"",IF(ISNA(INDIRECT("GWN!T"&amp;Tabelle2!$B82)),"",IF(INDIRECT("GWN!T"&amp;Tabelle2!$B82)="-","-",IF(INDIRECT("GWN!T"&amp;Tabelle2!$B82)="","",IF(INDIRECT("GWN!T"&amp;Tabelle2!$B82)=0,Tabelle2!$D82,IF(Tabelle2!V82="µg/l",0.001*INDIRECT("GWN!T"&amp;Tabelle2!$B82),INDIRECT("GWN!T"&amp;Tabelle2!$B82)))))),"")</f>
        <v/>
      </c>
      <c r="W88" s="62" t="str">
        <f ca="1">IF(W$1&lt;&gt;"",IF(ISNA(INDIRECT("GWN!U"&amp;Tabelle2!$B82)),"",IF(INDIRECT("GWN!U"&amp;Tabelle2!$B82)="-","-",IF(INDIRECT("GWN!U"&amp;Tabelle2!$B82)="","",IF(INDIRECT("GWN!U"&amp;Tabelle2!$B82)=0,Tabelle2!$D82,IF(Tabelle2!W82="µg/l",0.001*INDIRECT("GWN!U"&amp;Tabelle2!$B82),INDIRECT("GWN!U"&amp;Tabelle2!$B82)))))),"")</f>
        <v/>
      </c>
      <c r="X88" s="62" t="str">
        <f ca="1">IF(X$1&lt;&gt;"",IF(ISNA(INDIRECT("GWN!V"&amp;Tabelle2!$B82)),"",IF(INDIRECT("GWN!V"&amp;Tabelle2!$B82)="-","-",IF(INDIRECT("GWN!V"&amp;Tabelle2!$B82)="","",IF(INDIRECT("GWN!V"&amp;Tabelle2!$B82)=0,Tabelle2!$D82,IF(Tabelle2!X82="µg/l",0.001*INDIRECT("GWN!V"&amp;Tabelle2!$B82),INDIRECT("GWN!V"&amp;Tabelle2!$B82)))))),"")</f>
        <v/>
      </c>
      <c r="Y88" s="62" t="str">
        <f ca="1">IF(Y$1&lt;&gt;"",IF(ISNA(INDIRECT("GWN!W"&amp;Tabelle2!$B82)),"",IF(INDIRECT("GWN!W"&amp;Tabelle2!$B82)="-","-",IF(INDIRECT("GWN!W"&amp;Tabelle2!$B82)="","",IF(INDIRECT("GWN!W"&amp;Tabelle2!$B82)=0,Tabelle2!$D82,IF(Tabelle2!Y82="µg/l",0.001*INDIRECT("GWN!W"&amp;Tabelle2!$B82),INDIRECT("GWN!W"&amp;Tabelle2!$B82)))))),"")</f>
        <v/>
      </c>
      <c r="Z88" s="62" t="str">
        <f ca="1">IF(Z$1&lt;&gt;"",IF(ISNA(INDIRECT("GWN!X"&amp;Tabelle2!$B82)),"",IF(INDIRECT("GWN!X"&amp;Tabelle2!$B82)="-","-",IF(INDIRECT("GWN!X"&amp;Tabelle2!$B82)="","",IF(INDIRECT("GWN!X"&amp;Tabelle2!$B82)=0,Tabelle2!$D82,IF(Tabelle2!Z82="µg/l",0.001*INDIRECT("GWN!X"&amp;Tabelle2!$B82),INDIRECT("GWN!X"&amp;Tabelle2!$B82)))))),"")</f>
        <v/>
      </c>
      <c r="AA88" s="48"/>
    </row>
    <row r="89" spans="1:27" x14ac:dyDescent="0.2">
      <c r="A89" s="162" t="s">
        <v>147</v>
      </c>
      <c r="B89" s="62" t="s">
        <v>147</v>
      </c>
      <c r="C89" s="62" t="s">
        <v>147</v>
      </c>
      <c r="D89" s="62" t="s">
        <v>147</v>
      </c>
      <c r="E89" s="165" t="s">
        <v>138</v>
      </c>
      <c r="F89" s="166" t="s">
        <v>135</v>
      </c>
      <c r="G89" s="62" t="str">
        <f ca="1">IF(G$1&lt;&gt;"",IF(ISNA(INDIRECT("GWN!E"&amp;Tabelle2!$B83)),"",IF(INDIRECT("GWN!E"&amp;Tabelle2!$B83)="-","-",IF(INDIRECT("GWN!E"&amp;Tabelle2!$B83)="","",IF(INDIRECT("GWN!E"&amp;Tabelle2!$B83)=0,Tabelle2!$D83,IF(Tabelle2!G83="µg/l",0.001*INDIRECT("GWN!E"&amp;Tabelle2!$B83),INDIRECT("GWN!E"&amp;Tabelle2!$B83)))))),"")</f>
        <v/>
      </c>
      <c r="H89" s="62" t="str">
        <f ca="1">IF(H$1&lt;&gt;"",IF(ISNA(INDIRECT("GWN!F"&amp;Tabelle2!$B83)),"",IF(INDIRECT("GWN!F"&amp;Tabelle2!$B83)="-","-",IF(INDIRECT("GWN!F"&amp;Tabelle2!$B83)="","",IF(INDIRECT("GWN!F"&amp;Tabelle2!$B83)=0,Tabelle2!$D83,IF(Tabelle2!H83="µg/l",0.001*INDIRECT("GWN!F"&amp;Tabelle2!$B83),INDIRECT("GWN!F"&amp;Tabelle2!$B83)))))),"")</f>
        <v/>
      </c>
      <c r="I89" s="62" t="str">
        <f ca="1">IF(I$1&lt;&gt;"",IF(ISNA(INDIRECT("GWN!G"&amp;Tabelle2!$B83)),"",IF(INDIRECT("GWN!G"&amp;Tabelle2!$B83)="-","-",IF(INDIRECT("GWN!G"&amp;Tabelle2!$B83)="","",IF(INDIRECT("GWN!G"&amp;Tabelle2!$B83)=0,Tabelle2!$D83,IF(Tabelle2!I83="µg/l",0.001*INDIRECT("GWN!G"&amp;Tabelle2!$B83),INDIRECT("GWN!G"&amp;Tabelle2!$B83)))))),"")</f>
        <v/>
      </c>
      <c r="J89" s="62" t="str">
        <f ca="1">IF(J$1&lt;&gt;"",IF(ISNA(INDIRECT("GWN!H"&amp;Tabelle2!$B83)),"",IF(INDIRECT("GWN!H"&amp;Tabelle2!$B83)="-","-",IF(INDIRECT("GWN!H"&amp;Tabelle2!$B83)="","",IF(INDIRECT("GWN!H"&amp;Tabelle2!$B83)=0,Tabelle2!$D83,IF(Tabelle2!J83="µg/l",0.001*INDIRECT("GWN!H"&amp;Tabelle2!$B83),INDIRECT("GWN!H"&amp;Tabelle2!$B83)))))),"")</f>
        <v/>
      </c>
      <c r="K89" s="62" t="str">
        <f ca="1">IF(K$1&lt;&gt;"",IF(ISNA(INDIRECT("GWN!I"&amp;Tabelle2!$B83)),"",IF(INDIRECT("GWN!I"&amp;Tabelle2!$B83)="-","-",IF(INDIRECT("GWN!I"&amp;Tabelle2!$B83)="","",IF(INDIRECT("GWN!I"&amp;Tabelle2!$B83)=0,Tabelle2!$D83,IF(Tabelle2!K83="µg/l",0.001*INDIRECT("GWN!I"&amp;Tabelle2!$B83),INDIRECT("GWN!I"&amp;Tabelle2!$B83)))))),"")</f>
        <v/>
      </c>
      <c r="L89" s="62" t="str">
        <f ca="1">IF(L$1&lt;&gt;"",IF(ISNA(INDIRECT("GWN!J"&amp;Tabelle2!$B83)),"",IF(INDIRECT("GWN!J"&amp;Tabelle2!$B83)="-","-",IF(INDIRECT("GWN!J"&amp;Tabelle2!$B83)="","",IF(INDIRECT("GWN!J"&amp;Tabelle2!$B83)=0,Tabelle2!$D83,IF(Tabelle2!L83="µg/l",0.001*INDIRECT("GWN!J"&amp;Tabelle2!$B83),INDIRECT("GWN!J"&amp;Tabelle2!$B83)))))),"")</f>
        <v/>
      </c>
      <c r="M89" s="62" t="str">
        <f ca="1">IF(M$1&lt;&gt;"",IF(ISNA(INDIRECT("GWN!K"&amp;Tabelle2!$B83)),"",IF(INDIRECT("GWN!K"&amp;Tabelle2!$B83)="-","-",IF(INDIRECT("GWN!K"&amp;Tabelle2!$B83)="","",IF(INDIRECT("GWN!K"&amp;Tabelle2!$B83)=0,Tabelle2!$D83,IF(Tabelle2!M83="µg/l",0.001*INDIRECT("GWN!K"&amp;Tabelle2!$B83),INDIRECT("GWN!K"&amp;Tabelle2!$B83)))))),"")</f>
        <v/>
      </c>
      <c r="N89" s="62" t="str">
        <f ca="1">IF(N$1&lt;&gt;"",IF(ISNA(INDIRECT("GWN!L"&amp;Tabelle2!$B83)),"",IF(INDIRECT("GWN!L"&amp;Tabelle2!$B83)="-","-",IF(INDIRECT("GWN!L"&amp;Tabelle2!$B83)="","",IF(INDIRECT("GWN!L"&amp;Tabelle2!$B83)=0,Tabelle2!$D83,IF(Tabelle2!N83="µg/l",0.001*INDIRECT("GWN!L"&amp;Tabelle2!$B83),INDIRECT("GWN!L"&amp;Tabelle2!$B83)))))),"")</f>
        <v/>
      </c>
      <c r="O89" s="62" t="str">
        <f ca="1">IF(O$1&lt;&gt;"",IF(ISNA(INDIRECT("GWN!M"&amp;Tabelle2!$B83)),"",IF(INDIRECT("GWN!M"&amp;Tabelle2!$B83)="-","-",IF(INDIRECT("GWN!M"&amp;Tabelle2!$B83)="","",IF(INDIRECT("GWN!M"&amp;Tabelle2!$B83)=0,Tabelle2!$D83,IF(Tabelle2!O83="µg/l",0.001*INDIRECT("GWN!M"&amp;Tabelle2!$B83),INDIRECT("GWN!M"&amp;Tabelle2!$B83)))))),"")</f>
        <v/>
      </c>
      <c r="P89" s="62" t="str">
        <f ca="1">IF(P$1&lt;&gt;"",IF(ISNA(INDIRECT("GWN!N"&amp;Tabelle2!$B83)),"",IF(INDIRECT("GWN!N"&amp;Tabelle2!$B83)="-","-",IF(INDIRECT("GWN!N"&amp;Tabelle2!$B83)="","",IF(INDIRECT("GWN!N"&amp;Tabelle2!$B83)=0,Tabelle2!$D83,IF(Tabelle2!P83="µg/l",0.001*INDIRECT("GWN!N"&amp;Tabelle2!$B83),INDIRECT("GWN!N"&amp;Tabelle2!$B83)))))),"")</f>
        <v/>
      </c>
      <c r="Q89" s="62" t="str">
        <f ca="1">IF(Q$1&lt;&gt;"",IF(ISNA(INDIRECT("GWN!O"&amp;Tabelle2!$B83)),"",IF(INDIRECT("GWN!O"&amp;Tabelle2!$B83)="-","-",IF(INDIRECT("GWN!O"&amp;Tabelle2!$B83)="","",IF(INDIRECT("GWN!O"&amp;Tabelle2!$B83)=0,Tabelle2!$D83,IF(Tabelle2!Q83="µg/l",0.001*INDIRECT("GWN!O"&amp;Tabelle2!$B83),INDIRECT("GWN!O"&amp;Tabelle2!$B83)))))),"")</f>
        <v/>
      </c>
      <c r="R89" s="62" t="str">
        <f ca="1">IF(R$1&lt;&gt;"",IF(ISNA(INDIRECT("GWN!P"&amp;Tabelle2!$B83)),"",IF(INDIRECT("GWN!P"&amp;Tabelle2!$B83)="-","-",IF(INDIRECT("GWN!P"&amp;Tabelle2!$B83)="","",IF(INDIRECT("GWN!P"&amp;Tabelle2!$B83)=0,Tabelle2!$D83,IF(Tabelle2!R83="µg/l",0.001*INDIRECT("GWN!P"&amp;Tabelle2!$B83),INDIRECT("GWN!P"&amp;Tabelle2!$B83)))))),"")</f>
        <v/>
      </c>
      <c r="S89" s="62" t="str">
        <f ca="1">IF(S$1&lt;&gt;"",IF(ISNA(INDIRECT("GWN!Q"&amp;Tabelle2!$B83)),"",IF(INDIRECT("GWN!Q"&amp;Tabelle2!$B83)="-","-",IF(INDIRECT("GWN!Q"&amp;Tabelle2!$B83)="","",IF(INDIRECT("GWN!Q"&amp;Tabelle2!$B83)=0,Tabelle2!$D83,IF(Tabelle2!S83="µg/l",0.001*INDIRECT("GWN!Q"&amp;Tabelle2!$B83),INDIRECT("GWN!Q"&amp;Tabelle2!$B83)))))),"")</f>
        <v/>
      </c>
      <c r="T89" s="62" t="str">
        <f ca="1">IF(T$1&lt;&gt;"",IF(ISNA(INDIRECT("GWN!R"&amp;Tabelle2!$B83)),"",IF(INDIRECT("GWN!R"&amp;Tabelle2!$B83)="-","-",IF(INDIRECT("GWN!R"&amp;Tabelle2!$B83)="","",IF(INDIRECT("GWN!R"&amp;Tabelle2!$B83)=0,Tabelle2!$D83,IF(Tabelle2!T83="µg/l",0.001*INDIRECT("GWN!R"&amp;Tabelle2!$B83),INDIRECT("GWN!R"&amp;Tabelle2!$B83)))))),"")</f>
        <v/>
      </c>
      <c r="U89" s="62" t="str">
        <f ca="1">IF(U$1&lt;&gt;"",IF(ISNA(INDIRECT("GWN!S"&amp;Tabelle2!$B83)),"",IF(INDIRECT("GWN!S"&amp;Tabelle2!$B83)="-","-",IF(INDIRECT("GWN!S"&amp;Tabelle2!$B83)="","",IF(INDIRECT("GWN!S"&amp;Tabelle2!$B83)=0,Tabelle2!$D83,IF(Tabelle2!U83="µg/l",0.001*INDIRECT("GWN!S"&amp;Tabelle2!$B83),INDIRECT("GWN!S"&amp;Tabelle2!$B83)))))),"")</f>
        <v/>
      </c>
      <c r="V89" s="62" t="str">
        <f ca="1">IF(V$1&lt;&gt;"",IF(ISNA(INDIRECT("GWN!T"&amp;Tabelle2!$B83)),"",IF(INDIRECT("GWN!T"&amp;Tabelle2!$B83)="-","-",IF(INDIRECT("GWN!T"&amp;Tabelle2!$B83)="","",IF(INDIRECT("GWN!T"&amp;Tabelle2!$B83)=0,Tabelle2!$D83,IF(Tabelle2!V83="µg/l",0.001*INDIRECT("GWN!T"&amp;Tabelle2!$B83),INDIRECT("GWN!T"&amp;Tabelle2!$B83)))))),"")</f>
        <v/>
      </c>
      <c r="W89" s="62" t="str">
        <f ca="1">IF(W$1&lt;&gt;"",IF(ISNA(INDIRECT("GWN!U"&amp;Tabelle2!$B83)),"",IF(INDIRECT("GWN!U"&amp;Tabelle2!$B83)="-","-",IF(INDIRECT("GWN!U"&amp;Tabelle2!$B83)="","",IF(INDIRECT("GWN!U"&amp;Tabelle2!$B83)=0,Tabelle2!$D83,IF(Tabelle2!W83="µg/l",0.001*INDIRECT("GWN!U"&amp;Tabelle2!$B83),INDIRECT("GWN!U"&amp;Tabelle2!$B83)))))),"")</f>
        <v/>
      </c>
      <c r="X89" s="62" t="str">
        <f ca="1">IF(X$1&lt;&gt;"",IF(ISNA(INDIRECT("GWN!V"&amp;Tabelle2!$B83)),"",IF(INDIRECT("GWN!V"&amp;Tabelle2!$B83)="-","-",IF(INDIRECT("GWN!V"&amp;Tabelle2!$B83)="","",IF(INDIRECT("GWN!V"&amp;Tabelle2!$B83)=0,Tabelle2!$D83,IF(Tabelle2!X83="µg/l",0.001*INDIRECT("GWN!V"&amp;Tabelle2!$B83),INDIRECT("GWN!V"&amp;Tabelle2!$B83)))))),"")</f>
        <v/>
      </c>
      <c r="Y89" s="62" t="str">
        <f ca="1">IF(Y$1&lt;&gt;"",IF(ISNA(INDIRECT("GWN!W"&amp;Tabelle2!$B83)),"",IF(INDIRECT("GWN!W"&amp;Tabelle2!$B83)="-","-",IF(INDIRECT("GWN!W"&amp;Tabelle2!$B83)="","",IF(INDIRECT("GWN!W"&amp;Tabelle2!$B83)=0,Tabelle2!$D83,IF(Tabelle2!Y83="µg/l",0.001*INDIRECT("GWN!W"&amp;Tabelle2!$B83),INDIRECT("GWN!W"&amp;Tabelle2!$B83)))))),"")</f>
        <v/>
      </c>
      <c r="Z89" s="62" t="str">
        <f ca="1">IF(Z$1&lt;&gt;"",IF(ISNA(INDIRECT("GWN!X"&amp;Tabelle2!$B83)),"",IF(INDIRECT("GWN!X"&amp;Tabelle2!$B83)="-","-",IF(INDIRECT("GWN!X"&amp;Tabelle2!$B83)="","",IF(INDIRECT("GWN!X"&amp;Tabelle2!$B83)=0,Tabelle2!$D83,IF(Tabelle2!Z83="µg/l",0.001*INDIRECT("GWN!X"&amp;Tabelle2!$B83),INDIRECT("GWN!X"&amp;Tabelle2!$B83)))))),"")</f>
        <v/>
      </c>
      <c r="AA89" s="48"/>
    </row>
    <row r="90" spans="1:27" x14ac:dyDescent="0.2">
      <c r="A90" s="162"/>
      <c r="B90" s="62"/>
      <c r="C90" s="62" t="s">
        <v>147</v>
      </c>
      <c r="D90" s="62" t="s">
        <v>147</v>
      </c>
      <c r="E90" s="165" t="s">
        <v>139</v>
      </c>
      <c r="F90" s="166" t="s">
        <v>135</v>
      </c>
      <c r="G90" s="62" t="str">
        <f ca="1">IF(G$1&lt;&gt;"",IF(ISNA(INDIRECT("GWN!E"&amp;Tabelle2!$B84)),"",IF(INDIRECT("GWN!E"&amp;Tabelle2!$B84)="-","-",IF(INDIRECT("GWN!E"&amp;Tabelle2!$B84)="","",IF(INDIRECT("GWN!E"&amp;Tabelle2!$B84)=0,Tabelle2!$D84,IF(Tabelle2!G84="µg/l",0.001*INDIRECT("GWN!E"&amp;Tabelle2!$B84),INDIRECT("GWN!E"&amp;Tabelle2!$B84)))))),"")</f>
        <v/>
      </c>
      <c r="H90" s="62" t="str">
        <f ca="1">IF(H$1&lt;&gt;"",IF(ISNA(INDIRECT("GWN!F"&amp;Tabelle2!$B84)),"",IF(INDIRECT("GWN!F"&amp;Tabelle2!$B84)="-","-",IF(INDIRECT("GWN!F"&amp;Tabelle2!$B84)="","",IF(INDIRECT("GWN!F"&amp;Tabelle2!$B84)=0,Tabelle2!$D84,IF(Tabelle2!H84="µg/l",0.001*INDIRECT("GWN!F"&amp;Tabelle2!$B84),INDIRECT("GWN!F"&amp;Tabelle2!$B84)))))),"")</f>
        <v/>
      </c>
      <c r="I90" s="62" t="str">
        <f ca="1">IF(I$1&lt;&gt;"",IF(ISNA(INDIRECT("GWN!G"&amp;Tabelle2!$B84)),"",IF(INDIRECT("GWN!G"&amp;Tabelle2!$B84)="-","-",IF(INDIRECT("GWN!G"&amp;Tabelle2!$B84)="","",IF(INDIRECT("GWN!G"&amp;Tabelle2!$B84)=0,Tabelle2!$D84,IF(Tabelle2!I84="µg/l",0.001*INDIRECT("GWN!G"&amp;Tabelle2!$B84),INDIRECT("GWN!G"&amp;Tabelle2!$B84)))))),"")</f>
        <v/>
      </c>
      <c r="J90" s="62" t="str">
        <f ca="1">IF(J$1&lt;&gt;"",IF(ISNA(INDIRECT("GWN!H"&amp;Tabelle2!$B84)),"",IF(INDIRECT("GWN!H"&amp;Tabelle2!$B84)="-","-",IF(INDIRECT("GWN!H"&amp;Tabelle2!$B84)="","",IF(INDIRECT("GWN!H"&amp;Tabelle2!$B84)=0,Tabelle2!$D84,IF(Tabelle2!J84="µg/l",0.001*INDIRECT("GWN!H"&amp;Tabelle2!$B84),INDIRECT("GWN!H"&amp;Tabelle2!$B84)))))),"")</f>
        <v/>
      </c>
      <c r="K90" s="62" t="str">
        <f ca="1">IF(K$1&lt;&gt;"",IF(ISNA(INDIRECT("GWN!I"&amp;Tabelle2!$B84)),"",IF(INDIRECT("GWN!I"&amp;Tabelle2!$B84)="-","-",IF(INDIRECT("GWN!I"&amp;Tabelle2!$B84)="","",IF(INDIRECT("GWN!I"&amp;Tabelle2!$B84)=0,Tabelle2!$D84,IF(Tabelle2!K84="µg/l",0.001*INDIRECT("GWN!I"&amp;Tabelle2!$B84),INDIRECT("GWN!I"&amp;Tabelle2!$B84)))))),"")</f>
        <v/>
      </c>
      <c r="L90" s="62" t="str">
        <f ca="1">IF(L$1&lt;&gt;"",IF(ISNA(INDIRECT("GWN!J"&amp;Tabelle2!$B84)),"",IF(INDIRECT("GWN!J"&amp;Tabelle2!$B84)="-","-",IF(INDIRECT("GWN!J"&amp;Tabelle2!$B84)="","",IF(INDIRECT("GWN!J"&amp;Tabelle2!$B84)=0,Tabelle2!$D84,IF(Tabelle2!L84="µg/l",0.001*INDIRECT("GWN!J"&amp;Tabelle2!$B84),INDIRECT("GWN!J"&amp;Tabelle2!$B84)))))),"")</f>
        <v/>
      </c>
      <c r="M90" s="62" t="str">
        <f ca="1">IF(M$1&lt;&gt;"",IF(ISNA(INDIRECT("GWN!K"&amp;Tabelle2!$B84)),"",IF(INDIRECT("GWN!K"&amp;Tabelle2!$B84)="-","-",IF(INDIRECT("GWN!K"&amp;Tabelle2!$B84)="","",IF(INDIRECT("GWN!K"&amp;Tabelle2!$B84)=0,Tabelle2!$D84,IF(Tabelle2!M84="µg/l",0.001*INDIRECT("GWN!K"&amp;Tabelle2!$B84),INDIRECT("GWN!K"&amp;Tabelle2!$B84)))))),"")</f>
        <v/>
      </c>
      <c r="N90" s="62" t="str">
        <f ca="1">IF(N$1&lt;&gt;"",IF(ISNA(INDIRECT("GWN!L"&amp;Tabelle2!$B84)),"",IF(INDIRECT("GWN!L"&amp;Tabelle2!$B84)="-","-",IF(INDIRECT("GWN!L"&amp;Tabelle2!$B84)="","",IF(INDIRECT("GWN!L"&amp;Tabelle2!$B84)=0,Tabelle2!$D84,IF(Tabelle2!N84="µg/l",0.001*INDIRECT("GWN!L"&amp;Tabelle2!$B84),INDIRECT("GWN!L"&amp;Tabelle2!$B84)))))),"")</f>
        <v/>
      </c>
      <c r="O90" s="62" t="str">
        <f ca="1">IF(O$1&lt;&gt;"",IF(ISNA(INDIRECT("GWN!M"&amp;Tabelle2!$B84)),"",IF(INDIRECT("GWN!M"&amp;Tabelle2!$B84)="-","-",IF(INDIRECT("GWN!M"&amp;Tabelle2!$B84)="","",IF(INDIRECT("GWN!M"&amp;Tabelle2!$B84)=0,Tabelle2!$D84,IF(Tabelle2!O84="µg/l",0.001*INDIRECT("GWN!M"&amp;Tabelle2!$B84),INDIRECT("GWN!M"&amp;Tabelle2!$B84)))))),"")</f>
        <v/>
      </c>
      <c r="P90" s="62" t="str">
        <f ca="1">IF(P$1&lt;&gt;"",IF(ISNA(INDIRECT("GWN!N"&amp;Tabelle2!$B84)),"",IF(INDIRECT("GWN!N"&amp;Tabelle2!$B84)="-","-",IF(INDIRECT("GWN!N"&amp;Tabelle2!$B84)="","",IF(INDIRECT("GWN!N"&amp;Tabelle2!$B84)=0,Tabelle2!$D84,IF(Tabelle2!P84="µg/l",0.001*INDIRECT("GWN!N"&amp;Tabelle2!$B84),INDIRECT("GWN!N"&amp;Tabelle2!$B84)))))),"")</f>
        <v/>
      </c>
      <c r="Q90" s="62" t="str">
        <f ca="1">IF(Q$1&lt;&gt;"",IF(ISNA(INDIRECT("GWN!O"&amp;Tabelle2!$B84)),"",IF(INDIRECT("GWN!O"&amp;Tabelle2!$B84)="-","-",IF(INDIRECT("GWN!O"&amp;Tabelle2!$B84)="","",IF(INDIRECT("GWN!O"&amp;Tabelle2!$B84)=0,Tabelle2!$D84,IF(Tabelle2!Q84="µg/l",0.001*INDIRECT("GWN!O"&amp;Tabelle2!$B84),INDIRECT("GWN!O"&amp;Tabelle2!$B84)))))),"")</f>
        <v/>
      </c>
      <c r="R90" s="62" t="str">
        <f ca="1">IF(R$1&lt;&gt;"",IF(ISNA(INDIRECT("GWN!P"&amp;Tabelle2!$B84)),"",IF(INDIRECT("GWN!P"&amp;Tabelle2!$B84)="-","-",IF(INDIRECT("GWN!P"&amp;Tabelle2!$B84)="","",IF(INDIRECT("GWN!P"&amp;Tabelle2!$B84)=0,Tabelle2!$D84,IF(Tabelle2!R84="µg/l",0.001*INDIRECT("GWN!P"&amp;Tabelle2!$B84),INDIRECT("GWN!P"&amp;Tabelle2!$B84)))))),"")</f>
        <v/>
      </c>
      <c r="S90" s="62" t="str">
        <f ca="1">IF(S$1&lt;&gt;"",IF(ISNA(INDIRECT("GWN!Q"&amp;Tabelle2!$B84)),"",IF(INDIRECT("GWN!Q"&amp;Tabelle2!$B84)="-","-",IF(INDIRECT("GWN!Q"&amp;Tabelle2!$B84)="","",IF(INDIRECT("GWN!Q"&amp;Tabelle2!$B84)=0,Tabelle2!$D84,IF(Tabelle2!S84="µg/l",0.001*INDIRECT("GWN!Q"&amp;Tabelle2!$B84),INDIRECT("GWN!Q"&amp;Tabelle2!$B84)))))),"")</f>
        <v/>
      </c>
      <c r="T90" s="62" t="str">
        <f ca="1">IF(T$1&lt;&gt;"",IF(ISNA(INDIRECT("GWN!R"&amp;Tabelle2!$B84)),"",IF(INDIRECT("GWN!R"&amp;Tabelle2!$B84)="-","-",IF(INDIRECT("GWN!R"&amp;Tabelle2!$B84)="","",IF(INDIRECT("GWN!R"&amp;Tabelle2!$B84)=0,Tabelle2!$D84,IF(Tabelle2!T84="µg/l",0.001*INDIRECT("GWN!R"&amp;Tabelle2!$B84),INDIRECT("GWN!R"&amp;Tabelle2!$B84)))))),"")</f>
        <v/>
      </c>
      <c r="U90" s="62" t="str">
        <f ca="1">IF(U$1&lt;&gt;"",IF(ISNA(INDIRECT("GWN!S"&amp;Tabelle2!$B84)),"",IF(INDIRECT("GWN!S"&amp;Tabelle2!$B84)="-","-",IF(INDIRECT("GWN!S"&amp;Tabelle2!$B84)="","",IF(INDIRECT("GWN!S"&amp;Tabelle2!$B84)=0,Tabelle2!$D84,IF(Tabelle2!U84="µg/l",0.001*INDIRECT("GWN!S"&amp;Tabelle2!$B84),INDIRECT("GWN!S"&amp;Tabelle2!$B84)))))),"")</f>
        <v/>
      </c>
      <c r="V90" s="62" t="str">
        <f ca="1">IF(V$1&lt;&gt;"",IF(ISNA(INDIRECT("GWN!T"&amp;Tabelle2!$B84)),"",IF(INDIRECT("GWN!T"&amp;Tabelle2!$B84)="-","-",IF(INDIRECT("GWN!T"&amp;Tabelle2!$B84)="","",IF(INDIRECT("GWN!T"&amp;Tabelle2!$B84)=0,Tabelle2!$D84,IF(Tabelle2!V84="µg/l",0.001*INDIRECT("GWN!T"&amp;Tabelle2!$B84),INDIRECT("GWN!T"&amp;Tabelle2!$B84)))))),"")</f>
        <v/>
      </c>
      <c r="W90" s="62" t="str">
        <f ca="1">IF(W$1&lt;&gt;"",IF(ISNA(INDIRECT("GWN!U"&amp;Tabelle2!$B84)),"",IF(INDIRECT("GWN!U"&amp;Tabelle2!$B84)="-","-",IF(INDIRECT("GWN!U"&amp;Tabelle2!$B84)="","",IF(INDIRECT("GWN!U"&amp;Tabelle2!$B84)=0,Tabelle2!$D84,IF(Tabelle2!W84="µg/l",0.001*INDIRECT("GWN!U"&amp;Tabelle2!$B84),INDIRECT("GWN!U"&amp;Tabelle2!$B84)))))),"")</f>
        <v/>
      </c>
      <c r="X90" s="62" t="str">
        <f ca="1">IF(X$1&lt;&gt;"",IF(ISNA(INDIRECT("GWN!V"&amp;Tabelle2!$B84)),"",IF(INDIRECT("GWN!V"&amp;Tabelle2!$B84)="-","-",IF(INDIRECT("GWN!V"&amp;Tabelle2!$B84)="","",IF(INDIRECT("GWN!V"&amp;Tabelle2!$B84)=0,Tabelle2!$D84,IF(Tabelle2!X84="µg/l",0.001*INDIRECT("GWN!V"&amp;Tabelle2!$B84),INDIRECT("GWN!V"&amp;Tabelle2!$B84)))))),"")</f>
        <v/>
      </c>
      <c r="Y90" s="62" t="str">
        <f ca="1">IF(Y$1&lt;&gt;"",IF(ISNA(INDIRECT("GWN!W"&amp;Tabelle2!$B84)),"",IF(INDIRECT("GWN!W"&amp;Tabelle2!$B84)="-","-",IF(INDIRECT("GWN!W"&amp;Tabelle2!$B84)="","",IF(INDIRECT("GWN!W"&amp;Tabelle2!$B84)=0,Tabelle2!$D84,IF(Tabelle2!Y84="µg/l",0.001*INDIRECT("GWN!W"&amp;Tabelle2!$B84),INDIRECT("GWN!W"&amp;Tabelle2!$B84)))))),"")</f>
        <v/>
      </c>
      <c r="Z90" s="62" t="str">
        <f ca="1">IF(Z$1&lt;&gt;"",IF(ISNA(INDIRECT("GWN!X"&amp;Tabelle2!$B84)),"",IF(INDIRECT("GWN!X"&amp;Tabelle2!$B84)="-","-",IF(INDIRECT("GWN!X"&amp;Tabelle2!$B84)="","",IF(INDIRECT("GWN!X"&amp;Tabelle2!$B84)=0,Tabelle2!$D84,IF(Tabelle2!Z84="µg/l",0.001*INDIRECT("GWN!X"&amp;Tabelle2!$B84),INDIRECT("GWN!X"&amp;Tabelle2!$B84)))))),"")</f>
        <v/>
      </c>
      <c r="AA90" s="48"/>
    </row>
    <row r="91" spans="1:27" x14ac:dyDescent="0.2">
      <c r="A91" s="162" t="s">
        <v>147</v>
      </c>
      <c r="B91" s="62"/>
      <c r="C91" s="62"/>
      <c r="D91" s="62" t="s">
        <v>147</v>
      </c>
      <c r="E91" s="165" t="s">
        <v>65</v>
      </c>
      <c r="F91" s="166" t="s">
        <v>135</v>
      </c>
      <c r="G91" s="62" t="str">
        <f ca="1">IF(G$1&lt;&gt;"",IF(ISNA(INDIRECT("GWN!E"&amp;Tabelle2!$B85)),"",IF(INDIRECT("GWN!E"&amp;Tabelle2!$B85)="-","-",IF(INDIRECT("GWN!E"&amp;Tabelle2!$B85)="","",IF(INDIRECT("GWN!E"&amp;Tabelle2!$B85)=0,Tabelle2!$D85,IF(Tabelle2!G85="µg/l",0.001*INDIRECT("GWN!E"&amp;Tabelle2!$B85),INDIRECT("GWN!E"&amp;Tabelle2!$B85)))))),"")</f>
        <v/>
      </c>
      <c r="H91" s="62" t="str">
        <f ca="1">IF(H$1&lt;&gt;"",IF(ISNA(INDIRECT("GWN!F"&amp;Tabelle2!$B85)),"",IF(INDIRECT("GWN!F"&amp;Tabelle2!$B85)="-","-",IF(INDIRECT("GWN!F"&amp;Tabelle2!$B85)="","",IF(INDIRECT("GWN!F"&amp;Tabelle2!$B85)=0,Tabelle2!$D85,IF(Tabelle2!H85="µg/l",0.001*INDIRECT("GWN!F"&amp;Tabelle2!$B85),INDIRECT("GWN!F"&amp;Tabelle2!$B85)))))),"")</f>
        <v/>
      </c>
      <c r="I91" s="62" t="str">
        <f ca="1">IF(I$1&lt;&gt;"",IF(ISNA(INDIRECT("GWN!G"&amp;Tabelle2!$B85)),"",IF(INDIRECT("GWN!G"&amp;Tabelle2!$B85)="-","-",IF(INDIRECT("GWN!G"&amp;Tabelle2!$B85)="","",IF(INDIRECT("GWN!G"&amp;Tabelle2!$B85)=0,Tabelle2!$D85,IF(Tabelle2!I85="µg/l",0.001*INDIRECT("GWN!G"&amp;Tabelle2!$B85),INDIRECT("GWN!G"&amp;Tabelle2!$B85)))))),"")</f>
        <v/>
      </c>
      <c r="J91" s="62" t="str">
        <f ca="1">IF(J$1&lt;&gt;"",IF(ISNA(INDIRECT("GWN!H"&amp;Tabelle2!$B85)),"",IF(INDIRECT("GWN!H"&amp;Tabelle2!$B85)="-","-",IF(INDIRECT("GWN!H"&amp;Tabelle2!$B85)="","",IF(INDIRECT("GWN!H"&amp;Tabelle2!$B85)=0,Tabelle2!$D85,IF(Tabelle2!J85="µg/l",0.001*INDIRECT("GWN!H"&amp;Tabelle2!$B85),INDIRECT("GWN!H"&amp;Tabelle2!$B85)))))),"")</f>
        <v/>
      </c>
      <c r="K91" s="62" t="str">
        <f ca="1">IF(K$1&lt;&gt;"",IF(ISNA(INDIRECT("GWN!I"&amp;Tabelle2!$B85)),"",IF(INDIRECT("GWN!I"&amp;Tabelle2!$B85)="-","-",IF(INDIRECT("GWN!I"&amp;Tabelle2!$B85)="","",IF(INDIRECT("GWN!I"&amp;Tabelle2!$B85)=0,Tabelle2!$D85,IF(Tabelle2!K85="µg/l",0.001*INDIRECT("GWN!I"&amp;Tabelle2!$B85),INDIRECT("GWN!I"&amp;Tabelle2!$B85)))))),"")</f>
        <v/>
      </c>
      <c r="L91" s="62" t="str">
        <f ca="1">IF(L$1&lt;&gt;"",IF(ISNA(INDIRECT("GWN!J"&amp;Tabelle2!$B85)),"",IF(INDIRECT("GWN!J"&amp;Tabelle2!$B85)="-","-",IF(INDIRECT("GWN!J"&amp;Tabelle2!$B85)="","",IF(INDIRECT("GWN!J"&amp;Tabelle2!$B85)=0,Tabelle2!$D85,IF(Tabelle2!L85="µg/l",0.001*INDIRECT("GWN!J"&amp;Tabelle2!$B85),INDIRECT("GWN!J"&amp;Tabelle2!$B85)))))),"")</f>
        <v/>
      </c>
      <c r="M91" s="62" t="str">
        <f ca="1">IF(M$1&lt;&gt;"",IF(ISNA(INDIRECT("GWN!K"&amp;Tabelle2!$B85)),"",IF(INDIRECT("GWN!K"&amp;Tabelle2!$B85)="-","-",IF(INDIRECT("GWN!K"&amp;Tabelle2!$B85)="","",IF(INDIRECT("GWN!K"&amp;Tabelle2!$B85)=0,Tabelle2!$D85,IF(Tabelle2!M85="µg/l",0.001*INDIRECT("GWN!K"&amp;Tabelle2!$B85),INDIRECT("GWN!K"&amp;Tabelle2!$B85)))))),"")</f>
        <v/>
      </c>
      <c r="N91" s="62" t="str">
        <f ca="1">IF(N$1&lt;&gt;"",IF(ISNA(INDIRECT("GWN!L"&amp;Tabelle2!$B85)),"",IF(INDIRECT("GWN!L"&amp;Tabelle2!$B85)="-","-",IF(INDIRECT("GWN!L"&amp;Tabelle2!$B85)="","",IF(INDIRECT("GWN!L"&amp;Tabelle2!$B85)=0,Tabelle2!$D85,IF(Tabelle2!N85="µg/l",0.001*INDIRECT("GWN!L"&amp;Tabelle2!$B85),INDIRECT("GWN!L"&amp;Tabelle2!$B85)))))),"")</f>
        <v/>
      </c>
      <c r="O91" s="62" t="str">
        <f ca="1">IF(O$1&lt;&gt;"",IF(ISNA(INDIRECT("GWN!M"&amp;Tabelle2!$B85)),"",IF(INDIRECT("GWN!M"&amp;Tabelle2!$B85)="-","-",IF(INDIRECT("GWN!M"&amp;Tabelle2!$B85)="","",IF(INDIRECT("GWN!M"&amp;Tabelle2!$B85)=0,Tabelle2!$D85,IF(Tabelle2!O85="µg/l",0.001*INDIRECT("GWN!M"&amp;Tabelle2!$B85),INDIRECT("GWN!M"&amp;Tabelle2!$B85)))))),"")</f>
        <v/>
      </c>
      <c r="P91" s="62" t="str">
        <f ca="1">IF(P$1&lt;&gt;"",IF(ISNA(INDIRECT("GWN!N"&amp;Tabelle2!$B85)),"",IF(INDIRECT("GWN!N"&amp;Tabelle2!$B85)="-","-",IF(INDIRECT("GWN!N"&amp;Tabelle2!$B85)="","",IF(INDIRECT("GWN!N"&amp;Tabelle2!$B85)=0,Tabelle2!$D85,IF(Tabelle2!P85="µg/l",0.001*INDIRECT("GWN!N"&amp;Tabelle2!$B85),INDIRECT("GWN!N"&amp;Tabelle2!$B85)))))),"")</f>
        <v/>
      </c>
      <c r="Q91" s="62" t="str">
        <f ca="1">IF(Q$1&lt;&gt;"",IF(ISNA(INDIRECT("GWN!O"&amp;Tabelle2!$B85)),"",IF(INDIRECT("GWN!O"&amp;Tabelle2!$B85)="-","-",IF(INDIRECT("GWN!O"&amp;Tabelle2!$B85)="","",IF(INDIRECT("GWN!O"&amp;Tabelle2!$B85)=0,Tabelle2!$D85,IF(Tabelle2!Q85="µg/l",0.001*INDIRECT("GWN!O"&amp;Tabelle2!$B85),INDIRECT("GWN!O"&amp;Tabelle2!$B85)))))),"")</f>
        <v/>
      </c>
      <c r="R91" s="62" t="str">
        <f ca="1">IF(R$1&lt;&gt;"",IF(ISNA(INDIRECT("GWN!P"&amp;Tabelle2!$B85)),"",IF(INDIRECT("GWN!P"&amp;Tabelle2!$B85)="-","-",IF(INDIRECT("GWN!P"&amp;Tabelle2!$B85)="","",IF(INDIRECT("GWN!P"&amp;Tabelle2!$B85)=0,Tabelle2!$D85,IF(Tabelle2!R85="µg/l",0.001*INDIRECT("GWN!P"&amp;Tabelle2!$B85),INDIRECT("GWN!P"&amp;Tabelle2!$B85)))))),"")</f>
        <v/>
      </c>
      <c r="S91" s="62" t="str">
        <f ca="1">IF(S$1&lt;&gt;"",IF(ISNA(INDIRECT("GWN!Q"&amp;Tabelle2!$B85)),"",IF(INDIRECT("GWN!Q"&amp;Tabelle2!$B85)="-","-",IF(INDIRECT("GWN!Q"&amp;Tabelle2!$B85)="","",IF(INDIRECT("GWN!Q"&amp;Tabelle2!$B85)=0,Tabelle2!$D85,IF(Tabelle2!S85="µg/l",0.001*INDIRECT("GWN!Q"&amp;Tabelle2!$B85),INDIRECT("GWN!Q"&amp;Tabelle2!$B85)))))),"")</f>
        <v/>
      </c>
      <c r="T91" s="62" t="str">
        <f ca="1">IF(T$1&lt;&gt;"",IF(ISNA(INDIRECT("GWN!R"&amp;Tabelle2!$B85)),"",IF(INDIRECT("GWN!R"&amp;Tabelle2!$B85)="-","-",IF(INDIRECT("GWN!R"&amp;Tabelle2!$B85)="","",IF(INDIRECT("GWN!R"&amp;Tabelle2!$B85)=0,Tabelle2!$D85,IF(Tabelle2!T85="µg/l",0.001*INDIRECT("GWN!R"&amp;Tabelle2!$B85),INDIRECT("GWN!R"&amp;Tabelle2!$B85)))))),"")</f>
        <v/>
      </c>
      <c r="U91" s="62" t="str">
        <f ca="1">IF(U$1&lt;&gt;"",IF(ISNA(INDIRECT("GWN!S"&amp;Tabelle2!$B85)),"",IF(INDIRECT("GWN!S"&amp;Tabelle2!$B85)="-","-",IF(INDIRECT("GWN!S"&amp;Tabelle2!$B85)="","",IF(INDIRECT("GWN!S"&amp;Tabelle2!$B85)=0,Tabelle2!$D85,IF(Tabelle2!U85="µg/l",0.001*INDIRECT("GWN!S"&amp;Tabelle2!$B85),INDIRECT("GWN!S"&amp;Tabelle2!$B85)))))),"")</f>
        <v/>
      </c>
      <c r="V91" s="62" t="str">
        <f ca="1">IF(V$1&lt;&gt;"",IF(ISNA(INDIRECT("GWN!T"&amp;Tabelle2!$B85)),"",IF(INDIRECT("GWN!T"&amp;Tabelle2!$B85)="-","-",IF(INDIRECT("GWN!T"&amp;Tabelle2!$B85)="","",IF(INDIRECT("GWN!T"&amp;Tabelle2!$B85)=0,Tabelle2!$D85,IF(Tabelle2!V85="µg/l",0.001*INDIRECT("GWN!T"&amp;Tabelle2!$B85),INDIRECT("GWN!T"&amp;Tabelle2!$B85)))))),"")</f>
        <v/>
      </c>
      <c r="W91" s="62" t="str">
        <f ca="1">IF(W$1&lt;&gt;"",IF(ISNA(INDIRECT("GWN!U"&amp;Tabelle2!$B85)),"",IF(INDIRECT("GWN!U"&amp;Tabelle2!$B85)="-","-",IF(INDIRECT("GWN!U"&amp;Tabelle2!$B85)="","",IF(INDIRECT("GWN!U"&amp;Tabelle2!$B85)=0,Tabelle2!$D85,IF(Tabelle2!W85="µg/l",0.001*INDIRECT("GWN!U"&amp;Tabelle2!$B85),INDIRECT("GWN!U"&amp;Tabelle2!$B85)))))),"")</f>
        <v/>
      </c>
      <c r="X91" s="62" t="str">
        <f ca="1">IF(X$1&lt;&gt;"",IF(ISNA(INDIRECT("GWN!V"&amp;Tabelle2!$B85)),"",IF(INDIRECT("GWN!V"&amp;Tabelle2!$B85)="-","-",IF(INDIRECT("GWN!V"&amp;Tabelle2!$B85)="","",IF(INDIRECT("GWN!V"&amp;Tabelle2!$B85)=0,Tabelle2!$D85,IF(Tabelle2!X85="µg/l",0.001*INDIRECT("GWN!V"&amp;Tabelle2!$B85),INDIRECT("GWN!V"&amp;Tabelle2!$B85)))))),"")</f>
        <v/>
      </c>
      <c r="Y91" s="62" t="str">
        <f ca="1">IF(Y$1&lt;&gt;"",IF(ISNA(INDIRECT("GWN!W"&amp;Tabelle2!$B85)),"",IF(INDIRECT("GWN!W"&amp;Tabelle2!$B85)="-","-",IF(INDIRECT("GWN!W"&amp;Tabelle2!$B85)="","",IF(INDIRECT("GWN!W"&amp;Tabelle2!$B85)=0,Tabelle2!$D85,IF(Tabelle2!Y85="µg/l",0.001*INDIRECT("GWN!W"&amp;Tabelle2!$B85),INDIRECT("GWN!W"&amp;Tabelle2!$B85)))))),"")</f>
        <v/>
      </c>
      <c r="Z91" s="62" t="str">
        <f ca="1">IF(Z$1&lt;&gt;"",IF(ISNA(INDIRECT("GWN!X"&amp;Tabelle2!$B85)),"",IF(INDIRECT("GWN!X"&amp;Tabelle2!$B85)="-","-",IF(INDIRECT("GWN!X"&amp;Tabelle2!$B85)="","",IF(INDIRECT("GWN!X"&amp;Tabelle2!$B85)=0,Tabelle2!$D85,IF(Tabelle2!Z85="µg/l",0.001*INDIRECT("GWN!X"&amp;Tabelle2!$B85),INDIRECT("GWN!X"&amp;Tabelle2!$B85)))))),"")</f>
        <v/>
      </c>
      <c r="AA91" s="48"/>
    </row>
    <row r="92" spans="1:27" x14ac:dyDescent="0.2">
      <c r="A92" s="162"/>
      <c r="B92" s="62"/>
      <c r="C92" s="62" t="s">
        <v>147</v>
      </c>
      <c r="D92" s="62" t="s">
        <v>147</v>
      </c>
      <c r="E92" s="165" t="s">
        <v>140</v>
      </c>
      <c r="F92" s="166" t="s">
        <v>135</v>
      </c>
      <c r="G92" s="62" t="str">
        <f ca="1">IF(G$1&lt;&gt;"",IF(ISNA(INDIRECT("GWN!E"&amp;Tabelle2!$B86)),"",IF(INDIRECT("GWN!E"&amp;Tabelle2!$B86)="-","-",IF(INDIRECT("GWN!E"&amp;Tabelle2!$B86)="","",IF(INDIRECT("GWN!E"&amp;Tabelle2!$B86)=0,Tabelle2!$D86,IF(Tabelle2!G86="µg/l",0.001*INDIRECT("GWN!E"&amp;Tabelle2!$B86),INDIRECT("GWN!E"&amp;Tabelle2!$B86)))))),"")</f>
        <v/>
      </c>
      <c r="H92" s="62" t="str">
        <f ca="1">IF(H$1&lt;&gt;"",IF(ISNA(INDIRECT("GWN!F"&amp;Tabelle2!$B86)),"",IF(INDIRECT("GWN!F"&amp;Tabelle2!$B86)="-","-",IF(INDIRECT("GWN!F"&amp;Tabelle2!$B86)="","",IF(INDIRECT("GWN!F"&amp;Tabelle2!$B86)=0,Tabelle2!$D86,IF(Tabelle2!H86="µg/l",0.001*INDIRECT("GWN!F"&amp;Tabelle2!$B86),INDIRECT("GWN!F"&amp;Tabelle2!$B86)))))),"")</f>
        <v/>
      </c>
      <c r="I92" s="62" t="str">
        <f ca="1">IF(I$1&lt;&gt;"",IF(ISNA(INDIRECT("GWN!G"&amp;Tabelle2!$B86)),"",IF(INDIRECT("GWN!G"&amp;Tabelle2!$B86)="-","-",IF(INDIRECT("GWN!G"&amp;Tabelle2!$B86)="","",IF(INDIRECT("GWN!G"&amp;Tabelle2!$B86)=0,Tabelle2!$D86,IF(Tabelle2!I86="µg/l",0.001*INDIRECT("GWN!G"&amp;Tabelle2!$B86),INDIRECT("GWN!G"&amp;Tabelle2!$B86)))))),"")</f>
        <v/>
      </c>
      <c r="J92" s="62" t="str">
        <f ca="1">IF(J$1&lt;&gt;"",IF(ISNA(INDIRECT("GWN!H"&amp;Tabelle2!$B86)),"",IF(INDIRECT("GWN!H"&amp;Tabelle2!$B86)="-","-",IF(INDIRECT("GWN!H"&amp;Tabelle2!$B86)="","",IF(INDIRECT("GWN!H"&amp;Tabelle2!$B86)=0,Tabelle2!$D86,IF(Tabelle2!J86="µg/l",0.001*INDIRECT("GWN!H"&amp;Tabelle2!$B86),INDIRECT("GWN!H"&amp;Tabelle2!$B86)))))),"")</f>
        <v/>
      </c>
      <c r="K92" s="62" t="str">
        <f ca="1">IF(K$1&lt;&gt;"",IF(ISNA(INDIRECT("GWN!I"&amp;Tabelle2!$B86)),"",IF(INDIRECT("GWN!I"&amp;Tabelle2!$B86)="-","-",IF(INDIRECT("GWN!I"&amp;Tabelle2!$B86)="","",IF(INDIRECT("GWN!I"&amp;Tabelle2!$B86)=0,Tabelle2!$D86,IF(Tabelle2!K86="µg/l",0.001*INDIRECT("GWN!I"&amp;Tabelle2!$B86),INDIRECT("GWN!I"&amp;Tabelle2!$B86)))))),"")</f>
        <v/>
      </c>
      <c r="L92" s="62" t="str">
        <f ca="1">IF(L$1&lt;&gt;"",IF(ISNA(INDIRECT("GWN!J"&amp;Tabelle2!$B86)),"",IF(INDIRECT("GWN!J"&amp;Tabelle2!$B86)="-","-",IF(INDIRECT("GWN!J"&amp;Tabelle2!$B86)="","",IF(INDIRECT("GWN!J"&amp;Tabelle2!$B86)=0,Tabelle2!$D86,IF(Tabelle2!L86="µg/l",0.001*INDIRECT("GWN!J"&amp;Tabelle2!$B86),INDIRECT("GWN!J"&amp;Tabelle2!$B86)))))),"")</f>
        <v/>
      </c>
      <c r="M92" s="62" t="str">
        <f ca="1">IF(M$1&lt;&gt;"",IF(ISNA(INDIRECT("GWN!K"&amp;Tabelle2!$B86)),"",IF(INDIRECT("GWN!K"&amp;Tabelle2!$B86)="-","-",IF(INDIRECT("GWN!K"&amp;Tabelle2!$B86)="","",IF(INDIRECT("GWN!K"&amp;Tabelle2!$B86)=0,Tabelle2!$D86,IF(Tabelle2!M86="µg/l",0.001*INDIRECT("GWN!K"&amp;Tabelle2!$B86),INDIRECT("GWN!K"&amp;Tabelle2!$B86)))))),"")</f>
        <v/>
      </c>
      <c r="N92" s="62" t="str">
        <f ca="1">IF(N$1&lt;&gt;"",IF(ISNA(INDIRECT("GWN!L"&amp;Tabelle2!$B86)),"",IF(INDIRECT("GWN!L"&amp;Tabelle2!$B86)="-","-",IF(INDIRECT("GWN!L"&amp;Tabelle2!$B86)="","",IF(INDIRECT("GWN!L"&amp;Tabelle2!$B86)=0,Tabelle2!$D86,IF(Tabelle2!N86="µg/l",0.001*INDIRECT("GWN!L"&amp;Tabelle2!$B86),INDIRECT("GWN!L"&amp;Tabelle2!$B86)))))),"")</f>
        <v/>
      </c>
      <c r="O92" s="62" t="str">
        <f ca="1">IF(O$1&lt;&gt;"",IF(ISNA(INDIRECT("GWN!M"&amp;Tabelle2!$B86)),"",IF(INDIRECT("GWN!M"&amp;Tabelle2!$B86)="-","-",IF(INDIRECT("GWN!M"&amp;Tabelle2!$B86)="","",IF(INDIRECT("GWN!M"&amp;Tabelle2!$B86)=0,Tabelle2!$D86,IF(Tabelle2!O86="µg/l",0.001*INDIRECT("GWN!M"&amp;Tabelle2!$B86),INDIRECT("GWN!M"&amp;Tabelle2!$B86)))))),"")</f>
        <v/>
      </c>
      <c r="P92" s="62" t="str">
        <f ca="1">IF(P$1&lt;&gt;"",IF(ISNA(INDIRECT("GWN!N"&amp;Tabelle2!$B86)),"",IF(INDIRECT("GWN!N"&amp;Tabelle2!$B86)="-","-",IF(INDIRECT("GWN!N"&amp;Tabelle2!$B86)="","",IF(INDIRECT("GWN!N"&amp;Tabelle2!$B86)=0,Tabelle2!$D86,IF(Tabelle2!P86="µg/l",0.001*INDIRECT("GWN!N"&amp;Tabelle2!$B86),INDIRECT("GWN!N"&amp;Tabelle2!$B86)))))),"")</f>
        <v/>
      </c>
      <c r="Q92" s="62" t="str">
        <f ca="1">IF(Q$1&lt;&gt;"",IF(ISNA(INDIRECT("GWN!O"&amp;Tabelle2!$B86)),"",IF(INDIRECT("GWN!O"&amp;Tabelle2!$B86)="-","-",IF(INDIRECT("GWN!O"&amp;Tabelle2!$B86)="","",IF(INDIRECT("GWN!O"&amp;Tabelle2!$B86)=0,Tabelle2!$D86,IF(Tabelle2!Q86="µg/l",0.001*INDIRECT("GWN!O"&amp;Tabelle2!$B86),INDIRECT("GWN!O"&amp;Tabelle2!$B86)))))),"")</f>
        <v/>
      </c>
      <c r="R92" s="62" t="str">
        <f ca="1">IF(R$1&lt;&gt;"",IF(ISNA(INDIRECT("GWN!P"&amp;Tabelle2!$B86)),"",IF(INDIRECT("GWN!P"&amp;Tabelle2!$B86)="-","-",IF(INDIRECT("GWN!P"&amp;Tabelle2!$B86)="","",IF(INDIRECT("GWN!P"&amp;Tabelle2!$B86)=0,Tabelle2!$D86,IF(Tabelle2!R86="µg/l",0.001*INDIRECT("GWN!P"&amp;Tabelle2!$B86),INDIRECT("GWN!P"&amp;Tabelle2!$B86)))))),"")</f>
        <v/>
      </c>
      <c r="S92" s="62" t="str">
        <f ca="1">IF(S$1&lt;&gt;"",IF(ISNA(INDIRECT("GWN!Q"&amp;Tabelle2!$B86)),"",IF(INDIRECT("GWN!Q"&amp;Tabelle2!$B86)="-","-",IF(INDIRECT("GWN!Q"&amp;Tabelle2!$B86)="","",IF(INDIRECT("GWN!Q"&amp;Tabelle2!$B86)=0,Tabelle2!$D86,IF(Tabelle2!S86="µg/l",0.001*INDIRECT("GWN!Q"&amp;Tabelle2!$B86),INDIRECT("GWN!Q"&amp;Tabelle2!$B86)))))),"")</f>
        <v/>
      </c>
      <c r="T92" s="62" t="str">
        <f ca="1">IF(T$1&lt;&gt;"",IF(ISNA(INDIRECT("GWN!R"&amp;Tabelle2!$B86)),"",IF(INDIRECT("GWN!R"&amp;Tabelle2!$B86)="-","-",IF(INDIRECT("GWN!R"&amp;Tabelle2!$B86)="","",IF(INDIRECT("GWN!R"&amp;Tabelle2!$B86)=0,Tabelle2!$D86,IF(Tabelle2!T86="µg/l",0.001*INDIRECT("GWN!R"&amp;Tabelle2!$B86),INDIRECT("GWN!R"&amp;Tabelle2!$B86)))))),"")</f>
        <v/>
      </c>
      <c r="U92" s="62" t="str">
        <f ca="1">IF(U$1&lt;&gt;"",IF(ISNA(INDIRECT("GWN!S"&amp;Tabelle2!$B86)),"",IF(INDIRECT("GWN!S"&amp;Tabelle2!$B86)="-","-",IF(INDIRECT("GWN!S"&amp;Tabelle2!$B86)="","",IF(INDIRECT("GWN!S"&amp;Tabelle2!$B86)=0,Tabelle2!$D86,IF(Tabelle2!U86="µg/l",0.001*INDIRECT("GWN!S"&amp;Tabelle2!$B86),INDIRECT("GWN!S"&amp;Tabelle2!$B86)))))),"")</f>
        <v/>
      </c>
      <c r="V92" s="62" t="str">
        <f ca="1">IF(V$1&lt;&gt;"",IF(ISNA(INDIRECT("GWN!T"&amp;Tabelle2!$B86)),"",IF(INDIRECT("GWN!T"&amp;Tabelle2!$B86)="-","-",IF(INDIRECT("GWN!T"&amp;Tabelle2!$B86)="","",IF(INDIRECT("GWN!T"&amp;Tabelle2!$B86)=0,Tabelle2!$D86,IF(Tabelle2!V86="µg/l",0.001*INDIRECT("GWN!T"&amp;Tabelle2!$B86),INDIRECT("GWN!T"&amp;Tabelle2!$B86)))))),"")</f>
        <v/>
      </c>
      <c r="W92" s="62" t="str">
        <f ca="1">IF(W$1&lt;&gt;"",IF(ISNA(INDIRECT("GWN!U"&amp;Tabelle2!$B86)),"",IF(INDIRECT("GWN!U"&amp;Tabelle2!$B86)="-","-",IF(INDIRECT("GWN!U"&amp;Tabelle2!$B86)="","",IF(INDIRECT("GWN!U"&amp;Tabelle2!$B86)=0,Tabelle2!$D86,IF(Tabelle2!W86="µg/l",0.001*INDIRECT("GWN!U"&amp;Tabelle2!$B86),INDIRECT("GWN!U"&amp;Tabelle2!$B86)))))),"")</f>
        <v/>
      </c>
      <c r="X92" s="62" t="str">
        <f ca="1">IF(X$1&lt;&gt;"",IF(ISNA(INDIRECT("GWN!V"&amp;Tabelle2!$B86)),"",IF(INDIRECT("GWN!V"&amp;Tabelle2!$B86)="-","-",IF(INDIRECT("GWN!V"&amp;Tabelle2!$B86)="","",IF(INDIRECT("GWN!V"&amp;Tabelle2!$B86)=0,Tabelle2!$D86,IF(Tabelle2!X86="µg/l",0.001*INDIRECT("GWN!V"&amp;Tabelle2!$B86),INDIRECT("GWN!V"&amp;Tabelle2!$B86)))))),"")</f>
        <v/>
      </c>
      <c r="Y92" s="62" t="str">
        <f ca="1">IF(Y$1&lt;&gt;"",IF(ISNA(INDIRECT("GWN!W"&amp;Tabelle2!$B86)),"",IF(INDIRECT("GWN!W"&amp;Tabelle2!$B86)="-","-",IF(INDIRECT("GWN!W"&amp;Tabelle2!$B86)="","",IF(INDIRECT("GWN!W"&amp;Tabelle2!$B86)=0,Tabelle2!$D86,IF(Tabelle2!Y86="µg/l",0.001*INDIRECT("GWN!W"&amp;Tabelle2!$B86),INDIRECT("GWN!W"&amp;Tabelle2!$B86)))))),"")</f>
        <v/>
      </c>
      <c r="Z92" s="62" t="str">
        <f ca="1">IF(Z$1&lt;&gt;"",IF(ISNA(INDIRECT("GWN!X"&amp;Tabelle2!$B86)),"",IF(INDIRECT("GWN!X"&amp;Tabelle2!$B86)="-","-",IF(INDIRECT("GWN!X"&amp;Tabelle2!$B86)="","",IF(INDIRECT("GWN!X"&amp;Tabelle2!$B86)=0,Tabelle2!$D86,IF(Tabelle2!Z86="µg/l",0.001*INDIRECT("GWN!X"&amp;Tabelle2!$B86),INDIRECT("GWN!X"&amp;Tabelle2!$B86)))))),"")</f>
        <v/>
      </c>
      <c r="AA92" s="48"/>
    </row>
    <row r="93" spans="1:27" x14ac:dyDescent="0.2">
      <c r="A93" s="162" t="s">
        <v>147</v>
      </c>
      <c r="B93" s="62" t="s">
        <v>147</v>
      </c>
      <c r="C93" s="62" t="s">
        <v>147</v>
      </c>
      <c r="D93" s="62" t="s">
        <v>147</v>
      </c>
      <c r="E93" s="165" t="s">
        <v>141</v>
      </c>
      <c r="F93" s="166" t="s">
        <v>135</v>
      </c>
      <c r="G93" s="62" t="str">
        <f ca="1">IF(G$1&lt;&gt;"",IF(ISNA(INDIRECT("GWN!E"&amp;Tabelle2!$B87)),"",IF(INDIRECT("GWN!E"&amp;Tabelle2!$B87)="-","-",IF(INDIRECT("GWN!E"&amp;Tabelle2!$B87)="","",IF(INDIRECT("GWN!E"&amp;Tabelle2!$B87)=0,Tabelle2!$D87,IF(Tabelle2!G87="µg/l",0.001*INDIRECT("GWN!E"&amp;Tabelle2!$B87),INDIRECT("GWN!E"&amp;Tabelle2!$B87)))))),"")</f>
        <v/>
      </c>
      <c r="H93" s="62" t="str">
        <f ca="1">IF(H$1&lt;&gt;"",IF(ISNA(INDIRECT("GWN!F"&amp;Tabelle2!$B87)),"",IF(INDIRECT("GWN!F"&amp;Tabelle2!$B87)="-","-",IF(INDIRECT("GWN!F"&amp;Tabelle2!$B87)="","",IF(INDIRECT("GWN!F"&amp;Tabelle2!$B87)=0,Tabelle2!$D87,IF(Tabelle2!H87="µg/l",0.001*INDIRECT("GWN!F"&amp;Tabelle2!$B87),INDIRECT("GWN!F"&amp;Tabelle2!$B87)))))),"")</f>
        <v/>
      </c>
      <c r="I93" s="62" t="str">
        <f ca="1">IF(I$1&lt;&gt;"",IF(ISNA(INDIRECT("GWN!G"&amp;Tabelle2!$B87)),"",IF(INDIRECT("GWN!G"&amp;Tabelle2!$B87)="-","-",IF(INDIRECT("GWN!G"&amp;Tabelle2!$B87)="","",IF(INDIRECT("GWN!G"&amp;Tabelle2!$B87)=0,Tabelle2!$D87,IF(Tabelle2!I87="µg/l",0.001*INDIRECT("GWN!G"&amp;Tabelle2!$B87),INDIRECT("GWN!G"&amp;Tabelle2!$B87)))))),"")</f>
        <v/>
      </c>
      <c r="J93" s="62" t="str">
        <f ca="1">IF(J$1&lt;&gt;"",IF(ISNA(INDIRECT("GWN!H"&amp;Tabelle2!$B87)),"",IF(INDIRECT("GWN!H"&amp;Tabelle2!$B87)="-","-",IF(INDIRECT("GWN!H"&amp;Tabelle2!$B87)="","",IF(INDIRECT("GWN!H"&amp;Tabelle2!$B87)=0,Tabelle2!$D87,IF(Tabelle2!J87="µg/l",0.001*INDIRECT("GWN!H"&amp;Tabelle2!$B87),INDIRECT("GWN!H"&amp;Tabelle2!$B87)))))),"")</f>
        <v/>
      </c>
      <c r="K93" s="62" t="str">
        <f ca="1">IF(K$1&lt;&gt;"",IF(ISNA(INDIRECT("GWN!I"&amp;Tabelle2!$B87)),"",IF(INDIRECT("GWN!I"&amp;Tabelle2!$B87)="-","-",IF(INDIRECT("GWN!I"&amp;Tabelle2!$B87)="","",IF(INDIRECT("GWN!I"&amp;Tabelle2!$B87)=0,Tabelle2!$D87,IF(Tabelle2!K87="µg/l",0.001*INDIRECT("GWN!I"&amp;Tabelle2!$B87),INDIRECT("GWN!I"&amp;Tabelle2!$B87)))))),"")</f>
        <v/>
      </c>
      <c r="L93" s="62" t="str">
        <f ca="1">IF(L$1&lt;&gt;"",IF(ISNA(INDIRECT("GWN!J"&amp;Tabelle2!$B87)),"",IF(INDIRECT("GWN!J"&amp;Tabelle2!$B87)="-","-",IF(INDIRECT("GWN!J"&amp;Tabelle2!$B87)="","",IF(INDIRECT("GWN!J"&amp;Tabelle2!$B87)=0,Tabelle2!$D87,IF(Tabelle2!L87="µg/l",0.001*INDIRECT("GWN!J"&amp;Tabelle2!$B87),INDIRECT("GWN!J"&amp;Tabelle2!$B87)))))),"")</f>
        <v/>
      </c>
      <c r="M93" s="62" t="str">
        <f ca="1">IF(M$1&lt;&gt;"",IF(ISNA(INDIRECT("GWN!K"&amp;Tabelle2!$B87)),"",IF(INDIRECT("GWN!K"&amp;Tabelle2!$B87)="-","-",IF(INDIRECT("GWN!K"&amp;Tabelle2!$B87)="","",IF(INDIRECT("GWN!K"&amp;Tabelle2!$B87)=0,Tabelle2!$D87,IF(Tabelle2!M87="µg/l",0.001*INDIRECT("GWN!K"&amp;Tabelle2!$B87),INDIRECT("GWN!K"&amp;Tabelle2!$B87)))))),"")</f>
        <v/>
      </c>
      <c r="N93" s="62" t="str">
        <f ca="1">IF(N$1&lt;&gt;"",IF(ISNA(INDIRECT("GWN!L"&amp;Tabelle2!$B87)),"",IF(INDIRECT("GWN!L"&amp;Tabelle2!$B87)="-","-",IF(INDIRECT("GWN!L"&amp;Tabelle2!$B87)="","",IF(INDIRECT("GWN!L"&amp;Tabelle2!$B87)=0,Tabelle2!$D87,IF(Tabelle2!N87="µg/l",0.001*INDIRECT("GWN!L"&amp;Tabelle2!$B87),INDIRECT("GWN!L"&amp;Tabelle2!$B87)))))),"")</f>
        <v/>
      </c>
      <c r="O93" s="62" t="str">
        <f ca="1">IF(O$1&lt;&gt;"",IF(ISNA(INDIRECT("GWN!M"&amp;Tabelle2!$B87)),"",IF(INDIRECT("GWN!M"&amp;Tabelle2!$B87)="-","-",IF(INDIRECT("GWN!M"&amp;Tabelle2!$B87)="","",IF(INDIRECT("GWN!M"&amp;Tabelle2!$B87)=0,Tabelle2!$D87,IF(Tabelle2!O87="µg/l",0.001*INDIRECT("GWN!M"&amp;Tabelle2!$B87),INDIRECT("GWN!M"&amp;Tabelle2!$B87)))))),"")</f>
        <v/>
      </c>
      <c r="P93" s="62" t="str">
        <f ca="1">IF(P$1&lt;&gt;"",IF(ISNA(INDIRECT("GWN!N"&amp;Tabelle2!$B87)),"",IF(INDIRECT("GWN!N"&amp;Tabelle2!$B87)="-","-",IF(INDIRECT("GWN!N"&amp;Tabelle2!$B87)="","",IF(INDIRECT("GWN!N"&amp;Tabelle2!$B87)=0,Tabelle2!$D87,IF(Tabelle2!P87="µg/l",0.001*INDIRECT("GWN!N"&amp;Tabelle2!$B87),INDIRECT("GWN!N"&amp;Tabelle2!$B87)))))),"")</f>
        <v/>
      </c>
      <c r="Q93" s="62" t="str">
        <f ca="1">IF(Q$1&lt;&gt;"",IF(ISNA(INDIRECT("GWN!O"&amp;Tabelle2!$B87)),"",IF(INDIRECT("GWN!O"&amp;Tabelle2!$B87)="-","-",IF(INDIRECT("GWN!O"&amp;Tabelle2!$B87)="","",IF(INDIRECT("GWN!O"&amp;Tabelle2!$B87)=0,Tabelle2!$D87,IF(Tabelle2!Q87="µg/l",0.001*INDIRECT("GWN!O"&amp;Tabelle2!$B87),INDIRECT("GWN!O"&amp;Tabelle2!$B87)))))),"")</f>
        <v/>
      </c>
      <c r="R93" s="62" t="str">
        <f ca="1">IF(R$1&lt;&gt;"",IF(ISNA(INDIRECT("GWN!P"&amp;Tabelle2!$B87)),"",IF(INDIRECT("GWN!P"&amp;Tabelle2!$B87)="-","-",IF(INDIRECT("GWN!P"&amp;Tabelle2!$B87)="","",IF(INDIRECT("GWN!P"&amp;Tabelle2!$B87)=0,Tabelle2!$D87,IF(Tabelle2!R87="µg/l",0.001*INDIRECT("GWN!P"&amp;Tabelle2!$B87),INDIRECT("GWN!P"&amp;Tabelle2!$B87)))))),"")</f>
        <v/>
      </c>
      <c r="S93" s="62" t="str">
        <f ca="1">IF(S$1&lt;&gt;"",IF(ISNA(INDIRECT("GWN!Q"&amp;Tabelle2!$B87)),"",IF(INDIRECT("GWN!Q"&amp;Tabelle2!$B87)="-","-",IF(INDIRECT("GWN!Q"&amp;Tabelle2!$B87)="","",IF(INDIRECT("GWN!Q"&amp;Tabelle2!$B87)=0,Tabelle2!$D87,IF(Tabelle2!S87="µg/l",0.001*INDIRECT("GWN!Q"&amp;Tabelle2!$B87),INDIRECT("GWN!Q"&amp;Tabelle2!$B87)))))),"")</f>
        <v/>
      </c>
      <c r="T93" s="62" t="str">
        <f ca="1">IF(T$1&lt;&gt;"",IF(ISNA(INDIRECT("GWN!R"&amp;Tabelle2!$B87)),"",IF(INDIRECT("GWN!R"&amp;Tabelle2!$B87)="-","-",IF(INDIRECT("GWN!R"&amp;Tabelle2!$B87)="","",IF(INDIRECT("GWN!R"&amp;Tabelle2!$B87)=0,Tabelle2!$D87,IF(Tabelle2!T87="µg/l",0.001*INDIRECT("GWN!R"&amp;Tabelle2!$B87),INDIRECT("GWN!R"&amp;Tabelle2!$B87)))))),"")</f>
        <v/>
      </c>
      <c r="U93" s="62" t="str">
        <f ca="1">IF(U$1&lt;&gt;"",IF(ISNA(INDIRECT("GWN!S"&amp;Tabelle2!$B87)),"",IF(INDIRECT("GWN!S"&amp;Tabelle2!$B87)="-","-",IF(INDIRECT("GWN!S"&amp;Tabelle2!$B87)="","",IF(INDIRECT("GWN!S"&amp;Tabelle2!$B87)=0,Tabelle2!$D87,IF(Tabelle2!U87="µg/l",0.001*INDIRECT("GWN!S"&amp;Tabelle2!$B87),INDIRECT("GWN!S"&amp;Tabelle2!$B87)))))),"")</f>
        <v/>
      </c>
      <c r="V93" s="62" t="str">
        <f ca="1">IF(V$1&lt;&gt;"",IF(ISNA(INDIRECT("GWN!T"&amp;Tabelle2!$B87)),"",IF(INDIRECT("GWN!T"&amp;Tabelle2!$B87)="-","-",IF(INDIRECT("GWN!T"&amp;Tabelle2!$B87)="","",IF(INDIRECT("GWN!T"&amp;Tabelle2!$B87)=0,Tabelle2!$D87,IF(Tabelle2!V87="µg/l",0.001*INDIRECT("GWN!T"&amp;Tabelle2!$B87),INDIRECT("GWN!T"&amp;Tabelle2!$B87)))))),"")</f>
        <v/>
      </c>
      <c r="W93" s="62" t="str">
        <f ca="1">IF(W$1&lt;&gt;"",IF(ISNA(INDIRECT("GWN!U"&amp;Tabelle2!$B87)),"",IF(INDIRECT("GWN!U"&amp;Tabelle2!$B87)="-","-",IF(INDIRECT("GWN!U"&amp;Tabelle2!$B87)="","",IF(INDIRECT("GWN!U"&amp;Tabelle2!$B87)=0,Tabelle2!$D87,IF(Tabelle2!W87="µg/l",0.001*INDIRECT("GWN!U"&amp;Tabelle2!$B87),INDIRECT("GWN!U"&amp;Tabelle2!$B87)))))),"")</f>
        <v/>
      </c>
      <c r="X93" s="62" t="str">
        <f ca="1">IF(X$1&lt;&gt;"",IF(ISNA(INDIRECT("GWN!V"&amp;Tabelle2!$B87)),"",IF(INDIRECT("GWN!V"&amp;Tabelle2!$B87)="-","-",IF(INDIRECT("GWN!V"&amp;Tabelle2!$B87)="","",IF(INDIRECT("GWN!V"&amp;Tabelle2!$B87)=0,Tabelle2!$D87,IF(Tabelle2!X87="µg/l",0.001*INDIRECT("GWN!V"&amp;Tabelle2!$B87),INDIRECT("GWN!V"&amp;Tabelle2!$B87)))))),"")</f>
        <v/>
      </c>
      <c r="Y93" s="62" t="str">
        <f ca="1">IF(Y$1&lt;&gt;"",IF(ISNA(INDIRECT("GWN!W"&amp;Tabelle2!$B87)),"",IF(INDIRECT("GWN!W"&amp;Tabelle2!$B87)="-","-",IF(INDIRECT("GWN!W"&amp;Tabelle2!$B87)="","",IF(INDIRECT("GWN!W"&amp;Tabelle2!$B87)=0,Tabelle2!$D87,IF(Tabelle2!Y87="µg/l",0.001*INDIRECT("GWN!W"&amp;Tabelle2!$B87),INDIRECT("GWN!W"&amp;Tabelle2!$B87)))))),"")</f>
        <v/>
      </c>
      <c r="Z93" s="62" t="str">
        <f ca="1">IF(Z$1&lt;&gt;"",IF(ISNA(INDIRECT("GWN!X"&amp;Tabelle2!$B87)),"",IF(INDIRECT("GWN!X"&amp;Tabelle2!$B87)="-","-",IF(INDIRECT("GWN!X"&amp;Tabelle2!$B87)="","",IF(INDIRECT("GWN!X"&amp;Tabelle2!$B87)=0,Tabelle2!$D87,IF(Tabelle2!Z87="µg/l",0.001*INDIRECT("GWN!X"&amp;Tabelle2!$B87),INDIRECT("GWN!X"&amp;Tabelle2!$B87)))))),"")</f>
        <v/>
      </c>
      <c r="AA93" s="48"/>
    </row>
    <row r="94" spans="1:27" x14ac:dyDescent="0.2">
      <c r="A94" s="162"/>
      <c r="B94" s="62"/>
      <c r="C94" s="62" t="s">
        <v>147</v>
      </c>
      <c r="D94" s="62" t="s">
        <v>147</v>
      </c>
      <c r="E94" s="165" t="s">
        <v>142</v>
      </c>
      <c r="F94" s="166" t="s">
        <v>135</v>
      </c>
      <c r="G94" s="62" t="str">
        <f ca="1">IF(G$1&lt;&gt;"",IF(ISNA(INDIRECT("GWN!E"&amp;Tabelle2!$B88)),"",IF(INDIRECT("GWN!E"&amp;Tabelle2!$B88)="-","-",IF(INDIRECT("GWN!E"&amp;Tabelle2!$B88)="","",IF(INDIRECT("GWN!E"&amp;Tabelle2!$B88)=0,Tabelle2!$D88,IF(Tabelle2!G88="µg/l",0.001*INDIRECT("GWN!E"&amp;Tabelle2!$B88),INDIRECT("GWN!E"&amp;Tabelle2!$B88)))))),"")</f>
        <v/>
      </c>
      <c r="H94" s="62" t="str">
        <f ca="1">IF(H$1&lt;&gt;"",IF(ISNA(INDIRECT("GWN!F"&amp;Tabelle2!$B88)),"",IF(INDIRECT("GWN!F"&amp;Tabelle2!$B88)="-","-",IF(INDIRECT("GWN!F"&amp;Tabelle2!$B88)="","",IF(INDIRECT("GWN!F"&amp;Tabelle2!$B88)=0,Tabelle2!$D88,IF(Tabelle2!H88="µg/l",0.001*INDIRECT("GWN!F"&amp;Tabelle2!$B88),INDIRECT("GWN!F"&amp;Tabelle2!$B88)))))),"")</f>
        <v/>
      </c>
      <c r="I94" s="62" t="str">
        <f ca="1">IF(I$1&lt;&gt;"",IF(ISNA(INDIRECT("GWN!G"&amp;Tabelle2!$B88)),"",IF(INDIRECT("GWN!G"&amp;Tabelle2!$B88)="-","-",IF(INDIRECT("GWN!G"&amp;Tabelle2!$B88)="","",IF(INDIRECT("GWN!G"&amp;Tabelle2!$B88)=0,Tabelle2!$D88,IF(Tabelle2!I88="µg/l",0.001*INDIRECT("GWN!G"&amp;Tabelle2!$B88),INDIRECT("GWN!G"&amp;Tabelle2!$B88)))))),"")</f>
        <v/>
      </c>
      <c r="J94" s="62" t="str">
        <f ca="1">IF(J$1&lt;&gt;"",IF(ISNA(INDIRECT("GWN!H"&amp;Tabelle2!$B88)),"",IF(INDIRECT("GWN!H"&amp;Tabelle2!$B88)="-","-",IF(INDIRECT("GWN!H"&amp;Tabelle2!$B88)="","",IF(INDIRECT("GWN!H"&amp;Tabelle2!$B88)=0,Tabelle2!$D88,IF(Tabelle2!J88="µg/l",0.001*INDIRECT("GWN!H"&amp;Tabelle2!$B88),INDIRECT("GWN!H"&amp;Tabelle2!$B88)))))),"")</f>
        <v/>
      </c>
      <c r="K94" s="62" t="str">
        <f ca="1">IF(K$1&lt;&gt;"",IF(ISNA(INDIRECT("GWN!I"&amp;Tabelle2!$B88)),"",IF(INDIRECT("GWN!I"&amp;Tabelle2!$B88)="-","-",IF(INDIRECT("GWN!I"&amp;Tabelle2!$B88)="","",IF(INDIRECT("GWN!I"&amp;Tabelle2!$B88)=0,Tabelle2!$D88,IF(Tabelle2!K88="µg/l",0.001*INDIRECT("GWN!I"&amp;Tabelle2!$B88),INDIRECT("GWN!I"&amp;Tabelle2!$B88)))))),"")</f>
        <v/>
      </c>
      <c r="L94" s="62" t="str">
        <f ca="1">IF(L$1&lt;&gt;"",IF(ISNA(INDIRECT("GWN!J"&amp;Tabelle2!$B88)),"",IF(INDIRECT("GWN!J"&amp;Tabelle2!$B88)="-","-",IF(INDIRECT("GWN!J"&amp;Tabelle2!$B88)="","",IF(INDIRECT("GWN!J"&amp;Tabelle2!$B88)=0,Tabelle2!$D88,IF(Tabelle2!L88="µg/l",0.001*INDIRECT("GWN!J"&amp;Tabelle2!$B88),INDIRECT("GWN!J"&amp;Tabelle2!$B88)))))),"")</f>
        <v/>
      </c>
      <c r="M94" s="62" t="str">
        <f ca="1">IF(M$1&lt;&gt;"",IF(ISNA(INDIRECT("GWN!K"&amp;Tabelle2!$B88)),"",IF(INDIRECT("GWN!K"&amp;Tabelle2!$B88)="-","-",IF(INDIRECT("GWN!K"&amp;Tabelle2!$B88)="","",IF(INDIRECT("GWN!K"&amp;Tabelle2!$B88)=0,Tabelle2!$D88,IF(Tabelle2!M88="µg/l",0.001*INDIRECT("GWN!K"&amp;Tabelle2!$B88),INDIRECT("GWN!K"&amp;Tabelle2!$B88)))))),"")</f>
        <v/>
      </c>
      <c r="N94" s="62" t="str">
        <f ca="1">IF(N$1&lt;&gt;"",IF(ISNA(INDIRECT("GWN!L"&amp;Tabelle2!$B88)),"",IF(INDIRECT("GWN!L"&amp;Tabelle2!$B88)="-","-",IF(INDIRECT("GWN!L"&amp;Tabelle2!$B88)="","",IF(INDIRECT("GWN!L"&amp;Tabelle2!$B88)=0,Tabelle2!$D88,IF(Tabelle2!N88="µg/l",0.001*INDIRECT("GWN!L"&amp;Tabelle2!$B88),INDIRECT("GWN!L"&amp;Tabelle2!$B88)))))),"")</f>
        <v/>
      </c>
      <c r="O94" s="62" t="str">
        <f ca="1">IF(O$1&lt;&gt;"",IF(ISNA(INDIRECT("GWN!M"&amp;Tabelle2!$B88)),"",IF(INDIRECT("GWN!M"&amp;Tabelle2!$B88)="-","-",IF(INDIRECT("GWN!M"&amp;Tabelle2!$B88)="","",IF(INDIRECT("GWN!M"&amp;Tabelle2!$B88)=0,Tabelle2!$D88,IF(Tabelle2!O88="µg/l",0.001*INDIRECT("GWN!M"&amp;Tabelle2!$B88),INDIRECT("GWN!M"&amp;Tabelle2!$B88)))))),"")</f>
        <v/>
      </c>
      <c r="P94" s="62" t="str">
        <f ca="1">IF(P$1&lt;&gt;"",IF(ISNA(INDIRECT("GWN!N"&amp;Tabelle2!$B88)),"",IF(INDIRECT("GWN!N"&amp;Tabelle2!$B88)="-","-",IF(INDIRECT("GWN!N"&amp;Tabelle2!$B88)="","",IF(INDIRECT("GWN!N"&amp;Tabelle2!$B88)=0,Tabelle2!$D88,IF(Tabelle2!P88="µg/l",0.001*INDIRECT("GWN!N"&amp;Tabelle2!$B88),INDIRECT("GWN!N"&amp;Tabelle2!$B88)))))),"")</f>
        <v/>
      </c>
      <c r="Q94" s="62" t="str">
        <f ca="1">IF(Q$1&lt;&gt;"",IF(ISNA(INDIRECT("GWN!O"&amp;Tabelle2!$B88)),"",IF(INDIRECT("GWN!O"&amp;Tabelle2!$B88)="-","-",IF(INDIRECT("GWN!O"&amp;Tabelle2!$B88)="","",IF(INDIRECT("GWN!O"&amp;Tabelle2!$B88)=0,Tabelle2!$D88,IF(Tabelle2!Q88="µg/l",0.001*INDIRECT("GWN!O"&amp;Tabelle2!$B88),INDIRECT("GWN!O"&amp;Tabelle2!$B88)))))),"")</f>
        <v/>
      </c>
      <c r="R94" s="62" t="str">
        <f ca="1">IF(R$1&lt;&gt;"",IF(ISNA(INDIRECT("GWN!P"&amp;Tabelle2!$B88)),"",IF(INDIRECT("GWN!P"&amp;Tabelle2!$B88)="-","-",IF(INDIRECT("GWN!P"&amp;Tabelle2!$B88)="","",IF(INDIRECT("GWN!P"&amp;Tabelle2!$B88)=0,Tabelle2!$D88,IF(Tabelle2!R88="µg/l",0.001*INDIRECT("GWN!P"&amp;Tabelle2!$B88),INDIRECT("GWN!P"&amp;Tabelle2!$B88)))))),"")</f>
        <v/>
      </c>
      <c r="S94" s="62" t="str">
        <f ca="1">IF(S$1&lt;&gt;"",IF(ISNA(INDIRECT("GWN!Q"&amp;Tabelle2!$B88)),"",IF(INDIRECT("GWN!Q"&amp;Tabelle2!$B88)="-","-",IF(INDIRECT("GWN!Q"&amp;Tabelle2!$B88)="","",IF(INDIRECT("GWN!Q"&amp;Tabelle2!$B88)=0,Tabelle2!$D88,IF(Tabelle2!S88="µg/l",0.001*INDIRECT("GWN!Q"&amp;Tabelle2!$B88),INDIRECT("GWN!Q"&amp;Tabelle2!$B88)))))),"")</f>
        <v/>
      </c>
      <c r="T94" s="62" t="str">
        <f ca="1">IF(T$1&lt;&gt;"",IF(ISNA(INDIRECT("GWN!R"&amp;Tabelle2!$B88)),"",IF(INDIRECT("GWN!R"&amp;Tabelle2!$B88)="-","-",IF(INDIRECT("GWN!R"&amp;Tabelle2!$B88)="","",IF(INDIRECT("GWN!R"&amp;Tabelle2!$B88)=0,Tabelle2!$D88,IF(Tabelle2!T88="µg/l",0.001*INDIRECT("GWN!R"&amp;Tabelle2!$B88),INDIRECT("GWN!R"&amp;Tabelle2!$B88)))))),"")</f>
        <v/>
      </c>
      <c r="U94" s="62" t="str">
        <f ca="1">IF(U$1&lt;&gt;"",IF(ISNA(INDIRECT("GWN!S"&amp;Tabelle2!$B88)),"",IF(INDIRECT("GWN!S"&amp;Tabelle2!$B88)="-","-",IF(INDIRECT("GWN!S"&amp;Tabelle2!$B88)="","",IF(INDIRECT("GWN!S"&amp;Tabelle2!$B88)=0,Tabelle2!$D88,IF(Tabelle2!U88="µg/l",0.001*INDIRECT("GWN!S"&amp;Tabelle2!$B88),INDIRECT("GWN!S"&amp;Tabelle2!$B88)))))),"")</f>
        <v/>
      </c>
      <c r="V94" s="62" t="str">
        <f ca="1">IF(V$1&lt;&gt;"",IF(ISNA(INDIRECT("GWN!T"&amp;Tabelle2!$B88)),"",IF(INDIRECT("GWN!T"&amp;Tabelle2!$B88)="-","-",IF(INDIRECT("GWN!T"&amp;Tabelle2!$B88)="","",IF(INDIRECT("GWN!T"&amp;Tabelle2!$B88)=0,Tabelle2!$D88,IF(Tabelle2!V88="µg/l",0.001*INDIRECT("GWN!T"&amp;Tabelle2!$B88),INDIRECT("GWN!T"&amp;Tabelle2!$B88)))))),"")</f>
        <v/>
      </c>
      <c r="W94" s="62" t="str">
        <f ca="1">IF(W$1&lt;&gt;"",IF(ISNA(INDIRECT("GWN!U"&amp;Tabelle2!$B88)),"",IF(INDIRECT("GWN!U"&amp;Tabelle2!$B88)="-","-",IF(INDIRECT("GWN!U"&amp;Tabelle2!$B88)="","",IF(INDIRECT("GWN!U"&amp;Tabelle2!$B88)=0,Tabelle2!$D88,IF(Tabelle2!W88="µg/l",0.001*INDIRECT("GWN!U"&amp;Tabelle2!$B88),INDIRECT("GWN!U"&amp;Tabelle2!$B88)))))),"")</f>
        <v/>
      </c>
      <c r="X94" s="62" t="str">
        <f ca="1">IF(X$1&lt;&gt;"",IF(ISNA(INDIRECT("GWN!V"&amp;Tabelle2!$B88)),"",IF(INDIRECT("GWN!V"&amp;Tabelle2!$B88)="-","-",IF(INDIRECT("GWN!V"&amp;Tabelle2!$B88)="","",IF(INDIRECT("GWN!V"&amp;Tabelle2!$B88)=0,Tabelle2!$D88,IF(Tabelle2!X88="µg/l",0.001*INDIRECT("GWN!V"&amp;Tabelle2!$B88),INDIRECT("GWN!V"&amp;Tabelle2!$B88)))))),"")</f>
        <v/>
      </c>
      <c r="Y94" s="62" t="str">
        <f ca="1">IF(Y$1&lt;&gt;"",IF(ISNA(INDIRECT("GWN!W"&amp;Tabelle2!$B88)),"",IF(INDIRECT("GWN!W"&amp;Tabelle2!$B88)="-","-",IF(INDIRECT("GWN!W"&amp;Tabelle2!$B88)="","",IF(INDIRECT("GWN!W"&amp;Tabelle2!$B88)=0,Tabelle2!$D88,IF(Tabelle2!Y88="µg/l",0.001*INDIRECT("GWN!W"&amp;Tabelle2!$B88),INDIRECT("GWN!W"&amp;Tabelle2!$B88)))))),"")</f>
        <v/>
      </c>
      <c r="Z94" s="62" t="str">
        <f ca="1">IF(Z$1&lt;&gt;"",IF(ISNA(INDIRECT("GWN!X"&amp;Tabelle2!$B88)),"",IF(INDIRECT("GWN!X"&amp;Tabelle2!$B88)="-","-",IF(INDIRECT("GWN!X"&amp;Tabelle2!$B88)="","",IF(INDIRECT("GWN!X"&amp;Tabelle2!$B88)=0,Tabelle2!$D88,IF(Tabelle2!Z88="µg/l",0.001*INDIRECT("GWN!X"&amp;Tabelle2!$B88),INDIRECT("GWN!X"&amp;Tabelle2!$B88)))))),"")</f>
        <v/>
      </c>
      <c r="AA94" s="48"/>
    </row>
    <row r="95" spans="1:27" x14ac:dyDescent="0.2">
      <c r="A95" s="162" t="s">
        <v>147</v>
      </c>
      <c r="B95" s="62" t="s">
        <v>147</v>
      </c>
      <c r="C95" s="62" t="s">
        <v>147</v>
      </c>
      <c r="D95" s="62" t="s">
        <v>147</v>
      </c>
      <c r="E95" s="165" t="s">
        <v>121</v>
      </c>
      <c r="F95" s="166" t="s">
        <v>135</v>
      </c>
      <c r="G95" s="62" t="str">
        <f ca="1">IF(G$1&lt;&gt;"",IF(ISNA(INDIRECT("GWN!E"&amp;Tabelle2!$B89)),"",IF(INDIRECT("GWN!E"&amp;Tabelle2!$B89)="-","-",IF(INDIRECT("GWN!E"&amp;Tabelle2!$B89)="","",IF(INDIRECT("GWN!E"&amp;Tabelle2!$B89)=0,Tabelle2!$D89,IF(Tabelle2!G89="µg/l",0.001*INDIRECT("GWN!E"&amp;Tabelle2!$B89),INDIRECT("GWN!E"&amp;Tabelle2!$B89)))))),"")</f>
        <v/>
      </c>
      <c r="H95" s="62" t="str">
        <f ca="1">IF(H$1&lt;&gt;"",IF(ISNA(INDIRECT("GWN!F"&amp;Tabelle2!$B89)),"",IF(INDIRECT("GWN!F"&amp;Tabelle2!$B89)="-","-",IF(INDIRECT("GWN!F"&amp;Tabelle2!$B89)="","",IF(INDIRECT("GWN!F"&amp;Tabelle2!$B89)=0,Tabelle2!$D89,IF(Tabelle2!H89="µg/l",0.001*INDIRECT("GWN!F"&amp;Tabelle2!$B89),INDIRECT("GWN!F"&amp;Tabelle2!$B89)))))),"")</f>
        <v/>
      </c>
      <c r="I95" s="62" t="str">
        <f ca="1">IF(I$1&lt;&gt;"",IF(ISNA(INDIRECT("GWN!G"&amp;Tabelle2!$B89)),"",IF(INDIRECT("GWN!G"&amp;Tabelle2!$B89)="-","-",IF(INDIRECT("GWN!G"&amp;Tabelle2!$B89)="","",IF(INDIRECT("GWN!G"&amp;Tabelle2!$B89)=0,Tabelle2!$D89,IF(Tabelle2!I89="µg/l",0.001*INDIRECT("GWN!G"&amp;Tabelle2!$B89),INDIRECT("GWN!G"&amp;Tabelle2!$B89)))))),"")</f>
        <v/>
      </c>
      <c r="J95" s="62" t="str">
        <f ca="1">IF(J$1&lt;&gt;"",IF(ISNA(INDIRECT("GWN!H"&amp;Tabelle2!$B89)),"",IF(INDIRECT("GWN!H"&amp;Tabelle2!$B89)="-","-",IF(INDIRECT("GWN!H"&amp;Tabelle2!$B89)="","",IF(INDIRECT("GWN!H"&amp;Tabelle2!$B89)=0,Tabelle2!$D89,IF(Tabelle2!J89="µg/l",0.001*INDIRECT("GWN!H"&amp;Tabelle2!$B89),INDIRECT("GWN!H"&amp;Tabelle2!$B89)))))),"")</f>
        <v/>
      </c>
      <c r="K95" s="62" t="str">
        <f ca="1">IF(K$1&lt;&gt;"",IF(ISNA(INDIRECT("GWN!I"&amp;Tabelle2!$B89)),"",IF(INDIRECT("GWN!I"&amp;Tabelle2!$B89)="-","-",IF(INDIRECT("GWN!I"&amp;Tabelle2!$B89)="","",IF(INDIRECT("GWN!I"&amp;Tabelle2!$B89)=0,Tabelle2!$D89,IF(Tabelle2!K89="µg/l",0.001*INDIRECT("GWN!I"&amp;Tabelle2!$B89),INDIRECT("GWN!I"&amp;Tabelle2!$B89)))))),"")</f>
        <v/>
      </c>
      <c r="L95" s="62" t="str">
        <f ca="1">IF(L$1&lt;&gt;"",IF(ISNA(INDIRECT("GWN!J"&amp;Tabelle2!$B89)),"",IF(INDIRECT("GWN!J"&amp;Tabelle2!$B89)="-","-",IF(INDIRECT("GWN!J"&amp;Tabelle2!$B89)="","",IF(INDIRECT("GWN!J"&amp;Tabelle2!$B89)=0,Tabelle2!$D89,IF(Tabelle2!L89="µg/l",0.001*INDIRECT("GWN!J"&amp;Tabelle2!$B89),INDIRECT("GWN!J"&amp;Tabelle2!$B89)))))),"")</f>
        <v/>
      </c>
      <c r="M95" s="62" t="str">
        <f ca="1">IF(M$1&lt;&gt;"",IF(ISNA(INDIRECT("GWN!K"&amp;Tabelle2!$B89)),"",IF(INDIRECT("GWN!K"&amp;Tabelle2!$B89)="-","-",IF(INDIRECT("GWN!K"&amp;Tabelle2!$B89)="","",IF(INDIRECT("GWN!K"&amp;Tabelle2!$B89)=0,Tabelle2!$D89,IF(Tabelle2!M89="µg/l",0.001*INDIRECT("GWN!K"&amp;Tabelle2!$B89),INDIRECT("GWN!K"&amp;Tabelle2!$B89)))))),"")</f>
        <v/>
      </c>
      <c r="N95" s="62" t="str">
        <f ca="1">IF(N$1&lt;&gt;"",IF(ISNA(INDIRECT("GWN!L"&amp;Tabelle2!$B89)),"",IF(INDIRECT("GWN!L"&amp;Tabelle2!$B89)="-","-",IF(INDIRECT("GWN!L"&amp;Tabelle2!$B89)="","",IF(INDIRECT("GWN!L"&amp;Tabelle2!$B89)=0,Tabelle2!$D89,IF(Tabelle2!N89="µg/l",0.001*INDIRECT("GWN!L"&amp;Tabelle2!$B89),INDIRECT("GWN!L"&amp;Tabelle2!$B89)))))),"")</f>
        <v/>
      </c>
      <c r="O95" s="62" t="str">
        <f ca="1">IF(O$1&lt;&gt;"",IF(ISNA(INDIRECT("GWN!M"&amp;Tabelle2!$B89)),"",IF(INDIRECT("GWN!M"&amp;Tabelle2!$B89)="-","-",IF(INDIRECT("GWN!M"&amp;Tabelle2!$B89)="","",IF(INDIRECT("GWN!M"&amp;Tabelle2!$B89)=0,Tabelle2!$D89,IF(Tabelle2!O89="µg/l",0.001*INDIRECT("GWN!M"&amp;Tabelle2!$B89),INDIRECT("GWN!M"&amp;Tabelle2!$B89)))))),"")</f>
        <v/>
      </c>
      <c r="P95" s="62" t="str">
        <f ca="1">IF(P$1&lt;&gt;"",IF(ISNA(INDIRECT("GWN!N"&amp;Tabelle2!$B89)),"",IF(INDIRECT("GWN!N"&amp;Tabelle2!$B89)="-","-",IF(INDIRECT("GWN!N"&amp;Tabelle2!$B89)="","",IF(INDIRECT("GWN!N"&amp;Tabelle2!$B89)=0,Tabelle2!$D89,IF(Tabelle2!P89="µg/l",0.001*INDIRECT("GWN!N"&amp;Tabelle2!$B89),INDIRECT("GWN!N"&amp;Tabelle2!$B89)))))),"")</f>
        <v/>
      </c>
      <c r="Q95" s="62" t="str">
        <f ca="1">IF(Q$1&lt;&gt;"",IF(ISNA(INDIRECT("GWN!O"&amp;Tabelle2!$B89)),"",IF(INDIRECT("GWN!O"&amp;Tabelle2!$B89)="-","-",IF(INDIRECT("GWN!O"&amp;Tabelle2!$B89)="","",IF(INDIRECT("GWN!O"&amp;Tabelle2!$B89)=0,Tabelle2!$D89,IF(Tabelle2!Q89="µg/l",0.001*INDIRECT("GWN!O"&amp;Tabelle2!$B89),INDIRECT("GWN!O"&amp;Tabelle2!$B89)))))),"")</f>
        <v/>
      </c>
      <c r="R95" s="62" t="str">
        <f ca="1">IF(R$1&lt;&gt;"",IF(ISNA(INDIRECT("GWN!P"&amp;Tabelle2!$B89)),"",IF(INDIRECT("GWN!P"&amp;Tabelle2!$B89)="-","-",IF(INDIRECT("GWN!P"&amp;Tabelle2!$B89)="","",IF(INDIRECT("GWN!P"&amp;Tabelle2!$B89)=0,Tabelle2!$D89,IF(Tabelle2!R89="µg/l",0.001*INDIRECT("GWN!P"&amp;Tabelle2!$B89),INDIRECT("GWN!P"&amp;Tabelle2!$B89)))))),"")</f>
        <v/>
      </c>
      <c r="S95" s="62" t="str">
        <f ca="1">IF(S$1&lt;&gt;"",IF(ISNA(INDIRECT("GWN!Q"&amp;Tabelle2!$B89)),"",IF(INDIRECT("GWN!Q"&amp;Tabelle2!$B89)="-","-",IF(INDIRECT("GWN!Q"&amp;Tabelle2!$B89)="","",IF(INDIRECT("GWN!Q"&amp;Tabelle2!$B89)=0,Tabelle2!$D89,IF(Tabelle2!S89="µg/l",0.001*INDIRECT("GWN!Q"&amp;Tabelle2!$B89),INDIRECT("GWN!Q"&amp;Tabelle2!$B89)))))),"")</f>
        <v/>
      </c>
      <c r="T95" s="62" t="str">
        <f ca="1">IF(T$1&lt;&gt;"",IF(ISNA(INDIRECT("GWN!R"&amp;Tabelle2!$B89)),"",IF(INDIRECT("GWN!R"&amp;Tabelle2!$B89)="-","-",IF(INDIRECT("GWN!R"&amp;Tabelle2!$B89)="","",IF(INDIRECT("GWN!R"&amp;Tabelle2!$B89)=0,Tabelle2!$D89,IF(Tabelle2!T89="µg/l",0.001*INDIRECT("GWN!R"&amp;Tabelle2!$B89),INDIRECT("GWN!R"&amp;Tabelle2!$B89)))))),"")</f>
        <v/>
      </c>
      <c r="U95" s="62" t="str">
        <f ca="1">IF(U$1&lt;&gt;"",IF(ISNA(INDIRECT("GWN!S"&amp;Tabelle2!$B89)),"",IF(INDIRECT("GWN!S"&amp;Tabelle2!$B89)="-","-",IF(INDIRECT("GWN!S"&amp;Tabelle2!$B89)="","",IF(INDIRECT("GWN!S"&amp;Tabelle2!$B89)=0,Tabelle2!$D89,IF(Tabelle2!U89="µg/l",0.001*INDIRECT("GWN!S"&amp;Tabelle2!$B89),INDIRECT("GWN!S"&amp;Tabelle2!$B89)))))),"")</f>
        <v/>
      </c>
      <c r="V95" s="62" t="str">
        <f ca="1">IF(V$1&lt;&gt;"",IF(ISNA(INDIRECT("GWN!T"&amp;Tabelle2!$B89)),"",IF(INDIRECT("GWN!T"&amp;Tabelle2!$B89)="-","-",IF(INDIRECT("GWN!T"&amp;Tabelle2!$B89)="","",IF(INDIRECT("GWN!T"&amp;Tabelle2!$B89)=0,Tabelle2!$D89,IF(Tabelle2!V89="µg/l",0.001*INDIRECT("GWN!T"&amp;Tabelle2!$B89),INDIRECT("GWN!T"&amp;Tabelle2!$B89)))))),"")</f>
        <v/>
      </c>
      <c r="W95" s="62" t="str">
        <f ca="1">IF(W$1&lt;&gt;"",IF(ISNA(INDIRECT("GWN!U"&amp;Tabelle2!$B89)),"",IF(INDIRECT("GWN!U"&amp;Tabelle2!$B89)="-","-",IF(INDIRECT("GWN!U"&amp;Tabelle2!$B89)="","",IF(INDIRECT("GWN!U"&amp;Tabelle2!$B89)=0,Tabelle2!$D89,IF(Tabelle2!W89="µg/l",0.001*INDIRECT("GWN!U"&amp;Tabelle2!$B89),INDIRECT("GWN!U"&amp;Tabelle2!$B89)))))),"")</f>
        <v/>
      </c>
      <c r="X95" s="62" t="str">
        <f ca="1">IF(X$1&lt;&gt;"",IF(ISNA(INDIRECT("GWN!V"&amp;Tabelle2!$B89)),"",IF(INDIRECT("GWN!V"&amp;Tabelle2!$B89)="-","-",IF(INDIRECT("GWN!V"&amp;Tabelle2!$B89)="","",IF(INDIRECT("GWN!V"&amp;Tabelle2!$B89)=0,Tabelle2!$D89,IF(Tabelle2!X89="µg/l",0.001*INDIRECT("GWN!V"&amp;Tabelle2!$B89),INDIRECT("GWN!V"&amp;Tabelle2!$B89)))))),"")</f>
        <v/>
      </c>
      <c r="Y95" s="62" t="str">
        <f ca="1">IF(Y$1&lt;&gt;"",IF(ISNA(INDIRECT("GWN!W"&amp;Tabelle2!$B89)),"",IF(INDIRECT("GWN!W"&amp;Tabelle2!$B89)="-","-",IF(INDIRECT("GWN!W"&amp;Tabelle2!$B89)="","",IF(INDIRECT("GWN!W"&amp;Tabelle2!$B89)=0,Tabelle2!$D89,IF(Tabelle2!Y89="µg/l",0.001*INDIRECT("GWN!W"&amp;Tabelle2!$B89),INDIRECT("GWN!W"&amp;Tabelle2!$B89)))))),"")</f>
        <v/>
      </c>
      <c r="Z95" s="62" t="str">
        <f ca="1">IF(Z$1&lt;&gt;"",IF(ISNA(INDIRECT("GWN!X"&amp;Tabelle2!$B89)),"",IF(INDIRECT("GWN!X"&amp;Tabelle2!$B89)="-","-",IF(INDIRECT("GWN!X"&amp;Tabelle2!$B89)="","",IF(INDIRECT("GWN!X"&amp;Tabelle2!$B89)=0,Tabelle2!$D89,IF(Tabelle2!Z89="µg/l",0.001*INDIRECT("GWN!X"&amp;Tabelle2!$B89),INDIRECT("GWN!X"&amp;Tabelle2!$B89)))))),"")</f>
        <v/>
      </c>
      <c r="AA95" s="48"/>
    </row>
    <row r="96" spans="1:27" x14ac:dyDescent="0.2">
      <c r="A96" s="162"/>
      <c r="B96" s="62"/>
      <c r="C96" s="62" t="s">
        <v>147</v>
      </c>
      <c r="D96" s="62" t="s">
        <v>147</v>
      </c>
      <c r="E96" s="165" t="s">
        <v>143</v>
      </c>
      <c r="F96" s="166" t="s">
        <v>135</v>
      </c>
      <c r="G96" s="62" t="str">
        <f ca="1">IF(G$1&lt;&gt;"",IF(ISNA(INDIRECT("GWN!E"&amp;Tabelle2!$B90)),"",IF(INDIRECT("GWN!E"&amp;Tabelle2!$B90)="-","-",IF(INDIRECT("GWN!E"&amp;Tabelle2!$B90)="","",IF(INDIRECT("GWN!E"&amp;Tabelle2!$B90)=0,Tabelle2!$D90,IF(Tabelle2!G90="µg/l",0.001*INDIRECT("GWN!E"&amp;Tabelle2!$B90),INDIRECT("GWN!E"&amp;Tabelle2!$B90)))))),"")</f>
        <v/>
      </c>
      <c r="H96" s="62" t="str">
        <f ca="1">IF(H$1&lt;&gt;"",IF(ISNA(INDIRECT("GWN!F"&amp;Tabelle2!$B90)),"",IF(INDIRECT("GWN!F"&amp;Tabelle2!$B90)="-","-",IF(INDIRECT("GWN!F"&amp;Tabelle2!$B90)="","",IF(INDIRECT("GWN!F"&amp;Tabelle2!$B90)=0,Tabelle2!$D90,IF(Tabelle2!H90="µg/l",0.001*INDIRECT("GWN!F"&amp;Tabelle2!$B90),INDIRECT("GWN!F"&amp;Tabelle2!$B90)))))),"")</f>
        <v/>
      </c>
      <c r="I96" s="62" t="str">
        <f ca="1">IF(I$1&lt;&gt;"",IF(ISNA(INDIRECT("GWN!G"&amp;Tabelle2!$B90)),"",IF(INDIRECT("GWN!G"&amp;Tabelle2!$B90)="-","-",IF(INDIRECT("GWN!G"&amp;Tabelle2!$B90)="","",IF(INDIRECT("GWN!G"&amp;Tabelle2!$B90)=0,Tabelle2!$D90,IF(Tabelle2!I90="µg/l",0.001*INDIRECT("GWN!G"&amp;Tabelle2!$B90),INDIRECT("GWN!G"&amp;Tabelle2!$B90)))))),"")</f>
        <v/>
      </c>
      <c r="J96" s="62" t="str">
        <f ca="1">IF(J$1&lt;&gt;"",IF(ISNA(INDIRECT("GWN!H"&amp;Tabelle2!$B90)),"",IF(INDIRECT("GWN!H"&amp;Tabelle2!$B90)="-","-",IF(INDIRECT("GWN!H"&amp;Tabelle2!$B90)="","",IF(INDIRECT("GWN!H"&amp;Tabelle2!$B90)=0,Tabelle2!$D90,IF(Tabelle2!J90="µg/l",0.001*INDIRECT("GWN!H"&amp;Tabelle2!$B90),INDIRECT("GWN!H"&amp;Tabelle2!$B90)))))),"")</f>
        <v/>
      </c>
      <c r="K96" s="62" t="str">
        <f ca="1">IF(K$1&lt;&gt;"",IF(ISNA(INDIRECT("GWN!I"&amp;Tabelle2!$B90)),"",IF(INDIRECT("GWN!I"&amp;Tabelle2!$B90)="-","-",IF(INDIRECT("GWN!I"&amp;Tabelle2!$B90)="","",IF(INDIRECT("GWN!I"&amp;Tabelle2!$B90)=0,Tabelle2!$D90,IF(Tabelle2!K90="µg/l",0.001*INDIRECT("GWN!I"&amp;Tabelle2!$B90),INDIRECT("GWN!I"&amp;Tabelle2!$B90)))))),"")</f>
        <v/>
      </c>
      <c r="L96" s="62" t="str">
        <f ca="1">IF(L$1&lt;&gt;"",IF(ISNA(INDIRECT("GWN!J"&amp;Tabelle2!$B90)),"",IF(INDIRECT("GWN!J"&amp;Tabelle2!$B90)="-","-",IF(INDIRECT("GWN!J"&amp;Tabelle2!$B90)="","",IF(INDIRECT("GWN!J"&amp;Tabelle2!$B90)=0,Tabelle2!$D90,IF(Tabelle2!L90="µg/l",0.001*INDIRECT("GWN!J"&amp;Tabelle2!$B90),INDIRECT("GWN!J"&amp;Tabelle2!$B90)))))),"")</f>
        <v/>
      </c>
      <c r="M96" s="62" t="str">
        <f ca="1">IF(M$1&lt;&gt;"",IF(ISNA(INDIRECT("GWN!K"&amp;Tabelle2!$B90)),"",IF(INDIRECT("GWN!K"&amp;Tabelle2!$B90)="-","-",IF(INDIRECT("GWN!K"&amp;Tabelle2!$B90)="","",IF(INDIRECT("GWN!K"&amp;Tabelle2!$B90)=0,Tabelle2!$D90,IF(Tabelle2!M90="µg/l",0.001*INDIRECT("GWN!K"&amp;Tabelle2!$B90),INDIRECT("GWN!K"&amp;Tabelle2!$B90)))))),"")</f>
        <v/>
      </c>
      <c r="N96" s="62" t="str">
        <f ca="1">IF(N$1&lt;&gt;"",IF(ISNA(INDIRECT("GWN!L"&amp;Tabelle2!$B90)),"",IF(INDIRECT("GWN!L"&amp;Tabelle2!$B90)="-","-",IF(INDIRECT("GWN!L"&amp;Tabelle2!$B90)="","",IF(INDIRECT("GWN!L"&amp;Tabelle2!$B90)=0,Tabelle2!$D90,IF(Tabelle2!N90="µg/l",0.001*INDIRECT("GWN!L"&amp;Tabelle2!$B90),INDIRECT("GWN!L"&amp;Tabelle2!$B90)))))),"")</f>
        <v/>
      </c>
      <c r="O96" s="62" t="str">
        <f ca="1">IF(O$1&lt;&gt;"",IF(ISNA(INDIRECT("GWN!M"&amp;Tabelle2!$B90)),"",IF(INDIRECT("GWN!M"&amp;Tabelle2!$B90)="-","-",IF(INDIRECT("GWN!M"&amp;Tabelle2!$B90)="","",IF(INDIRECT("GWN!M"&amp;Tabelle2!$B90)=0,Tabelle2!$D90,IF(Tabelle2!O90="µg/l",0.001*INDIRECT("GWN!M"&amp;Tabelle2!$B90),INDIRECT("GWN!M"&amp;Tabelle2!$B90)))))),"")</f>
        <v/>
      </c>
      <c r="P96" s="62" t="str">
        <f ca="1">IF(P$1&lt;&gt;"",IF(ISNA(INDIRECT("GWN!N"&amp;Tabelle2!$B90)),"",IF(INDIRECT("GWN!N"&amp;Tabelle2!$B90)="-","-",IF(INDIRECT("GWN!N"&amp;Tabelle2!$B90)="","",IF(INDIRECT("GWN!N"&amp;Tabelle2!$B90)=0,Tabelle2!$D90,IF(Tabelle2!P90="µg/l",0.001*INDIRECT("GWN!N"&amp;Tabelle2!$B90),INDIRECT("GWN!N"&amp;Tabelle2!$B90)))))),"")</f>
        <v/>
      </c>
      <c r="Q96" s="62" t="str">
        <f ca="1">IF(Q$1&lt;&gt;"",IF(ISNA(INDIRECT("GWN!O"&amp;Tabelle2!$B90)),"",IF(INDIRECT("GWN!O"&amp;Tabelle2!$B90)="-","-",IF(INDIRECT("GWN!O"&amp;Tabelle2!$B90)="","",IF(INDIRECT("GWN!O"&amp;Tabelle2!$B90)=0,Tabelle2!$D90,IF(Tabelle2!Q90="µg/l",0.001*INDIRECT("GWN!O"&amp;Tabelle2!$B90),INDIRECT("GWN!O"&amp;Tabelle2!$B90)))))),"")</f>
        <v/>
      </c>
      <c r="R96" s="62" t="str">
        <f ca="1">IF(R$1&lt;&gt;"",IF(ISNA(INDIRECT("GWN!P"&amp;Tabelle2!$B90)),"",IF(INDIRECT("GWN!P"&amp;Tabelle2!$B90)="-","-",IF(INDIRECT("GWN!P"&amp;Tabelle2!$B90)="","",IF(INDIRECT("GWN!P"&amp;Tabelle2!$B90)=0,Tabelle2!$D90,IF(Tabelle2!R90="µg/l",0.001*INDIRECT("GWN!P"&amp;Tabelle2!$B90),INDIRECT("GWN!P"&amp;Tabelle2!$B90)))))),"")</f>
        <v/>
      </c>
      <c r="S96" s="62" t="str">
        <f ca="1">IF(S$1&lt;&gt;"",IF(ISNA(INDIRECT("GWN!Q"&amp;Tabelle2!$B90)),"",IF(INDIRECT("GWN!Q"&amp;Tabelle2!$B90)="-","-",IF(INDIRECT("GWN!Q"&amp;Tabelle2!$B90)="","",IF(INDIRECT("GWN!Q"&amp;Tabelle2!$B90)=0,Tabelle2!$D90,IF(Tabelle2!S90="µg/l",0.001*INDIRECT("GWN!Q"&amp;Tabelle2!$B90),INDIRECT("GWN!Q"&amp;Tabelle2!$B90)))))),"")</f>
        <v/>
      </c>
      <c r="T96" s="62" t="str">
        <f ca="1">IF(T$1&lt;&gt;"",IF(ISNA(INDIRECT("GWN!R"&amp;Tabelle2!$B90)),"",IF(INDIRECT("GWN!R"&amp;Tabelle2!$B90)="-","-",IF(INDIRECT("GWN!R"&amp;Tabelle2!$B90)="","",IF(INDIRECT("GWN!R"&amp;Tabelle2!$B90)=0,Tabelle2!$D90,IF(Tabelle2!T90="µg/l",0.001*INDIRECT("GWN!R"&amp;Tabelle2!$B90),INDIRECT("GWN!R"&amp;Tabelle2!$B90)))))),"")</f>
        <v/>
      </c>
      <c r="U96" s="62" t="str">
        <f ca="1">IF(U$1&lt;&gt;"",IF(ISNA(INDIRECT("GWN!S"&amp;Tabelle2!$B90)),"",IF(INDIRECT("GWN!S"&amp;Tabelle2!$B90)="-","-",IF(INDIRECT("GWN!S"&amp;Tabelle2!$B90)="","",IF(INDIRECT("GWN!S"&amp;Tabelle2!$B90)=0,Tabelle2!$D90,IF(Tabelle2!U90="µg/l",0.001*INDIRECT("GWN!S"&amp;Tabelle2!$B90),INDIRECT("GWN!S"&amp;Tabelle2!$B90)))))),"")</f>
        <v/>
      </c>
      <c r="V96" s="62" t="str">
        <f ca="1">IF(V$1&lt;&gt;"",IF(ISNA(INDIRECT("GWN!T"&amp;Tabelle2!$B90)),"",IF(INDIRECT("GWN!T"&amp;Tabelle2!$B90)="-","-",IF(INDIRECT("GWN!T"&amp;Tabelle2!$B90)="","",IF(INDIRECT("GWN!T"&amp;Tabelle2!$B90)=0,Tabelle2!$D90,IF(Tabelle2!V90="µg/l",0.001*INDIRECT("GWN!T"&amp;Tabelle2!$B90),INDIRECT("GWN!T"&amp;Tabelle2!$B90)))))),"")</f>
        <v/>
      </c>
      <c r="W96" s="62" t="str">
        <f ca="1">IF(W$1&lt;&gt;"",IF(ISNA(INDIRECT("GWN!U"&amp;Tabelle2!$B90)),"",IF(INDIRECT("GWN!U"&amp;Tabelle2!$B90)="-","-",IF(INDIRECT("GWN!U"&amp;Tabelle2!$B90)="","",IF(INDIRECT("GWN!U"&amp;Tabelle2!$B90)=0,Tabelle2!$D90,IF(Tabelle2!W90="µg/l",0.001*INDIRECT("GWN!U"&amp;Tabelle2!$B90),INDIRECT("GWN!U"&amp;Tabelle2!$B90)))))),"")</f>
        <v/>
      </c>
      <c r="X96" s="62" t="str">
        <f ca="1">IF(X$1&lt;&gt;"",IF(ISNA(INDIRECT("GWN!V"&amp;Tabelle2!$B90)),"",IF(INDIRECT("GWN!V"&amp;Tabelle2!$B90)="-","-",IF(INDIRECT("GWN!V"&amp;Tabelle2!$B90)="","",IF(INDIRECT("GWN!V"&amp;Tabelle2!$B90)=0,Tabelle2!$D90,IF(Tabelle2!X90="µg/l",0.001*INDIRECT("GWN!V"&amp;Tabelle2!$B90),INDIRECT("GWN!V"&amp;Tabelle2!$B90)))))),"")</f>
        <v/>
      </c>
      <c r="Y96" s="62" t="str">
        <f ca="1">IF(Y$1&lt;&gt;"",IF(ISNA(INDIRECT("GWN!W"&amp;Tabelle2!$B90)),"",IF(INDIRECT("GWN!W"&amp;Tabelle2!$B90)="-","-",IF(INDIRECT("GWN!W"&amp;Tabelle2!$B90)="","",IF(INDIRECT("GWN!W"&amp;Tabelle2!$B90)=0,Tabelle2!$D90,IF(Tabelle2!Y90="µg/l",0.001*INDIRECT("GWN!W"&amp;Tabelle2!$B90),INDIRECT("GWN!W"&amp;Tabelle2!$B90)))))),"")</f>
        <v/>
      </c>
      <c r="Z96" s="62" t="str">
        <f ca="1">IF(Z$1&lt;&gt;"",IF(ISNA(INDIRECT("GWN!X"&amp;Tabelle2!$B90)),"",IF(INDIRECT("GWN!X"&amp;Tabelle2!$B90)="-","-",IF(INDIRECT("GWN!X"&amp;Tabelle2!$B90)="","",IF(INDIRECT("GWN!X"&amp;Tabelle2!$B90)=0,Tabelle2!$D90,IF(Tabelle2!Z90="µg/l",0.001*INDIRECT("GWN!X"&amp;Tabelle2!$B90),INDIRECT("GWN!X"&amp;Tabelle2!$B90)))))),"")</f>
        <v/>
      </c>
      <c r="AA96" s="48"/>
    </row>
    <row r="97" spans="1:27" x14ac:dyDescent="0.2">
      <c r="A97" s="162" t="s">
        <v>147</v>
      </c>
      <c r="B97" s="62" t="s">
        <v>147</v>
      </c>
      <c r="C97" s="62" t="s">
        <v>147</v>
      </c>
      <c r="D97" s="62" t="s">
        <v>147</v>
      </c>
      <c r="E97" s="165" t="s">
        <v>122</v>
      </c>
      <c r="F97" s="166" t="s">
        <v>135</v>
      </c>
      <c r="G97" s="62" t="str">
        <f ca="1">IF(G$1&lt;&gt;"",IF(ISNA(INDIRECT("GWN!E"&amp;Tabelle2!$B91)),"",IF(INDIRECT("GWN!E"&amp;Tabelle2!$B91)="-","-",IF(INDIRECT("GWN!E"&amp;Tabelle2!$B91)="","",IF(INDIRECT("GWN!E"&amp;Tabelle2!$B91)=0,Tabelle2!$D91,IF(Tabelle2!G91="µg/l",0.001*INDIRECT("GWN!E"&amp;Tabelle2!$B91),INDIRECT("GWN!E"&amp;Tabelle2!$B91)))))),"")</f>
        <v/>
      </c>
      <c r="H97" s="62" t="str">
        <f ca="1">IF(H$1&lt;&gt;"",IF(ISNA(INDIRECT("GWN!F"&amp;Tabelle2!$B91)),"",IF(INDIRECT("GWN!F"&amp;Tabelle2!$B91)="-","-",IF(INDIRECT("GWN!F"&amp;Tabelle2!$B91)="","",IF(INDIRECT("GWN!F"&amp;Tabelle2!$B91)=0,Tabelle2!$D91,IF(Tabelle2!H91="µg/l",0.001*INDIRECT("GWN!F"&amp;Tabelle2!$B91),INDIRECT("GWN!F"&amp;Tabelle2!$B91)))))),"")</f>
        <v/>
      </c>
      <c r="I97" s="62" t="str">
        <f ca="1">IF(I$1&lt;&gt;"",IF(ISNA(INDIRECT("GWN!G"&amp;Tabelle2!$B91)),"",IF(INDIRECT("GWN!G"&amp;Tabelle2!$B91)="-","-",IF(INDIRECT("GWN!G"&amp;Tabelle2!$B91)="","",IF(INDIRECT("GWN!G"&amp;Tabelle2!$B91)=0,Tabelle2!$D91,IF(Tabelle2!I91="µg/l",0.001*INDIRECT("GWN!G"&amp;Tabelle2!$B91),INDIRECT("GWN!G"&amp;Tabelle2!$B91)))))),"")</f>
        <v/>
      </c>
      <c r="J97" s="62" t="str">
        <f ca="1">IF(J$1&lt;&gt;"",IF(ISNA(INDIRECT("GWN!H"&amp;Tabelle2!$B91)),"",IF(INDIRECT("GWN!H"&amp;Tabelle2!$B91)="-","-",IF(INDIRECT("GWN!H"&amp;Tabelle2!$B91)="","",IF(INDIRECT("GWN!H"&amp;Tabelle2!$B91)=0,Tabelle2!$D91,IF(Tabelle2!J91="µg/l",0.001*INDIRECT("GWN!H"&amp;Tabelle2!$B91),INDIRECT("GWN!H"&amp;Tabelle2!$B91)))))),"")</f>
        <v/>
      </c>
      <c r="K97" s="62" t="str">
        <f ca="1">IF(K$1&lt;&gt;"",IF(ISNA(INDIRECT("GWN!I"&amp;Tabelle2!$B91)),"",IF(INDIRECT("GWN!I"&amp;Tabelle2!$B91)="-","-",IF(INDIRECT("GWN!I"&amp;Tabelle2!$B91)="","",IF(INDIRECT("GWN!I"&amp;Tabelle2!$B91)=0,Tabelle2!$D91,IF(Tabelle2!K91="µg/l",0.001*INDIRECT("GWN!I"&amp;Tabelle2!$B91),INDIRECT("GWN!I"&amp;Tabelle2!$B91)))))),"")</f>
        <v/>
      </c>
      <c r="L97" s="62" t="str">
        <f ca="1">IF(L$1&lt;&gt;"",IF(ISNA(INDIRECT("GWN!J"&amp;Tabelle2!$B91)),"",IF(INDIRECT("GWN!J"&amp;Tabelle2!$B91)="-","-",IF(INDIRECT("GWN!J"&amp;Tabelle2!$B91)="","",IF(INDIRECT("GWN!J"&amp;Tabelle2!$B91)=0,Tabelle2!$D91,IF(Tabelle2!L91="µg/l",0.001*INDIRECT("GWN!J"&amp;Tabelle2!$B91),INDIRECT("GWN!J"&amp;Tabelle2!$B91)))))),"")</f>
        <v/>
      </c>
      <c r="M97" s="62" t="str">
        <f ca="1">IF(M$1&lt;&gt;"",IF(ISNA(INDIRECT("GWN!K"&amp;Tabelle2!$B91)),"",IF(INDIRECT("GWN!K"&amp;Tabelle2!$B91)="-","-",IF(INDIRECT("GWN!K"&amp;Tabelle2!$B91)="","",IF(INDIRECT("GWN!K"&amp;Tabelle2!$B91)=0,Tabelle2!$D91,IF(Tabelle2!M91="µg/l",0.001*INDIRECT("GWN!K"&amp;Tabelle2!$B91),INDIRECT("GWN!K"&amp;Tabelle2!$B91)))))),"")</f>
        <v/>
      </c>
      <c r="N97" s="62" t="str">
        <f ca="1">IF(N$1&lt;&gt;"",IF(ISNA(INDIRECT("GWN!L"&amp;Tabelle2!$B91)),"",IF(INDIRECT("GWN!L"&amp;Tabelle2!$B91)="-","-",IF(INDIRECT("GWN!L"&amp;Tabelle2!$B91)="","",IF(INDIRECT("GWN!L"&amp;Tabelle2!$B91)=0,Tabelle2!$D91,IF(Tabelle2!N91="µg/l",0.001*INDIRECT("GWN!L"&amp;Tabelle2!$B91),INDIRECT("GWN!L"&amp;Tabelle2!$B91)))))),"")</f>
        <v/>
      </c>
      <c r="O97" s="62" t="str">
        <f ca="1">IF(O$1&lt;&gt;"",IF(ISNA(INDIRECT("GWN!M"&amp;Tabelle2!$B91)),"",IF(INDIRECT("GWN!M"&amp;Tabelle2!$B91)="-","-",IF(INDIRECT("GWN!M"&amp;Tabelle2!$B91)="","",IF(INDIRECT("GWN!M"&amp;Tabelle2!$B91)=0,Tabelle2!$D91,IF(Tabelle2!O91="µg/l",0.001*INDIRECT("GWN!M"&amp;Tabelle2!$B91),INDIRECT("GWN!M"&amp;Tabelle2!$B91)))))),"")</f>
        <v/>
      </c>
      <c r="P97" s="62" t="str">
        <f ca="1">IF(P$1&lt;&gt;"",IF(ISNA(INDIRECT("GWN!N"&amp;Tabelle2!$B91)),"",IF(INDIRECT("GWN!N"&amp;Tabelle2!$B91)="-","-",IF(INDIRECT("GWN!N"&amp;Tabelle2!$B91)="","",IF(INDIRECT("GWN!N"&amp;Tabelle2!$B91)=0,Tabelle2!$D91,IF(Tabelle2!P91="µg/l",0.001*INDIRECT("GWN!N"&amp;Tabelle2!$B91),INDIRECT("GWN!N"&amp;Tabelle2!$B91)))))),"")</f>
        <v/>
      </c>
      <c r="Q97" s="62" t="str">
        <f ca="1">IF(Q$1&lt;&gt;"",IF(ISNA(INDIRECT("GWN!O"&amp;Tabelle2!$B91)),"",IF(INDIRECT("GWN!O"&amp;Tabelle2!$B91)="-","-",IF(INDIRECT("GWN!O"&amp;Tabelle2!$B91)="","",IF(INDIRECT("GWN!O"&amp;Tabelle2!$B91)=0,Tabelle2!$D91,IF(Tabelle2!Q91="µg/l",0.001*INDIRECT("GWN!O"&amp;Tabelle2!$B91),INDIRECT("GWN!O"&amp;Tabelle2!$B91)))))),"")</f>
        <v/>
      </c>
      <c r="R97" s="62" t="str">
        <f ca="1">IF(R$1&lt;&gt;"",IF(ISNA(INDIRECT("GWN!P"&amp;Tabelle2!$B91)),"",IF(INDIRECT("GWN!P"&amp;Tabelle2!$B91)="-","-",IF(INDIRECT("GWN!P"&amp;Tabelle2!$B91)="","",IF(INDIRECT("GWN!P"&amp;Tabelle2!$B91)=0,Tabelle2!$D91,IF(Tabelle2!R91="µg/l",0.001*INDIRECT("GWN!P"&amp;Tabelle2!$B91),INDIRECT("GWN!P"&amp;Tabelle2!$B91)))))),"")</f>
        <v/>
      </c>
      <c r="S97" s="62" t="str">
        <f ca="1">IF(S$1&lt;&gt;"",IF(ISNA(INDIRECT("GWN!Q"&amp;Tabelle2!$B91)),"",IF(INDIRECT("GWN!Q"&amp;Tabelle2!$B91)="-","-",IF(INDIRECT("GWN!Q"&amp;Tabelle2!$B91)="","",IF(INDIRECT("GWN!Q"&amp;Tabelle2!$B91)=0,Tabelle2!$D91,IF(Tabelle2!S91="µg/l",0.001*INDIRECT("GWN!Q"&amp;Tabelle2!$B91),INDIRECT("GWN!Q"&amp;Tabelle2!$B91)))))),"")</f>
        <v/>
      </c>
      <c r="T97" s="62" t="str">
        <f ca="1">IF(T$1&lt;&gt;"",IF(ISNA(INDIRECT("GWN!R"&amp;Tabelle2!$B91)),"",IF(INDIRECT("GWN!R"&amp;Tabelle2!$B91)="-","-",IF(INDIRECT("GWN!R"&amp;Tabelle2!$B91)="","",IF(INDIRECT("GWN!R"&amp;Tabelle2!$B91)=0,Tabelle2!$D91,IF(Tabelle2!T91="µg/l",0.001*INDIRECT("GWN!R"&amp;Tabelle2!$B91),INDIRECT("GWN!R"&amp;Tabelle2!$B91)))))),"")</f>
        <v/>
      </c>
      <c r="U97" s="62" t="str">
        <f ca="1">IF(U$1&lt;&gt;"",IF(ISNA(INDIRECT("GWN!S"&amp;Tabelle2!$B91)),"",IF(INDIRECT("GWN!S"&amp;Tabelle2!$B91)="-","-",IF(INDIRECT("GWN!S"&amp;Tabelle2!$B91)="","",IF(INDIRECT("GWN!S"&amp;Tabelle2!$B91)=0,Tabelle2!$D91,IF(Tabelle2!U91="µg/l",0.001*INDIRECT("GWN!S"&amp;Tabelle2!$B91),INDIRECT("GWN!S"&amp;Tabelle2!$B91)))))),"")</f>
        <v/>
      </c>
      <c r="V97" s="62" t="str">
        <f ca="1">IF(V$1&lt;&gt;"",IF(ISNA(INDIRECT("GWN!T"&amp;Tabelle2!$B91)),"",IF(INDIRECT("GWN!T"&amp;Tabelle2!$B91)="-","-",IF(INDIRECT("GWN!T"&amp;Tabelle2!$B91)="","",IF(INDIRECT("GWN!T"&amp;Tabelle2!$B91)=0,Tabelle2!$D91,IF(Tabelle2!V91="µg/l",0.001*INDIRECT("GWN!T"&amp;Tabelle2!$B91),INDIRECT("GWN!T"&amp;Tabelle2!$B91)))))),"")</f>
        <v/>
      </c>
      <c r="W97" s="62" t="str">
        <f ca="1">IF(W$1&lt;&gt;"",IF(ISNA(INDIRECT("GWN!U"&amp;Tabelle2!$B91)),"",IF(INDIRECT("GWN!U"&amp;Tabelle2!$B91)="-","-",IF(INDIRECT("GWN!U"&amp;Tabelle2!$B91)="","",IF(INDIRECT("GWN!U"&amp;Tabelle2!$B91)=0,Tabelle2!$D91,IF(Tabelle2!W91="µg/l",0.001*INDIRECT("GWN!U"&amp;Tabelle2!$B91),INDIRECT("GWN!U"&amp;Tabelle2!$B91)))))),"")</f>
        <v/>
      </c>
      <c r="X97" s="62" t="str">
        <f ca="1">IF(X$1&lt;&gt;"",IF(ISNA(INDIRECT("GWN!V"&amp;Tabelle2!$B91)),"",IF(INDIRECT("GWN!V"&amp;Tabelle2!$B91)="-","-",IF(INDIRECT("GWN!V"&amp;Tabelle2!$B91)="","",IF(INDIRECT("GWN!V"&amp;Tabelle2!$B91)=0,Tabelle2!$D91,IF(Tabelle2!X91="µg/l",0.001*INDIRECT("GWN!V"&amp;Tabelle2!$B91),INDIRECT("GWN!V"&amp;Tabelle2!$B91)))))),"")</f>
        <v/>
      </c>
      <c r="Y97" s="62" t="str">
        <f ca="1">IF(Y$1&lt;&gt;"",IF(ISNA(INDIRECT("GWN!W"&amp;Tabelle2!$B91)),"",IF(INDIRECT("GWN!W"&amp;Tabelle2!$B91)="-","-",IF(INDIRECT("GWN!W"&amp;Tabelle2!$B91)="","",IF(INDIRECT("GWN!W"&amp;Tabelle2!$B91)=0,Tabelle2!$D91,IF(Tabelle2!Y91="µg/l",0.001*INDIRECT("GWN!W"&amp;Tabelle2!$B91),INDIRECT("GWN!W"&amp;Tabelle2!$B91)))))),"")</f>
        <v/>
      </c>
      <c r="Z97" s="62" t="str">
        <f ca="1">IF(Z$1&lt;&gt;"",IF(ISNA(INDIRECT("GWN!X"&amp;Tabelle2!$B91)),"",IF(INDIRECT("GWN!X"&amp;Tabelle2!$B91)="-","-",IF(INDIRECT("GWN!X"&amp;Tabelle2!$B91)="","",IF(INDIRECT("GWN!X"&amp;Tabelle2!$B91)=0,Tabelle2!$D91,IF(Tabelle2!Z91="µg/l",0.001*INDIRECT("GWN!X"&amp;Tabelle2!$B91),INDIRECT("GWN!X"&amp;Tabelle2!$B91)))))),"")</f>
        <v/>
      </c>
      <c r="AA97" s="48"/>
    </row>
    <row r="98" spans="1:27" x14ac:dyDescent="0.2">
      <c r="A98" s="162" t="s">
        <v>147</v>
      </c>
      <c r="B98" s="62" t="s">
        <v>147</v>
      </c>
      <c r="C98" s="62" t="s">
        <v>147</v>
      </c>
      <c r="D98" s="62" t="s">
        <v>147</v>
      </c>
      <c r="E98" s="165" t="s">
        <v>123</v>
      </c>
      <c r="F98" s="166" t="s">
        <v>135</v>
      </c>
      <c r="G98" s="62" t="str">
        <f ca="1">IF(G$1&lt;&gt;"",IF(ISNA(INDIRECT("GWN!E"&amp;Tabelle2!$B92)),"",IF(INDIRECT("GWN!E"&amp;Tabelle2!$B92)="-","-",IF(INDIRECT("GWN!E"&amp;Tabelle2!$B92)="","",IF(INDIRECT("GWN!E"&amp;Tabelle2!$B92)=0,Tabelle2!$D92,IF(Tabelle2!G92="µg/l",0.001*INDIRECT("GWN!E"&amp;Tabelle2!$B92),INDIRECT("GWN!E"&amp;Tabelle2!$B92)))))),"")</f>
        <v/>
      </c>
      <c r="H98" s="62" t="str">
        <f ca="1">IF(H$1&lt;&gt;"",IF(ISNA(INDIRECT("GWN!F"&amp;Tabelle2!$B92)),"",IF(INDIRECT("GWN!F"&amp;Tabelle2!$B92)="-","-",IF(INDIRECT("GWN!F"&amp;Tabelle2!$B92)="","",IF(INDIRECT("GWN!F"&amp;Tabelle2!$B92)=0,Tabelle2!$D92,IF(Tabelle2!H92="µg/l",0.001*INDIRECT("GWN!F"&amp;Tabelle2!$B92),INDIRECT("GWN!F"&amp;Tabelle2!$B92)))))),"")</f>
        <v/>
      </c>
      <c r="I98" s="62" t="str">
        <f ca="1">IF(I$1&lt;&gt;"",IF(ISNA(INDIRECT("GWN!G"&amp;Tabelle2!$B92)),"",IF(INDIRECT("GWN!G"&amp;Tabelle2!$B92)="-","-",IF(INDIRECT("GWN!G"&amp;Tabelle2!$B92)="","",IF(INDIRECT("GWN!G"&amp;Tabelle2!$B92)=0,Tabelle2!$D92,IF(Tabelle2!I92="µg/l",0.001*INDIRECT("GWN!G"&amp;Tabelle2!$B92),INDIRECT("GWN!G"&amp;Tabelle2!$B92)))))),"")</f>
        <v/>
      </c>
      <c r="J98" s="62" t="str">
        <f ca="1">IF(J$1&lt;&gt;"",IF(ISNA(INDIRECT("GWN!H"&amp;Tabelle2!$B92)),"",IF(INDIRECT("GWN!H"&amp;Tabelle2!$B92)="-","-",IF(INDIRECT("GWN!H"&amp;Tabelle2!$B92)="","",IF(INDIRECT("GWN!H"&amp;Tabelle2!$B92)=0,Tabelle2!$D92,IF(Tabelle2!J92="µg/l",0.001*INDIRECT("GWN!H"&amp;Tabelle2!$B92),INDIRECT("GWN!H"&amp;Tabelle2!$B92)))))),"")</f>
        <v/>
      </c>
      <c r="K98" s="62" t="str">
        <f ca="1">IF(K$1&lt;&gt;"",IF(ISNA(INDIRECT("GWN!I"&amp;Tabelle2!$B92)),"",IF(INDIRECT("GWN!I"&amp;Tabelle2!$B92)="-","-",IF(INDIRECT("GWN!I"&amp;Tabelle2!$B92)="","",IF(INDIRECT("GWN!I"&amp;Tabelle2!$B92)=0,Tabelle2!$D92,IF(Tabelle2!K92="µg/l",0.001*INDIRECT("GWN!I"&amp;Tabelle2!$B92),INDIRECT("GWN!I"&amp;Tabelle2!$B92)))))),"")</f>
        <v/>
      </c>
      <c r="L98" s="62" t="str">
        <f ca="1">IF(L$1&lt;&gt;"",IF(ISNA(INDIRECT("GWN!J"&amp;Tabelle2!$B92)),"",IF(INDIRECT("GWN!J"&amp;Tabelle2!$B92)="-","-",IF(INDIRECT("GWN!J"&amp;Tabelle2!$B92)="","",IF(INDIRECT("GWN!J"&amp;Tabelle2!$B92)=0,Tabelle2!$D92,IF(Tabelle2!L92="µg/l",0.001*INDIRECT("GWN!J"&amp;Tabelle2!$B92),INDIRECT("GWN!J"&amp;Tabelle2!$B92)))))),"")</f>
        <v/>
      </c>
      <c r="M98" s="62" t="str">
        <f ca="1">IF(M$1&lt;&gt;"",IF(ISNA(INDIRECT("GWN!K"&amp;Tabelle2!$B92)),"",IF(INDIRECT("GWN!K"&amp;Tabelle2!$B92)="-","-",IF(INDIRECT("GWN!K"&amp;Tabelle2!$B92)="","",IF(INDIRECT("GWN!K"&amp;Tabelle2!$B92)=0,Tabelle2!$D92,IF(Tabelle2!M92="µg/l",0.001*INDIRECT("GWN!K"&amp;Tabelle2!$B92),INDIRECT("GWN!K"&amp;Tabelle2!$B92)))))),"")</f>
        <v/>
      </c>
      <c r="N98" s="62" t="str">
        <f ca="1">IF(N$1&lt;&gt;"",IF(ISNA(INDIRECT("GWN!L"&amp;Tabelle2!$B92)),"",IF(INDIRECT("GWN!L"&amp;Tabelle2!$B92)="-","-",IF(INDIRECT("GWN!L"&amp;Tabelle2!$B92)="","",IF(INDIRECT("GWN!L"&amp;Tabelle2!$B92)=0,Tabelle2!$D92,IF(Tabelle2!N92="µg/l",0.001*INDIRECT("GWN!L"&amp;Tabelle2!$B92),INDIRECT("GWN!L"&amp;Tabelle2!$B92)))))),"")</f>
        <v/>
      </c>
      <c r="O98" s="62" t="str">
        <f ca="1">IF(O$1&lt;&gt;"",IF(ISNA(INDIRECT("GWN!M"&amp;Tabelle2!$B92)),"",IF(INDIRECT("GWN!M"&amp;Tabelle2!$B92)="-","-",IF(INDIRECT("GWN!M"&amp;Tabelle2!$B92)="","",IF(INDIRECT("GWN!M"&amp;Tabelle2!$B92)=0,Tabelle2!$D92,IF(Tabelle2!O92="µg/l",0.001*INDIRECT("GWN!M"&amp;Tabelle2!$B92),INDIRECT("GWN!M"&amp;Tabelle2!$B92)))))),"")</f>
        <v/>
      </c>
      <c r="P98" s="62" t="str">
        <f ca="1">IF(P$1&lt;&gt;"",IF(ISNA(INDIRECT("GWN!N"&amp;Tabelle2!$B92)),"",IF(INDIRECT("GWN!N"&amp;Tabelle2!$B92)="-","-",IF(INDIRECT("GWN!N"&amp;Tabelle2!$B92)="","",IF(INDIRECT("GWN!N"&amp;Tabelle2!$B92)=0,Tabelle2!$D92,IF(Tabelle2!P92="µg/l",0.001*INDIRECT("GWN!N"&amp;Tabelle2!$B92),INDIRECT("GWN!N"&amp;Tabelle2!$B92)))))),"")</f>
        <v/>
      </c>
      <c r="Q98" s="62" t="str">
        <f ca="1">IF(Q$1&lt;&gt;"",IF(ISNA(INDIRECT("GWN!O"&amp;Tabelle2!$B92)),"",IF(INDIRECT("GWN!O"&amp;Tabelle2!$B92)="-","-",IF(INDIRECT("GWN!O"&amp;Tabelle2!$B92)="","",IF(INDIRECT("GWN!O"&amp;Tabelle2!$B92)=0,Tabelle2!$D92,IF(Tabelle2!Q92="µg/l",0.001*INDIRECT("GWN!O"&amp;Tabelle2!$B92),INDIRECT("GWN!O"&amp;Tabelle2!$B92)))))),"")</f>
        <v/>
      </c>
      <c r="R98" s="62" t="str">
        <f ca="1">IF(R$1&lt;&gt;"",IF(ISNA(INDIRECT("GWN!P"&amp;Tabelle2!$B92)),"",IF(INDIRECT("GWN!P"&amp;Tabelle2!$B92)="-","-",IF(INDIRECT("GWN!P"&amp;Tabelle2!$B92)="","",IF(INDIRECT("GWN!P"&amp;Tabelle2!$B92)=0,Tabelle2!$D92,IF(Tabelle2!R92="µg/l",0.001*INDIRECT("GWN!P"&amp;Tabelle2!$B92),INDIRECT("GWN!P"&amp;Tabelle2!$B92)))))),"")</f>
        <v/>
      </c>
      <c r="S98" s="62" t="str">
        <f ca="1">IF(S$1&lt;&gt;"",IF(ISNA(INDIRECT("GWN!Q"&amp;Tabelle2!$B92)),"",IF(INDIRECT("GWN!Q"&amp;Tabelle2!$B92)="-","-",IF(INDIRECT("GWN!Q"&amp;Tabelle2!$B92)="","",IF(INDIRECT("GWN!Q"&amp;Tabelle2!$B92)=0,Tabelle2!$D92,IF(Tabelle2!S92="µg/l",0.001*INDIRECT("GWN!Q"&amp;Tabelle2!$B92),INDIRECT("GWN!Q"&amp;Tabelle2!$B92)))))),"")</f>
        <v/>
      </c>
      <c r="T98" s="62" t="str">
        <f ca="1">IF(T$1&lt;&gt;"",IF(ISNA(INDIRECT("GWN!R"&amp;Tabelle2!$B92)),"",IF(INDIRECT("GWN!R"&amp;Tabelle2!$B92)="-","-",IF(INDIRECT("GWN!R"&amp;Tabelle2!$B92)="","",IF(INDIRECT("GWN!R"&amp;Tabelle2!$B92)=0,Tabelle2!$D92,IF(Tabelle2!T92="µg/l",0.001*INDIRECT("GWN!R"&amp;Tabelle2!$B92),INDIRECT("GWN!R"&amp;Tabelle2!$B92)))))),"")</f>
        <v/>
      </c>
      <c r="U98" s="62" t="str">
        <f ca="1">IF(U$1&lt;&gt;"",IF(ISNA(INDIRECT("GWN!S"&amp;Tabelle2!$B92)),"",IF(INDIRECT("GWN!S"&amp;Tabelle2!$B92)="-","-",IF(INDIRECT("GWN!S"&amp;Tabelle2!$B92)="","",IF(INDIRECT("GWN!S"&amp;Tabelle2!$B92)=0,Tabelle2!$D92,IF(Tabelle2!U92="µg/l",0.001*INDIRECT("GWN!S"&amp;Tabelle2!$B92),INDIRECT("GWN!S"&amp;Tabelle2!$B92)))))),"")</f>
        <v/>
      </c>
      <c r="V98" s="62" t="str">
        <f ca="1">IF(V$1&lt;&gt;"",IF(ISNA(INDIRECT("GWN!T"&amp;Tabelle2!$B92)),"",IF(INDIRECT("GWN!T"&amp;Tabelle2!$B92)="-","-",IF(INDIRECT("GWN!T"&amp;Tabelle2!$B92)="","",IF(INDIRECT("GWN!T"&amp;Tabelle2!$B92)=0,Tabelle2!$D92,IF(Tabelle2!V92="µg/l",0.001*INDIRECT("GWN!T"&amp;Tabelle2!$B92),INDIRECT("GWN!T"&amp;Tabelle2!$B92)))))),"")</f>
        <v/>
      </c>
      <c r="W98" s="62" t="str">
        <f ca="1">IF(W$1&lt;&gt;"",IF(ISNA(INDIRECT("GWN!U"&amp;Tabelle2!$B92)),"",IF(INDIRECT("GWN!U"&amp;Tabelle2!$B92)="-","-",IF(INDIRECT("GWN!U"&amp;Tabelle2!$B92)="","",IF(INDIRECT("GWN!U"&amp;Tabelle2!$B92)=0,Tabelle2!$D92,IF(Tabelle2!W92="µg/l",0.001*INDIRECT("GWN!U"&amp;Tabelle2!$B92),INDIRECT("GWN!U"&amp;Tabelle2!$B92)))))),"")</f>
        <v/>
      </c>
      <c r="X98" s="62" t="str">
        <f ca="1">IF(X$1&lt;&gt;"",IF(ISNA(INDIRECT("GWN!V"&amp;Tabelle2!$B92)),"",IF(INDIRECT("GWN!V"&amp;Tabelle2!$B92)="-","-",IF(INDIRECT("GWN!V"&amp;Tabelle2!$B92)="","",IF(INDIRECT("GWN!V"&amp;Tabelle2!$B92)=0,Tabelle2!$D92,IF(Tabelle2!X92="µg/l",0.001*INDIRECT("GWN!V"&amp;Tabelle2!$B92),INDIRECT("GWN!V"&amp;Tabelle2!$B92)))))),"")</f>
        <v/>
      </c>
      <c r="Y98" s="62" t="str">
        <f ca="1">IF(Y$1&lt;&gt;"",IF(ISNA(INDIRECT("GWN!W"&amp;Tabelle2!$B92)),"",IF(INDIRECT("GWN!W"&amp;Tabelle2!$B92)="-","-",IF(INDIRECT("GWN!W"&amp;Tabelle2!$B92)="","",IF(INDIRECT("GWN!W"&amp;Tabelle2!$B92)=0,Tabelle2!$D92,IF(Tabelle2!Y92="µg/l",0.001*INDIRECT("GWN!W"&amp;Tabelle2!$B92),INDIRECT("GWN!W"&amp;Tabelle2!$B92)))))),"")</f>
        <v/>
      </c>
      <c r="Z98" s="62" t="str">
        <f ca="1">IF(Z$1&lt;&gt;"",IF(ISNA(INDIRECT("GWN!X"&amp;Tabelle2!$B92)),"",IF(INDIRECT("GWN!X"&amp;Tabelle2!$B92)="-","-",IF(INDIRECT("GWN!X"&amp;Tabelle2!$B92)="","",IF(INDIRECT("GWN!X"&amp;Tabelle2!$B92)=0,Tabelle2!$D92,IF(Tabelle2!Z92="µg/l",0.001*INDIRECT("GWN!X"&amp;Tabelle2!$B92),INDIRECT("GWN!X"&amp;Tabelle2!$B92)))))),"")</f>
        <v/>
      </c>
      <c r="AA98" s="48"/>
    </row>
    <row r="99" spans="1:27" x14ac:dyDescent="0.2">
      <c r="A99" s="162" t="s">
        <v>147</v>
      </c>
      <c r="B99" s="62" t="s">
        <v>147</v>
      </c>
      <c r="C99" s="62" t="s">
        <v>147</v>
      </c>
      <c r="D99" s="62" t="s">
        <v>147</v>
      </c>
      <c r="E99" s="165" t="s">
        <v>124</v>
      </c>
      <c r="F99" s="166" t="s">
        <v>135</v>
      </c>
      <c r="G99" s="62" t="str">
        <f ca="1">IF(G$1&lt;&gt;"",IF(ISNA(INDIRECT("GWN!E"&amp;Tabelle2!$B93)),"",IF(INDIRECT("GWN!E"&amp;Tabelle2!$B93)="-","-",IF(INDIRECT("GWN!E"&amp;Tabelle2!$B93)="","",IF(INDIRECT("GWN!E"&amp;Tabelle2!$B93)=0,Tabelle2!$D93,IF(Tabelle2!G93="µg/l",0.001*INDIRECT("GWN!E"&amp;Tabelle2!$B93),INDIRECT("GWN!E"&amp;Tabelle2!$B93)))))),"")</f>
        <v/>
      </c>
      <c r="H99" s="62" t="str">
        <f ca="1">IF(H$1&lt;&gt;"",IF(ISNA(INDIRECT("GWN!F"&amp;Tabelle2!$B93)),"",IF(INDIRECT("GWN!F"&amp;Tabelle2!$B93)="-","-",IF(INDIRECT("GWN!F"&amp;Tabelle2!$B93)="","",IF(INDIRECT("GWN!F"&amp;Tabelle2!$B93)=0,Tabelle2!$D93,IF(Tabelle2!H93="µg/l",0.001*INDIRECT("GWN!F"&amp;Tabelle2!$B93),INDIRECT("GWN!F"&amp;Tabelle2!$B93)))))),"")</f>
        <v/>
      </c>
      <c r="I99" s="62" t="str">
        <f ca="1">IF(I$1&lt;&gt;"",IF(ISNA(INDIRECT("GWN!G"&amp;Tabelle2!$B93)),"",IF(INDIRECT("GWN!G"&amp;Tabelle2!$B93)="-","-",IF(INDIRECT("GWN!G"&amp;Tabelle2!$B93)="","",IF(INDIRECT("GWN!G"&amp;Tabelle2!$B93)=0,Tabelle2!$D93,IF(Tabelle2!I93="µg/l",0.001*INDIRECT("GWN!G"&amp;Tabelle2!$B93),INDIRECT("GWN!G"&amp;Tabelle2!$B93)))))),"")</f>
        <v/>
      </c>
      <c r="J99" s="62" t="str">
        <f ca="1">IF(J$1&lt;&gt;"",IF(ISNA(INDIRECT("GWN!H"&amp;Tabelle2!$B93)),"",IF(INDIRECT("GWN!H"&amp;Tabelle2!$B93)="-","-",IF(INDIRECT("GWN!H"&amp;Tabelle2!$B93)="","",IF(INDIRECT("GWN!H"&amp;Tabelle2!$B93)=0,Tabelle2!$D93,IF(Tabelle2!J93="µg/l",0.001*INDIRECT("GWN!H"&amp;Tabelle2!$B93),INDIRECT("GWN!H"&amp;Tabelle2!$B93)))))),"")</f>
        <v/>
      </c>
      <c r="K99" s="62" t="str">
        <f ca="1">IF(K$1&lt;&gt;"",IF(ISNA(INDIRECT("GWN!I"&amp;Tabelle2!$B93)),"",IF(INDIRECT("GWN!I"&amp;Tabelle2!$B93)="-","-",IF(INDIRECT("GWN!I"&amp;Tabelle2!$B93)="","",IF(INDIRECT("GWN!I"&amp;Tabelle2!$B93)=0,Tabelle2!$D93,IF(Tabelle2!K93="µg/l",0.001*INDIRECT("GWN!I"&amp;Tabelle2!$B93),INDIRECT("GWN!I"&amp;Tabelle2!$B93)))))),"")</f>
        <v/>
      </c>
      <c r="L99" s="62" t="str">
        <f ca="1">IF(L$1&lt;&gt;"",IF(ISNA(INDIRECT("GWN!J"&amp;Tabelle2!$B93)),"",IF(INDIRECT("GWN!J"&amp;Tabelle2!$B93)="-","-",IF(INDIRECT("GWN!J"&amp;Tabelle2!$B93)="","",IF(INDIRECT("GWN!J"&amp;Tabelle2!$B93)=0,Tabelle2!$D93,IF(Tabelle2!L93="µg/l",0.001*INDIRECT("GWN!J"&amp;Tabelle2!$B93),INDIRECT("GWN!J"&amp;Tabelle2!$B93)))))),"")</f>
        <v/>
      </c>
      <c r="M99" s="62" t="str">
        <f ca="1">IF(M$1&lt;&gt;"",IF(ISNA(INDIRECT("GWN!K"&amp;Tabelle2!$B93)),"",IF(INDIRECT("GWN!K"&amp;Tabelle2!$B93)="-","-",IF(INDIRECT("GWN!K"&amp;Tabelle2!$B93)="","",IF(INDIRECT("GWN!K"&amp;Tabelle2!$B93)=0,Tabelle2!$D93,IF(Tabelle2!M93="µg/l",0.001*INDIRECT("GWN!K"&amp;Tabelle2!$B93),INDIRECT("GWN!K"&amp;Tabelle2!$B93)))))),"")</f>
        <v/>
      </c>
      <c r="N99" s="62" t="str">
        <f ca="1">IF(N$1&lt;&gt;"",IF(ISNA(INDIRECT("GWN!L"&amp;Tabelle2!$B93)),"",IF(INDIRECT("GWN!L"&amp;Tabelle2!$B93)="-","-",IF(INDIRECT("GWN!L"&amp;Tabelle2!$B93)="","",IF(INDIRECT("GWN!L"&amp;Tabelle2!$B93)=0,Tabelle2!$D93,IF(Tabelle2!N93="µg/l",0.001*INDIRECT("GWN!L"&amp;Tabelle2!$B93),INDIRECT("GWN!L"&amp;Tabelle2!$B93)))))),"")</f>
        <v/>
      </c>
      <c r="O99" s="62" t="str">
        <f ca="1">IF(O$1&lt;&gt;"",IF(ISNA(INDIRECT("GWN!M"&amp;Tabelle2!$B93)),"",IF(INDIRECT("GWN!M"&amp;Tabelle2!$B93)="-","-",IF(INDIRECT("GWN!M"&amp;Tabelle2!$B93)="","",IF(INDIRECT("GWN!M"&amp;Tabelle2!$B93)=0,Tabelle2!$D93,IF(Tabelle2!O93="µg/l",0.001*INDIRECT("GWN!M"&amp;Tabelle2!$B93),INDIRECT("GWN!M"&amp;Tabelle2!$B93)))))),"")</f>
        <v/>
      </c>
      <c r="P99" s="62" t="str">
        <f ca="1">IF(P$1&lt;&gt;"",IF(ISNA(INDIRECT("GWN!N"&amp;Tabelle2!$B93)),"",IF(INDIRECT("GWN!N"&amp;Tabelle2!$B93)="-","-",IF(INDIRECT("GWN!N"&amp;Tabelle2!$B93)="","",IF(INDIRECT("GWN!N"&amp;Tabelle2!$B93)=0,Tabelle2!$D93,IF(Tabelle2!P93="µg/l",0.001*INDIRECT("GWN!N"&amp;Tabelle2!$B93),INDIRECT("GWN!N"&amp;Tabelle2!$B93)))))),"")</f>
        <v/>
      </c>
      <c r="Q99" s="62" t="str">
        <f ca="1">IF(Q$1&lt;&gt;"",IF(ISNA(INDIRECT("GWN!O"&amp;Tabelle2!$B93)),"",IF(INDIRECT("GWN!O"&amp;Tabelle2!$B93)="-","-",IF(INDIRECT("GWN!O"&amp;Tabelle2!$B93)="","",IF(INDIRECT("GWN!O"&amp;Tabelle2!$B93)=0,Tabelle2!$D93,IF(Tabelle2!Q93="µg/l",0.001*INDIRECT("GWN!O"&amp;Tabelle2!$B93),INDIRECT("GWN!O"&amp;Tabelle2!$B93)))))),"")</f>
        <v/>
      </c>
      <c r="R99" s="62" t="str">
        <f ca="1">IF(R$1&lt;&gt;"",IF(ISNA(INDIRECT("GWN!P"&amp;Tabelle2!$B93)),"",IF(INDIRECT("GWN!P"&amp;Tabelle2!$B93)="-","-",IF(INDIRECT("GWN!P"&amp;Tabelle2!$B93)="","",IF(INDIRECT("GWN!P"&amp;Tabelle2!$B93)=0,Tabelle2!$D93,IF(Tabelle2!R93="µg/l",0.001*INDIRECT("GWN!P"&amp;Tabelle2!$B93),INDIRECT("GWN!P"&amp;Tabelle2!$B93)))))),"")</f>
        <v/>
      </c>
      <c r="S99" s="62" t="str">
        <f ca="1">IF(S$1&lt;&gt;"",IF(ISNA(INDIRECT("GWN!Q"&amp;Tabelle2!$B93)),"",IF(INDIRECT("GWN!Q"&amp;Tabelle2!$B93)="-","-",IF(INDIRECT("GWN!Q"&amp;Tabelle2!$B93)="","",IF(INDIRECT("GWN!Q"&amp;Tabelle2!$B93)=0,Tabelle2!$D93,IF(Tabelle2!S93="µg/l",0.001*INDIRECT("GWN!Q"&amp;Tabelle2!$B93),INDIRECT("GWN!Q"&amp;Tabelle2!$B93)))))),"")</f>
        <v/>
      </c>
      <c r="T99" s="62" t="str">
        <f ca="1">IF(T$1&lt;&gt;"",IF(ISNA(INDIRECT("GWN!R"&amp;Tabelle2!$B93)),"",IF(INDIRECT("GWN!R"&amp;Tabelle2!$B93)="-","-",IF(INDIRECT("GWN!R"&amp;Tabelle2!$B93)="","",IF(INDIRECT("GWN!R"&amp;Tabelle2!$B93)=0,Tabelle2!$D93,IF(Tabelle2!T93="µg/l",0.001*INDIRECT("GWN!R"&amp;Tabelle2!$B93),INDIRECT("GWN!R"&amp;Tabelle2!$B93)))))),"")</f>
        <v/>
      </c>
      <c r="U99" s="62" t="str">
        <f ca="1">IF(U$1&lt;&gt;"",IF(ISNA(INDIRECT("GWN!S"&amp;Tabelle2!$B93)),"",IF(INDIRECT("GWN!S"&amp;Tabelle2!$B93)="-","-",IF(INDIRECT("GWN!S"&amp;Tabelle2!$B93)="","",IF(INDIRECT("GWN!S"&amp;Tabelle2!$B93)=0,Tabelle2!$D93,IF(Tabelle2!U93="µg/l",0.001*INDIRECT("GWN!S"&amp;Tabelle2!$B93),INDIRECT("GWN!S"&amp;Tabelle2!$B93)))))),"")</f>
        <v/>
      </c>
      <c r="V99" s="62" t="str">
        <f ca="1">IF(V$1&lt;&gt;"",IF(ISNA(INDIRECT("GWN!T"&amp;Tabelle2!$B93)),"",IF(INDIRECT("GWN!T"&amp;Tabelle2!$B93)="-","-",IF(INDIRECT("GWN!T"&amp;Tabelle2!$B93)="","",IF(INDIRECT("GWN!T"&amp;Tabelle2!$B93)=0,Tabelle2!$D93,IF(Tabelle2!V93="µg/l",0.001*INDIRECT("GWN!T"&amp;Tabelle2!$B93),INDIRECT("GWN!T"&amp;Tabelle2!$B93)))))),"")</f>
        <v/>
      </c>
      <c r="W99" s="62" t="str">
        <f ca="1">IF(W$1&lt;&gt;"",IF(ISNA(INDIRECT("GWN!U"&amp;Tabelle2!$B93)),"",IF(INDIRECT("GWN!U"&amp;Tabelle2!$B93)="-","-",IF(INDIRECT("GWN!U"&amp;Tabelle2!$B93)="","",IF(INDIRECT("GWN!U"&amp;Tabelle2!$B93)=0,Tabelle2!$D93,IF(Tabelle2!W93="µg/l",0.001*INDIRECT("GWN!U"&amp;Tabelle2!$B93),INDIRECT("GWN!U"&amp;Tabelle2!$B93)))))),"")</f>
        <v/>
      </c>
      <c r="X99" s="62" t="str">
        <f ca="1">IF(X$1&lt;&gt;"",IF(ISNA(INDIRECT("GWN!V"&amp;Tabelle2!$B93)),"",IF(INDIRECT("GWN!V"&amp;Tabelle2!$B93)="-","-",IF(INDIRECT("GWN!V"&amp;Tabelle2!$B93)="","",IF(INDIRECT("GWN!V"&amp;Tabelle2!$B93)=0,Tabelle2!$D93,IF(Tabelle2!X93="µg/l",0.001*INDIRECT("GWN!V"&amp;Tabelle2!$B93),INDIRECT("GWN!V"&amp;Tabelle2!$B93)))))),"")</f>
        <v/>
      </c>
      <c r="Y99" s="62" t="str">
        <f ca="1">IF(Y$1&lt;&gt;"",IF(ISNA(INDIRECT("GWN!W"&amp;Tabelle2!$B93)),"",IF(INDIRECT("GWN!W"&amp;Tabelle2!$B93)="-","-",IF(INDIRECT("GWN!W"&amp;Tabelle2!$B93)="","",IF(INDIRECT("GWN!W"&amp;Tabelle2!$B93)=0,Tabelle2!$D93,IF(Tabelle2!Y93="µg/l",0.001*INDIRECT("GWN!W"&amp;Tabelle2!$B93),INDIRECT("GWN!W"&amp;Tabelle2!$B93)))))),"")</f>
        <v/>
      </c>
      <c r="Z99" s="62" t="str">
        <f ca="1">IF(Z$1&lt;&gt;"",IF(ISNA(INDIRECT("GWN!X"&amp;Tabelle2!$B93)),"",IF(INDIRECT("GWN!X"&amp;Tabelle2!$B93)="-","-",IF(INDIRECT("GWN!X"&amp;Tabelle2!$B93)="","",IF(INDIRECT("GWN!X"&amp;Tabelle2!$B93)=0,Tabelle2!$D93,IF(Tabelle2!Z93="µg/l",0.001*INDIRECT("GWN!X"&amp;Tabelle2!$B93),INDIRECT("GWN!X"&amp;Tabelle2!$B93)))))),"")</f>
        <v/>
      </c>
      <c r="AA99" s="48"/>
    </row>
    <row r="100" spans="1:27" x14ac:dyDescent="0.2">
      <c r="A100" s="162" t="s">
        <v>147</v>
      </c>
      <c r="B100" s="62" t="s">
        <v>147</v>
      </c>
      <c r="C100" s="62" t="s">
        <v>147</v>
      </c>
      <c r="D100" s="62" t="s">
        <v>147</v>
      </c>
      <c r="E100" s="165" t="s">
        <v>125</v>
      </c>
      <c r="F100" s="166" t="s">
        <v>135</v>
      </c>
      <c r="G100" s="62" t="str">
        <f ca="1">IF(G$1&lt;&gt;"",IF(ISNA(INDIRECT("GWN!E"&amp;Tabelle2!$B94)),"",IF(INDIRECT("GWN!E"&amp;Tabelle2!$B94)="-","-",IF(INDIRECT("GWN!E"&amp;Tabelle2!$B94)="","",IF(INDIRECT("GWN!E"&amp;Tabelle2!$B94)=0,Tabelle2!$D94,IF(Tabelle2!G94="µg/l",0.001*INDIRECT("GWN!E"&amp;Tabelle2!$B94),INDIRECT("GWN!E"&amp;Tabelle2!$B94)))))),"")</f>
        <v/>
      </c>
      <c r="H100" s="62" t="str">
        <f ca="1">IF(H$1&lt;&gt;"",IF(ISNA(INDIRECT("GWN!F"&amp;Tabelle2!$B94)),"",IF(INDIRECT("GWN!F"&amp;Tabelle2!$B94)="-","-",IF(INDIRECT("GWN!F"&amp;Tabelle2!$B94)="","",IF(INDIRECT("GWN!F"&amp;Tabelle2!$B94)=0,Tabelle2!$D94,IF(Tabelle2!H94="µg/l",0.001*INDIRECT("GWN!F"&amp;Tabelle2!$B94),INDIRECT("GWN!F"&amp;Tabelle2!$B94)))))),"")</f>
        <v/>
      </c>
      <c r="I100" s="62" t="str">
        <f ca="1">IF(I$1&lt;&gt;"",IF(ISNA(INDIRECT("GWN!G"&amp;Tabelle2!$B94)),"",IF(INDIRECT("GWN!G"&amp;Tabelle2!$B94)="-","-",IF(INDIRECT("GWN!G"&amp;Tabelle2!$B94)="","",IF(INDIRECT("GWN!G"&amp;Tabelle2!$B94)=0,Tabelle2!$D94,IF(Tabelle2!I94="µg/l",0.001*INDIRECT("GWN!G"&amp;Tabelle2!$B94),INDIRECT("GWN!G"&amp;Tabelle2!$B94)))))),"")</f>
        <v/>
      </c>
      <c r="J100" s="62" t="str">
        <f ca="1">IF(J$1&lt;&gt;"",IF(ISNA(INDIRECT("GWN!H"&amp;Tabelle2!$B94)),"",IF(INDIRECT("GWN!H"&amp;Tabelle2!$B94)="-","-",IF(INDIRECT("GWN!H"&amp;Tabelle2!$B94)="","",IF(INDIRECT("GWN!H"&amp;Tabelle2!$B94)=0,Tabelle2!$D94,IF(Tabelle2!J94="µg/l",0.001*INDIRECT("GWN!H"&amp;Tabelle2!$B94),INDIRECT("GWN!H"&amp;Tabelle2!$B94)))))),"")</f>
        <v/>
      </c>
      <c r="K100" s="62" t="str">
        <f ca="1">IF(K$1&lt;&gt;"",IF(ISNA(INDIRECT("GWN!I"&amp;Tabelle2!$B94)),"",IF(INDIRECT("GWN!I"&amp;Tabelle2!$B94)="-","-",IF(INDIRECT("GWN!I"&amp;Tabelle2!$B94)="","",IF(INDIRECT("GWN!I"&amp;Tabelle2!$B94)=0,Tabelle2!$D94,IF(Tabelle2!K94="µg/l",0.001*INDIRECT("GWN!I"&amp;Tabelle2!$B94),INDIRECT("GWN!I"&amp;Tabelle2!$B94)))))),"")</f>
        <v/>
      </c>
      <c r="L100" s="62" t="str">
        <f ca="1">IF(L$1&lt;&gt;"",IF(ISNA(INDIRECT("GWN!J"&amp;Tabelle2!$B94)),"",IF(INDIRECT("GWN!J"&amp;Tabelle2!$B94)="-","-",IF(INDIRECT("GWN!J"&amp;Tabelle2!$B94)="","",IF(INDIRECT("GWN!J"&amp;Tabelle2!$B94)=0,Tabelle2!$D94,IF(Tabelle2!L94="µg/l",0.001*INDIRECT("GWN!J"&amp;Tabelle2!$B94),INDIRECT("GWN!J"&amp;Tabelle2!$B94)))))),"")</f>
        <v/>
      </c>
      <c r="M100" s="62" t="str">
        <f ca="1">IF(M$1&lt;&gt;"",IF(ISNA(INDIRECT("GWN!K"&amp;Tabelle2!$B94)),"",IF(INDIRECT("GWN!K"&amp;Tabelle2!$B94)="-","-",IF(INDIRECT("GWN!K"&amp;Tabelle2!$B94)="","",IF(INDIRECT("GWN!K"&amp;Tabelle2!$B94)=0,Tabelle2!$D94,IF(Tabelle2!M94="µg/l",0.001*INDIRECT("GWN!K"&amp;Tabelle2!$B94),INDIRECT("GWN!K"&amp;Tabelle2!$B94)))))),"")</f>
        <v/>
      </c>
      <c r="N100" s="62" t="str">
        <f ca="1">IF(N$1&lt;&gt;"",IF(ISNA(INDIRECT("GWN!L"&amp;Tabelle2!$B94)),"",IF(INDIRECT("GWN!L"&amp;Tabelle2!$B94)="-","-",IF(INDIRECT("GWN!L"&amp;Tabelle2!$B94)="","",IF(INDIRECT("GWN!L"&amp;Tabelle2!$B94)=0,Tabelle2!$D94,IF(Tabelle2!N94="µg/l",0.001*INDIRECT("GWN!L"&amp;Tabelle2!$B94),INDIRECT("GWN!L"&amp;Tabelle2!$B94)))))),"")</f>
        <v/>
      </c>
      <c r="O100" s="62" t="str">
        <f ca="1">IF(O$1&lt;&gt;"",IF(ISNA(INDIRECT("GWN!M"&amp;Tabelle2!$B94)),"",IF(INDIRECT("GWN!M"&amp;Tabelle2!$B94)="-","-",IF(INDIRECT("GWN!M"&amp;Tabelle2!$B94)="","",IF(INDIRECT("GWN!M"&amp;Tabelle2!$B94)=0,Tabelle2!$D94,IF(Tabelle2!O94="µg/l",0.001*INDIRECT("GWN!M"&amp;Tabelle2!$B94),INDIRECT("GWN!M"&amp;Tabelle2!$B94)))))),"")</f>
        <v/>
      </c>
      <c r="P100" s="62" t="str">
        <f ca="1">IF(P$1&lt;&gt;"",IF(ISNA(INDIRECT("GWN!N"&amp;Tabelle2!$B94)),"",IF(INDIRECT("GWN!N"&amp;Tabelle2!$B94)="-","-",IF(INDIRECT("GWN!N"&amp;Tabelle2!$B94)="","",IF(INDIRECT("GWN!N"&amp;Tabelle2!$B94)=0,Tabelle2!$D94,IF(Tabelle2!P94="µg/l",0.001*INDIRECT("GWN!N"&amp;Tabelle2!$B94),INDIRECT("GWN!N"&amp;Tabelle2!$B94)))))),"")</f>
        <v/>
      </c>
      <c r="Q100" s="62" t="str">
        <f ca="1">IF(Q$1&lt;&gt;"",IF(ISNA(INDIRECT("GWN!O"&amp;Tabelle2!$B94)),"",IF(INDIRECT("GWN!O"&amp;Tabelle2!$B94)="-","-",IF(INDIRECT("GWN!O"&amp;Tabelle2!$B94)="","",IF(INDIRECT("GWN!O"&amp;Tabelle2!$B94)=0,Tabelle2!$D94,IF(Tabelle2!Q94="µg/l",0.001*INDIRECT("GWN!O"&amp;Tabelle2!$B94),INDIRECT("GWN!O"&amp;Tabelle2!$B94)))))),"")</f>
        <v/>
      </c>
      <c r="R100" s="62" t="str">
        <f ca="1">IF(R$1&lt;&gt;"",IF(ISNA(INDIRECT("GWN!P"&amp;Tabelle2!$B94)),"",IF(INDIRECT("GWN!P"&amp;Tabelle2!$B94)="-","-",IF(INDIRECT("GWN!P"&amp;Tabelle2!$B94)="","",IF(INDIRECT("GWN!P"&amp;Tabelle2!$B94)=0,Tabelle2!$D94,IF(Tabelle2!R94="µg/l",0.001*INDIRECT("GWN!P"&amp;Tabelle2!$B94),INDIRECT("GWN!P"&amp;Tabelle2!$B94)))))),"")</f>
        <v/>
      </c>
      <c r="S100" s="62" t="str">
        <f ca="1">IF(S$1&lt;&gt;"",IF(ISNA(INDIRECT("GWN!Q"&amp;Tabelle2!$B94)),"",IF(INDIRECT("GWN!Q"&amp;Tabelle2!$B94)="-","-",IF(INDIRECT("GWN!Q"&amp;Tabelle2!$B94)="","",IF(INDIRECT("GWN!Q"&amp;Tabelle2!$B94)=0,Tabelle2!$D94,IF(Tabelle2!S94="µg/l",0.001*INDIRECT("GWN!Q"&amp;Tabelle2!$B94),INDIRECT("GWN!Q"&amp;Tabelle2!$B94)))))),"")</f>
        <v/>
      </c>
      <c r="T100" s="62" t="str">
        <f ca="1">IF(T$1&lt;&gt;"",IF(ISNA(INDIRECT("GWN!R"&amp;Tabelle2!$B94)),"",IF(INDIRECT("GWN!R"&amp;Tabelle2!$B94)="-","-",IF(INDIRECT("GWN!R"&amp;Tabelle2!$B94)="","",IF(INDIRECT("GWN!R"&amp;Tabelle2!$B94)=0,Tabelle2!$D94,IF(Tabelle2!T94="µg/l",0.001*INDIRECT("GWN!R"&amp;Tabelle2!$B94),INDIRECT("GWN!R"&amp;Tabelle2!$B94)))))),"")</f>
        <v/>
      </c>
      <c r="U100" s="62" t="str">
        <f ca="1">IF(U$1&lt;&gt;"",IF(ISNA(INDIRECT("GWN!S"&amp;Tabelle2!$B94)),"",IF(INDIRECT("GWN!S"&amp;Tabelle2!$B94)="-","-",IF(INDIRECT("GWN!S"&amp;Tabelle2!$B94)="","",IF(INDIRECT("GWN!S"&amp;Tabelle2!$B94)=0,Tabelle2!$D94,IF(Tabelle2!U94="µg/l",0.001*INDIRECT("GWN!S"&amp;Tabelle2!$B94),INDIRECT("GWN!S"&amp;Tabelle2!$B94)))))),"")</f>
        <v/>
      </c>
      <c r="V100" s="62" t="str">
        <f ca="1">IF(V$1&lt;&gt;"",IF(ISNA(INDIRECT("GWN!T"&amp;Tabelle2!$B94)),"",IF(INDIRECT("GWN!T"&amp;Tabelle2!$B94)="-","-",IF(INDIRECT("GWN!T"&amp;Tabelle2!$B94)="","",IF(INDIRECT("GWN!T"&amp;Tabelle2!$B94)=0,Tabelle2!$D94,IF(Tabelle2!V94="µg/l",0.001*INDIRECT("GWN!T"&amp;Tabelle2!$B94),INDIRECT("GWN!T"&amp;Tabelle2!$B94)))))),"")</f>
        <v/>
      </c>
      <c r="W100" s="62" t="str">
        <f ca="1">IF(W$1&lt;&gt;"",IF(ISNA(INDIRECT("GWN!U"&amp;Tabelle2!$B94)),"",IF(INDIRECT("GWN!U"&amp;Tabelle2!$B94)="-","-",IF(INDIRECT("GWN!U"&amp;Tabelle2!$B94)="","",IF(INDIRECT("GWN!U"&amp;Tabelle2!$B94)=0,Tabelle2!$D94,IF(Tabelle2!W94="µg/l",0.001*INDIRECT("GWN!U"&amp;Tabelle2!$B94),INDIRECT("GWN!U"&amp;Tabelle2!$B94)))))),"")</f>
        <v/>
      </c>
      <c r="X100" s="62" t="str">
        <f ca="1">IF(X$1&lt;&gt;"",IF(ISNA(INDIRECT("GWN!V"&amp;Tabelle2!$B94)),"",IF(INDIRECT("GWN!V"&amp;Tabelle2!$B94)="-","-",IF(INDIRECT("GWN!V"&amp;Tabelle2!$B94)="","",IF(INDIRECT("GWN!V"&amp;Tabelle2!$B94)=0,Tabelle2!$D94,IF(Tabelle2!X94="µg/l",0.001*INDIRECT("GWN!V"&amp;Tabelle2!$B94),INDIRECT("GWN!V"&amp;Tabelle2!$B94)))))),"")</f>
        <v/>
      </c>
      <c r="Y100" s="62" t="str">
        <f ca="1">IF(Y$1&lt;&gt;"",IF(ISNA(INDIRECT("GWN!W"&amp;Tabelle2!$B94)),"",IF(INDIRECT("GWN!W"&amp;Tabelle2!$B94)="-","-",IF(INDIRECT("GWN!W"&amp;Tabelle2!$B94)="","",IF(INDIRECT("GWN!W"&amp;Tabelle2!$B94)=0,Tabelle2!$D94,IF(Tabelle2!Y94="µg/l",0.001*INDIRECT("GWN!W"&amp;Tabelle2!$B94),INDIRECT("GWN!W"&amp;Tabelle2!$B94)))))),"")</f>
        <v/>
      </c>
      <c r="Z100" s="62" t="str">
        <f ca="1">IF(Z$1&lt;&gt;"",IF(ISNA(INDIRECT("GWN!X"&amp;Tabelle2!$B94)),"",IF(INDIRECT("GWN!X"&amp;Tabelle2!$B94)="-","-",IF(INDIRECT("GWN!X"&amp;Tabelle2!$B94)="","",IF(INDIRECT("GWN!X"&amp;Tabelle2!$B94)=0,Tabelle2!$D94,IF(Tabelle2!Z94="µg/l",0.001*INDIRECT("GWN!X"&amp;Tabelle2!$B94),INDIRECT("GWN!X"&amp;Tabelle2!$B94)))))),"")</f>
        <v/>
      </c>
      <c r="AA100" s="48"/>
    </row>
    <row r="101" spans="1:27" x14ac:dyDescent="0.2">
      <c r="A101" s="162"/>
      <c r="B101" s="62"/>
      <c r="C101" s="62" t="s">
        <v>147</v>
      </c>
      <c r="D101" s="62" t="s">
        <v>147</v>
      </c>
      <c r="E101" s="165" t="s">
        <v>144</v>
      </c>
      <c r="F101" s="166" t="s">
        <v>135</v>
      </c>
      <c r="G101" s="62" t="str">
        <f ca="1">IF(G$1&lt;&gt;"",IF(ISNA(INDIRECT("GWN!E"&amp;Tabelle2!$B95)),"",IF(INDIRECT("GWN!E"&amp;Tabelle2!$B95)="-","-",IF(INDIRECT("GWN!E"&amp;Tabelle2!$B95)="","",IF(INDIRECT("GWN!E"&amp;Tabelle2!$B95)=0,Tabelle2!$D95,IF(Tabelle2!G95="µg/l",0.001*INDIRECT("GWN!E"&amp;Tabelle2!$B95),INDIRECT("GWN!E"&amp;Tabelle2!$B95)))))),"")</f>
        <v/>
      </c>
      <c r="H101" s="62" t="str">
        <f ca="1">IF(H$1&lt;&gt;"",IF(ISNA(INDIRECT("GWN!F"&amp;Tabelle2!$B95)),"",IF(INDIRECT("GWN!F"&amp;Tabelle2!$B95)="-","-",IF(INDIRECT("GWN!F"&amp;Tabelle2!$B95)="","",IF(INDIRECT("GWN!F"&amp;Tabelle2!$B95)=0,Tabelle2!$D95,IF(Tabelle2!H95="µg/l",0.001*INDIRECT("GWN!F"&amp;Tabelle2!$B95),INDIRECT("GWN!F"&amp;Tabelle2!$B95)))))),"")</f>
        <v/>
      </c>
      <c r="I101" s="62" t="str">
        <f ca="1">IF(I$1&lt;&gt;"",IF(ISNA(INDIRECT("GWN!G"&amp;Tabelle2!$B95)),"",IF(INDIRECT("GWN!G"&amp;Tabelle2!$B95)="-","-",IF(INDIRECT("GWN!G"&amp;Tabelle2!$B95)="","",IF(INDIRECT("GWN!G"&amp;Tabelle2!$B95)=0,Tabelle2!$D95,IF(Tabelle2!I95="µg/l",0.001*INDIRECT("GWN!G"&amp;Tabelle2!$B95),INDIRECT("GWN!G"&amp;Tabelle2!$B95)))))),"")</f>
        <v/>
      </c>
      <c r="J101" s="62" t="str">
        <f ca="1">IF(J$1&lt;&gt;"",IF(ISNA(INDIRECT("GWN!H"&amp;Tabelle2!$B95)),"",IF(INDIRECT("GWN!H"&amp;Tabelle2!$B95)="-","-",IF(INDIRECT("GWN!H"&amp;Tabelle2!$B95)="","",IF(INDIRECT("GWN!H"&amp;Tabelle2!$B95)=0,Tabelle2!$D95,IF(Tabelle2!J95="µg/l",0.001*INDIRECT("GWN!H"&amp;Tabelle2!$B95),INDIRECT("GWN!H"&amp;Tabelle2!$B95)))))),"")</f>
        <v/>
      </c>
      <c r="K101" s="62" t="str">
        <f ca="1">IF(K$1&lt;&gt;"",IF(ISNA(INDIRECT("GWN!I"&amp;Tabelle2!$B95)),"",IF(INDIRECT("GWN!I"&amp;Tabelle2!$B95)="-","-",IF(INDIRECT("GWN!I"&amp;Tabelle2!$B95)="","",IF(INDIRECT("GWN!I"&amp;Tabelle2!$B95)=0,Tabelle2!$D95,IF(Tabelle2!K95="µg/l",0.001*INDIRECT("GWN!I"&amp;Tabelle2!$B95),INDIRECT("GWN!I"&amp;Tabelle2!$B95)))))),"")</f>
        <v/>
      </c>
      <c r="L101" s="62" t="str">
        <f ca="1">IF(L$1&lt;&gt;"",IF(ISNA(INDIRECT("GWN!J"&amp;Tabelle2!$B95)),"",IF(INDIRECT("GWN!J"&amp;Tabelle2!$B95)="-","-",IF(INDIRECT("GWN!J"&amp;Tabelle2!$B95)="","",IF(INDIRECT("GWN!J"&amp;Tabelle2!$B95)=0,Tabelle2!$D95,IF(Tabelle2!L95="µg/l",0.001*INDIRECT("GWN!J"&amp;Tabelle2!$B95),INDIRECT("GWN!J"&amp;Tabelle2!$B95)))))),"")</f>
        <v/>
      </c>
      <c r="M101" s="62" t="str">
        <f ca="1">IF(M$1&lt;&gt;"",IF(ISNA(INDIRECT("GWN!K"&amp;Tabelle2!$B95)),"",IF(INDIRECT("GWN!K"&amp;Tabelle2!$B95)="-","-",IF(INDIRECT("GWN!K"&amp;Tabelle2!$B95)="","",IF(INDIRECT("GWN!K"&amp;Tabelle2!$B95)=0,Tabelle2!$D95,IF(Tabelle2!M95="µg/l",0.001*INDIRECT("GWN!K"&amp;Tabelle2!$B95),INDIRECT("GWN!K"&amp;Tabelle2!$B95)))))),"")</f>
        <v/>
      </c>
      <c r="N101" s="62" t="str">
        <f ca="1">IF(N$1&lt;&gt;"",IF(ISNA(INDIRECT("GWN!L"&amp;Tabelle2!$B95)),"",IF(INDIRECT("GWN!L"&amp;Tabelle2!$B95)="-","-",IF(INDIRECT("GWN!L"&amp;Tabelle2!$B95)="","",IF(INDIRECT("GWN!L"&amp;Tabelle2!$B95)=0,Tabelle2!$D95,IF(Tabelle2!N95="µg/l",0.001*INDIRECT("GWN!L"&amp;Tabelle2!$B95),INDIRECT("GWN!L"&amp;Tabelle2!$B95)))))),"")</f>
        <v/>
      </c>
      <c r="O101" s="62" t="str">
        <f ca="1">IF(O$1&lt;&gt;"",IF(ISNA(INDIRECT("GWN!M"&amp;Tabelle2!$B95)),"",IF(INDIRECT("GWN!M"&amp;Tabelle2!$B95)="-","-",IF(INDIRECT("GWN!M"&amp;Tabelle2!$B95)="","",IF(INDIRECT("GWN!M"&amp;Tabelle2!$B95)=0,Tabelle2!$D95,IF(Tabelle2!O95="µg/l",0.001*INDIRECT("GWN!M"&amp;Tabelle2!$B95),INDIRECT("GWN!M"&amp;Tabelle2!$B95)))))),"")</f>
        <v/>
      </c>
      <c r="P101" s="62" t="str">
        <f ca="1">IF(P$1&lt;&gt;"",IF(ISNA(INDIRECT("GWN!N"&amp;Tabelle2!$B95)),"",IF(INDIRECT("GWN!N"&amp;Tabelle2!$B95)="-","-",IF(INDIRECT("GWN!N"&amp;Tabelle2!$B95)="","",IF(INDIRECT("GWN!N"&amp;Tabelle2!$B95)=0,Tabelle2!$D95,IF(Tabelle2!P95="µg/l",0.001*INDIRECT("GWN!N"&amp;Tabelle2!$B95),INDIRECT("GWN!N"&amp;Tabelle2!$B95)))))),"")</f>
        <v/>
      </c>
      <c r="Q101" s="62" t="str">
        <f ca="1">IF(Q$1&lt;&gt;"",IF(ISNA(INDIRECT("GWN!O"&amp;Tabelle2!$B95)),"",IF(INDIRECT("GWN!O"&amp;Tabelle2!$B95)="-","-",IF(INDIRECT("GWN!O"&amp;Tabelle2!$B95)="","",IF(INDIRECT("GWN!O"&amp;Tabelle2!$B95)=0,Tabelle2!$D95,IF(Tabelle2!Q95="µg/l",0.001*INDIRECT("GWN!O"&amp;Tabelle2!$B95),INDIRECT("GWN!O"&amp;Tabelle2!$B95)))))),"")</f>
        <v/>
      </c>
      <c r="R101" s="62" t="str">
        <f ca="1">IF(R$1&lt;&gt;"",IF(ISNA(INDIRECT("GWN!P"&amp;Tabelle2!$B95)),"",IF(INDIRECT("GWN!P"&amp;Tabelle2!$B95)="-","-",IF(INDIRECT("GWN!P"&amp;Tabelle2!$B95)="","",IF(INDIRECT("GWN!P"&amp;Tabelle2!$B95)=0,Tabelle2!$D95,IF(Tabelle2!R95="µg/l",0.001*INDIRECT("GWN!P"&amp;Tabelle2!$B95),INDIRECT("GWN!P"&amp;Tabelle2!$B95)))))),"")</f>
        <v/>
      </c>
      <c r="S101" s="62" t="str">
        <f ca="1">IF(S$1&lt;&gt;"",IF(ISNA(INDIRECT("GWN!Q"&amp;Tabelle2!$B95)),"",IF(INDIRECT("GWN!Q"&amp;Tabelle2!$B95)="-","-",IF(INDIRECT("GWN!Q"&amp;Tabelle2!$B95)="","",IF(INDIRECT("GWN!Q"&amp;Tabelle2!$B95)=0,Tabelle2!$D95,IF(Tabelle2!S95="µg/l",0.001*INDIRECT("GWN!Q"&amp;Tabelle2!$B95),INDIRECT("GWN!Q"&amp;Tabelle2!$B95)))))),"")</f>
        <v/>
      </c>
      <c r="T101" s="62" t="str">
        <f ca="1">IF(T$1&lt;&gt;"",IF(ISNA(INDIRECT("GWN!R"&amp;Tabelle2!$B95)),"",IF(INDIRECT("GWN!R"&amp;Tabelle2!$B95)="-","-",IF(INDIRECT("GWN!R"&amp;Tabelle2!$B95)="","",IF(INDIRECT("GWN!R"&amp;Tabelle2!$B95)=0,Tabelle2!$D95,IF(Tabelle2!T95="µg/l",0.001*INDIRECT("GWN!R"&amp;Tabelle2!$B95),INDIRECT("GWN!R"&amp;Tabelle2!$B95)))))),"")</f>
        <v/>
      </c>
      <c r="U101" s="62" t="str">
        <f ca="1">IF(U$1&lt;&gt;"",IF(ISNA(INDIRECT("GWN!S"&amp;Tabelle2!$B95)),"",IF(INDIRECT("GWN!S"&amp;Tabelle2!$B95)="-","-",IF(INDIRECT("GWN!S"&amp;Tabelle2!$B95)="","",IF(INDIRECT("GWN!S"&amp;Tabelle2!$B95)=0,Tabelle2!$D95,IF(Tabelle2!U95="µg/l",0.001*INDIRECT("GWN!S"&amp;Tabelle2!$B95),INDIRECT("GWN!S"&amp;Tabelle2!$B95)))))),"")</f>
        <v/>
      </c>
      <c r="V101" s="62" t="str">
        <f ca="1">IF(V$1&lt;&gt;"",IF(ISNA(INDIRECT("GWN!T"&amp;Tabelle2!$B95)),"",IF(INDIRECT("GWN!T"&amp;Tabelle2!$B95)="-","-",IF(INDIRECT("GWN!T"&amp;Tabelle2!$B95)="","",IF(INDIRECT("GWN!T"&amp;Tabelle2!$B95)=0,Tabelle2!$D95,IF(Tabelle2!V95="µg/l",0.001*INDIRECT("GWN!T"&amp;Tabelle2!$B95),INDIRECT("GWN!T"&amp;Tabelle2!$B95)))))),"")</f>
        <v/>
      </c>
      <c r="W101" s="62" t="str">
        <f ca="1">IF(W$1&lt;&gt;"",IF(ISNA(INDIRECT("GWN!U"&amp;Tabelle2!$B95)),"",IF(INDIRECT("GWN!U"&amp;Tabelle2!$B95)="-","-",IF(INDIRECT("GWN!U"&amp;Tabelle2!$B95)="","",IF(INDIRECT("GWN!U"&amp;Tabelle2!$B95)=0,Tabelle2!$D95,IF(Tabelle2!W95="µg/l",0.001*INDIRECT("GWN!U"&amp;Tabelle2!$B95),INDIRECT("GWN!U"&amp;Tabelle2!$B95)))))),"")</f>
        <v/>
      </c>
      <c r="X101" s="62" t="str">
        <f ca="1">IF(X$1&lt;&gt;"",IF(ISNA(INDIRECT("GWN!V"&amp;Tabelle2!$B95)),"",IF(INDIRECT("GWN!V"&amp;Tabelle2!$B95)="-","-",IF(INDIRECT("GWN!V"&amp;Tabelle2!$B95)="","",IF(INDIRECT("GWN!V"&amp;Tabelle2!$B95)=0,Tabelle2!$D95,IF(Tabelle2!X95="µg/l",0.001*INDIRECT("GWN!V"&amp;Tabelle2!$B95),INDIRECT("GWN!V"&amp;Tabelle2!$B95)))))),"")</f>
        <v/>
      </c>
      <c r="Y101" s="62" t="str">
        <f ca="1">IF(Y$1&lt;&gt;"",IF(ISNA(INDIRECT("GWN!W"&amp;Tabelle2!$B95)),"",IF(INDIRECT("GWN!W"&amp;Tabelle2!$B95)="-","-",IF(INDIRECT("GWN!W"&amp;Tabelle2!$B95)="","",IF(INDIRECT("GWN!W"&amp;Tabelle2!$B95)=0,Tabelle2!$D95,IF(Tabelle2!Y95="µg/l",0.001*INDIRECT("GWN!W"&amp;Tabelle2!$B95),INDIRECT("GWN!W"&amp;Tabelle2!$B95)))))),"")</f>
        <v/>
      </c>
      <c r="Z101" s="62" t="str">
        <f ca="1">IF(Z$1&lt;&gt;"",IF(ISNA(INDIRECT("GWN!X"&amp;Tabelle2!$B95)),"",IF(INDIRECT("GWN!X"&amp;Tabelle2!$B95)="-","-",IF(INDIRECT("GWN!X"&amp;Tabelle2!$B95)="","",IF(INDIRECT("GWN!X"&amp;Tabelle2!$B95)=0,Tabelle2!$D95,IF(Tabelle2!Z95="µg/l",0.001*INDIRECT("GWN!X"&amp;Tabelle2!$B95),INDIRECT("GWN!X"&amp;Tabelle2!$B95)))))),"")</f>
        <v/>
      </c>
      <c r="AA101" s="48"/>
    </row>
    <row r="102" spans="1:27" x14ac:dyDescent="0.2">
      <c r="A102" s="162" t="s">
        <v>147</v>
      </c>
      <c r="B102" s="62" t="s">
        <v>147</v>
      </c>
      <c r="C102" s="62" t="s">
        <v>147</v>
      </c>
      <c r="D102" s="62" t="s">
        <v>147</v>
      </c>
      <c r="E102" s="165" t="s">
        <v>126</v>
      </c>
      <c r="F102" s="166" t="s">
        <v>135</v>
      </c>
      <c r="G102" s="62" t="str">
        <f ca="1">IF(G$1&lt;&gt;"",IF(ISNA(INDIRECT("GWN!E"&amp;Tabelle2!$B96)),"",IF(INDIRECT("GWN!E"&amp;Tabelle2!$B96)="-","-",IF(INDIRECT("GWN!E"&amp;Tabelle2!$B96)="","",IF(INDIRECT("GWN!E"&amp;Tabelle2!$B96)=0,Tabelle2!$D96,IF(Tabelle2!G96="µg/l",0.001*INDIRECT("GWN!E"&amp;Tabelle2!$B96),INDIRECT("GWN!E"&amp;Tabelle2!$B96)))))),"")</f>
        <v/>
      </c>
      <c r="H102" s="62" t="str">
        <f ca="1">IF(H$1&lt;&gt;"",IF(ISNA(INDIRECT("GWN!F"&amp;Tabelle2!$B96)),"",IF(INDIRECT("GWN!F"&amp;Tabelle2!$B96)="-","-",IF(INDIRECT("GWN!F"&amp;Tabelle2!$B96)="","",IF(INDIRECT("GWN!F"&amp;Tabelle2!$B96)=0,Tabelle2!$D96,IF(Tabelle2!H96="µg/l",0.001*INDIRECT("GWN!F"&amp;Tabelle2!$B96),INDIRECT("GWN!F"&amp;Tabelle2!$B96)))))),"")</f>
        <v/>
      </c>
      <c r="I102" s="62" t="str">
        <f ca="1">IF(I$1&lt;&gt;"",IF(ISNA(INDIRECT("GWN!G"&amp;Tabelle2!$B96)),"",IF(INDIRECT("GWN!G"&amp;Tabelle2!$B96)="-","-",IF(INDIRECT("GWN!G"&amp;Tabelle2!$B96)="","",IF(INDIRECT("GWN!G"&amp;Tabelle2!$B96)=0,Tabelle2!$D96,IF(Tabelle2!I96="µg/l",0.001*INDIRECT("GWN!G"&amp;Tabelle2!$B96),INDIRECT("GWN!G"&amp;Tabelle2!$B96)))))),"")</f>
        <v/>
      </c>
      <c r="J102" s="62" t="str">
        <f ca="1">IF(J$1&lt;&gt;"",IF(ISNA(INDIRECT("GWN!H"&amp;Tabelle2!$B96)),"",IF(INDIRECT("GWN!H"&amp;Tabelle2!$B96)="-","-",IF(INDIRECT("GWN!H"&amp;Tabelle2!$B96)="","",IF(INDIRECT("GWN!H"&amp;Tabelle2!$B96)=0,Tabelle2!$D96,IF(Tabelle2!J96="µg/l",0.001*INDIRECT("GWN!H"&amp;Tabelle2!$B96),INDIRECT("GWN!H"&amp;Tabelle2!$B96)))))),"")</f>
        <v/>
      </c>
      <c r="K102" s="62" t="str">
        <f ca="1">IF(K$1&lt;&gt;"",IF(ISNA(INDIRECT("GWN!I"&amp;Tabelle2!$B96)),"",IF(INDIRECT("GWN!I"&amp;Tabelle2!$B96)="-","-",IF(INDIRECT("GWN!I"&amp;Tabelle2!$B96)="","",IF(INDIRECT("GWN!I"&amp;Tabelle2!$B96)=0,Tabelle2!$D96,IF(Tabelle2!K96="µg/l",0.001*INDIRECT("GWN!I"&amp;Tabelle2!$B96),INDIRECT("GWN!I"&amp;Tabelle2!$B96)))))),"")</f>
        <v/>
      </c>
      <c r="L102" s="62" t="str">
        <f ca="1">IF(L$1&lt;&gt;"",IF(ISNA(INDIRECT("GWN!J"&amp;Tabelle2!$B96)),"",IF(INDIRECT("GWN!J"&amp;Tabelle2!$B96)="-","-",IF(INDIRECT("GWN!J"&amp;Tabelle2!$B96)="","",IF(INDIRECT("GWN!J"&amp;Tabelle2!$B96)=0,Tabelle2!$D96,IF(Tabelle2!L96="µg/l",0.001*INDIRECT("GWN!J"&amp;Tabelle2!$B96),INDIRECT("GWN!J"&amp;Tabelle2!$B96)))))),"")</f>
        <v/>
      </c>
      <c r="M102" s="62" t="str">
        <f ca="1">IF(M$1&lt;&gt;"",IF(ISNA(INDIRECT("GWN!K"&amp;Tabelle2!$B96)),"",IF(INDIRECT("GWN!K"&amp;Tabelle2!$B96)="-","-",IF(INDIRECT("GWN!K"&amp;Tabelle2!$B96)="","",IF(INDIRECT("GWN!K"&amp;Tabelle2!$B96)=0,Tabelle2!$D96,IF(Tabelle2!M96="µg/l",0.001*INDIRECT("GWN!K"&amp;Tabelle2!$B96),INDIRECT("GWN!K"&amp;Tabelle2!$B96)))))),"")</f>
        <v/>
      </c>
      <c r="N102" s="62" t="str">
        <f ca="1">IF(N$1&lt;&gt;"",IF(ISNA(INDIRECT("GWN!L"&amp;Tabelle2!$B96)),"",IF(INDIRECT("GWN!L"&amp;Tabelle2!$B96)="-","-",IF(INDIRECT("GWN!L"&amp;Tabelle2!$B96)="","",IF(INDIRECT("GWN!L"&amp;Tabelle2!$B96)=0,Tabelle2!$D96,IF(Tabelle2!N96="µg/l",0.001*INDIRECT("GWN!L"&amp;Tabelle2!$B96),INDIRECT("GWN!L"&amp;Tabelle2!$B96)))))),"")</f>
        <v/>
      </c>
      <c r="O102" s="62" t="str">
        <f ca="1">IF(O$1&lt;&gt;"",IF(ISNA(INDIRECT("GWN!M"&amp;Tabelle2!$B96)),"",IF(INDIRECT("GWN!M"&amp;Tabelle2!$B96)="-","-",IF(INDIRECT("GWN!M"&amp;Tabelle2!$B96)="","",IF(INDIRECT("GWN!M"&amp;Tabelle2!$B96)=0,Tabelle2!$D96,IF(Tabelle2!O96="µg/l",0.001*INDIRECT("GWN!M"&amp;Tabelle2!$B96),INDIRECT("GWN!M"&amp;Tabelle2!$B96)))))),"")</f>
        <v/>
      </c>
      <c r="P102" s="62" t="str">
        <f ca="1">IF(P$1&lt;&gt;"",IF(ISNA(INDIRECT("GWN!N"&amp;Tabelle2!$B96)),"",IF(INDIRECT("GWN!N"&amp;Tabelle2!$B96)="-","-",IF(INDIRECT("GWN!N"&amp;Tabelle2!$B96)="","",IF(INDIRECT("GWN!N"&amp;Tabelle2!$B96)=0,Tabelle2!$D96,IF(Tabelle2!P96="µg/l",0.001*INDIRECT("GWN!N"&amp;Tabelle2!$B96),INDIRECT("GWN!N"&amp;Tabelle2!$B96)))))),"")</f>
        <v/>
      </c>
      <c r="Q102" s="62" t="str">
        <f ca="1">IF(Q$1&lt;&gt;"",IF(ISNA(INDIRECT("GWN!O"&amp;Tabelle2!$B96)),"",IF(INDIRECT("GWN!O"&amp;Tabelle2!$B96)="-","-",IF(INDIRECT("GWN!O"&amp;Tabelle2!$B96)="","",IF(INDIRECT("GWN!O"&amp;Tabelle2!$B96)=0,Tabelle2!$D96,IF(Tabelle2!Q96="µg/l",0.001*INDIRECT("GWN!O"&amp;Tabelle2!$B96),INDIRECT("GWN!O"&amp;Tabelle2!$B96)))))),"")</f>
        <v/>
      </c>
      <c r="R102" s="62" t="str">
        <f ca="1">IF(R$1&lt;&gt;"",IF(ISNA(INDIRECT("GWN!P"&amp;Tabelle2!$B96)),"",IF(INDIRECT("GWN!P"&amp;Tabelle2!$B96)="-","-",IF(INDIRECT("GWN!P"&amp;Tabelle2!$B96)="","",IF(INDIRECT("GWN!P"&amp;Tabelle2!$B96)=0,Tabelle2!$D96,IF(Tabelle2!R96="µg/l",0.001*INDIRECT("GWN!P"&amp;Tabelle2!$B96),INDIRECT("GWN!P"&amp;Tabelle2!$B96)))))),"")</f>
        <v/>
      </c>
      <c r="S102" s="62" t="str">
        <f ca="1">IF(S$1&lt;&gt;"",IF(ISNA(INDIRECT("GWN!Q"&amp;Tabelle2!$B96)),"",IF(INDIRECT("GWN!Q"&amp;Tabelle2!$B96)="-","-",IF(INDIRECT("GWN!Q"&amp;Tabelle2!$B96)="","",IF(INDIRECT("GWN!Q"&amp;Tabelle2!$B96)=0,Tabelle2!$D96,IF(Tabelle2!S96="µg/l",0.001*INDIRECT("GWN!Q"&amp;Tabelle2!$B96),INDIRECT("GWN!Q"&amp;Tabelle2!$B96)))))),"")</f>
        <v/>
      </c>
      <c r="T102" s="62" t="str">
        <f ca="1">IF(T$1&lt;&gt;"",IF(ISNA(INDIRECT("GWN!R"&amp;Tabelle2!$B96)),"",IF(INDIRECT("GWN!R"&amp;Tabelle2!$B96)="-","-",IF(INDIRECT("GWN!R"&amp;Tabelle2!$B96)="","",IF(INDIRECT("GWN!R"&amp;Tabelle2!$B96)=0,Tabelle2!$D96,IF(Tabelle2!T96="µg/l",0.001*INDIRECT("GWN!R"&amp;Tabelle2!$B96),INDIRECT("GWN!R"&amp;Tabelle2!$B96)))))),"")</f>
        <v/>
      </c>
      <c r="U102" s="62" t="str">
        <f ca="1">IF(U$1&lt;&gt;"",IF(ISNA(INDIRECT("GWN!S"&amp;Tabelle2!$B96)),"",IF(INDIRECT("GWN!S"&amp;Tabelle2!$B96)="-","-",IF(INDIRECT("GWN!S"&amp;Tabelle2!$B96)="","",IF(INDIRECT("GWN!S"&amp;Tabelle2!$B96)=0,Tabelle2!$D96,IF(Tabelle2!U96="µg/l",0.001*INDIRECT("GWN!S"&amp;Tabelle2!$B96),INDIRECT("GWN!S"&amp;Tabelle2!$B96)))))),"")</f>
        <v/>
      </c>
      <c r="V102" s="62" t="str">
        <f ca="1">IF(V$1&lt;&gt;"",IF(ISNA(INDIRECT("GWN!T"&amp;Tabelle2!$B96)),"",IF(INDIRECT("GWN!T"&amp;Tabelle2!$B96)="-","-",IF(INDIRECT("GWN!T"&amp;Tabelle2!$B96)="","",IF(INDIRECT("GWN!T"&amp;Tabelle2!$B96)=0,Tabelle2!$D96,IF(Tabelle2!V96="µg/l",0.001*INDIRECT("GWN!T"&amp;Tabelle2!$B96),INDIRECT("GWN!T"&amp;Tabelle2!$B96)))))),"")</f>
        <v/>
      </c>
      <c r="W102" s="62" t="str">
        <f ca="1">IF(W$1&lt;&gt;"",IF(ISNA(INDIRECT("GWN!U"&amp;Tabelle2!$B96)),"",IF(INDIRECT("GWN!U"&amp;Tabelle2!$B96)="-","-",IF(INDIRECT("GWN!U"&amp;Tabelle2!$B96)="","",IF(INDIRECT("GWN!U"&amp;Tabelle2!$B96)=0,Tabelle2!$D96,IF(Tabelle2!W96="µg/l",0.001*INDIRECT("GWN!U"&amp;Tabelle2!$B96),INDIRECT("GWN!U"&amp;Tabelle2!$B96)))))),"")</f>
        <v/>
      </c>
      <c r="X102" s="62" t="str">
        <f ca="1">IF(X$1&lt;&gt;"",IF(ISNA(INDIRECT("GWN!V"&amp;Tabelle2!$B96)),"",IF(INDIRECT("GWN!V"&amp;Tabelle2!$B96)="-","-",IF(INDIRECT("GWN!V"&amp;Tabelle2!$B96)="","",IF(INDIRECT("GWN!V"&amp;Tabelle2!$B96)=0,Tabelle2!$D96,IF(Tabelle2!X96="µg/l",0.001*INDIRECT("GWN!V"&amp;Tabelle2!$B96),INDIRECT("GWN!V"&amp;Tabelle2!$B96)))))),"")</f>
        <v/>
      </c>
      <c r="Y102" s="62" t="str">
        <f ca="1">IF(Y$1&lt;&gt;"",IF(ISNA(INDIRECT("GWN!W"&amp;Tabelle2!$B96)),"",IF(INDIRECT("GWN!W"&amp;Tabelle2!$B96)="-","-",IF(INDIRECT("GWN!W"&amp;Tabelle2!$B96)="","",IF(INDIRECT("GWN!W"&amp;Tabelle2!$B96)=0,Tabelle2!$D96,IF(Tabelle2!Y96="µg/l",0.001*INDIRECT("GWN!W"&amp;Tabelle2!$B96),INDIRECT("GWN!W"&amp;Tabelle2!$B96)))))),"")</f>
        <v/>
      </c>
      <c r="Z102" s="62" t="str">
        <f ca="1">IF(Z$1&lt;&gt;"",IF(ISNA(INDIRECT("GWN!X"&amp;Tabelle2!$B96)),"",IF(INDIRECT("GWN!X"&amp;Tabelle2!$B96)="-","-",IF(INDIRECT("GWN!X"&amp;Tabelle2!$B96)="","",IF(INDIRECT("GWN!X"&amp;Tabelle2!$B96)=0,Tabelle2!$D96,IF(Tabelle2!Z96="µg/l",0.001*INDIRECT("GWN!X"&amp;Tabelle2!$B96),INDIRECT("GWN!X"&amp;Tabelle2!$B96)))))),"")</f>
        <v/>
      </c>
      <c r="AA102" s="48"/>
    </row>
    <row r="103" spans="1:27" x14ac:dyDescent="0.2">
      <c r="A103" s="162" t="s">
        <v>147</v>
      </c>
      <c r="B103" s="62" t="s">
        <v>147</v>
      </c>
      <c r="C103" s="62" t="s">
        <v>147</v>
      </c>
      <c r="D103" s="62" t="s">
        <v>147</v>
      </c>
      <c r="E103" s="165" t="s">
        <v>127</v>
      </c>
      <c r="F103" s="166" t="s">
        <v>135</v>
      </c>
      <c r="G103" s="62" t="str">
        <f ca="1">IF(G$1&lt;&gt;"",IF(ISNA(INDIRECT("GWN!E"&amp;Tabelle2!$B97)),"",IF(INDIRECT("GWN!E"&amp;Tabelle2!$B97)="-","-",IF(INDIRECT("GWN!E"&amp;Tabelle2!$B97)="","",IF(INDIRECT("GWN!E"&amp;Tabelle2!$B97)=0,Tabelle2!$D97,IF(Tabelle2!G97="µg/l",0.001*INDIRECT("GWN!E"&amp;Tabelle2!$B97),INDIRECT("GWN!E"&amp;Tabelle2!$B97)))))),"")</f>
        <v/>
      </c>
      <c r="H103" s="62" t="str">
        <f ca="1">IF(H$1&lt;&gt;"",IF(ISNA(INDIRECT("GWN!F"&amp;Tabelle2!$B97)),"",IF(INDIRECT("GWN!F"&amp;Tabelle2!$B97)="-","-",IF(INDIRECT("GWN!F"&amp;Tabelle2!$B97)="","",IF(INDIRECT("GWN!F"&amp;Tabelle2!$B97)=0,Tabelle2!$D97,IF(Tabelle2!H97="µg/l",0.001*INDIRECT("GWN!F"&amp;Tabelle2!$B97),INDIRECT("GWN!F"&amp;Tabelle2!$B97)))))),"")</f>
        <v/>
      </c>
      <c r="I103" s="62" t="str">
        <f ca="1">IF(I$1&lt;&gt;"",IF(ISNA(INDIRECT("GWN!G"&amp;Tabelle2!$B97)),"",IF(INDIRECT("GWN!G"&amp;Tabelle2!$B97)="-","-",IF(INDIRECT("GWN!G"&amp;Tabelle2!$B97)="","",IF(INDIRECT("GWN!G"&amp;Tabelle2!$B97)=0,Tabelle2!$D97,IF(Tabelle2!I97="µg/l",0.001*INDIRECT("GWN!G"&amp;Tabelle2!$B97),INDIRECT("GWN!G"&amp;Tabelle2!$B97)))))),"")</f>
        <v/>
      </c>
      <c r="J103" s="62" t="str">
        <f ca="1">IF(J$1&lt;&gt;"",IF(ISNA(INDIRECT("GWN!H"&amp;Tabelle2!$B97)),"",IF(INDIRECT("GWN!H"&amp;Tabelle2!$B97)="-","-",IF(INDIRECT("GWN!H"&amp;Tabelle2!$B97)="","",IF(INDIRECT("GWN!H"&amp;Tabelle2!$B97)=0,Tabelle2!$D97,IF(Tabelle2!J97="µg/l",0.001*INDIRECT("GWN!H"&amp;Tabelle2!$B97),INDIRECT("GWN!H"&amp;Tabelle2!$B97)))))),"")</f>
        <v/>
      </c>
      <c r="K103" s="62" t="str">
        <f ca="1">IF(K$1&lt;&gt;"",IF(ISNA(INDIRECT("GWN!I"&amp;Tabelle2!$B97)),"",IF(INDIRECT("GWN!I"&amp;Tabelle2!$B97)="-","-",IF(INDIRECT("GWN!I"&amp;Tabelle2!$B97)="","",IF(INDIRECT("GWN!I"&amp;Tabelle2!$B97)=0,Tabelle2!$D97,IF(Tabelle2!K97="µg/l",0.001*INDIRECT("GWN!I"&amp;Tabelle2!$B97),INDIRECT("GWN!I"&amp;Tabelle2!$B97)))))),"")</f>
        <v/>
      </c>
      <c r="L103" s="62" t="str">
        <f ca="1">IF(L$1&lt;&gt;"",IF(ISNA(INDIRECT("GWN!J"&amp;Tabelle2!$B97)),"",IF(INDIRECT("GWN!J"&amp;Tabelle2!$B97)="-","-",IF(INDIRECT("GWN!J"&amp;Tabelle2!$B97)="","",IF(INDIRECT("GWN!J"&amp;Tabelle2!$B97)=0,Tabelle2!$D97,IF(Tabelle2!L97="µg/l",0.001*INDIRECT("GWN!J"&amp;Tabelle2!$B97),INDIRECT("GWN!J"&amp;Tabelle2!$B97)))))),"")</f>
        <v/>
      </c>
      <c r="M103" s="62" t="str">
        <f ca="1">IF(M$1&lt;&gt;"",IF(ISNA(INDIRECT("GWN!K"&amp;Tabelle2!$B97)),"",IF(INDIRECT("GWN!K"&amp;Tabelle2!$B97)="-","-",IF(INDIRECT("GWN!K"&amp;Tabelle2!$B97)="","",IF(INDIRECT("GWN!K"&amp;Tabelle2!$B97)=0,Tabelle2!$D97,IF(Tabelle2!M97="µg/l",0.001*INDIRECT("GWN!K"&amp;Tabelle2!$B97),INDIRECT("GWN!K"&amp;Tabelle2!$B97)))))),"")</f>
        <v/>
      </c>
      <c r="N103" s="62" t="str">
        <f ca="1">IF(N$1&lt;&gt;"",IF(ISNA(INDIRECT("GWN!L"&amp;Tabelle2!$B97)),"",IF(INDIRECT("GWN!L"&amp;Tabelle2!$B97)="-","-",IF(INDIRECT("GWN!L"&amp;Tabelle2!$B97)="","",IF(INDIRECT("GWN!L"&amp;Tabelle2!$B97)=0,Tabelle2!$D97,IF(Tabelle2!N97="µg/l",0.001*INDIRECT("GWN!L"&amp;Tabelle2!$B97),INDIRECT("GWN!L"&amp;Tabelle2!$B97)))))),"")</f>
        <v/>
      </c>
      <c r="O103" s="62" t="str">
        <f ca="1">IF(O$1&lt;&gt;"",IF(ISNA(INDIRECT("GWN!M"&amp;Tabelle2!$B97)),"",IF(INDIRECT("GWN!M"&amp;Tabelle2!$B97)="-","-",IF(INDIRECT("GWN!M"&amp;Tabelle2!$B97)="","",IF(INDIRECT("GWN!M"&amp;Tabelle2!$B97)=0,Tabelle2!$D97,IF(Tabelle2!O97="µg/l",0.001*INDIRECT("GWN!M"&amp;Tabelle2!$B97),INDIRECT("GWN!M"&amp;Tabelle2!$B97)))))),"")</f>
        <v/>
      </c>
      <c r="P103" s="62" t="str">
        <f ca="1">IF(P$1&lt;&gt;"",IF(ISNA(INDIRECT("GWN!N"&amp;Tabelle2!$B97)),"",IF(INDIRECT("GWN!N"&amp;Tabelle2!$B97)="-","-",IF(INDIRECT("GWN!N"&amp;Tabelle2!$B97)="","",IF(INDIRECT("GWN!N"&amp;Tabelle2!$B97)=0,Tabelle2!$D97,IF(Tabelle2!P97="µg/l",0.001*INDIRECT("GWN!N"&amp;Tabelle2!$B97),INDIRECT("GWN!N"&amp;Tabelle2!$B97)))))),"")</f>
        <v/>
      </c>
      <c r="Q103" s="62" t="str">
        <f ca="1">IF(Q$1&lt;&gt;"",IF(ISNA(INDIRECT("GWN!O"&amp;Tabelle2!$B97)),"",IF(INDIRECT("GWN!O"&amp;Tabelle2!$B97)="-","-",IF(INDIRECT("GWN!O"&amp;Tabelle2!$B97)="","",IF(INDIRECT("GWN!O"&amp;Tabelle2!$B97)=0,Tabelle2!$D97,IF(Tabelle2!Q97="µg/l",0.001*INDIRECT("GWN!O"&amp;Tabelle2!$B97),INDIRECT("GWN!O"&amp;Tabelle2!$B97)))))),"")</f>
        <v/>
      </c>
      <c r="R103" s="62" t="str">
        <f ca="1">IF(R$1&lt;&gt;"",IF(ISNA(INDIRECT("GWN!P"&amp;Tabelle2!$B97)),"",IF(INDIRECT("GWN!P"&amp;Tabelle2!$B97)="-","-",IF(INDIRECT("GWN!P"&amp;Tabelle2!$B97)="","",IF(INDIRECT("GWN!P"&amp;Tabelle2!$B97)=0,Tabelle2!$D97,IF(Tabelle2!R97="µg/l",0.001*INDIRECT("GWN!P"&amp;Tabelle2!$B97),INDIRECT("GWN!P"&amp;Tabelle2!$B97)))))),"")</f>
        <v/>
      </c>
      <c r="S103" s="62" t="str">
        <f ca="1">IF(S$1&lt;&gt;"",IF(ISNA(INDIRECT("GWN!Q"&amp;Tabelle2!$B97)),"",IF(INDIRECT("GWN!Q"&amp;Tabelle2!$B97)="-","-",IF(INDIRECT("GWN!Q"&amp;Tabelle2!$B97)="","",IF(INDIRECT("GWN!Q"&amp;Tabelle2!$B97)=0,Tabelle2!$D97,IF(Tabelle2!S97="µg/l",0.001*INDIRECT("GWN!Q"&amp;Tabelle2!$B97),INDIRECT("GWN!Q"&amp;Tabelle2!$B97)))))),"")</f>
        <v/>
      </c>
      <c r="T103" s="62" t="str">
        <f ca="1">IF(T$1&lt;&gt;"",IF(ISNA(INDIRECT("GWN!R"&amp;Tabelle2!$B97)),"",IF(INDIRECT("GWN!R"&amp;Tabelle2!$B97)="-","-",IF(INDIRECT("GWN!R"&amp;Tabelle2!$B97)="","",IF(INDIRECT("GWN!R"&amp;Tabelle2!$B97)=0,Tabelle2!$D97,IF(Tabelle2!T97="µg/l",0.001*INDIRECT("GWN!R"&amp;Tabelle2!$B97),INDIRECT("GWN!R"&amp;Tabelle2!$B97)))))),"")</f>
        <v/>
      </c>
      <c r="U103" s="62" t="str">
        <f ca="1">IF(U$1&lt;&gt;"",IF(ISNA(INDIRECT("GWN!S"&amp;Tabelle2!$B97)),"",IF(INDIRECT("GWN!S"&amp;Tabelle2!$B97)="-","-",IF(INDIRECT("GWN!S"&amp;Tabelle2!$B97)="","",IF(INDIRECT("GWN!S"&amp;Tabelle2!$B97)=0,Tabelle2!$D97,IF(Tabelle2!U97="µg/l",0.001*INDIRECT("GWN!S"&amp;Tabelle2!$B97),INDIRECT("GWN!S"&amp;Tabelle2!$B97)))))),"")</f>
        <v/>
      </c>
      <c r="V103" s="62" t="str">
        <f ca="1">IF(V$1&lt;&gt;"",IF(ISNA(INDIRECT("GWN!T"&amp;Tabelle2!$B97)),"",IF(INDIRECT("GWN!T"&amp;Tabelle2!$B97)="-","-",IF(INDIRECT("GWN!T"&amp;Tabelle2!$B97)="","",IF(INDIRECT("GWN!T"&amp;Tabelle2!$B97)=0,Tabelle2!$D97,IF(Tabelle2!V97="µg/l",0.001*INDIRECT("GWN!T"&amp;Tabelle2!$B97),INDIRECT("GWN!T"&amp;Tabelle2!$B97)))))),"")</f>
        <v/>
      </c>
      <c r="W103" s="62" t="str">
        <f ca="1">IF(W$1&lt;&gt;"",IF(ISNA(INDIRECT("GWN!U"&amp;Tabelle2!$B97)),"",IF(INDIRECT("GWN!U"&amp;Tabelle2!$B97)="-","-",IF(INDIRECT("GWN!U"&amp;Tabelle2!$B97)="","",IF(INDIRECT("GWN!U"&amp;Tabelle2!$B97)=0,Tabelle2!$D97,IF(Tabelle2!W97="µg/l",0.001*INDIRECT("GWN!U"&amp;Tabelle2!$B97),INDIRECT("GWN!U"&amp;Tabelle2!$B97)))))),"")</f>
        <v/>
      </c>
      <c r="X103" s="62" t="str">
        <f ca="1">IF(X$1&lt;&gt;"",IF(ISNA(INDIRECT("GWN!V"&amp;Tabelle2!$B97)),"",IF(INDIRECT("GWN!V"&amp;Tabelle2!$B97)="-","-",IF(INDIRECT("GWN!V"&amp;Tabelle2!$B97)="","",IF(INDIRECT("GWN!V"&amp;Tabelle2!$B97)=0,Tabelle2!$D97,IF(Tabelle2!X97="µg/l",0.001*INDIRECT("GWN!V"&amp;Tabelle2!$B97),INDIRECT("GWN!V"&amp;Tabelle2!$B97)))))),"")</f>
        <v/>
      </c>
      <c r="Y103" s="62" t="str">
        <f ca="1">IF(Y$1&lt;&gt;"",IF(ISNA(INDIRECT("GWN!W"&amp;Tabelle2!$B97)),"",IF(INDIRECT("GWN!W"&amp;Tabelle2!$B97)="-","-",IF(INDIRECT("GWN!W"&amp;Tabelle2!$B97)="","",IF(INDIRECT("GWN!W"&amp;Tabelle2!$B97)=0,Tabelle2!$D97,IF(Tabelle2!Y97="µg/l",0.001*INDIRECT("GWN!W"&amp;Tabelle2!$B97),INDIRECT("GWN!W"&amp;Tabelle2!$B97)))))),"")</f>
        <v/>
      </c>
      <c r="Z103" s="62" t="str">
        <f ca="1">IF(Z$1&lt;&gt;"",IF(ISNA(INDIRECT("GWN!X"&amp;Tabelle2!$B97)),"",IF(INDIRECT("GWN!X"&amp;Tabelle2!$B97)="-","-",IF(INDIRECT("GWN!X"&amp;Tabelle2!$B97)="","",IF(INDIRECT("GWN!X"&amp;Tabelle2!$B97)=0,Tabelle2!$D97,IF(Tabelle2!Z97="µg/l",0.001*INDIRECT("GWN!X"&amp;Tabelle2!$B97),INDIRECT("GWN!X"&amp;Tabelle2!$B97)))))),"")</f>
        <v/>
      </c>
      <c r="AA103" s="48"/>
    </row>
    <row r="104" spans="1:27" x14ac:dyDescent="0.2">
      <c r="A104" s="162"/>
      <c r="B104" s="62"/>
      <c r="C104" s="62" t="s">
        <v>147</v>
      </c>
      <c r="D104" s="62" t="s">
        <v>147</v>
      </c>
      <c r="E104" s="165" t="s">
        <v>145</v>
      </c>
      <c r="F104" s="166" t="s">
        <v>135</v>
      </c>
      <c r="G104" s="62" t="str">
        <f ca="1">IF(G$1&lt;&gt;"",IF(ISNA(INDIRECT("GWN!E"&amp;Tabelle2!$B98)),"",IF(INDIRECT("GWN!E"&amp;Tabelle2!$B98)="-","-",IF(INDIRECT("GWN!E"&amp;Tabelle2!$B98)="","",IF(INDIRECT("GWN!E"&amp;Tabelle2!$B98)=0,Tabelle2!$D98,IF(Tabelle2!G98="µg/l",0.001*INDIRECT("GWN!E"&amp;Tabelle2!$B98),INDIRECT("GWN!E"&amp;Tabelle2!$B98)))))),"")</f>
        <v/>
      </c>
      <c r="H104" s="62" t="str">
        <f ca="1">IF(H$1&lt;&gt;"",IF(ISNA(INDIRECT("GWN!F"&amp;Tabelle2!$B98)),"",IF(INDIRECT("GWN!F"&amp;Tabelle2!$B98)="-","-",IF(INDIRECT("GWN!F"&amp;Tabelle2!$B98)="","",IF(INDIRECT("GWN!F"&amp;Tabelle2!$B98)=0,Tabelle2!$D98,IF(Tabelle2!H98="µg/l",0.001*INDIRECT("GWN!F"&amp;Tabelle2!$B98),INDIRECT("GWN!F"&amp;Tabelle2!$B98)))))),"")</f>
        <v/>
      </c>
      <c r="I104" s="62" t="str">
        <f ca="1">IF(I$1&lt;&gt;"",IF(ISNA(INDIRECT("GWN!G"&amp;Tabelle2!$B98)),"",IF(INDIRECT("GWN!G"&amp;Tabelle2!$B98)="-","-",IF(INDIRECT("GWN!G"&amp;Tabelle2!$B98)="","",IF(INDIRECT("GWN!G"&amp;Tabelle2!$B98)=0,Tabelle2!$D98,IF(Tabelle2!I98="µg/l",0.001*INDIRECT("GWN!G"&amp;Tabelle2!$B98),INDIRECT("GWN!G"&amp;Tabelle2!$B98)))))),"")</f>
        <v/>
      </c>
      <c r="J104" s="62" t="str">
        <f ca="1">IF(J$1&lt;&gt;"",IF(ISNA(INDIRECT("GWN!H"&amp;Tabelle2!$B98)),"",IF(INDIRECT("GWN!H"&amp;Tabelle2!$B98)="-","-",IF(INDIRECT("GWN!H"&amp;Tabelle2!$B98)="","",IF(INDIRECT("GWN!H"&amp;Tabelle2!$B98)=0,Tabelle2!$D98,IF(Tabelle2!J98="µg/l",0.001*INDIRECT("GWN!H"&amp;Tabelle2!$B98),INDIRECT("GWN!H"&amp;Tabelle2!$B98)))))),"")</f>
        <v/>
      </c>
      <c r="K104" s="62" t="str">
        <f ca="1">IF(K$1&lt;&gt;"",IF(ISNA(INDIRECT("GWN!I"&amp;Tabelle2!$B98)),"",IF(INDIRECT("GWN!I"&amp;Tabelle2!$B98)="-","-",IF(INDIRECT("GWN!I"&amp;Tabelle2!$B98)="","",IF(INDIRECT("GWN!I"&amp;Tabelle2!$B98)=0,Tabelle2!$D98,IF(Tabelle2!K98="µg/l",0.001*INDIRECT("GWN!I"&amp;Tabelle2!$B98),INDIRECT("GWN!I"&amp;Tabelle2!$B98)))))),"")</f>
        <v/>
      </c>
      <c r="L104" s="62" t="str">
        <f ca="1">IF(L$1&lt;&gt;"",IF(ISNA(INDIRECT("GWN!J"&amp;Tabelle2!$B98)),"",IF(INDIRECT("GWN!J"&amp;Tabelle2!$B98)="-","-",IF(INDIRECT("GWN!J"&amp;Tabelle2!$B98)="","",IF(INDIRECT("GWN!J"&amp;Tabelle2!$B98)=0,Tabelle2!$D98,IF(Tabelle2!L98="µg/l",0.001*INDIRECT("GWN!J"&amp;Tabelle2!$B98),INDIRECT("GWN!J"&amp;Tabelle2!$B98)))))),"")</f>
        <v/>
      </c>
      <c r="M104" s="62" t="str">
        <f ca="1">IF(M$1&lt;&gt;"",IF(ISNA(INDIRECT("GWN!K"&amp;Tabelle2!$B98)),"",IF(INDIRECT("GWN!K"&amp;Tabelle2!$B98)="-","-",IF(INDIRECT("GWN!K"&amp;Tabelle2!$B98)="","",IF(INDIRECT("GWN!K"&amp;Tabelle2!$B98)=0,Tabelle2!$D98,IF(Tabelle2!M98="µg/l",0.001*INDIRECT("GWN!K"&amp;Tabelle2!$B98),INDIRECT("GWN!K"&amp;Tabelle2!$B98)))))),"")</f>
        <v/>
      </c>
      <c r="N104" s="62" t="str">
        <f ca="1">IF(N$1&lt;&gt;"",IF(ISNA(INDIRECT("GWN!L"&amp;Tabelle2!$B98)),"",IF(INDIRECT("GWN!L"&amp;Tabelle2!$B98)="-","-",IF(INDIRECT("GWN!L"&amp;Tabelle2!$B98)="","",IF(INDIRECT("GWN!L"&amp;Tabelle2!$B98)=0,Tabelle2!$D98,IF(Tabelle2!N98="µg/l",0.001*INDIRECT("GWN!L"&amp;Tabelle2!$B98),INDIRECT("GWN!L"&amp;Tabelle2!$B98)))))),"")</f>
        <v/>
      </c>
      <c r="O104" s="62" t="str">
        <f ca="1">IF(O$1&lt;&gt;"",IF(ISNA(INDIRECT("GWN!M"&amp;Tabelle2!$B98)),"",IF(INDIRECT("GWN!M"&amp;Tabelle2!$B98)="-","-",IF(INDIRECT("GWN!M"&amp;Tabelle2!$B98)="","",IF(INDIRECT("GWN!M"&amp;Tabelle2!$B98)=0,Tabelle2!$D98,IF(Tabelle2!O98="µg/l",0.001*INDIRECT("GWN!M"&amp;Tabelle2!$B98),INDIRECT("GWN!M"&amp;Tabelle2!$B98)))))),"")</f>
        <v/>
      </c>
      <c r="P104" s="62" t="str">
        <f ca="1">IF(P$1&lt;&gt;"",IF(ISNA(INDIRECT("GWN!N"&amp;Tabelle2!$B98)),"",IF(INDIRECT("GWN!N"&amp;Tabelle2!$B98)="-","-",IF(INDIRECT("GWN!N"&amp;Tabelle2!$B98)="","",IF(INDIRECT("GWN!N"&amp;Tabelle2!$B98)=0,Tabelle2!$D98,IF(Tabelle2!P98="µg/l",0.001*INDIRECT("GWN!N"&amp;Tabelle2!$B98),INDIRECT("GWN!N"&amp;Tabelle2!$B98)))))),"")</f>
        <v/>
      </c>
      <c r="Q104" s="62" t="str">
        <f ca="1">IF(Q$1&lt;&gt;"",IF(ISNA(INDIRECT("GWN!O"&amp;Tabelle2!$B98)),"",IF(INDIRECT("GWN!O"&amp;Tabelle2!$B98)="-","-",IF(INDIRECT("GWN!O"&amp;Tabelle2!$B98)="","",IF(INDIRECT("GWN!O"&amp;Tabelle2!$B98)=0,Tabelle2!$D98,IF(Tabelle2!Q98="µg/l",0.001*INDIRECT("GWN!O"&amp;Tabelle2!$B98),INDIRECT("GWN!O"&amp;Tabelle2!$B98)))))),"")</f>
        <v/>
      </c>
      <c r="R104" s="62" t="str">
        <f ca="1">IF(R$1&lt;&gt;"",IF(ISNA(INDIRECT("GWN!P"&amp;Tabelle2!$B98)),"",IF(INDIRECT("GWN!P"&amp;Tabelle2!$B98)="-","-",IF(INDIRECT("GWN!P"&amp;Tabelle2!$B98)="","",IF(INDIRECT("GWN!P"&amp;Tabelle2!$B98)=0,Tabelle2!$D98,IF(Tabelle2!R98="µg/l",0.001*INDIRECT("GWN!P"&amp;Tabelle2!$B98),INDIRECT("GWN!P"&amp;Tabelle2!$B98)))))),"")</f>
        <v/>
      </c>
      <c r="S104" s="62" t="str">
        <f ca="1">IF(S$1&lt;&gt;"",IF(ISNA(INDIRECT("GWN!Q"&amp;Tabelle2!$B98)),"",IF(INDIRECT("GWN!Q"&amp;Tabelle2!$B98)="-","-",IF(INDIRECT("GWN!Q"&amp;Tabelle2!$B98)="","",IF(INDIRECT("GWN!Q"&amp;Tabelle2!$B98)=0,Tabelle2!$D98,IF(Tabelle2!S98="µg/l",0.001*INDIRECT("GWN!Q"&amp;Tabelle2!$B98),INDIRECT("GWN!Q"&amp;Tabelle2!$B98)))))),"")</f>
        <v/>
      </c>
      <c r="T104" s="62" t="str">
        <f ca="1">IF(T$1&lt;&gt;"",IF(ISNA(INDIRECT("GWN!R"&amp;Tabelle2!$B98)),"",IF(INDIRECT("GWN!R"&amp;Tabelle2!$B98)="-","-",IF(INDIRECT("GWN!R"&amp;Tabelle2!$B98)="","",IF(INDIRECT("GWN!R"&amp;Tabelle2!$B98)=0,Tabelle2!$D98,IF(Tabelle2!T98="µg/l",0.001*INDIRECT("GWN!R"&amp;Tabelle2!$B98),INDIRECT("GWN!R"&amp;Tabelle2!$B98)))))),"")</f>
        <v/>
      </c>
      <c r="U104" s="62" t="str">
        <f ca="1">IF(U$1&lt;&gt;"",IF(ISNA(INDIRECT("GWN!S"&amp;Tabelle2!$B98)),"",IF(INDIRECT("GWN!S"&amp;Tabelle2!$B98)="-","-",IF(INDIRECT("GWN!S"&amp;Tabelle2!$B98)="","",IF(INDIRECT("GWN!S"&amp;Tabelle2!$B98)=0,Tabelle2!$D98,IF(Tabelle2!U98="µg/l",0.001*INDIRECT("GWN!S"&amp;Tabelle2!$B98),INDIRECT("GWN!S"&amp;Tabelle2!$B98)))))),"")</f>
        <v/>
      </c>
      <c r="V104" s="62" t="str">
        <f ca="1">IF(V$1&lt;&gt;"",IF(ISNA(INDIRECT("GWN!T"&amp;Tabelle2!$B98)),"",IF(INDIRECT("GWN!T"&amp;Tabelle2!$B98)="-","-",IF(INDIRECT("GWN!T"&amp;Tabelle2!$B98)="","",IF(INDIRECT("GWN!T"&amp;Tabelle2!$B98)=0,Tabelle2!$D98,IF(Tabelle2!V98="µg/l",0.001*INDIRECT("GWN!T"&amp;Tabelle2!$B98),INDIRECT("GWN!T"&amp;Tabelle2!$B98)))))),"")</f>
        <v/>
      </c>
      <c r="W104" s="62" t="str">
        <f ca="1">IF(W$1&lt;&gt;"",IF(ISNA(INDIRECT("GWN!U"&amp;Tabelle2!$B98)),"",IF(INDIRECT("GWN!U"&amp;Tabelle2!$B98)="-","-",IF(INDIRECT("GWN!U"&amp;Tabelle2!$B98)="","",IF(INDIRECT("GWN!U"&amp;Tabelle2!$B98)=0,Tabelle2!$D98,IF(Tabelle2!W98="µg/l",0.001*INDIRECT("GWN!U"&amp;Tabelle2!$B98),INDIRECT("GWN!U"&amp;Tabelle2!$B98)))))),"")</f>
        <v/>
      </c>
      <c r="X104" s="62" t="str">
        <f ca="1">IF(X$1&lt;&gt;"",IF(ISNA(INDIRECT("GWN!V"&amp;Tabelle2!$B98)),"",IF(INDIRECT("GWN!V"&amp;Tabelle2!$B98)="-","-",IF(INDIRECT("GWN!V"&amp;Tabelle2!$B98)="","",IF(INDIRECT("GWN!V"&amp;Tabelle2!$B98)=0,Tabelle2!$D98,IF(Tabelle2!X98="µg/l",0.001*INDIRECT("GWN!V"&amp;Tabelle2!$B98),INDIRECT("GWN!V"&amp;Tabelle2!$B98)))))),"")</f>
        <v/>
      </c>
      <c r="Y104" s="62" t="str">
        <f ca="1">IF(Y$1&lt;&gt;"",IF(ISNA(INDIRECT("GWN!W"&amp;Tabelle2!$B98)),"",IF(INDIRECT("GWN!W"&amp;Tabelle2!$B98)="-","-",IF(INDIRECT("GWN!W"&amp;Tabelle2!$B98)="","",IF(INDIRECT("GWN!W"&amp;Tabelle2!$B98)=0,Tabelle2!$D98,IF(Tabelle2!Y98="µg/l",0.001*INDIRECT("GWN!W"&amp;Tabelle2!$B98),INDIRECT("GWN!W"&amp;Tabelle2!$B98)))))),"")</f>
        <v/>
      </c>
      <c r="Z104" s="62" t="str">
        <f ca="1">IF(Z$1&lt;&gt;"",IF(ISNA(INDIRECT("GWN!X"&amp;Tabelle2!$B98)),"",IF(INDIRECT("GWN!X"&amp;Tabelle2!$B98)="-","-",IF(INDIRECT("GWN!X"&amp;Tabelle2!$B98)="","",IF(INDIRECT("GWN!X"&amp;Tabelle2!$B98)=0,Tabelle2!$D98,IF(Tabelle2!Z98="µg/l",0.001*INDIRECT("GWN!X"&amp;Tabelle2!$B98),INDIRECT("GWN!X"&amp;Tabelle2!$B98)))))),"")</f>
        <v/>
      </c>
      <c r="AA104" s="48"/>
    </row>
    <row r="105" spans="1:27" x14ac:dyDescent="0.2">
      <c r="A105" s="162" t="s">
        <v>147</v>
      </c>
      <c r="B105" s="62" t="s">
        <v>147</v>
      </c>
      <c r="C105" s="62" t="s">
        <v>147</v>
      </c>
      <c r="D105" s="62" t="s">
        <v>147</v>
      </c>
      <c r="E105" s="165" t="s">
        <v>129</v>
      </c>
      <c r="F105" s="166" t="s">
        <v>135</v>
      </c>
      <c r="G105" s="62" t="str">
        <f ca="1">IF(G$1&lt;&gt;"",IF(ISNA(INDIRECT("GWN!E"&amp;Tabelle2!$B99)),"",IF(INDIRECT("GWN!E"&amp;Tabelle2!$B99)="-","-",IF(INDIRECT("GWN!E"&amp;Tabelle2!$B99)="","",IF(INDIRECT("GWN!E"&amp;Tabelle2!$B99)=0,Tabelle2!$D99,IF(Tabelle2!G99="µg/l",0.001*INDIRECT("GWN!E"&amp;Tabelle2!$B99),INDIRECT("GWN!E"&amp;Tabelle2!$B99)))))),"")</f>
        <v/>
      </c>
      <c r="H105" s="62" t="str">
        <f ca="1">IF(H$1&lt;&gt;"",IF(ISNA(INDIRECT("GWN!F"&amp;Tabelle2!$B99)),"",IF(INDIRECT("GWN!F"&amp;Tabelle2!$B99)="-","-",IF(INDIRECT("GWN!F"&amp;Tabelle2!$B99)="","",IF(INDIRECT("GWN!F"&amp;Tabelle2!$B99)=0,Tabelle2!$D99,IF(Tabelle2!H99="µg/l",0.001*INDIRECT("GWN!F"&amp;Tabelle2!$B99),INDIRECT("GWN!F"&amp;Tabelle2!$B99)))))),"")</f>
        <v/>
      </c>
      <c r="I105" s="62" t="str">
        <f ca="1">IF(I$1&lt;&gt;"",IF(ISNA(INDIRECT("GWN!G"&amp;Tabelle2!$B99)),"",IF(INDIRECT("GWN!G"&amp;Tabelle2!$B99)="-","-",IF(INDIRECT("GWN!G"&amp;Tabelle2!$B99)="","",IF(INDIRECT("GWN!G"&amp;Tabelle2!$B99)=0,Tabelle2!$D99,IF(Tabelle2!I99="µg/l",0.001*INDIRECT("GWN!G"&amp;Tabelle2!$B99),INDIRECT("GWN!G"&amp;Tabelle2!$B99)))))),"")</f>
        <v/>
      </c>
      <c r="J105" s="62" t="str">
        <f ca="1">IF(J$1&lt;&gt;"",IF(ISNA(INDIRECT("GWN!H"&amp;Tabelle2!$B99)),"",IF(INDIRECT("GWN!H"&amp;Tabelle2!$B99)="-","-",IF(INDIRECT("GWN!H"&amp;Tabelle2!$B99)="","",IF(INDIRECT("GWN!H"&amp;Tabelle2!$B99)=0,Tabelle2!$D99,IF(Tabelle2!J99="µg/l",0.001*INDIRECT("GWN!H"&amp;Tabelle2!$B99),INDIRECT("GWN!H"&amp;Tabelle2!$B99)))))),"")</f>
        <v/>
      </c>
      <c r="K105" s="62" t="str">
        <f ca="1">IF(K$1&lt;&gt;"",IF(ISNA(INDIRECT("GWN!I"&amp;Tabelle2!$B99)),"",IF(INDIRECT("GWN!I"&amp;Tabelle2!$B99)="-","-",IF(INDIRECT("GWN!I"&amp;Tabelle2!$B99)="","",IF(INDIRECT("GWN!I"&amp;Tabelle2!$B99)=0,Tabelle2!$D99,IF(Tabelle2!K99="µg/l",0.001*INDIRECT("GWN!I"&amp;Tabelle2!$B99),INDIRECT("GWN!I"&amp;Tabelle2!$B99)))))),"")</f>
        <v/>
      </c>
      <c r="L105" s="62" t="str">
        <f ca="1">IF(L$1&lt;&gt;"",IF(ISNA(INDIRECT("GWN!J"&amp;Tabelle2!$B99)),"",IF(INDIRECT("GWN!J"&amp;Tabelle2!$B99)="-","-",IF(INDIRECT("GWN!J"&amp;Tabelle2!$B99)="","",IF(INDIRECT("GWN!J"&amp;Tabelle2!$B99)=0,Tabelle2!$D99,IF(Tabelle2!L99="µg/l",0.001*INDIRECT("GWN!J"&amp;Tabelle2!$B99),INDIRECT("GWN!J"&amp;Tabelle2!$B99)))))),"")</f>
        <v/>
      </c>
      <c r="M105" s="62" t="str">
        <f ca="1">IF(M$1&lt;&gt;"",IF(ISNA(INDIRECT("GWN!K"&amp;Tabelle2!$B99)),"",IF(INDIRECT("GWN!K"&amp;Tabelle2!$B99)="-","-",IF(INDIRECT("GWN!K"&amp;Tabelle2!$B99)="","",IF(INDIRECT("GWN!K"&amp;Tabelle2!$B99)=0,Tabelle2!$D99,IF(Tabelle2!M99="µg/l",0.001*INDIRECT("GWN!K"&amp;Tabelle2!$B99),INDIRECT("GWN!K"&amp;Tabelle2!$B99)))))),"")</f>
        <v/>
      </c>
      <c r="N105" s="62" t="str">
        <f ca="1">IF(N$1&lt;&gt;"",IF(ISNA(INDIRECT("GWN!L"&amp;Tabelle2!$B99)),"",IF(INDIRECT("GWN!L"&amp;Tabelle2!$B99)="-","-",IF(INDIRECT("GWN!L"&amp;Tabelle2!$B99)="","",IF(INDIRECT("GWN!L"&amp;Tabelle2!$B99)=0,Tabelle2!$D99,IF(Tabelle2!N99="µg/l",0.001*INDIRECT("GWN!L"&amp;Tabelle2!$B99),INDIRECT("GWN!L"&amp;Tabelle2!$B99)))))),"")</f>
        <v/>
      </c>
      <c r="O105" s="62" t="str">
        <f ca="1">IF(O$1&lt;&gt;"",IF(ISNA(INDIRECT("GWN!M"&amp;Tabelle2!$B99)),"",IF(INDIRECT("GWN!M"&amp;Tabelle2!$B99)="-","-",IF(INDIRECT("GWN!M"&amp;Tabelle2!$B99)="","",IF(INDIRECT("GWN!M"&amp;Tabelle2!$B99)=0,Tabelle2!$D99,IF(Tabelle2!O99="µg/l",0.001*INDIRECT("GWN!M"&amp;Tabelle2!$B99),INDIRECT("GWN!M"&amp;Tabelle2!$B99)))))),"")</f>
        <v/>
      </c>
      <c r="P105" s="62" t="str">
        <f ca="1">IF(P$1&lt;&gt;"",IF(ISNA(INDIRECT("GWN!N"&amp;Tabelle2!$B99)),"",IF(INDIRECT("GWN!N"&amp;Tabelle2!$B99)="-","-",IF(INDIRECT("GWN!N"&amp;Tabelle2!$B99)="","",IF(INDIRECT("GWN!N"&amp;Tabelle2!$B99)=0,Tabelle2!$D99,IF(Tabelle2!P99="µg/l",0.001*INDIRECT("GWN!N"&amp;Tabelle2!$B99),INDIRECT("GWN!N"&amp;Tabelle2!$B99)))))),"")</f>
        <v/>
      </c>
      <c r="Q105" s="62" t="str">
        <f ca="1">IF(Q$1&lt;&gt;"",IF(ISNA(INDIRECT("GWN!O"&amp;Tabelle2!$B99)),"",IF(INDIRECT("GWN!O"&amp;Tabelle2!$B99)="-","-",IF(INDIRECT("GWN!O"&amp;Tabelle2!$B99)="","",IF(INDIRECT("GWN!O"&amp;Tabelle2!$B99)=0,Tabelle2!$D99,IF(Tabelle2!Q99="µg/l",0.001*INDIRECT("GWN!O"&amp;Tabelle2!$B99),INDIRECT("GWN!O"&amp;Tabelle2!$B99)))))),"")</f>
        <v/>
      </c>
      <c r="R105" s="62" t="str">
        <f ca="1">IF(R$1&lt;&gt;"",IF(ISNA(INDIRECT("GWN!P"&amp;Tabelle2!$B99)),"",IF(INDIRECT("GWN!P"&amp;Tabelle2!$B99)="-","-",IF(INDIRECT("GWN!P"&amp;Tabelle2!$B99)="","",IF(INDIRECT("GWN!P"&amp;Tabelle2!$B99)=0,Tabelle2!$D99,IF(Tabelle2!R99="µg/l",0.001*INDIRECT("GWN!P"&amp;Tabelle2!$B99),INDIRECT("GWN!P"&amp;Tabelle2!$B99)))))),"")</f>
        <v/>
      </c>
      <c r="S105" s="62" t="str">
        <f ca="1">IF(S$1&lt;&gt;"",IF(ISNA(INDIRECT("GWN!Q"&amp;Tabelle2!$B99)),"",IF(INDIRECT("GWN!Q"&amp;Tabelle2!$B99)="-","-",IF(INDIRECT("GWN!Q"&amp;Tabelle2!$B99)="","",IF(INDIRECT("GWN!Q"&amp;Tabelle2!$B99)=0,Tabelle2!$D99,IF(Tabelle2!S99="µg/l",0.001*INDIRECT("GWN!Q"&amp;Tabelle2!$B99),INDIRECT("GWN!Q"&amp;Tabelle2!$B99)))))),"")</f>
        <v/>
      </c>
      <c r="T105" s="62" t="str">
        <f ca="1">IF(T$1&lt;&gt;"",IF(ISNA(INDIRECT("GWN!R"&amp;Tabelle2!$B99)),"",IF(INDIRECT("GWN!R"&amp;Tabelle2!$B99)="-","-",IF(INDIRECT("GWN!R"&amp;Tabelle2!$B99)="","",IF(INDIRECT("GWN!R"&amp;Tabelle2!$B99)=0,Tabelle2!$D99,IF(Tabelle2!T99="µg/l",0.001*INDIRECT("GWN!R"&amp;Tabelle2!$B99),INDIRECT("GWN!R"&amp;Tabelle2!$B99)))))),"")</f>
        <v/>
      </c>
      <c r="U105" s="62" t="str">
        <f ca="1">IF(U$1&lt;&gt;"",IF(ISNA(INDIRECT("GWN!S"&amp;Tabelle2!$B99)),"",IF(INDIRECT("GWN!S"&amp;Tabelle2!$B99)="-","-",IF(INDIRECT("GWN!S"&amp;Tabelle2!$B99)="","",IF(INDIRECT("GWN!S"&amp;Tabelle2!$B99)=0,Tabelle2!$D99,IF(Tabelle2!U99="µg/l",0.001*INDIRECT("GWN!S"&amp;Tabelle2!$B99),INDIRECT("GWN!S"&amp;Tabelle2!$B99)))))),"")</f>
        <v/>
      </c>
      <c r="V105" s="62" t="str">
        <f ca="1">IF(V$1&lt;&gt;"",IF(ISNA(INDIRECT("GWN!T"&amp;Tabelle2!$B99)),"",IF(INDIRECT("GWN!T"&amp;Tabelle2!$B99)="-","-",IF(INDIRECT("GWN!T"&amp;Tabelle2!$B99)="","",IF(INDIRECT("GWN!T"&amp;Tabelle2!$B99)=0,Tabelle2!$D99,IF(Tabelle2!V99="µg/l",0.001*INDIRECT("GWN!T"&amp;Tabelle2!$B99),INDIRECT("GWN!T"&amp;Tabelle2!$B99)))))),"")</f>
        <v/>
      </c>
      <c r="W105" s="62" t="str">
        <f ca="1">IF(W$1&lt;&gt;"",IF(ISNA(INDIRECT("GWN!U"&amp;Tabelle2!$B99)),"",IF(INDIRECT("GWN!U"&amp;Tabelle2!$B99)="-","-",IF(INDIRECT("GWN!U"&amp;Tabelle2!$B99)="","",IF(INDIRECT("GWN!U"&amp;Tabelle2!$B99)=0,Tabelle2!$D99,IF(Tabelle2!W99="µg/l",0.001*INDIRECT("GWN!U"&amp;Tabelle2!$B99),INDIRECT("GWN!U"&amp;Tabelle2!$B99)))))),"")</f>
        <v/>
      </c>
      <c r="X105" s="62" t="str">
        <f ca="1">IF(X$1&lt;&gt;"",IF(ISNA(INDIRECT("GWN!V"&amp;Tabelle2!$B99)),"",IF(INDIRECT("GWN!V"&amp;Tabelle2!$B99)="-","-",IF(INDIRECT("GWN!V"&amp;Tabelle2!$B99)="","",IF(INDIRECT("GWN!V"&amp;Tabelle2!$B99)=0,Tabelle2!$D99,IF(Tabelle2!X99="µg/l",0.001*INDIRECT("GWN!V"&amp;Tabelle2!$B99),INDIRECT("GWN!V"&amp;Tabelle2!$B99)))))),"")</f>
        <v/>
      </c>
      <c r="Y105" s="62" t="str">
        <f ca="1">IF(Y$1&lt;&gt;"",IF(ISNA(INDIRECT("GWN!W"&amp;Tabelle2!$B99)),"",IF(INDIRECT("GWN!W"&amp;Tabelle2!$B99)="-","-",IF(INDIRECT("GWN!W"&amp;Tabelle2!$B99)="","",IF(INDIRECT("GWN!W"&amp;Tabelle2!$B99)=0,Tabelle2!$D99,IF(Tabelle2!Y99="µg/l",0.001*INDIRECT("GWN!W"&amp;Tabelle2!$B99),INDIRECT("GWN!W"&amp;Tabelle2!$B99)))))),"")</f>
        <v/>
      </c>
      <c r="Z105" s="62" t="str">
        <f ca="1">IF(Z$1&lt;&gt;"",IF(ISNA(INDIRECT("GWN!X"&amp;Tabelle2!$B99)),"",IF(INDIRECT("GWN!X"&amp;Tabelle2!$B99)="-","-",IF(INDIRECT("GWN!X"&amp;Tabelle2!$B99)="","",IF(INDIRECT("GWN!X"&amp;Tabelle2!$B99)=0,Tabelle2!$D99,IF(Tabelle2!Z99="µg/l",0.001*INDIRECT("GWN!X"&amp;Tabelle2!$B99),INDIRECT("GWN!X"&amp;Tabelle2!$B99)))))),"")</f>
        <v/>
      </c>
      <c r="AA105" s="48"/>
    </row>
    <row r="106" spans="1:27" x14ac:dyDescent="0.2">
      <c r="A106" s="173"/>
      <c r="B106" s="62"/>
      <c r="C106" s="62" t="s">
        <v>147</v>
      </c>
      <c r="D106" s="62" t="s">
        <v>147</v>
      </c>
      <c r="E106" s="165" t="s">
        <v>223</v>
      </c>
      <c r="F106" s="174" t="s">
        <v>181</v>
      </c>
      <c r="G106" s="62" t="str">
        <f ca="1">IF(G$1&lt;&gt;"",IF(ISNA(INDIRECT("GWN!E"&amp;Tabelle2!$B100)),"",IF(INDIRECT("GWN!E"&amp;Tabelle2!$B100)="-","-",IF(INDIRECT("GWN!E"&amp;Tabelle2!$B100)="","",IF(INDIRECT("GWN!E"&amp;Tabelle2!$B100)=0,Tabelle2!$D100,IF(Tabelle2!G100="µg/l",0.001*INDIRECT("GWN!E"&amp;Tabelle2!$B100),INDIRECT("GWN!E"&amp;Tabelle2!$B100)))))),"")</f>
        <v/>
      </c>
      <c r="H106" s="62" t="str">
        <f ca="1">IF(H$1&lt;&gt;"",IF(ISNA(INDIRECT("GWN!F"&amp;Tabelle2!$B100)),"",IF(INDIRECT("GWN!F"&amp;Tabelle2!$B100)="-","-",IF(INDIRECT("GWN!F"&amp;Tabelle2!$B100)="","",IF(INDIRECT("GWN!F"&amp;Tabelle2!$B100)=0,Tabelle2!$D100,IF(Tabelle2!H100="µg/l",0.001*INDIRECT("GWN!F"&amp;Tabelle2!$B100),INDIRECT("GWN!F"&amp;Tabelle2!$B100)))))),"")</f>
        <v/>
      </c>
      <c r="I106" s="62" t="str">
        <f ca="1">IF(I$1&lt;&gt;"",IF(ISNA(INDIRECT("GWN!G"&amp;Tabelle2!$B100)),"",IF(INDIRECT("GWN!G"&amp;Tabelle2!$B100)="-","-",IF(INDIRECT("GWN!G"&amp;Tabelle2!$B100)="","",IF(INDIRECT("GWN!G"&amp;Tabelle2!$B100)=0,Tabelle2!$D100,IF(Tabelle2!I100="µg/l",0.001*INDIRECT("GWN!G"&amp;Tabelle2!$B100),INDIRECT("GWN!G"&amp;Tabelle2!$B100)))))),"")</f>
        <v/>
      </c>
      <c r="J106" s="62" t="str">
        <f ca="1">IF(J$1&lt;&gt;"",IF(ISNA(INDIRECT("GWN!H"&amp;Tabelle2!$B100)),"",IF(INDIRECT("GWN!H"&amp;Tabelle2!$B100)="-","-",IF(INDIRECT("GWN!H"&amp;Tabelle2!$B100)="","",IF(INDIRECT("GWN!H"&amp;Tabelle2!$B100)=0,Tabelle2!$D100,IF(Tabelle2!J100="µg/l",0.001*INDIRECT("GWN!H"&amp;Tabelle2!$B100),INDIRECT("GWN!H"&amp;Tabelle2!$B100)))))),"")</f>
        <v/>
      </c>
      <c r="K106" s="62" t="str">
        <f ca="1">IF(K$1&lt;&gt;"",IF(ISNA(INDIRECT("GWN!I"&amp;Tabelle2!$B100)),"",IF(INDIRECT("GWN!I"&amp;Tabelle2!$B100)="-","-",IF(INDIRECT("GWN!I"&amp;Tabelle2!$B100)="","",IF(INDIRECT("GWN!I"&amp;Tabelle2!$B100)=0,Tabelle2!$D100,IF(Tabelle2!K100="µg/l",0.001*INDIRECT("GWN!I"&amp;Tabelle2!$B100),INDIRECT("GWN!I"&amp;Tabelle2!$B100)))))),"")</f>
        <v/>
      </c>
      <c r="L106" s="62" t="str">
        <f ca="1">IF(L$1&lt;&gt;"",IF(ISNA(INDIRECT("GWN!J"&amp;Tabelle2!$B100)),"",IF(INDIRECT("GWN!J"&amp;Tabelle2!$B100)="-","-",IF(INDIRECT("GWN!J"&amp;Tabelle2!$B100)="","",IF(INDIRECT("GWN!J"&amp;Tabelle2!$B100)=0,Tabelle2!$D100,IF(Tabelle2!L100="µg/l",0.001*INDIRECT("GWN!J"&amp;Tabelle2!$B100),INDIRECT("GWN!J"&amp;Tabelle2!$B100)))))),"")</f>
        <v/>
      </c>
      <c r="M106" s="62" t="str">
        <f ca="1">IF(M$1&lt;&gt;"",IF(ISNA(INDIRECT("GWN!K"&amp;Tabelle2!$B100)),"",IF(INDIRECT("GWN!K"&amp;Tabelle2!$B100)="-","-",IF(INDIRECT("GWN!K"&amp;Tabelle2!$B100)="","",IF(INDIRECT("GWN!K"&amp;Tabelle2!$B100)=0,Tabelle2!$D100,IF(Tabelle2!M100="µg/l",0.001*INDIRECT("GWN!K"&amp;Tabelle2!$B100),INDIRECT("GWN!K"&amp;Tabelle2!$B100)))))),"")</f>
        <v/>
      </c>
      <c r="N106" s="62" t="str">
        <f ca="1">IF(N$1&lt;&gt;"",IF(ISNA(INDIRECT("GWN!L"&amp;Tabelle2!$B100)),"",IF(INDIRECT("GWN!L"&amp;Tabelle2!$B100)="-","-",IF(INDIRECT("GWN!L"&amp;Tabelle2!$B100)="","",IF(INDIRECT("GWN!L"&amp;Tabelle2!$B100)=0,Tabelle2!$D100,IF(Tabelle2!N100="µg/l",0.001*INDIRECT("GWN!L"&amp;Tabelle2!$B100),INDIRECT("GWN!L"&amp;Tabelle2!$B100)))))),"")</f>
        <v/>
      </c>
      <c r="O106" s="62" t="str">
        <f ca="1">IF(O$1&lt;&gt;"",IF(ISNA(INDIRECT("GWN!M"&amp;Tabelle2!$B100)),"",IF(INDIRECT("GWN!M"&amp;Tabelle2!$B100)="-","-",IF(INDIRECT("GWN!M"&amp;Tabelle2!$B100)="","",IF(INDIRECT("GWN!M"&amp;Tabelle2!$B100)=0,Tabelle2!$D100,IF(Tabelle2!O100="µg/l",0.001*INDIRECT("GWN!M"&amp;Tabelle2!$B100),INDIRECT("GWN!M"&amp;Tabelle2!$B100)))))),"")</f>
        <v/>
      </c>
      <c r="P106" s="62" t="str">
        <f ca="1">IF(P$1&lt;&gt;"",IF(ISNA(INDIRECT("GWN!N"&amp;Tabelle2!$B100)),"",IF(INDIRECT("GWN!N"&amp;Tabelle2!$B100)="-","-",IF(INDIRECT("GWN!N"&amp;Tabelle2!$B100)="","",IF(INDIRECT("GWN!N"&amp;Tabelle2!$B100)=0,Tabelle2!$D100,IF(Tabelle2!P100="µg/l",0.001*INDIRECT("GWN!N"&amp;Tabelle2!$B100),INDIRECT("GWN!N"&amp;Tabelle2!$B100)))))),"")</f>
        <v/>
      </c>
      <c r="Q106" s="62" t="str">
        <f ca="1">IF(Q$1&lt;&gt;"",IF(ISNA(INDIRECT("GWN!O"&amp;Tabelle2!$B100)),"",IF(INDIRECT("GWN!O"&amp;Tabelle2!$B100)="-","-",IF(INDIRECT("GWN!O"&amp;Tabelle2!$B100)="","",IF(INDIRECT("GWN!O"&amp;Tabelle2!$B100)=0,Tabelle2!$D100,IF(Tabelle2!Q100="µg/l",0.001*INDIRECT("GWN!O"&amp;Tabelle2!$B100),INDIRECT("GWN!O"&amp;Tabelle2!$B100)))))),"")</f>
        <v/>
      </c>
      <c r="R106" s="62" t="str">
        <f ca="1">IF(R$1&lt;&gt;"",IF(ISNA(INDIRECT("GWN!P"&amp;Tabelle2!$B100)),"",IF(INDIRECT("GWN!P"&amp;Tabelle2!$B100)="-","-",IF(INDIRECT("GWN!P"&amp;Tabelle2!$B100)="","",IF(INDIRECT("GWN!P"&amp;Tabelle2!$B100)=0,Tabelle2!$D100,IF(Tabelle2!R100="µg/l",0.001*INDIRECT("GWN!P"&amp;Tabelle2!$B100),INDIRECT("GWN!P"&amp;Tabelle2!$B100)))))),"")</f>
        <v/>
      </c>
      <c r="S106" s="62" t="str">
        <f ca="1">IF(S$1&lt;&gt;"",IF(ISNA(INDIRECT("GWN!Q"&amp;Tabelle2!$B100)),"",IF(INDIRECT("GWN!Q"&amp;Tabelle2!$B100)="-","-",IF(INDIRECT("GWN!Q"&amp;Tabelle2!$B100)="","",IF(INDIRECT("GWN!Q"&amp;Tabelle2!$B100)=0,Tabelle2!$D100,IF(Tabelle2!S100="µg/l",0.001*INDIRECT("GWN!Q"&amp;Tabelle2!$B100),INDIRECT("GWN!Q"&amp;Tabelle2!$B100)))))),"")</f>
        <v/>
      </c>
      <c r="T106" s="62" t="str">
        <f ca="1">IF(T$1&lt;&gt;"",IF(ISNA(INDIRECT("GWN!R"&amp;Tabelle2!$B100)),"",IF(INDIRECT("GWN!R"&amp;Tabelle2!$B100)="-","-",IF(INDIRECT("GWN!R"&amp;Tabelle2!$B100)="","",IF(INDIRECT("GWN!R"&amp;Tabelle2!$B100)=0,Tabelle2!$D100,IF(Tabelle2!T100="µg/l",0.001*INDIRECT("GWN!R"&amp;Tabelle2!$B100),INDIRECT("GWN!R"&amp;Tabelle2!$B100)))))),"")</f>
        <v/>
      </c>
      <c r="U106" s="62" t="str">
        <f ca="1">IF(U$1&lt;&gt;"",IF(ISNA(INDIRECT("GWN!S"&amp;Tabelle2!$B100)),"",IF(INDIRECT("GWN!S"&amp;Tabelle2!$B100)="-","-",IF(INDIRECT("GWN!S"&amp;Tabelle2!$B100)="","",IF(INDIRECT("GWN!S"&amp;Tabelle2!$B100)=0,Tabelle2!$D100,IF(Tabelle2!U100="µg/l",0.001*INDIRECT("GWN!S"&amp;Tabelle2!$B100),INDIRECT("GWN!S"&amp;Tabelle2!$B100)))))),"")</f>
        <v/>
      </c>
      <c r="V106" s="62" t="str">
        <f ca="1">IF(V$1&lt;&gt;"",IF(ISNA(INDIRECT("GWN!T"&amp;Tabelle2!$B100)),"",IF(INDIRECT("GWN!T"&amp;Tabelle2!$B100)="-","-",IF(INDIRECT("GWN!T"&amp;Tabelle2!$B100)="","",IF(INDIRECT("GWN!T"&amp;Tabelle2!$B100)=0,Tabelle2!$D100,IF(Tabelle2!V100="µg/l",0.001*INDIRECT("GWN!T"&amp;Tabelle2!$B100),INDIRECT("GWN!T"&amp;Tabelle2!$B100)))))),"")</f>
        <v/>
      </c>
      <c r="W106" s="62" t="str">
        <f ca="1">IF(W$1&lt;&gt;"",IF(ISNA(INDIRECT("GWN!U"&amp;Tabelle2!$B100)),"",IF(INDIRECT("GWN!U"&amp;Tabelle2!$B100)="-","-",IF(INDIRECT("GWN!U"&amp;Tabelle2!$B100)="","",IF(INDIRECT("GWN!U"&amp;Tabelle2!$B100)=0,Tabelle2!$D100,IF(Tabelle2!W100="µg/l",0.001*INDIRECT("GWN!U"&amp;Tabelle2!$B100),INDIRECT("GWN!U"&amp;Tabelle2!$B100)))))),"")</f>
        <v/>
      </c>
      <c r="X106" s="62" t="str">
        <f ca="1">IF(X$1&lt;&gt;"",IF(ISNA(INDIRECT("GWN!V"&amp;Tabelle2!$B100)),"",IF(INDIRECT("GWN!V"&amp;Tabelle2!$B100)="-","-",IF(INDIRECT("GWN!V"&amp;Tabelle2!$B100)="","",IF(INDIRECT("GWN!V"&amp;Tabelle2!$B100)=0,Tabelle2!$D100,IF(Tabelle2!X100="µg/l",0.001*INDIRECT("GWN!V"&amp;Tabelle2!$B100),INDIRECT("GWN!V"&amp;Tabelle2!$B100)))))),"")</f>
        <v/>
      </c>
      <c r="Y106" s="62" t="str">
        <f ca="1">IF(Y$1&lt;&gt;"",IF(ISNA(INDIRECT("GWN!W"&amp;Tabelle2!$B100)),"",IF(INDIRECT("GWN!W"&amp;Tabelle2!$B100)="-","-",IF(INDIRECT("GWN!W"&amp;Tabelle2!$B100)="","",IF(INDIRECT("GWN!W"&amp;Tabelle2!$B100)=0,Tabelle2!$D100,IF(Tabelle2!Y100="µg/l",0.001*INDIRECT("GWN!W"&amp;Tabelle2!$B100),INDIRECT("GWN!W"&amp;Tabelle2!$B100)))))),"")</f>
        <v/>
      </c>
      <c r="Z106" s="62" t="str">
        <f ca="1">IF(Z$1&lt;&gt;"",IF(ISNA(INDIRECT("GWN!X"&amp;Tabelle2!$B100)),"",IF(INDIRECT("GWN!X"&amp;Tabelle2!$B100)="-","-",IF(INDIRECT("GWN!X"&amp;Tabelle2!$B100)="","",IF(INDIRECT("GWN!X"&amp;Tabelle2!$B100)=0,Tabelle2!$D100,IF(Tabelle2!Z100="µg/l",0.001*INDIRECT("GWN!X"&amp;Tabelle2!$B100),INDIRECT("GWN!X"&amp;Tabelle2!$B100)))))),"")</f>
        <v/>
      </c>
      <c r="AA106" s="48"/>
    </row>
    <row r="107" spans="1:27" x14ac:dyDescent="0.2">
      <c r="A107" s="173"/>
      <c r="B107" s="62"/>
      <c r="C107" s="62" t="s">
        <v>147</v>
      </c>
      <c r="D107" s="62" t="s">
        <v>147</v>
      </c>
      <c r="E107" s="165" t="s">
        <v>224</v>
      </c>
      <c r="F107" s="174" t="s">
        <v>183</v>
      </c>
      <c r="G107" s="62" t="str">
        <f ca="1">IF(G$1&lt;&gt;"",IF(ISNA(INDIRECT("GWN!E"&amp;Tabelle2!$B101)),"",IF(INDIRECT("GWN!E"&amp;Tabelle2!$B101)="-","-",IF(INDIRECT("GWN!E"&amp;Tabelle2!$B101)="","",IF(INDIRECT("GWN!E"&amp;Tabelle2!$B101)=0,Tabelle2!$D101,IF(Tabelle2!G101="µg/l",0.001*INDIRECT("GWN!E"&amp;Tabelle2!$B101),INDIRECT("GWN!E"&amp;Tabelle2!$B101)))))),"")</f>
        <v/>
      </c>
      <c r="H107" s="62" t="str">
        <f ca="1">IF(H$1&lt;&gt;"",IF(ISNA(INDIRECT("GWN!F"&amp;Tabelle2!$B101)),"",IF(INDIRECT("GWN!F"&amp;Tabelle2!$B101)="-","-",IF(INDIRECT("GWN!F"&amp;Tabelle2!$B101)="","",IF(INDIRECT("GWN!F"&amp;Tabelle2!$B101)=0,Tabelle2!$D101,IF(Tabelle2!H101="µg/l",0.001*INDIRECT("GWN!F"&amp;Tabelle2!$B101),INDIRECT("GWN!F"&amp;Tabelle2!$B101)))))),"")</f>
        <v/>
      </c>
      <c r="I107" s="62" t="str">
        <f ca="1">IF(I$1&lt;&gt;"",IF(ISNA(INDIRECT("GWN!G"&amp;Tabelle2!$B101)),"",IF(INDIRECT("GWN!G"&amp;Tabelle2!$B101)="-","-",IF(INDIRECT("GWN!G"&amp;Tabelle2!$B101)="","",IF(INDIRECT("GWN!G"&amp;Tabelle2!$B101)=0,Tabelle2!$D101,IF(Tabelle2!I101="µg/l",0.001*INDIRECT("GWN!G"&amp;Tabelle2!$B101),INDIRECT("GWN!G"&amp;Tabelle2!$B101)))))),"")</f>
        <v/>
      </c>
      <c r="J107" s="62" t="str">
        <f ca="1">IF(J$1&lt;&gt;"",IF(ISNA(INDIRECT("GWN!H"&amp;Tabelle2!$B101)),"",IF(INDIRECT("GWN!H"&amp;Tabelle2!$B101)="-","-",IF(INDIRECT("GWN!H"&amp;Tabelle2!$B101)="","",IF(INDIRECT("GWN!H"&amp;Tabelle2!$B101)=0,Tabelle2!$D101,IF(Tabelle2!J101="µg/l",0.001*INDIRECT("GWN!H"&amp;Tabelle2!$B101),INDIRECT("GWN!H"&amp;Tabelle2!$B101)))))),"")</f>
        <v/>
      </c>
      <c r="K107" s="62" t="str">
        <f ca="1">IF(K$1&lt;&gt;"",IF(ISNA(INDIRECT("GWN!I"&amp;Tabelle2!$B101)),"",IF(INDIRECT("GWN!I"&amp;Tabelle2!$B101)="-","-",IF(INDIRECT("GWN!I"&amp;Tabelle2!$B101)="","",IF(INDIRECT("GWN!I"&amp;Tabelle2!$B101)=0,Tabelle2!$D101,IF(Tabelle2!K101="µg/l",0.001*INDIRECT("GWN!I"&amp;Tabelle2!$B101),INDIRECT("GWN!I"&amp;Tabelle2!$B101)))))),"")</f>
        <v/>
      </c>
      <c r="L107" s="62" t="str">
        <f ca="1">IF(L$1&lt;&gt;"",IF(ISNA(INDIRECT("GWN!J"&amp;Tabelle2!$B101)),"",IF(INDIRECT("GWN!J"&amp;Tabelle2!$B101)="-","-",IF(INDIRECT("GWN!J"&amp;Tabelle2!$B101)="","",IF(INDIRECT("GWN!J"&amp;Tabelle2!$B101)=0,Tabelle2!$D101,IF(Tabelle2!L101="µg/l",0.001*INDIRECT("GWN!J"&amp;Tabelle2!$B101),INDIRECT("GWN!J"&amp;Tabelle2!$B101)))))),"")</f>
        <v/>
      </c>
      <c r="M107" s="62" t="str">
        <f ca="1">IF(M$1&lt;&gt;"",IF(ISNA(INDIRECT("GWN!K"&amp;Tabelle2!$B101)),"",IF(INDIRECT("GWN!K"&amp;Tabelle2!$B101)="-","-",IF(INDIRECT("GWN!K"&amp;Tabelle2!$B101)="","",IF(INDIRECT("GWN!K"&amp;Tabelle2!$B101)=0,Tabelle2!$D101,IF(Tabelle2!M101="µg/l",0.001*INDIRECT("GWN!K"&amp;Tabelle2!$B101),INDIRECT("GWN!K"&amp;Tabelle2!$B101)))))),"")</f>
        <v/>
      </c>
      <c r="N107" s="62" t="str">
        <f ca="1">IF(N$1&lt;&gt;"",IF(ISNA(INDIRECT("GWN!L"&amp;Tabelle2!$B101)),"",IF(INDIRECT("GWN!L"&amp;Tabelle2!$B101)="-","-",IF(INDIRECT("GWN!L"&amp;Tabelle2!$B101)="","",IF(INDIRECT("GWN!L"&amp;Tabelle2!$B101)=0,Tabelle2!$D101,IF(Tabelle2!N101="µg/l",0.001*INDIRECT("GWN!L"&amp;Tabelle2!$B101),INDIRECT("GWN!L"&amp;Tabelle2!$B101)))))),"")</f>
        <v/>
      </c>
      <c r="O107" s="62" t="str">
        <f ca="1">IF(O$1&lt;&gt;"",IF(ISNA(INDIRECT("GWN!M"&amp;Tabelle2!$B101)),"",IF(INDIRECT("GWN!M"&amp;Tabelle2!$B101)="-","-",IF(INDIRECT("GWN!M"&amp;Tabelle2!$B101)="","",IF(INDIRECT("GWN!M"&amp;Tabelle2!$B101)=0,Tabelle2!$D101,IF(Tabelle2!O101="µg/l",0.001*INDIRECT("GWN!M"&amp;Tabelle2!$B101),INDIRECT("GWN!M"&amp;Tabelle2!$B101)))))),"")</f>
        <v/>
      </c>
      <c r="P107" s="62" t="str">
        <f ca="1">IF(P$1&lt;&gt;"",IF(ISNA(INDIRECT("GWN!N"&amp;Tabelle2!$B101)),"",IF(INDIRECT("GWN!N"&amp;Tabelle2!$B101)="-","-",IF(INDIRECT("GWN!N"&amp;Tabelle2!$B101)="","",IF(INDIRECT("GWN!N"&amp;Tabelle2!$B101)=0,Tabelle2!$D101,IF(Tabelle2!P101="µg/l",0.001*INDIRECT("GWN!N"&amp;Tabelle2!$B101),INDIRECT("GWN!N"&amp;Tabelle2!$B101)))))),"")</f>
        <v/>
      </c>
      <c r="Q107" s="62" t="str">
        <f ca="1">IF(Q$1&lt;&gt;"",IF(ISNA(INDIRECT("GWN!O"&amp;Tabelle2!$B101)),"",IF(INDIRECT("GWN!O"&amp;Tabelle2!$B101)="-","-",IF(INDIRECT("GWN!O"&amp;Tabelle2!$B101)="","",IF(INDIRECT("GWN!O"&amp;Tabelle2!$B101)=0,Tabelle2!$D101,IF(Tabelle2!Q101="µg/l",0.001*INDIRECT("GWN!O"&amp;Tabelle2!$B101),INDIRECT("GWN!O"&amp;Tabelle2!$B101)))))),"")</f>
        <v/>
      </c>
      <c r="R107" s="62" t="str">
        <f ca="1">IF(R$1&lt;&gt;"",IF(ISNA(INDIRECT("GWN!P"&amp;Tabelle2!$B101)),"",IF(INDIRECT("GWN!P"&amp;Tabelle2!$B101)="-","-",IF(INDIRECT("GWN!P"&amp;Tabelle2!$B101)="","",IF(INDIRECT("GWN!P"&amp;Tabelle2!$B101)=0,Tabelle2!$D101,IF(Tabelle2!R101="µg/l",0.001*INDIRECT("GWN!P"&amp;Tabelle2!$B101),INDIRECT("GWN!P"&amp;Tabelle2!$B101)))))),"")</f>
        <v/>
      </c>
      <c r="S107" s="62" t="str">
        <f ca="1">IF(S$1&lt;&gt;"",IF(ISNA(INDIRECT("GWN!Q"&amp;Tabelle2!$B101)),"",IF(INDIRECT("GWN!Q"&amp;Tabelle2!$B101)="-","-",IF(INDIRECT("GWN!Q"&amp;Tabelle2!$B101)="","",IF(INDIRECT("GWN!Q"&amp;Tabelle2!$B101)=0,Tabelle2!$D101,IF(Tabelle2!S101="µg/l",0.001*INDIRECT("GWN!Q"&amp;Tabelle2!$B101),INDIRECT("GWN!Q"&amp;Tabelle2!$B101)))))),"")</f>
        <v/>
      </c>
      <c r="T107" s="62" t="str">
        <f ca="1">IF(T$1&lt;&gt;"",IF(ISNA(INDIRECT("GWN!R"&amp;Tabelle2!$B101)),"",IF(INDIRECT("GWN!R"&amp;Tabelle2!$B101)="-","-",IF(INDIRECT("GWN!R"&amp;Tabelle2!$B101)="","",IF(INDIRECT("GWN!R"&amp;Tabelle2!$B101)=0,Tabelle2!$D101,IF(Tabelle2!T101="µg/l",0.001*INDIRECT("GWN!R"&amp;Tabelle2!$B101),INDIRECT("GWN!R"&amp;Tabelle2!$B101)))))),"")</f>
        <v/>
      </c>
      <c r="U107" s="62" t="str">
        <f ca="1">IF(U$1&lt;&gt;"",IF(ISNA(INDIRECT("GWN!S"&amp;Tabelle2!$B101)),"",IF(INDIRECT("GWN!S"&amp;Tabelle2!$B101)="-","-",IF(INDIRECT("GWN!S"&amp;Tabelle2!$B101)="","",IF(INDIRECT("GWN!S"&amp;Tabelle2!$B101)=0,Tabelle2!$D101,IF(Tabelle2!U101="µg/l",0.001*INDIRECT("GWN!S"&amp;Tabelle2!$B101),INDIRECT("GWN!S"&amp;Tabelle2!$B101)))))),"")</f>
        <v/>
      </c>
      <c r="V107" s="62" t="str">
        <f ca="1">IF(V$1&lt;&gt;"",IF(ISNA(INDIRECT("GWN!T"&amp;Tabelle2!$B101)),"",IF(INDIRECT("GWN!T"&amp;Tabelle2!$B101)="-","-",IF(INDIRECT("GWN!T"&amp;Tabelle2!$B101)="","",IF(INDIRECT("GWN!T"&amp;Tabelle2!$B101)=0,Tabelle2!$D101,IF(Tabelle2!V101="µg/l",0.001*INDIRECT("GWN!T"&amp;Tabelle2!$B101),INDIRECT("GWN!T"&amp;Tabelle2!$B101)))))),"")</f>
        <v/>
      </c>
      <c r="W107" s="62" t="str">
        <f ca="1">IF(W$1&lt;&gt;"",IF(ISNA(INDIRECT("GWN!U"&amp;Tabelle2!$B101)),"",IF(INDIRECT("GWN!U"&amp;Tabelle2!$B101)="-","-",IF(INDIRECT("GWN!U"&amp;Tabelle2!$B101)="","",IF(INDIRECT("GWN!U"&amp;Tabelle2!$B101)=0,Tabelle2!$D101,IF(Tabelle2!W101="µg/l",0.001*INDIRECT("GWN!U"&amp;Tabelle2!$B101),INDIRECT("GWN!U"&amp;Tabelle2!$B101)))))),"")</f>
        <v/>
      </c>
      <c r="X107" s="62" t="str">
        <f ca="1">IF(X$1&lt;&gt;"",IF(ISNA(INDIRECT("GWN!V"&amp;Tabelle2!$B101)),"",IF(INDIRECT("GWN!V"&amp;Tabelle2!$B101)="-","-",IF(INDIRECT("GWN!V"&amp;Tabelle2!$B101)="","",IF(INDIRECT("GWN!V"&amp;Tabelle2!$B101)=0,Tabelle2!$D101,IF(Tabelle2!X101="µg/l",0.001*INDIRECT("GWN!V"&amp;Tabelle2!$B101),INDIRECT("GWN!V"&amp;Tabelle2!$B101)))))),"")</f>
        <v/>
      </c>
      <c r="Y107" s="62" t="str">
        <f ca="1">IF(Y$1&lt;&gt;"",IF(ISNA(INDIRECT("GWN!W"&amp;Tabelle2!$B101)),"",IF(INDIRECT("GWN!W"&amp;Tabelle2!$B101)="-","-",IF(INDIRECT("GWN!W"&amp;Tabelle2!$B101)="","",IF(INDIRECT("GWN!W"&amp;Tabelle2!$B101)=0,Tabelle2!$D101,IF(Tabelle2!Y101="µg/l",0.001*INDIRECT("GWN!W"&amp;Tabelle2!$B101),INDIRECT("GWN!W"&amp;Tabelle2!$B101)))))),"")</f>
        <v/>
      </c>
      <c r="Z107" s="62" t="str">
        <f ca="1">IF(Z$1&lt;&gt;"",IF(ISNA(INDIRECT("GWN!X"&amp;Tabelle2!$B101)),"",IF(INDIRECT("GWN!X"&amp;Tabelle2!$B101)="-","-",IF(INDIRECT("GWN!X"&amp;Tabelle2!$B101)="","",IF(INDIRECT("GWN!X"&amp;Tabelle2!$B101)=0,Tabelle2!$D101,IF(Tabelle2!Z101="µg/l",0.001*INDIRECT("GWN!X"&amp;Tabelle2!$B101),INDIRECT("GWN!X"&amp;Tabelle2!$B101)))))),"")</f>
        <v/>
      </c>
      <c r="AA107" s="48"/>
    </row>
    <row r="108" spans="1:27" x14ac:dyDescent="0.2">
      <c r="A108" s="173"/>
      <c r="B108" s="62"/>
      <c r="C108" s="62" t="s">
        <v>147</v>
      </c>
      <c r="D108" s="62" t="s">
        <v>147</v>
      </c>
      <c r="E108" s="165" t="s">
        <v>277</v>
      </c>
      <c r="F108" s="174" t="s">
        <v>276</v>
      </c>
      <c r="G108" s="62" t="str">
        <f ca="1">IF(G$1&lt;&gt;"",IF(ISNA(INDIRECT("GWN!E"&amp;Tabelle2!$B102)),"",IF(INDIRECT("GWN!E"&amp;Tabelle2!$B102)="-","-",IF(INDIRECT("GWN!E"&amp;Tabelle2!$B102)="","",IF(INDIRECT("GWN!E"&amp;Tabelle2!$B102)=0,Tabelle2!$D102,IF(Tabelle2!G102="µg/l",0.001*INDIRECT("GWN!E"&amp;Tabelle2!$B102),INDIRECT("GWN!E"&amp;Tabelle2!$B102)))))),"")</f>
        <v/>
      </c>
      <c r="H108" s="62" t="str">
        <f ca="1">IF(H$1&lt;&gt;"",IF(ISNA(INDIRECT("GWN!F"&amp;Tabelle2!$B102)),"",IF(INDIRECT("GWN!F"&amp;Tabelle2!$B102)="-","-",IF(INDIRECT("GWN!F"&amp;Tabelle2!$B102)="","",IF(INDIRECT("GWN!F"&amp;Tabelle2!$B102)=0,Tabelle2!$D102,IF(Tabelle2!H102="µg/l",0.001*INDIRECT("GWN!F"&amp;Tabelle2!$B102),INDIRECT("GWN!F"&amp;Tabelle2!$B102)))))),"")</f>
        <v/>
      </c>
      <c r="I108" s="62" t="str">
        <f ca="1">IF(I$1&lt;&gt;"",IF(ISNA(INDIRECT("GWN!G"&amp;Tabelle2!$B102)),"",IF(INDIRECT("GWN!G"&amp;Tabelle2!$B102)="-","-",IF(INDIRECT("GWN!G"&amp;Tabelle2!$B102)="","",IF(INDIRECT("GWN!G"&amp;Tabelle2!$B102)=0,Tabelle2!$D102,IF(Tabelle2!I102="µg/l",0.001*INDIRECT("GWN!G"&amp;Tabelle2!$B102),INDIRECT("GWN!G"&amp;Tabelle2!$B102)))))),"")</f>
        <v/>
      </c>
      <c r="J108" s="62" t="str">
        <f ca="1">IF(J$1&lt;&gt;"",IF(ISNA(INDIRECT("GWN!H"&amp;Tabelle2!$B102)),"",IF(INDIRECT("GWN!H"&amp;Tabelle2!$B102)="-","-",IF(INDIRECT("GWN!H"&amp;Tabelle2!$B102)="","",IF(INDIRECT("GWN!H"&amp;Tabelle2!$B102)=0,Tabelle2!$D102,IF(Tabelle2!J102="µg/l",0.001*INDIRECT("GWN!H"&amp;Tabelle2!$B102),INDIRECT("GWN!H"&amp;Tabelle2!$B102)))))),"")</f>
        <v/>
      </c>
      <c r="K108" s="62" t="str">
        <f ca="1">IF(K$1&lt;&gt;"",IF(ISNA(INDIRECT("GWN!I"&amp;Tabelle2!$B102)),"",IF(INDIRECT("GWN!I"&amp;Tabelle2!$B102)="-","-",IF(INDIRECT("GWN!I"&amp;Tabelle2!$B102)="","",IF(INDIRECT("GWN!I"&amp;Tabelle2!$B102)=0,Tabelle2!$D102,IF(Tabelle2!K102="µg/l",0.001*INDIRECT("GWN!I"&amp;Tabelle2!$B102),INDIRECT("GWN!I"&amp;Tabelle2!$B102)))))),"")</f>
        <v/>
      </c>
      <c r="L108" s="62" t="str">
        <f ca="1">IF(L$1&lt;&gt;"",IF(ISNA(INDIRECT("GWN!J"&amp;Tabelle2!$B102)),"",IF(INDIRECT("GWN!J"&amp;Tabelle2!$B102)="-","-",IF(INDIRECT("GWN!J"&amp;Tabelle2!$B102)="","",IF(INDIRECT("GWN!J"&amp;Tabelle2!$B102)=0,Tabelle2!$D102,IF(Tabelle2!L102="µg/l",0.001*INDIRECT("GWN!J"&amp;Tabelle2!$B102),INDIRECT("GWN!J"&amp;Tabelle2!$B102)))))),"")</f>
        <v/>
      </c>
      <c r="M108" s="62" t="str">
        <f ca="1">IF(M$1&lt;&gt;"",IF(ISNA(INDIRECT("GWN!K"&amp;Tabelle2!$B102)),"",IF(INDIRECT("GWN!K"&amp;Tabelle2!$B102)="-","-",IF(INDIRECT("GWN!K"&amp;Tabelle2!$B102)="","",IF(INDIRECT("GWN!K"&amp;Tabelle2!$B102)=0,Tabelle2!$D102,IF(Tabelle2!M102="µg/l",0.001*INDIRECT("GWN!K"&amp;Tabelle2!$B102),INDIRECT("GWN!K"&amp;Tabelle2!$B102)))))),"")</f>
        <v/>
      </c>
      <c r="N108" s="62" t="str">
        <f ca="1">IF(N$1&lt;&gt;"",IF(ISNA(INDIRECT("GWN!L"&amp;Tabelle2!$B102)),"",IF(INDIRECT("GWN!L"&amp;Tabelle2!$B102)="-","-",IF(INDIRECT("GWN!L"&amp;Tabelle2!$B102)="","",IF(INDIRECT("GWN!L"&amp;Tabelle2!$B102)=0,Tabelle2!$D102,IF(Tabelle2!N102="µg/l",0.001*INDIRECT("GWN!L"&amp;Tabelle2!$B102),INDIRECT("GWN!L"&amp;Tabelle2!$B102)))))),"")</f>
        <v/>
      </c>
      <c r="O108" s="62" t="str">
        <f ca="1">IF(O$1&lt;&gt;"",IF(ISNA(INDIRECT("GWN!M"&amp;Tabelle2!$B102)),"",IF(INDIRECT("GWN!M"&amp;Tabelle2!$B102)="-","-",IF(INDIRECT("GWN!M"&amp;Tabelle2!$B102)="","",IF(INDIRECT("GWN!M"&amp;Tabelle2!$B102)=0,Tabelle2!$D102,IF(Tabelle2!O102="µg/l",0.001*INDIRECT("GWN!M"&amp;Tabelle2!$B102),INDIRECT("GWN!M"&amp;Tabelle2!$B102)))))),"")</f>
        <v/>
      </c>
      <c r="P108" s="62" t="str">
        <f ca="1">IF(P$1&lt;&gt;"",IF(ISNA(INDIRECT("GWN!N"&amp;Tabelle2!$B102)),"",IF(INDIRECT("GWN!N"&amp;Tabelle2!$B102)="-","-",IF(INDIRECT("GWN!N"&amp;Tabelle2!$B102)="","",IF(INDIRECT("GWN!N"&amp;Tabelle2!$B102)=0,Tabelle2!$D102,IF(Tabelle2!P102="µg/l",0.001*INDIRECT("GWN!N"&amp;Tabelle2!$B102),INDIRECT("GWN!N"&amp;Tabelle2!$B102)))))),"")</f>
        <v/>
      </c>
      <c r="Q108" s="62" t="str">
        <f ca="1">IF(Q$1&lt;&gt;"",IF(ISNA(INDIRECT("GWN!O"&amp;Tabelle2!$B102)),"",IF(INDIRECT("GWN!O"&amp;Tabelle2!$B102)="-","-",IF(INDIRECT("GWN!O"&amp;Tabelle2!$B102)="","",IF(INDIRECT("GWN!O"&amp;Tabelle2!$B102)=0,Tabelle2!$D102,IF(Tabelle2!Q102="µg/l",0.001*INDIRECT("GWN!O"&amp;Tabelle2!$B102),INDIRECT("GWN!O"&amp;Tabelle2!$B102)))))),"")</f>
        <v/>
      </c>
      <c r="R108" s="62" t="str">
        <f ca="1">IF(R$1&lt;&gt;"",IF(ISNA(INDIRECT("GWN!P"&amp;Tabelle2!$B102)),"",IF(INDIRECT("GWN!P"&amp;Tabelle2!$B102)="-","-",IF(INDIRECT("GWN!P"&amp;Tabelle2!$B102)="","",IF(INDIRECT("GWN!P"&amp;Tabelle2!$B102)=0,Tabelle2!$D102,IF(Tabelle2!R102="µg/l",0.001*INDIRECT("GWN!P"&amp;Tabelle2!$B102),INDIRECT("GWN!P"&amp;Tabelle2!$B102)))))),"")</f>
        <v/>
      </c>
      <c r="S108" s="62" t="str">
        <f ca="1">IF(S$1&lt;&gt;"",IF(ISNA(INDIRECT("GWN!Q"&amp;Tabelle2!$B102)),"",IF(INDIRECT("GWN!Q"&amp;Tabelle2!$B102)="-","-",IF(INDIRECT("GWN!Q"&amp;Tabelle2!$B102)="","",IF(INDIRECT("GWN!Q"&amp;Tabelle2!$B102)=0,Tabelle2!$D102,IF(Tabelle2!S102="µg/l",0.001*INDIRECT("GWN!Q"&amp;Tabelle2!$B102),INDIRECT("GWN!Q"&amp;Tabelle2!$B102)))))),"")</f>
        <v/>
      </c>
      <c r="T108" s="62" t="str">
        <f ca="1">IF(T$1&lt;&gt;"",IF(ISNA(INDIRECT("GWN!R"&amp;Tabelle2!$B102)),"",IF(INDIRECT("GWN!R"&amp;Tabelle2!$B102)="-","-",IF(INDIRECT("GWN!R"&amp;Tabelle2!$B102)="","",IF(INDIRECT("GWN!R"&amp;Tabelle2!$B102)=0,Tabelle2!$D102,IF(Tabelle2!T102="µg/l",0.001*INDIRECT("GWN!R"&amp;Tabelle2!$B102),INDIRECT("GWN!R"&amp;Tabelle2!$B102)))))),"")</f>
        <v/>
      </c>
      <c r="U108" s="62" t="str">
        <f ca="1">IF(U$1&lt;&gt;"",IF(ISNA(INDIRECT("GWN!S"&amp;Tabelle2!$B102)),"",IF(INDIRECT("GWN!S"&amp;Tabelle2!$B102)="-","-",IF(INDIRECT("GWN!S"&amp;Tabelle2!$B102)="","",IF(INDIRECT("GWN!S"&amp;Tabelle2!$B102)=0,Tabelle2!$D102,IF(Tabelle2!U102="µg/l",0.001*INDIRECT("GWN!S"&amp;Tabelle2!$B102),INDIRECT("GWN!S"&amp;Tabelle2!$B102)))))),"")</f>
        <v/>
      </c>
      <c r="V108" s="62" t="str">
        <f ca="1">IF(V$1&lt;&gt;"",IF(ISNA(INDIRECT("GWN!T"&amp;Tabelle2!$B102)),"",IF(INDIRECT("GWN!T"&amp;Tabelle2!$B102)="-","-",IF(INDIRECT("GWN!T"&amp;Tabelle2!$B102)="","",IF(INDIRECT("GWN!T"&amp;Tabelle2!$B102)=0,Tabelle2!$D102,IF(Tabelle2!V102="µg/l",0.001*INDIRECT("GWN!T"&amp;Tabelle2!$B102),INDIRECT("GWN!T"&amp;Tabelle2!$B102)))))),"")</f>
        <v/>
      </c>
      <c r="W108" s="62" t="str">
        <f ca="1">IF(W$1&lt;&gt;"",IF(ISNA(INDIRECT("GWN!U"&amp;Tabelle2!$B102)),"",IF(INDIRECT("GWN!U"&amp;Tabelle2!$B102)="-","-",IF(INDIRECT("GWN!U"&amp;Tabelle2!$B102)="","",IF(INDIRECT("GWN!U"&amp;Tabelle2!$B102)=0,Tabelle2!$D102,IF(Tabelle2!W102="µg/l",0.001*INDIRECT("GWN!U"&amp;Tabelle2!$B102),INDIRECT("GWN!U"&amp;Tabelle2!$B102)))))),"")</f>
        <v/>
      </c>
      <c r="X108" s="62" t="str">
        <f ca="1">IF(X$1&lt;&gt;"",IF(ISNA(INDIRECT("GWN!V"&amp;Tabelle2!$B102)),"",IF(INDIRECT("GWN!V"&amp;Tabelle2!$B102)="-","-",IF(INDIRECT("GWN!V"&amp;Tabelle2!$B102)="","",IF(INDIRECT("GWN!V"&amp;Tabelle2!$B102)=0,Tabelle2!$D102,IF(Tabelle2!X102="µg/l",0.001*INDIRECT("GWN!V"&amp;Tabelle2!$B102),INDIRECT("GWN!V"&amp;Tabelle2!$B102)))))),"")</f>
        <v/>
      </c>
      <c r="Y108" s="62" t="str">
        <f ca="1">IF(Y$1&lt;&gt;"",IF(ISNA(INDIRECT("GWN!W"&amp;Tabelle2!$B102)),"",IF(INDIRECT("GWN!W"&amp;Tabelle2!$B102)="-","-",IF(INDIRECT("GWN!W"&amp;Tabelle2!$B102)="","",IF(INDIRECT("GWN!W"&amp;Tabelle2!$B102)=0,Tabelle2!$D102,IF(Tabelle2!Y102="µg/l",0.001*INDIRECT("GWN!W"&amp;Tabelle2!$B102),INDIRECT("GWN!W"&amp;Tabelle2!$B102)))))),"")</f>
        <v/>
      </c>
      <c r="Z108" s="62" t="str">
        <f ca="1">IF(Z$1&lt;&gt;"",IF(ISNA(INDIRECT("GWN!X"&amp;Tabelle2!$B102)),"",IF(INDIRECT("GWN!X"&amp;Tabelle2!$B102)="-","-",IF(INDIRECT("GWN!X"&amp;Tabelle2!$B102)="","",IF(INDIRECT("GWN!X"&amp;Tabelle2!$B102)=0,Tabelle2!$D102,IF(Tabelle2!Z102="µg/l",0.001*INDIRECT("GWN!X"&amp;Tabelle2!$B102),INDIRECT("GWN!X"&amp;Tabelle2!$B102)))))),"")</f>
        <v/>
      </c>
      <c r="AA108" s="48"/>
    </row>
    <row r="109" spans="1:27" x14ac:dyDescent="0.2">
      <c r="A109" s="173"/>
      <c r="B109" s="62"/>
      <c r="C109" s="62" t="s">
        <v>147</v>
      </c>
      <c r="D109" s="62" t="s">
        <v>147</v>
      </c>
      <c r="E109" s="165" t="s">
        <v>225</v>
      </c>
      <c r="F109" s="166" t="s">
        <v>135</v>
      </c>
      <c r="G109" s="62" t="str">
        <f ca="1">IF(G$1&lt;&gt;"",IF(ISNA(INDIRECT("GWN!E"&amp;Tabelle2!$B103)),"",IF(INDIRECT("GWN!E"&amp;Tabelle2!$B103)="-","-",IF(INDIRECT("GWN!E"&amp;Tabelle2!$B103)="","",IF(INDIRECT("GWN!E"&amp;Tabelle2!$B103)=0,Tabelle2!$D103,IF(Tabelle2!G103="µg/l",0.001*INDIRECT("GWN!E"&amp;Tabelle2!$B103),INDIRECT("GWN!E"&amp;Tabelle2!$B103)))))),"")</f>
        <v/>
      </c>
      <c r="H109" s="62" t="str">
        <f ca="1">IF(H$1&lt;&gt;"",IF(ISNA(INDIRECT("GWN!F"&amp;Tabelle2!$B103)),"",IF(INDIRECT("GWN!F"&amp;Tabelle2!$B103)="-","-",IF(INDIRECT("GWN!F"&amp;Tabelle2!$B103)="","",IF(INDIRECT("GWN!F"&amp;Tabelle2!$B103)=0,Tabelle2!$D103,IF(Tabelle2!H103="µg/l",0.001*INDIRECT("GWN!F"&amp;Tabelle2!$B103),INDIRECT("GWN!F"&amp;Tabelle2!$B103)))))),"")</f>
        <v/>
      </c>
      <c r="I109" s="62" t="str">
        <f ca="1">IF(I$1&lt;&gt;"",IF(ISNA(INDIRECT("GWN!G"&amp;Tabelle2!$B103)),"",IF(INDIRECT("GWN!G"&amp;Tabelle2!$B103)="-","-",IF(INDIRECT("GWN!G"&amp;Tabelle2!$B103)="","",IF(INDIRECT("GWN!G"&amp;Tabelle2!$B103)=0,Tabelle2!$D103,IF(Tabelle2!I103="µg/l",0.001*INDIRECT("GWN!G"&amp;Tabelle2!$B103),INDIRECT("GWN!G"&amp;Tabelle2!$B103)))))),"")</f>
        <v/>
      </c>
      <c r="J109" s="62" t="str">
        <f ca="1">IF(J$1&lt;&gt;"",IF(ISNA(INDIRECT("GWN!H"&amp;Tabelle2!$B103)),"",IF(INDIRECT("GWN!H"&amp;Tabelle2!$B103)="-","-",IF(INDIRECT("GWN!H"&amp;Tabelle2!$B103)="","",IF(INDIRECT("GWN!H"&amp;Tabelle2!$B103)=0,Tabelle2!$D103,IF(Tabelle2!J103="µg/l",0.001*INDIRECT("GWN!H"&amp;Tabelle2!$B103),INDIRECT("GWN!H"&amp;Tabelle2!$B103)))))),"")</f>
        <v/>
      </c>
      <c r="K109" s="62" t="str">
        <f ca="1">IF(K$1&lt;&gt;"",IF(ISNA(INDIRECT("GWN!I"&amp;Tabelle2!$B103)),"",IF(INDIRECT("GWN!I"&amp;Tabelle2!$B103)="-","-",IF(INDIRECT("GWN!I"&amp;Tabelle2!$B103)="","",IF(INDIRECT("GWN!I"&amp;Tabelle2!$B103)=0,Tabelle2!$D103,IF(Tabelle2!K103="µg/l",0.001*INDIRECT("GWN!I"&amp;Tabelle2!$B103),INDIRECT("GWN!I"&amp;Tabelle2!$B103)))))),"")</f>
        <v/>
      </c>
      <c r="L109" s="62" t="str">
        <f ca="1">IF(L$1&lt;&gt;"",IF(ISNA(INDIRECT("GWN!J"&amp;Tabelle2!$B103)),"",IF(INDIRECT("GWN!J"&amp;Tabelle2!$B103)="-","-",IF(INDIRECT("GWN!J"&amp;Tabelle2!$B103)="","",IF(INDIRECT("GWN!J"&amp;Tabelle2!$B103)=0,Tabelle2!$D103,IF(Tabelle2!L103="µg/l",0.001*INDIRECT("GWN!J"&amp;Tabelle2!$B103),INDIRECT("GWN!J"&amp;Tabelle2!$B103)))))),"")</f>
        <v/>
      </c>
      <c r="M109" s="62" t="str">
        <f ca="1">IF(M$1&lt;&gt;"",IF(ISNA(INDIRECT("GWN!K"&amp;Tabelle2!$B103)),"",IF(INDIRECT("GWN!K"&amp;Tabelle2!$B103)="-","-",IF(INDIRECT("GWN!K"&amp;Tabelle2!$B103)="","",IF(INDIRECT("GWN!K"&amp;Tabelle2!$B103)=0,Tabelle2!$D103,IF(Tabelle2!M103="µg/l",0.001*INDIRECT("GWN!K"&amp;Tabelle2!$B103),INDIRECT("GWN!K"&amp;Tabelle2!$B103)))))),"")</f>
        <v/>
      </c>
      <c r="N109" s="62" t="str">
        <f ca="1">IF(N$1&lt;&gt;"",IF(ISNA(INDIRECT("GWN!L"&amp;Tabelle2!$B103)),"",IF(INDIRECT("GWN!L"&amp;Tabelle2!$B103)="-","-",IF(INDIRECT("GWN!L"&amp;Tabelle2!$B103)="","",IF(INDIRECT("GWN!L"&amp;Tabelle2!$B103)=0,Tabelle2!$D103,IF(Tabelle2!N103="µg/l",0.001*INDIRECT("GWN!L"&amp;Tabelle2!$B103),INDIRECT("GWN!L"&amp;Tabelle2!$B103)))))),"")</f>
        <v/>
      </c>
      <c r="O109" s="62" t="str">
        <f ca="1">IF(O$1&lt;&gt;"",IF(ISNA(INDIRECT("GWN!M"&amp;Tabelle2!$B103)),"",IF(INDIRECT("GWN!M"&amp;Tabelle2!$B103)="-","-",IF(INDIRECT("GWN!M"&amp;Tabelle2!$B103)="","",IF(INDIRECT("GWN!M"&amp;Tabelle2!$B103)=0,Tabelle2!$D103,IF(Tabelle2!O103="µg/l",0.001*INDIRECT("GWN!M"&amp;Tabelle2!$B103),INDIRECT("GWN!M"&amp;Tabelle2!$B103)))))),"")</f>
        <v/>
      </c>
      <c r="P109" s="62" t="str">
        <f ca="1">IF(P$1&lt;&gt;"",IF(ISNA(INDIRECT("GWN!N"&amp;Tabelle2!$B103)),"",IF(INDIRECT("GWN!N"&amp;Tabelle2!$B103)="-","-",IF(INDIRECT("GWN!N"&amp;Tabelle2!$B103)="","",IF(INDIRECT("GWN!N"&amp;Tabelle2!$B103)=0,Tabelle2!$D103,IF(Tabelle2!P103="µg/l",0.001*INDIRECT("GWN!N"&amp;Tabelle2!$B103),INDIRECT("GWN!N"&amp;Tabelle2!$B103)))))),"")</f>
        <v/>
      </c>
      <c r="Q109" s="62" t="str">
        <f ca="1">IF(Q$1&lt;&gt;"",IF(ISNA(INDIRECT("GWN!O"&amp;Tabelle2!$B103)),"",IF(INDIRECT("GWN!O"&amp;Tabelle2!$B103)="-","-",IF(INDIRECT("GWN!O"&amp;Tabelle2!$B103)="","",IF(INDIRECT("GWN!O"&amp;Tabelle2!$B103)=0,Tabelle2!$D103,IF(Tabelle2!Q103="µg/l",0.001*INDIRECT("GWN!O"&amp;Tabelle2!$B103),INDIRECT("GWN!O"&amp;Tabelle2!$B103)))))),"")</f>
        <v/>
      </c>
      <c r="R109" s="62" t="str">
        <f ca="1">IF(R$1&lt;&gt;"",IF(ISNA(INDIRECT("GWN!P"&amp;Tabelle2!$B103)),"",IF(INDIRECT("GWN!P"&amp;Tabelle2!$B103)="-","-",IF(INDIRECT("GWN!P"&amp;Tabelle2!$B103)="","",IF(INDIRECT("GWN!P"&amp;Tabelle2!$B103)=0,Tabelle2!$D103,IF(Tabelle2!R103="µg/l",0.001*INDIRECT("GWN!P"&amp;Tabelle2!$B103),INDIRECT("GWN!P"&amp;Tabelle2!$B103)))))),"")</f>
        <v/>
      </c>
      <c r="S109" s="62" t="str">
        <f ca="1">IF(S$1&lt;&gt;"",IF(ISNA(INDIRECT("GWN!Q"&amp;Tabelle2!$B103)),"",IF(INDIRECT("GWN!Q"&amp;Tabelle2!$B103)="-","-",IF(INDIRECT("GWN!Q"&amp;Tabelle2!$B103)="","",IF(INDIRECT("GWN!Q"&amp;Tabelle2!$B103)=0,Tabelle2!$D103,IF(Tabelle2!S103="µg/l",0.001*INDIRECT("GWN!Q"&amp;Tabelle2!$B103),INDIRECT("GWN!Q"&amp;Tabelle2!$B103)))))),"")</f>
        <v/>
      </c>
      <c r="T109" s="62" t="str">
        <f ca="1">IF(T$1&lt;&gt;"",IF(ISNA(INDIRECT("GWN!R"&amp;Tabelle2!$B103)),"",IF(INDIRECT("GWN!R"&amp;Tabelle2!$B103)="-","-",IF(INDIRECT("GWN!R"&amp;Tabelle2!$B103)="","",IF(INDIRECT("GWN!R"&amp;Tabelle2!$B103)=0,Tabelle2!$D103,IF(Tabelle2!T103="µg/l",0.001*INDIRECT("GWN!R"&amp;Tabelle2!$B103),INDIRECT("GWN!R"&amp;Tabelle2!$B103)))))),"")</f>
        <v/>
      </c>
      <c r="U109" s="62" t="str">
        <f ca="1">IF(U$1&lt;&gt;"",IF(ISNA(INDIRECT("GWN!S"&amp;Tabelle2!$B103)),"",IF(INDIRECT("GWN!S"&amp;Tabelle2!$B103)="-","-",IF(INDIRECT("GWN!S"&amp;Tabelle2!$B103)="","",IF(INDIRECT("GWN!S"&amp;Tabelle2!$B103)=0,Tabelle2!$D103,IF(Tabelle2!U103="µg/l",0.001*INDIRECT("GWN!S"&amp;Tabelle2!$B103),INDIRECT("GWN!S"&amp;Tabelle2!$B103)))))),"")</f>
        <v/>
      </c>
      <c r="V109" s="62" t="str">
        <f ca="1">IF(V$1&lt;&gt;"",IF(ISNA(INDIRECT("GWN!T"&amp;Tabelle2!$B103)),"",IF(INDIRECT("GWN!T"&amp;Tabelle2!$B103)="-","-",IF(INDIRECT("GWN!T"&amp;Tabelle2!$B103)="","",IF(INDIRECT("GWN!T"&amp;Tabelle2!$B103)=0,Tabelle2!$D103,IF(Tabelle2!V103="µg/l",0.001*INDIRECT("GWN!T"&amp;Tabelle2!$B103),INDIRECT("GWN!T"&amp;Tabelle2!$B103)))))),"")</f>
        <v/>
      </c>
      <c r="W109" s="62" t="str">
        <f ca="1">IF(W$1&lt;&gt;"",IF(ISNA(INDIRECT("GWN!U"&amp;Tabelle2!$B103)),"",IF(INDIRECT("GWN!U"&amp;Tabelle2!$B103)="-","-",IF(INDIRECT("GWN!U"&amp;Tabelle2!$B103)="","",IF(INDIRECT("GWN!U"&amp;Tabelle2!$B103)=0,Tabelle2!$D103,IF(Tabelle2!W103="µg/l",0.001*INDIRECT("GWN!U"&amp;Tabelle2!$B103),INDIRECT("GWN!U"&amp;Tabelle2!$B103)))))),"")</f>
        <v/>
      </c>
      <c r="X109" s="62" t="str">
        <f ca="1">IF(X$1&lt;&gt;"",IF(ISNA(INDIRECT("GWN!V"&amp;Tabelle2!$B103)),"",IF(INDIRECT("GWN!V"&amp;Tabelle2!$B103)="-","-",IF(INDIRECT("GWN!V"&amp;Tabelle2!$B103)="","",IF(INDIRECT("GWN!V"&amp;Tabelle2!$B103)=0,Tabelle2!$D103,IF(Tabelle2!X103="µg/l",0.001*INDIRECT("GWN!V"&amp;Tabelle2!$B103),INDIRECT("GWN!V"&amp;Tabelle2!$B103)))))),"")</f>
        <v/>
      </c>
      <c r="Y109" s="62" t="str">
        <f ca="1">IF(Y$1&lt;&gt;"",IF(ISNA(INDIRECT("GWN!W"&amp;Tabelle2!$B103)),"",IF(INDIRECT("GWN!W"&amp;Tabelle2!$B103)="-","-",IF(INDIRECT("GWN!W"&amp;Tabelle2!$B103)="","",IF(INDIRECT("GWN!W"&amp;Tabelle2!$B103)=0,Tabelle2!$D103,IF(Tabelle2!Y103="µg/l",0.001*INDIRECT("GWN!W"&amp;Tabelle2!$B103),INDIRECT("GWN!W"&amp;Tabelle2!$B103)))))),"")</f>
        <v/>
      </c>
      <c r="Z109" s="62" t="str">
        <f ca="1">IF(Z$1&lt;&gt;"",IF(ISNA(INDIRECT("GWN!X"&amp;Tabelle2!$B103)),"",IF(INDIRECT("GWN!X"&amp;Tabelle2!$B103)="-","-",IF(INDIRECT("GWN!X"&amp;Tabelle2!$B103)="","",IF(INDIRECT("GWN!X"&amp;Tabelle2!$B103)=0,Tabelle2!$D103,IF(Tabelle2!Z103="µg/l",0.001*INDIRECT("GWN!X"&amp;Tabelle2!$B103),INDIRECT("GWN!X"&amp;Tabelle2!$B103)))))),"")</f>
        <v/>
      </c>
      <c r="AA109" s="48"/>
    </row>
    <row r="110" spans="1:27" x14ac:dyDescent="0.2">
      <c r="E110" s="21" t="s">
        <v>240</v>
      </c>
      <c r="F110" s="174" t="s">
        <v>57</v>
      </c>
      <c r="G110" s="62" t="str">
        <f ca="1">IF(G$1&lt;&gt;"",IF(ISNA(INDIRECT("GWN!E"&amp;Tabelle2!$B104)),"",IF(INDIRECT("GWN!E"&amp;Tabelle2!$B104)="-","-",IF(INDIRECT("GWN!E"&amp;Tabelle2!$B104)="","",IF(INDIRECT("GWN!E"&amp;Tabelle2!$B104)=0,Tabelle2!$D104,IF(Tabelle2!G104="µg/l",0.001*INDIRECT("GWN!E"&amp;Tabelle2!$B104),INDIRECT("GWN!E"&amp;Tabelle2!$B104)))))),"")</f>
        <v/>
      </c>
      <c r="H110" s="62" t="str">
        <f ca="1">IF(H$1&lt;&gt;"",IF(ISNA(INDIRECT("GWN!F"&amp;Tabelle2!$B104)),"",IF(INDIRECT("GWN!F"&amp;Tabelle2!$B104)="-","-",IF(INDIRECT("GWN!F"&amp;Tabelle2!$B104)="","",IF(INDIRECT("GWN!F"&amp;Tabelle2!$B104)=0,Tabelle2!$D104,IF(Tabelle2!H104="µg/l",0.001*INDIRECT("GWN!F"&amp;Tabelle2!$B104),INDIRECT("GWN!F"&amp;Tabelle2!$B104)))))),"")</f>
        <v/>
      </c>
      <c r="I110" s="62" t="str">
        <f ca="1">IF(I$1&lt;&gt;"",IF(ISNA(INDIRECT("GWN!G"&amp;Tabelle2!$B104)),"",IF(INDIRECT("GWN!G"&amp;Tabelle2!$B104)="-","-",IF(INDIRECT("GWN!G"&amp;Tabelle2!$B104)="","",IF(INDIRECT("GWN!G"&amp;Tabelle2!$B104)=0,Tabelle2!$D104,IF(Tabelle2!I104="µg/l",0.001*INDIRECT("GWN!G"&amp;Tabelle2!$B104),INDIRECT("GWN!G"&amp;Tabelle2!$B104)))))),"")</f>
        <v/>
      </c>
      <c r="J110" s="62" t="str">
        <f ca="1">IF(J$1&lt;&gt;"",IF(ISNA(INDIRECT("GWN!H"&amp;Tabelle2!$B104)),"",IF(INDIRECT("GWN!H"&amp;Tabelle2!$B104)="-","-",IF(INDIRECT("GWN!H"&amp;Tabelle2!$B104)="","",IF(INDIRECT("GWN!H"&amp;Tabelle2!$B104)=0,Tabelle2!$D104,IF(Tabelle2!J104="µg/l",0.001*INDIRECT("GWN!H"&amp;Tabelle2!$B104),INDIRECT("GWN!H"&amp;Tabelle2!$B104)))))),"")</f>
        <v/>
      </c>
      <c r="K110" s="62" t="str">
        <f ca="1">IF(K$1&lt;&gt;"",IF(ISNA(INDIRECT("GWN!I"&amp;Tabelle2!$B104)),"",IF(INDIRECT("GWN!I"&amp;Tabelle2!$B104)="-","-",IF(INDIRECT("GWN!I"&amp;Tabelle2!$B104)="","",IF(INDIRECT("GWN!I"&amp;Tabelle2!$B104)=0,Tabelle2!$D104,IF(Tabelle2!K104="µg/l",0.001*INDIRECT("GWN!I"&amp;Tabelle2!$B104),INDIRECT("GWN!I"&amp;Tabelle2!$B104)))))),"")</f>
        <v/>
      </c>
      <c r="L110" s="62" t="str">
        <f ca="1">IF(L$1&lt;&gt;"",IF(ISNA(INDIRECT("GWN!J"&amp;Tabelle2!$B104)),"",IF(INDIRECT("GWN!J"&amp;Tabelle2!$B104)="-","-",IF(INDIRECT("GWN!J"&amp;Tabelle2!$B104)="","",IF(INDIRECT("GWN!J"&amp;Tabelle2!$B104)=0,Tabelle2!$D104,IF(Tabelle2!L104="µg/l",0.001*INDIRECT("GWN!J"&amp;Tabelle2!$B104),INDIRECT("GWN!J"&amp;Tabelle2!$B104)))))),"")</f>
        <v/>
      </c>
      <c r="M110" s="62" t="str">
        <f ca="1">IF(M$1&lt;&gt;"",IF(ISNA(INDIRECT("GWN!K"&amp;Tabelle2!$B104)),"",IF(INDIRECT("GWN!K"&amp;Tabelle2!$B104)="-","-",IF(INDIRECT("GWN!K"&amp;Tabelle2!$B104)="","",IF(INDIRECT("GWN!K"&amp;Tabelle2!$B104)=0,Tabelle2!$D104,IF(Tabelle2!M104="µg/l",0.001*INDIRECT("GWN!K"&amp;Tabelle2!$B104),INDIRECT("GWN!K"&amp;Tabelle2!$B104)))))),"")</f>
        <v/>
      </c>
      <c r="N110" s="62" t="str">
        <f ca="1">IF(N$1&lt;&gt;"",IF(ISNA(INDIRECT("GWN!L"&amp;Tabelle2!$B104)),"",IF(INDIRECT("GWN!L"&amp;Tabelle2!$B104)="-","-",IF(INDIRECT("GWN!L"&amp;Tabelle2!$B104)="","",IF(INDIRECT("GWN!L"&amp;Tabelle2!$B104)=0,Tabelle2!$D104,IF(Tabelle2!N104="µg/l",0.001*INDIRECT("GWN!L"&amp;Tabelle2!$B104),INDIRECT("GWN!L"&amp;Tabelle2!$B104)))))),"")</f>
        <v/>
      </c>
      <c r="O110" s="62" t="str">
        <f ca="1">IF(O$1&lt;&gt;"",IF(ISNA(INDIRECT("GWN!M"&amp;Tabelle2!$B104)),"",IF(INDIRECT("GWN!M"&amp;Tabelle2!$B104)="-","-",IF(INDIRECT("GWN!M"&amp;Tabelle2!$B104)="","",IF(INDIRECT("GWN!M"&amp;Tabelle2!$B104)=0,Tabelle2!$D104,IF(Tabelle2!O104="µg/l",0.001*INDIRECT("GWN!M"&amp;Tabelle2!$B104),INDIRECT("GWN!M"&amp;Tabelle2!$B104)))))),"")</f>
        <v/>
      </c>
      <c r="P110" s="62" t="str">
        <f ca="1">IF(P$1&lt;&gt;"",IF(ISNA(INDIRECT("GWN!N"&amp;Tabelle2!$B104)),"",IF(INDIRECT("GWN!N"&amp;Tabelle2!$B104)="-","-",IF(INDIRECT("GWN!N"&amp;Tabelle2!$B104)="","",IF(INDIRECT("GWN!N"&amp;Tabelle2!$B104)=0,Tabelle2!$D104,IF(Tabelle2!P104="µg/l",0.001*INDIRECT("GWN!N"&amp;Tabelle2!$B104),INDIRECT("GWN!N"&amp;Tabelle2!$B104)))))),"")</f>
        <v/>
      </c>
      <c r="Q110" s="62" t="str">
        <f ca="1">IF(Q$1&lt;&gt;"",IF(ISNA(INDIRECT("GWN!O"&amp;Tabelle2!$B104)),"",IF(INDIRECT("GWN!O"&amp;Tabelle2!$B104)="-","-",IF(INDIRECT("GWN!O"&amp;Tabelle2!$B104)="","",IF(INDIRECT("GWN!O"&amp;Tabelle2!$B104)=0,Tabelle2!$D104,IF(Tabelle2!Q104="µg/l",0.001*INDIRECT("GWN!O"&amp;Tabelle2!$B104),INDIRECT("GWN!O"&amp;Tabelle2!$B104)))))),"")</f>
        <v/>
      </c>
      <c r="R110" s="62" t="str">
        <f ca="1">IF(R$1&lt;&gt;"",IF(ISNA(INDIRECT("GWN!P"&amp;Tabelle2!$B104)),"",IF(INDIRECT("GWN!P"&amp;Tabelle2!$B104)="-","-",IF(INDIRECT("GWN!P"&amp;Tabelle2!$B104)="","",IF(INDIRECT("GWN!P"&amp;Tabelle2!$B104)=0,Tabelle2!$D104,IF(Tabelle2!R104="µg/l",0.001*INDIRECT("GWN!P"&amp;Tabelle2!$B104),INDIRECT("GWN!P"&amp;Tabelle2!$B104)))))),"")</f>
        <v/>
      </c>
      <c r="S110" s="62" t="str">
        <f ca="1">IF(S$1&lt;&gt;"",IF(ISNA(INDIRECT("GWN!Q"&amp;Tabelle2!$B104)),"",IF(INDIRECT("GWN!Q"&amp;Tabelle2!$B104)="-","-",IF(INDIRECT("GWN!Q"&amp;Tabelle2!$B104)="","",IF(INDIRECT("GWN!Q"&amp;Tabelle2!$B104)=0,Tabelle2!$D104,IF(Tabelle2!S104="µg/l",0.001*INDIRECT("GWN!Q"&amp;Tabelle2!$B104),INDIRECT("GWN!Q"&amp;Tabelle2!$B104)))))),"")</f>
        <v/>
      </c>
      <c r="T110" s="62" t="str">
        <f ca="1">IF(T$1&lt;&gt;"",IF(ISNA(INDIRECT("GWN!R"&amp;Tabelle2!$B104)),"",IF(INDIRECT("GWN!R"&amp;Tabelle2!$B104)="-","-",IF(INDIRECT("GWN!R"&amp;Tabelle2!$B104)="","",IF(INDIRECT("GWN!R"&amp;Tabelle2!$B104)=0,Tabelle2!$D104,IF(Tabelle2!T104="µg/l",0.001*INDIRECT("GWN!R"&amp;Tabelle2!$B104),INDIRECT("GWN!R"&amp;Tabelle2!$B104)))))),"")</f>
        <v/>
      </c>
      <c r="U110" s="62" t="str">
        <f ca="1">IF(U$1&lt;&gt;"",IF(ISNA(INDIRECT("GWN!S"&amp;Tabelle2!$B104)),"",IF(INDIRECT("GWN!S"&amp;Tabelle2!$B104)="-","-",IF(INDIRECT("GWN!S"&amp;Tabelle2!$B104)="","",IF(INDIRECT("GWN!S"&amp;Tabelle2!$B104)=0,Tabelle2!$D104,IF(Tabelle2!U104="µg/l",0.001*INDIRECT("GWN!S"&amp;Tabelle2!$B104),INDIRECT("GWN!S"&amp;Tabelle2!$B104)))))),"")</f>
        <v/>
      </c>
      <c r="V110" s="62" t="str">
        <f ca="1">IF(V$1&lt;&gt;"",IF(ISNA(INDIRECT("GWN!T"&amp;Tabelle2!$B104)),"",IF(INDIRECT("GWN!T"&amp;Tabelle2!$B104)="-","-",IF(INDIRECT("GWN!T"&amp;Tabelle2!$B104)="","",IF(INDIRECT("GWN!T"&amp;Tabelle2!$B104)=0,Tabelle2!$D104,IF(Tabelle2!V104="µg/l",0.001*INDIRECT("GWN!T"&amp;Tabelle2!$B104),INDIRECT("GWN!T"&amp;Tabelle2!$B104)))))),"")</f>
        <v/>
      </c>
      <c r="W110" s="62" t="str">
        <f ca="1">IF(W$1&lt;&gt;"",IF(ISNA(INDIRECT("GWN!U"&amp;Tabelle2!$B104)),"",IF(INDIRECT("GWN!U"&amp;Tabelle2!$B104)="-","-",IF(INDIRECT("GWN!U"&amp;Tabelle2!$B104)="","",IF(INDIRECT("GWN!U"&amp;Tabelle2!$B104)=0,Tabelle2!$D104,IF(Tabelle2!W104="µg/l",0.001*INDIRECT("GWN!U"&amp;Tabelle2!$B104),INDIRECT("GWN!U"&amp;Tabelle2!$B104)))))),"")</f>
        <v/>
      </c>
      <c r="X110" s="62" t="str">
        <f ca="1">IF(X$1&lt;&gt;"",IF(ISNA(INDIRECT("GWN!V"&amp;Tabelle2!$B104)),"",IF(INDIRECT("GWN!V"&amp;Tabelle2!$B104)="-","-",IF(INDIRECT("GWN!V"&amp;Tabelle2!$B104)="","",IF(INDIRECT("GWN!V"&amp;Tabelle2!$B104)=0,Tabelle2!$D104,IF(Tabelle2!X104="µg/l",0.001*INDIRECT("GWN!V"&amp;Tabelle2!$B104),INDIRECT("GWN!V"&amp;Tabelle2!$B104)))))),"")</f>
        <v/>
      </c>
      <c r="Y110" s="62" t="str">
        <f ca="1">IF(Y$1&lt;&gt;"",IF(ISNA(INDIRECT("GWN!W"&amp;Tabelle2!$B104)),"",IF(INDIRECT("GWN!W"&amp;Tabelle2!$B104)="-","-",IF(INDIRECT("GWN!W"&amp;Tabelle2!$B104)="","",IF(INDIRECT("GWN!W"&amp;Tabelle2!$B104)=0,Tabelle2!$D104,IF(Tabelle2!Y104="µg/l",0.001*INDIRECT("GWN!W"&amp;Tabelle2!$B104),INDIRECT("GWN!W"&amp;Tabelle2!$B104)))))),"")</f>
        <v/>
      </c>
      <c r="Z110" s="62" t="str">
        <f ca="1">IF(Z$1&lt;&gt;"",IF(ISNA(INDIRECT("GWN!X"&amp;Tabelle2!$B104)),"",IF(INDIRECT("GWN!X"&amp;Tabelle2!$B104)="-","-",IF(INDIRECT("GWN!X"&amp;Tabelle2!$B104)="","",IF(INDIRECT("GWN!X"&amp;Tabelle2!$B104)=0,Tabelle2!$D104,IF(Tabelle2!Z104="µg/l",0.001*INDIRECT("GWN!X"&amp;Tabelle2!$B104),INDIRECT("GWN!X"&amp;Tabelle2!$B104)))))),"")</f>
        <v/>
      </c>
      <c r="AA110" s="48"/>
    </row>
    <row r="111" spans="1:27" x14ac:dyDescent="0.2"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48"/>
    </row>
    <row r="112" spans="1:27" x14ac:dyDescent="0.2">
      <c r="E112" s="318" t="s">
        <v>266</v>
      </c>
      <c r="F112" s="319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48"/>
    </row>
    <row r="113" spans="5:26" x14ac:dyDescent="0.2">
      <c r="E113" s="318"/>
      <c r="F113" s="319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5:26" x14ac:dyDescent="0.2">
      <c r="E114" s="320" t="s">
        <v>177</v>
      </c>
      <c r="F114" s="319" t="s">
        <v>9</v>
      </c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5:26" x14ac:dyDescent="0.2">
      <c r="E115" s="165" t="s">
        <v>265</v>
      </c>
      <c r="F115" s="166" t="s">
        <v>9</v>
      </c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5:26" x14ac:dyDescent="0.2">
      <c r="E116" s="165" t="s">
        <v>265</v>
      </c>
      <c r="F116" s="166" t="s">
        <v>38</v>
      </c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5:26" x14ac:dyDescent="0.2">
      <c r="E117" s="165" t="s">
        <v>267</v>
      </c>
      <c r="F117" s="166" t="s">
        <v>38</v>
      </c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5:26" x14ac:dyDescent="0.2">
      <c r="E118" s="165" t="s">
        <v>238</v>
      </c>
      <c r="F118" s="166" t="s">
        <v>38</v>
      </c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5:26" x14ac:dyDescent="0.2"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5:26" x14ac:dyDescent="0.2">
      <c r="Y120" s="175"/>
      <c r="Z120" s="175"/>
    </row>
  </sheetData>
  <sheetProtection autoFilter="0"/>
  <autoFilter ref="A1:D116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tabColor rgb="FFFF0000"/>
  </sheetPr>
  <dimension ref="A1:AL100"/>
  <sheetViews>
    <sheetView workbookViewId="0">
      <selection sqref="A1:AJ1"/>
    </sheetView>
  </sheetViews>
  <sheetFormatPr baseColWidth="10" defaultRowHeight="11.25" x14ac:dyDescent="0.2"/>
  <cols>
    <col min="1" max="1" width="13.83203125" customWidth="1"/>
    <col min="2" max="3" width="9.83203125" customWidth="1"/>
    <col min="4" max="33" width="13.83203125" customWidth="1"/>
    <col min="34" max="34" width="12.6640625" customWidth="1"/>
    <col min="35" max="36" width="12.83203125" customWidth="1"/>
  </cols>
  <sheetData>
    <row r="1" spans="1:38" ht="18" customHeight="1" x14ac:dyDescent="0.2">
      <c r="A1" s="432" t="s">
        <v>264</v>
      </c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  <c r="M1" s="432"/>
      <c r="N1" s="432"/>
      <c r="O1" s="432"/>
      <c r="P1" s="432"/>
      <c r="Q1" s="432"/>
      <c r="R1" s="432"/>
      <c r="S1" s="432"/>
      <c r="T1" s="432"/>
      <c r="U1" s="432"/>
      <c r="V1" s="432"/>
      <c r="W1" s="432"/>
      <c r="X1" s="432"/>
      <c r="Y1" s="432"/>
      <c r="Z1" s="432"/>
      <c r="AA1" s="432"/>
      <c r="AB1" s="432"/>
      <c r="AC1" s="432"/>
      <c r="AD1" s="432"/>
      <c r="AE1" s="432"/>
      <c r="AF1" s="432"/>
      <c r="AG1" s="432"/>
      <c r="AH1" s="432"/>
      <c r="AI1" s="432"/>
      <c r="AJ1" s="432"/>
      <c r="AK1" s="289"/>
      <c r="AL1" s="289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180" customFormat="1" ht="12.95" customHeight="1" x14ac:dyDescent="0.2">
      <c r="A3" s="439" t="s">
        <v>0</v>
      </c>
      <c r="B3" s="440"/>
      <c r="C3" s="445" t="s">
        <v>1</v>
      </c>
      <c r="D3" s="288" t="str">
        <f>IF(ISBLANK(Eingabe!G1),"",Eingabe!G1)</f>
        <v>C1</v>
      </c>
      <c r="E3" s="232" t="str">
        <f>IF(ISBLANK(Eingabe!H1),"",Eingabe!H1)</f>
        <v>C2</v>
      </c>
      <c r="F3" s="232" t="str">
        <f>IF(ISBLANK(Eingabe!I1),"",Eingabe!I1)</f>
        <v/>
      </c>
      <c r="G3" s="232" t="str">
        <f>IF(ISBLANK(Eingabe!J1),"",Eingabe!J1)</f>
        <v/>
      </c>
      <c r="H3" s="232" t="str">
        <f>IF(ISBLANK(Eingabe!K1),"",Eingabe!K1)</f>
        <v/>
      </c>
      <c r="I3" s="232" t="str">
        <f>IF(ISBLANK(Eingabe!L1),"",Eingabe!L1)</f>
        <v/>
      </c>
      <c r="J3" s="232" t="str">
        <f>IF(ISBLANK(Eingabe!M1),"",Eingabe!M1)</f>
        <v/>
      </c>
      <c r="K3" s="232" t="str">
        <f>IF(ISBLANK(Eingabe!N1),"",Eingabe!N1)</f>
        <v/>
      </c>
      <c r="L3" s="232" t="str">
        <f>IF(ISBLANK(Eingabe!O1),"",Eingabe!O1)</f>
        <v/>
      </c>
      <c r="M3" s="232" t="str">
        <f>IF(ISBLANK(Eingabe!P1),"",Eingabe!P1)</f>
        <v/>
      </c>
      <c r="N3" s="232" t="str">
        <f>IF(ISBLANK(Eingabe!Q1),"",Eingabe!Q1)</f>
        <v/>
      </c>
      <c r="O3" s="232" t="str">
        <f>IF(ISBLANK(Eingabe!R1),"",Eingabe!R1)</f>
        <v/>
      </c>
      <c r="P3" s="232" t="str">
        <f>IF(ISBLANK(Eingabe!S1),"",Eingabe!S1)</f>
        <v/>
      </c>
      <c r="Q3" s="232" t="str">
        <f>IF(ISBLANK(Eingabe!T1),"",Eingabe!T1)</f>
        <v/>
      </c>
      <c r="R3" s="232" t="str">
        <f>IF(ISBLANK(Eingabe!U1),"",Eingabe!U1)</f>
        <v/>
      </c>
      <c r="S3" s="232" t="str">
        <f>IF(ISBLANK(Eingabe!V1),"",Eingabe!V1)</f>
        <v/>
      </c>
      <c r="T3" s="232" t="str">
        <f>IF(ISBLANK(Eingabe!W1),"",Eingabe!W1)</f>
        <v/>
      </c>
      <c r="U3" s="232" t="str">
        <f>IF(ISBLANK(Eingabe!X1),"",Eingabe!X1)</f>
        <v/>
      </c>
      <c r="V3" s="232" t="str">
        <f>IF(ISBLANK(Eingabe!Y1),"",Eingabe!Y1)</f>
        <v/>
      </c>
      <c r="W3" s="232" t="str">
        <f>IF(ISBLANK(Eingabe!Z1),"",Eingabe!Z1)</f>
        <v/>
      </c>
      <c r="X3" s="232" t="str">
        <f>IF(ISBLANK(Eingabe!AA1),"",Eingabe!AA1)</f>
        <v/>
      </c>
      <c r="Y3" s="232" t="str">
        <f>IF(ISBLANK(Eingabe!AB1),"",Eingabe!AB1)</f>
        <v/>
      </c>
      <c r="Z3" s="232" t="str">
        <f>IF(ISBLANK(Eingabe!AC1),"",Eingabe!AC1)</f>
        <v/>
      </c>
      <c r="AA3" s="232" t="str">
        <f>IF(ISBLANK(Eingabe!AD1),"",Eingabe!AD1)</f>
        <v/>
      </c>
      <c r="AB3" s="232" t="str">
        <f>IF(ISBLANK(Eingabe!AE1),"",Eingabe!AE1)</f>
        <v/>
      </c>
      <c r="AC3" s="232" t="str">
        <f>IF(ISBLANK(Eingabe!AF1),"",Eingabe!AF1)</f>
        <v/>
      </c>
      <c r="AD3" s="232" t="str">
        <f>IF(ISBLANK(Eingabe!AG1),"",Eingabe!AG1)</f>
        <v/>
      </c>
      <c r="AE3" s="232" t="str">
        <f>IF(ISBLANK(Eingabe!AH1),"",Eingabe!AH1)</f>
        <v/>
      </c>
      <c r="AF3" s="232" t="str">
        <f>IF(ISBLANK(Eingabe!AI1),"",Eingabe!AI1)</f>
        <v/>
      </c>
      <c r="AG3" s="233" t="str">
        <f>IF(ISBLANK(Eingabe!AJ1),"",Eingabe!AJ1)</f>
        <v/>
      </c>
      <c r="AH3" s="427" t="s">
        <v>232</v>
      </c>
    </row>
    <row r="4" spans="1:38" s="180" customFormat="1" x14ac:dyDescent="0.2">
      <c r="A4" s="441"/>
      <c r="B4" s="442"/>
      <c r="C4" s="446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28"/>
    </row>
    <row r="5" spans="1:38" s="180" customFormat="1" ht="15" customHeight="1" x14ac:dyDescent="0.2">
      <c r="A5" s="441"/>
      <c r="B5" s="442"/>
      <c r="C5" s="446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239" t="str">
        <f>IF(ISBLANK(Eingabe!AJ3),"",Eingabe!AJ3)</f>
        <v/>
      </c>
      <c r="AH5" s="428"/>
    </row>
    <row r="6" spans="1:38" s="180" customFormat="1" ht="20.100000000000001" customHeight="1" thickBot="1" x14ac:dyDescent="0.25">
      <c r="A6" s="443"/>
      <c r="B6" s="444"/>
      <c r="C6" s="447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242" t="str">
        <f>IF(ISBLANK(Eingabe!AJ4),"",Eingabe!AJ4)</f>
        <v/>
      </c>
      <c r="AH6" s="429"/>
    </row>
    <row r="7" spans="1:38" s="200" customFormat="1" ht="12.95" customHeight="1" thickTop="1" x14ac:dyDescent="0.2">
      <c r="A7" s="430" t="s">
        <v>5</v>
      </c>
      <c r="B7" s="431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36" t="s">
        <v>8</v>
      </c>
      <c r="B8" s="437"/>
      <c r="C8" s="438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257"/>
    </row>
    <row r="9" spans="1:38" s="259" customFormat="1" ht="12.95" customHeight="1" x14ac:dyDescent="0.2">
      <c r="A9" s="435" t="s">
        <v>233</v>
      </c>
      <c r="B9" s="142" t="s">
        <v>234</v>
      </c>
      <c r="C9" s="453" t="s">
        <v>9</v>
      </c>
      <c r="D9" s="143" t="str">
        <f ca="1">IF(Eingabe!G$17&lt;&gt;"",Eingabe!G$17,"-")</f>
        <v>-</v>
      </c>
      <c r="E9" s="144" t="str">
        <f ca="1">IF(Eingabe!H$17&lt;&gt;"",Eingabe!H$17,"-")</f>
        <v>-</v>
      </c>
      <c r="F9" s="144" t="str">
        <f ca="1">IF(Eingabe!I$17&lt;&gt;"",Eingabe!I$17,"-")</f>
        <v>-</v>
      </c>
      <c r="G9" s="144" t="str">
        <f ca="1">IF(Eingabe!J$17&lt;&gt;"",Eingabe!J$17,"-")</f>
        <v>-</v>
      </c>
      <c r="H9" s="144" t="str">
        <f ca="1">IF(Eingabe!K$17&lt;&gt;"",Eingabe!K$17,"-")</f>
        <v>-</v>
      </c>
      <c r="I9" s="144" t="str">
        <f ca="1">IF(Eingabe!L$17&lt;&gt;"",Eingabe!L$17,"-")</f>
        <v>-</v>
      </c>
      <c r="J9" s="144" t="str">
        <f ca="1">IF(Eingabe!M$17&lt;&gt;"",Eingabe!M$17,"-")</f>
        <v>-</v>
      </c>
      <c r="K9" s="144" t="str">
        <f ca="1">IF(Eingabe!N$17&lt;&gt;"",Eingabe!N$17,"-")</f>
        <v>-</v>
      </c>
      <c r="L9" s="144" t="str">
        <f ca="1">IF(Eingabe!O$17&lt;&gt;"",Eingabe!O$17,"-")</f>
        <v>-</v>
      </c>
      <c r="M9" s="144" t="str">
        <f ca="1">IF(Eingabe!P$17&lt;&gt;"",Eingabe!P$17,"-")</f>
        <v>-</v>
      </c>
      <c r="N9" s="144" t="str">
        <f ca="1">IF(Eingabe!Q$17&lt;&gt;"",Eingabe!Q$17,"-")</f>
        <v>-</v>
      </c>
      <c r="O9" s="144" t="str">
        <f ca="1">IF(Eingabe!R$17&lt;&gt;"",Eingabe!R$17,"-")</f>
        <v>-</v>
      </c>
      <c r="P9" s="144" t="str">
        <f ca="1">IF(Eingabe!S$17&lt;&gt;"",Eingabe!S$17,"-")</f>
        <v>-</v>
      </c>
      <c r="Q9" s="144" t="str">
        <f ca="1">IF(Eingabe!T$17&lt;&gt;"",Eingabe!T$17,"-")</f>
        <v>-</v>
      </c>
      <c r="R9" s="144" t="str">
        <f ca="1">IF(Eingabe!U$17&lt;&gt;"",Eingabe!U$17,"-")</f>
        <v>-</v>
      </c>
      <c r="S9" s="144" t="str">
        <f ca="1">IF(Eingabe!V$17&lt;&gt;"",Eingabe!V$17,"-")</f>
        <v>-</v>
      </c>
      <c r="T9" s="144" t="str">
        <f ca="1">IF(Eingabe!W$17&lt;&gt;"",Eingabe!W$17,"-")</f>
        <v>-</v>
      </c>
      <c r="U9" s="144" t="str">
        <f ca="1">IF(Eingabe!X$17&lt;&gt;"",Eingabe!X$17,"-")</f>
        <v>-</v>
      </c>
      <c r="V9" s="144" t="str">
        <f ca="1">IF(Eingabe!Y$17&lt;&gt;"",Eingabe!Y$17,"-")</f>
        <v>-</v>
      </c>
      <c r="W9" s="144" t="str">
        <f ca="1">IF(Eingabe!Z$17&lt;&gt;"",Eingabe!Z$17,"-")</f>
        <v>-</v>
      </c>
      <c r="X9" s="144" t="str">
        <f>IF(Eingabe!AA$17&lt;&gt;"",Eingabe!AA$17,"-")</f>
        <v>-</v>
      </c>
      <c r="Y9" s="144" t="str">
        <f>IF(Eingabe!AB$17&lt;&gt;"",Eingabe!AB$17,"-")</f>
        <v>-</v>
      </c>
      <c r="Z9" s="144" t="str">
        <f>IF(Eingabe!AC$17&lt;&gt;"",Eingabe!AC$17,"-")</f>
        <v>-</v>
      </c>
      <c r="AA9" s="144" t="str">
        <f>IF(Eingabe!AD$17&lt;&gt;"",Eingabe!AD$17,"-")</f>
        <v>-</v>
      </c>
      <c r="AB9" s="144" t="str">
        <f>IF(Eingabe!AE$17&lt;&gt;"",Eingabe!AE$17,"-")</f>
        <v>-</v>
      </c>
      <c r="AC9" s="144" t="str">
        <f>IF(Eingabe!AF$17&lt;&gt;"",Eingabe!AF$17,"-")</f>
        <v>-</v>
      </c>
      <c r="AD9" s="144" t="str">
        <f>IF(Eingabe!AG$17&lt;&gt;"",Eingabe!AG$17,"-")</f>
        <v>-</v>
      </c>
      <c r="AE9" s="144" t="str">
        <f>IF(Eingabe!AH$17&lt;&gt;"",Eingabe!AH$17,"-")</f>
        <v>-</v>
      </c>
      <c r="AF9" s="144" t="str">
        <f>IF(Eingabe!AI$17&lt;&gt;"",Eingabe!AI$17,"-")</f>
        <v>-</v>
      </c>
      <c r="AG9" s="145" t="str">
        <f>IF(Eingabe!AJ$17&lt;&gt;"",Eingabe!AJ$17,"-")</f>
        <v>-</v>
      </c>
      <c r="AH9" s="146">
        <v>1000</v>
      </c>
    </row>
    <row r="10" spans="1:38" s="259" customFormat="1" ht="12.95" customHeight="1" x14ac:dyDescent="0.2">
      <c r="A10" s="433"/>
      <c r="B10" s="142" t="s">
        <v>235</v>
      </c>
      <c r="C10" s="454"/>
      <c r="D10" s="143" t="str">
        <f ca="1">IF(Eingabe!G$19&lt;&gt;"",Eingabe!G$19,"-")</f>
        <v>-</v>
      </c>
      <c r="E10" s="144" t="str">
        <f ca="1">IF(Eingabe!H$19&lt;&gt;"",Eingabe!H$19,"-")</f>
        <v>-</v>
      </c>
      <c r="F10" s="144" t="str">
        <f ca="1">IF(Eingabe!I$19&lt;&gt;"",Eingabe!I$19,"-")</f>
        <v>-</v>
      </c>
      <c r="G10" s="144" t="str">
        <f ca="1">IF(Eingabe!J$19&lt;&gt;"",Eingabe!J$19,"-")</f>
        <v>-</v>
      </c>
      <c r="H10" s="144" t="str">
        <f ca="1">IF(Eingabe!K$19&lt;&gt;"",Eingabe!K$19,"-")</f>
        <v>-</v>
      </c>
      <c r="I10" s="144" t="str">
        <f ca="1">IF(Eingabe!L$19&lt;&gt;"",Eingabe!L$19,"-")</f>
        <v>-</v>
      </c>
      <c r="J10" s="144" t="str">
        <f ca="1">IF(Eingabe!M$19&lt;&gt;"",Eingabe!M$19,"-")</f>
        <v>-</v>
      </c>
      <c r="K10" s="144" t="str">
        <f ca="1">IF(Eingabe!N$19&lt;&gt;"",Eingabe!N$19,"-")</f>
        <v>-</v>
      </c>
      <c r="L10" s="144" t="str">
        <f ca="1">IF(Eingabe!O$19&lt;&gt;"",Eingabe!O$19,"-")</f>
        <v>-</v>
      </c>
      <c r="M10" s="144" t="str">
        <f ca="1">IF(Eingabe!P$19&lt;&gt;"",Eingabe!P$19,"-")</f>
        <v>-</v>
      </c>
      <c r="N10" s="144" t="str">
        <f ca="1">IF(Eingabe!Q$19&lt;&gt;"",Eingabe!Q$19,"-")</f>
        <v>-</v>
      </c>
      <c r="O10" s="144" t="str">
        <f ca="1">IF(Eingabe!R$19&lt;&gt;"",Eingabe!R$19,"-")</f>
        <v>-</v>
      </c>
      <c r="P10" s="144" t="str">
        <f ca="1">IF(Eingabe!S$19&lt;&gt;"",Eingabe!S$19,"-")</f>
        <v>-</v>
      </c>
      <c r="Q10" s="144" t="str">
        <f ca="1">IF(Eingabe!T$19&lt;&gt;"",Eingabe!T$19,"-")</f>
        <v>-</v>
      </c>
      <c r="R10" s="144" t="str">
        <f ca="1">IF(Eingabe!U$19&lt;&gt;"",Eingabe!U$19,"-")</f>
        <v>-</v>
      </c>
      <c r="S10" s="144" t="str">
        <f ca="1">IF(Eingabe!V$19&lt;&gt;"",Eingabe!V$19,"-")</f>
        <v>-</v>
      </c>
      <c r="T10" s="144" t="str">
        <f ca="1">IF(Eingabe!W$19&lt;&gt;"",Eingabe!W$19,"-")</f>
        <v>-</v>
      </c>
      <c r="U10" s="144" t="str">
        <f ca="1">IF(Eingabe!X$19&lt;&gt;"",Eingabe!X$19,"-")</f>
        <v>-</v>
      </c>
      <c r="V10" s="144" t="str">
        <f ca="1">IF(Eingabe!Y$19&lt;&gt;"",Eingabe!Y$19,"-")</f>
        <v>-</v>
      </c>
      <c r="W10" s="144" t="str">
        <f ca="1">IF(Eingabe!Z$19&lt;&gt;"",Eingabe!Z$19,"-")</f>
        <v>-</v>
      </c>
      <c r="X10" s="144" t="str">
        <f>IF(Eingabe!AA$19&lt;&gt;"",Eingabe!AA$19,"-")</f>
        <v>-</v>
      </c>
      <c r="Y10" s="144" t="str">
        <f>IF(Eingabe!AB$19&lt;&gt;"",Eingabe!AB$19,"-")</f>
        <v>-</v>
      </c>
      <c r="Z10" s="144" t="str">
        <f>IF(Eingabe!AC$19&lt;&gt;"",Eingabe!AC$19,"-")</f>
        <v>-</v>
      </c>
      <c r="AA10" s="144" t="str">
        <f>IF(Eingabe!AD$19&lt;&gt;"",Eingabe!AD$19,"-")</f>
        <v>-</v>
      </c>
      <c r="AB10" s="144" t="str">
        <f>IF(Eingabe!AE$19&lt;&gt;"",Eingabe!AE$19,"-")</f>
        <v>-</v>
      </c>
      <c r="AC10" s="144" t="str">
        <f>IF(Eingabe!AF$19&lt;&gt;"",Eingabe!AF$19,"-")</f>
        <v>-</v>
      </c>
      <c r="AD10" s="144" t="str">
        <f>IF(Eingabe!AG$19&lt;&gt;"",Eingabe!AG$19,"-")</f>
        <v>-</v>
      </c>
      <c r="AE10" s="144" t="str">
        <f>IF(Eingabe!AH$19&lt;&gt;"",Eingabe!AH$19,"-")</f>
        <v>-</v>
      </c>
      <c r="AF10" s="144" t="str">
        <f>IF(Eingabe!AI$19&lt;&gt;"",Eingabe!AI$19,"-")</f>
        <v>-</v>
      </c>
      <c r="AG10" s="145" t="str">
        <f>IF(Eingabe!AJ$19&lt;&gt;"",Eingabe!AJ$19,"-")</f>
        <v>-</v>
      </c>
      <c r="AH10" s="146">
        <v>2000</v>
      </c>
    </row>
    <row r="11" spans="1:38" s="259" customFormat="1" ht="12.95" customHeight="1" x14ac:dyDescent="0.2">
      <c r="A11" s="433" t="s">
        <v>157</v>
      </c>
      <c r="B11" s="434"/>
      <c r="C11" s="16" t="s">
        <v>9</v>
      </c>
      <c r="D11" s="143" t="str">
        <f ca="1">IF(Eingabe!G$26&lt;&gt;"",Eingabe!G$26,"-")</f>
        <v>-</v>
      </c>
      <c r="E11" s="144" t="str">
        <f ca="1">IF(Eingabe!H$26&lt;&gt;"",Eingabe!H$26,"-")</f>
        <v>-</v>
      </c>
      <c r="F11" s="144" t="str">
        <f ca="1">IF(Eingabe!I$26&lt;&gt;"",Eingabe!I$26,"-")</f>
        <v>-</v>
      </c>
      <c r="G11" s="144" t="str">
        <f ca="1">IF(Eingabe!J$26&lt;&gt;"",Eingabe!J$26,"-")</f>
        <v>-</v>
      </c>
      <c r="H11" s="144" t="str">
        <f ca="1">IF(Eingabe!K$26&lt;&gt;"",Eingabe!K$26,"-")</f>
        <v>-</v>
      </c>
      <c r="I11" s="144" t="str">
        <f ca="1">IF(Eingabe!L$26&lt;&gt;"",Eingabe!L$26,"-")</f>
        <v>-</v>
      </c>
      <c r="J11" s="144" t="str">
        <f ca="1">IF(Eingabe!M$26&lt;&gt;"",Eingabe!M$26,"-")</f>
        <v>-</v>
      </c>
      <c r="K11" s="144" t="str">
        <f ca="1">IF(Eingabe!N$26&lt;&gt;"",Eingabe!N$26,"-")</f>
        <v>-</v>
      </c>
      <c r="L11" s="144" t="str">
        <f ca="1">IF(Eingabe!O$26&lt;&gt;"",Eingabe!O$26,"-")</f>
        <v>-</v>
      </c>
      <c r="M11" s="144" t="str">
        <f ca="1">IF(Eingabe!P$26&lt;&gt;"",Eingabe!P$26,"-")</f>
        <v>-</v>
      </c>
      <c r="N11" s="144" t="str">
        <f ca="1">IF(Eingabe!Q$26&lt;&gt;"",Eingabe!Q$26,"-")</f>
        <v>-</v>
      </c>
      <c r="O11" s="144" t="str">
        <f ca="1">IF(Eingabe!R$26&lt;&gt;"",Eingabe!R$26,"-")</f>
        <v>-</v>
      </c>
      <c r="P11" s="144" t="str">
        <f ca="1">IF(Eingabe!S$26&lt;&gt;"",Eingabe!S$26,"-")</f>
        <v>-</v>
      </c>
      <c r="Q11" s="144" t="str">
        <f ca="1">IF(Eingabe!T$26&lt;&gt;"",Eingabe!T$26,"-")</f>
        <v>-</v>
      </c>
      <c r="R11" s="144" t="str">
        <f ca="1">IF(Eingabe!U$26&lt;&gt;"",Eingabe!U$26,"-")</f>
        <v>-</v>
      </c>
      <c r="S11" s="144" t="str">
        <f ca="1">IF(Eingabe!V$26&lt;&gt;"",Eingabe!V$26,"-")</f>
        <v>-</v>
      </c>
      <c r="T11" s="144" t="str">
        <f ca="1">IF(Eingabe!W$26&lt;&gt;"",Eingabe!W$26,"-")</f>
        <v>-</v>
      </c>
      <c r="U11" s="144" t="str">
        <f ca="1">IF(Eingabe!X$26&lt;&gt;"",Eingabe!X$26,"-")</f>
        <v>-</v>
      </c>
      <c r="V11" s="144" t="str">
        <f ca="1">IF(Eingabe!Y$26&lt;&gt;"",Eingabe!Y$26,"-")</f>
        <v>-</v>
      </c>
      <c r="W11" s="144" t="str">
        <f ca="1">IF(Eingabe!Z$26&lt;&gt;"",Eingabe!Z$26,"-")</f>
        <v>-</v>
      </c>
      <c r="X11" s="144" t="str">
        <f>IF(Eingabe!AA$26&lt;&gt;"",Eingabe!AA$26,"-")</f>
        <v>-</v>
      </c>
      <c r="Y11" s="144" t="str">
        <f>IF(Eingabe!AB$26&lt;&gt;"",Eingabe!AB$26,"-")</f>
        <v>-</v>
      </c>
      <c r="Z11" s="144" t="str">
        <f>IF(Eingabe!AC$26&lt;&gt;"",Eingabe!AC$26,"-")</f>
        <v>-</v>
      </c>
      <c r="AA11" s="144" t="str">
        <f>IF(Eingabe!AD$26&lt;&gt;"",Eingabe!AD$26,"-")</f>
        <v>-</v>
      </c>
      <c r="AB11" s="144" t="str">
        <f>IF(Eingabe!AE$26&lt;&gt;"",Eingabe!AE$26,"-")</f>
        <v>-</v>
      </c>
      <c r="AC11" s="144" t="str">
        <f>IF(Eingabe!AF$26&lt;&gt;"",Eingabe!AF$26,"-")</f>
        <v>-</v>
      </c>
      <c r="AD11" s="144" t="str">
        <f>IF(Eingabe!AG$26&lt;&gt;"",Eingabe!AG$26,"-")</f>
        <v>-</v>
      </c>
      <c r="AE11" s="144" t="str">
        <f>IF(Eingabe!AH$26&lt;&gt;"",Eingabe!AH$26,"-")</f>
        <v>-</v>
      </c>
      <c r="AF11" s="144" t="str">
        <f>IF(Eingabe!AI$26&lt;&gt;"",Eingabe!AI$26,"-")</f>
        <v>-</v>
      </c>
      <c r="AG11" s="145" t="str">
        <f>IF(Eingabe!AJ$26&lt;&gt;"",Eingabe!AJ$26,"-")</f>
        <v>-</v>
      </c>
      <c r="AH11" s="147">
        <v>1</v>
      </c>
    </row>
    <row r="12" spans="1:38" s="259" customFormat="1" ht="12.95" customHeight="1" x14ac:dyDescent="0.2">
      <c r="A12" s="433" t="s">
        <v>11</v>
      </c>
      <c r="B12" s="434"/>
      <c r="C12" s="16" t="s">
        <v>9</v>
      </c>
      <c r="D12" s="143" t="str">
        <f ca="1">IF(Eingabe!G$42&lt;&gt;"",Eingabe!G$42,"-")</f>
        <v>-</v>
      </c>
      <c r="E12" s="144" t="str">
        <f ca="1">IF(Eingabe!H$42&lt;&gt;"",Eingabe!H$42,"-")</f>
        <v>-</v>
      </c>
      <c r="F12" s="144" t="str">
        <f ca="1">IF(Eingabe!I$42&lt;&gt;"",Eingabe!I$42,"-")</f>
        <v>-</v>
      </c>
      <c r="G12" s="144" t="str">
        <f ca="1">IF(Eingabe!J$42&lt;&gt;"",Eingabe!J$42,"-")</f>
        <v>-</v>
      </c>
      <c r="H12" s="144" t="str">
        <f ca="1">IF(Eingabe!K$42&lt;&gt;"",Eingabe!K$42,"-")</f>
        <v>-</v>
      </c>
      <c r="I12" s="144" t="str">
        <f ca="1">IF(Eingabe!L$42&lt;&gt;"",Eingabe!L$42,"-")</f>
        <v>-</v>
      </c>
      <c r="J12" s="144" t="str">
        <f ca="1">IF(Eingabe!M$42&lt;&gt;"",Eingabe!M$42,"-")</f>
        <v>-</v>
      </c>
      <c r="K12" s="144" t="str">
        <f ca="1">IF(Eingabe!N$42&lt;&gt;"",Eingabe!N$42,"-")</f>
        <v>-</v>
      </c>
      <c r="L12" s="144" t="str">
        <f ca="1">IF(Eingabe!O$42&lt;&gt;"",Eingabe!O$42,"-")</f>
        <v>-</v>
      </c>
      <c r="M12" s="144" t="str">
        <f ca="1">IF(Eingabe!P$42&lt;&gt;"",Eingabe!P$42,"-")</f>
        <v>-</v>
      </c>
      <c r="N12" s="144" t="str">
        <f ca="1">IF(Eingabe!Q$42&lt;&gt;"",Eingabe!Q$42,"-")</f>
        <v>-</v>
      </c>
      <c r="O12" s="144" t="str">
        <f ca="1">IF(Eingabe!R$42&lt;&gt;"",Eingabe!R$42,"-")</f>
        <v>-</v>
      </c>
      <c r="P12" s="144" t="str">
        <f ca="1">IF(Eingabe!S$42&lt;&gt;"",Eingabe!S$42,"-")</f>
        <v>-</v>
      </c>
      <c r="Q12" s="144" t="str">
        <f ca="1">IF(Eingabe!T$42&lt;&gt;"",Eingabe!T$42,"-")</f>
        <v>-</v>
      </c>
      <c r="R12" s="144" t="str">
        <f ca="1">IF(Eingabe!U$42&lt;&gt;"",Eingabe!U$42,"-")</f>
        <v>-</v>
      </c>
      <c r="S12" s="144" t="str">
        <f ca="1">IF(Eingabe!V$42&lt;&gt;"",Eingabe!V$42,"-")</f>
        <v>-</v>
      </c>
      <c r="T12" s="144" t="str">
        <f ca="1">IF(Eingabe!W$42&lt;&gt;"",Eingabe!W$42,"-")</f>
        <v>-</v>
      </c>
      <c r="U12" s="144" t="str">
        <f ca="1">IF(Eingabe!X$42&lt;&gt;"",Eingabe!X$42,"-")</f>
        <v>-</v>
      </c>
      <c r="V12" s="144" t="str">
        <f ca="1">IF(Eingabe!Y$42&lt;&gt;"",Eingabe!Y$42,"-")</f>
        <v>-</v>
      </c>
      <c r="W12" s="144" t="str">
        <f ca="1">IF(Eingabe!Z$42&lt;&gt;"",Eingabe!Z$42,"-")</f>
        <v>-</v>
      </c>
      <c r="X12" s="144" t="str">
        <f>IF(Eingabe!AA$42&lt;&gt;"",Eingabe!AA$42,"-")</f>
        <v>-</v>
      </c>
      <c r="Y12" s="144" t="str">
        <f>IF(Eingabe!AB$42&lt;&gt;"",Eingabe!AB$42,"-")</f>
        <v>-</v>
      </c>
      <c r="Z12" s="144" t="str">
        <f>IF(Eingabe!AC$42&lt;&gt;"",Eingabe!AC$42,"-")</f>
        <v>-</v>
      </c>
      <c r="AA12" s="144" t="str">
        <f>IF(Eingabe!AD$42&lt;&gt;"",Eingabe!AD$42,"-")</f>
        <v>-</v>
      </c>
      <c r="AB12" s="144" t="str">
        <f>IF(Eingabe!AE$42&lt;&gt;"",Eingabe!AE$42,"-")</f>
        <v>-</v>
      </c>
      <c r="AC12" s="144" t="str">
        <f>IF(Eingabe!AF$42&lt;&gt;"",Eingabe!AF$42,"-")</f>
        <v>-</v>
      </c>
      <c r="AD12" s="144" t="str">
        <f>IF(Eingabe!AG$42&lt;&gt;"",Eingabe!AG$42,"-")</f>
        <v>-</v>
      </c>
      <c r="AE12" s="144" t="str">
        <f>IF(Eingabe!AH$42&lt;&gt;"",Eingabe!AH$42,"-")</f>
        <v>-</v>
      </c>
      <c r="AF12" s="144" t="str">
        <f>IF(Eingabe!AI$42&lt;&gt;"",Eingabe!AI$42,"-")</f>
        <v>-</v>
      </c>
      <c r="AG12" s="145" t="str">
        <f>IF(Eingabe!AJ$42&lt;&gt;"",Eingabe!AJ$42,"-")</f>
        <v>-</v>
      </c>
      <c r="AH12" s="147">
        <v>1</v>
      </c>
    </row>
    <row r="13" spans="1:38" s="259" customFormat="1" ht="12.95" customHeight="1" x14ac:dyDescent="0.2">
      <c r="A13" s="433" t="s">
        <v>12</v>
      </c>
      <c r="B13" s="434"/>
      <c r="C13" s="16" t="s">
        <v>9</v>
      </c>
      <c r="D13" s="143" t="str">
        <f ca="1">IF(Eingabe!G$15&lt;&gt;"",Eingabe!G$15,"-")</f>
        <v>-</v>
      </c>
      <c r="E13" s="144" t="str">
        <f ca="1">IF(Eingabe!H$15&lt;&gt;"",Eingabe!H$15,"-")</f>
        <v>-</v>
      </c>
      <c r="F13" s="144" t="str">
        <f ca="1">IF(Eingabe!I$15&lt;&gt;"",Eingabe!I$15,"-")</f>
        <v>-</v>
      </c>
      <c r="G13" s="144" t="str">
        <f ca="1">IF(Eingabe!J$15&lt;&gt;"",Eingabe!J$15,"-")</f>
        <v>-</v>
      </c>
      <c r="H13" s="144" t="str">
        <f ca="1">IF(Eingabe!K$15&lt;&gt;"",Eingabe!K$15,"-")</f>
        <v>-</v>
      </c>
      <c r="I13" s="144" t="str">
        <f ca="1">IF(Eingabe!L$15&lt;&gt;"",Eingabe!L$15,"-")</f>
        <v>-</v>
      </c>
      <c r="J13" s="144" t="str">
        <f ca="1">IF(Eingabe!M$15&lt;&gt;"",Eingabe!M$15,"-")</f>
        <v>-</v>
      </c>
      <c r="K13" s="144" t="str">
        <f ca="1">IF(Eingabe!N$15&lt;&gt;"",Eingabe!N$15,"-")</f>
        <v>-</v>
      </c>
      <c r="L13" s="144" t="str">
        <f ca="1">IF(Eingabe!O$15&lt;&gt;"",Eingabe!O$15,"-")</f>
        <v>-</v>
      </c>
      <c r="M13" s="144" t="str">
        <f ca="1">IF(Eingabe!P$15&lt;&gt;"",Eingabe!P$15,"-")</f>
        <v>-</v>
      </c>
      <c r="N13" s="144" t="str">
        <f ca="1">IF(Eingabe!Q$15&lt;&gt;"",Eingabe!Q$15,"-")</f>
        <v>-</v>
      </c>
      <c r="O13" s="144" t="str">
        <f ca="1">IF(Eingabe!R$15&lt;&gt;"",Eingabe!R$15,"-")</f>
        <v>-</v>
      </c>
      <c r="P13" s="144" t="str">
        <f ca="1">IF(Eingabe!S$15&lt;&gt;"",Eingabe!S$15,"-")</f>
        <v>-</v>
      </c>
      <c r="Q13" s="144" t="str">
        <f ca="1">IF(Eingabe!T$15&lt;&gt;"",Eingabe!T$15,"-")</f>
        <v>-</v>
      </c>
      <c r="R13" s="144" t="str">
        <f ca="1">IF(Eingabe!U$15&lt;&gt;"",Eingabe!U$15,"-")</f>
        <v>-</v>
      </c>
      <c r="S13" s="144" t="str">
        <f ca="1">IF(Eingabe!V$15&lt;&gt;"",Eingabe!V$15,"-")</f>
        <v>-</v>
      </c>
      <c r="T13" s="144" t="str">
        <f ca="1">IF(Eingabe!W$15&lt;&gt;"",Eingabe!W$15,"-")</f>
        <v>-</v>
      </c>
      <c r="U13" s="144" t="str">
        <f ca="1">IF(Eingabe!X$15&lt;&gt;"",Eingabe!X$15,"-")</f>
        <v>-</v>
      </c>
      <c r="V13" s="144" t="str">
        <f ca="1">IF(Eingabe!Y$15&lt;&gt;"",Eingabe!Y$15,"-")</f>
        <v>-</v>
      </c>
      <c r="W13" s="144" t="str">
        <f ca="1">IF(Eingabe!Z$15&lt;&gt;"",Eingabe!Z$15,"-")</f>
        <v>-</v>
      </c>
      <c r="X13" s="144" t="str">
        <f>IF(Eingabe!AA$15&lt;&gt;"",Eingabe!AA$15,"-")</f>
        <v>-</v>
      </c>
      <c r="Y13" s="144" t="str">
        <f>IF(Eingabe!AB$15&lt;&gt;"",Eingabe!AB$15,"-")</f>
        <v>-</v>
      </c>
      <c r="Z13" s="144" t="str">
        <f>IF(Eingabe!AC$15&lt;&gt;"",Eingabe!AC$15,"-")</f>
        <v>-</v>
      </c>
      <c r="AA13" s="144" t="str">
        <f>IF(Eingabe!AD$15&lt;&gt;"",Eingabe!AD$15,"-")</f>
        <v>-</v>
      </c>
      <c r="AB13" s="144" t="str">
        <f>IF(Eingabe!AE$15&lt;&gt;"",Eingabe!AE$15,"-")</f>
        <v>-</v>
      </c>
      <c r="AC13" s="144" t="str">
        <f>IF(Eingabe!AF$15&lt;&gt;"",Eingabe!AF$15,"-")</f>
        <v>-</v>
      </c>
      <c r="AD13" s="144" t="str">
        <f>IF(Eingabe!AG$15&lt;&gt;"",Eingabe!AG$15,"-")</f>
        <v>-</v>
      </c>
      <c r="AE13" s="144" t="str">
        <f>IF(Eingabe!AH$15&lt;&gt;"",Eingabe!AH$15,"-")</f>
        <v>-</v>
      </c>
      <c r="AF13" s="144" t="str">
        <f>IF(Eingabe!AI$15&lt;&gt;"",Eingabe!AI$15,"-")</f>
        <v>-</v>
      </c>
      <c r="AG13" s="145" t="str">
        <f>IF(Eingabe!AJ$15&lt;&gt;"",Eingabe!AJ$15,"-")</f>
        <v>-</v>
      </c>
      <c r="AH13" s="147">
        <v>10</v>
      </c>
    </row>
    <row r="14" spans="1:38" s="259" customFormat="1" ht="12.95" customHeight="1" x14ac:dyDescent="0.2">
      <c r="A14" s="433" t="s">
        <v>13</v>
      </c>
      <c r="B14" s="434"/>
      <c r="C14" s="16" t="s">
        <v>9</v>
      </c>
      <c r="D14" s="143" t="str">
        <f ca="1">IF(Eingabe!G$66&lt;&gt;"",Eingabe!G$66,"-")</f>
        <v>-</v>
      </c>
      <c r="E14" s="144" t="str">
        <f ca="1">IF(Eingabe!H$66&lt;&gt;"",Eingabe!H$66,"-")</f>
        <v>-</v>
      </c>
      <c r="F14" s="144" t="str">
        <f ca="1">IF(Eingabe!I$66&lt;&gt;"",Eingabe!I$66,"-")</f>
        <v>-</v>
      </c>
      <c r="G14" s="144" t="str">
        <f ca="1">IF(Eingabe!J$66&lt;&gt;"",Eingabe!J$66,"-")</f>
        <v>-</v>
      </c>
      <c r="H14" s="144" t="str">
        <f ca="1">IF(Eingabe!K$66&lt;&gt;"",Eingabe!K$66,"-")</f>
        <v>-</v>
      </c>
      <c r="I14" s="144" t="str">
        <f ca="1">IF(Eingabe!L$66&lt;&gt;"",Eingabe!L$66,"-")</f>
        <v>-</v>
      </c>
      <c r="J14" s="144" t="str">
        <f ca="1">IF(Eingabe!M$66&lt;&gt;"",Eingabe!M$66,"-")</f>
        <v>-</v>
      </c>
      <c r="K14" s="144" t="str">
        <f ca="1">IF(Eingabe!N$66&lt;&gt;"",Eingabe!N$66,"-")</f>
        <v>-</v>
      </c>
      <c r="L14" s="144" t="str">
        <f ca="1">IF(Eingabe!O$66&lt;&gt;"",Eingabe!O$66,"-")</f>
        <v>-</v>
      </c>
      <c r="M14" s="144" t="str">
        <f ca="1">IF(Eingabe!P$66&lt;&gt;"",Eingabe!P$66,"-")</f>
        <v>-</v>
      </c>
      <c r="N14" s="144" t="str">
        <f ca="1">IF(Eingabe!Q$66&lt;&gt;"",Eingabe!Q$66,"-")</f>
        <v>-</v>
      </c>
      <c r="O14" s="144" t="str">
        <f ca="1">IF(Eingabe!R$66&lt;&gt;"",Eingabe!R$66,"-")</f>
        <v>-</v>
      </c>
      <c r="P14" s="144" t="str">
        <f ca="1">IF(Eingabe!S$66&lt;&gt;"",Eingabe!S$66,"-")</f>
        <v>-</v>
      </c>
      <c r="Q14" s="144" t="str">
        <f ca="1">IF(Eingabe!T$66&lt;&gt;"",Eingabe!T$66,"-")</f>
        <v>-</v>
      </c>
      <c r="R14" s="144" t="str">
        <f ca="1">IF(Eingabe!U$66&lt;&gt;"",Eingabe!U$66,"-")</f>
        <v>-</v>
      </c>
      <c r="S14" s="144" t="str">
        <f ca="1">IF(Eingabe!V$66&lt;&gt;"",Eingabe!V$66,"-")</f>
        <v>-</v>
      </c>
      <c r="T14" s="144" t="str">
        <f ca="1">IF(Eingabe!W$66&lt;&gt;"",Eingabe!W$66,"-")</f>
        <v>-</v>
      </c>
      <c r="U14" s="144" t="str">
        <f ca="1">IF(Eingabe!X$66&lt;&gt;"",Eingabe!X$66,"-")</f>
        <v>-</v>
      </c>
      <c r="V14" s="144" t="str">
        <f ca="1">IF(Eingabe!Y$66&lt;&gt;"",Eingabe!Y$66,"-")</f>
        <v>-</v>
      </c>
      <c r="W14" s="144" t="str">
        <f ca="1">IF(Eingabe!Z$66&lt;&gt;"",Eingabe!Z$66,"-")</f>
        <v>-</v>
      </c>
      <c r="X14" s="144" t="str">
        <f>IF(Eingabe!AA$66&lt;&gt;"",Eingabe!AA$66,"-")</f>
        <v>-</v>
      </c>
      <c r="Y14" s="144" t="str">
        <f>IF(Eingabe!AB$66&lt;&gt;"",Eingabe!AB$66,"-")</f>
        <v>-</v>
      </c>
      <c r="Z14" s="144" t="str">
        <f>IF(Eingabe!AC$66&lt;&gt;"",Eingabe!AC$66,"-")</f>
        <v>-</v>
      </c>
      <c r="AA14" s="144" t="str">
        <f>IF(Eingabe!AD$66&lt;&gt;"",Eingabe!AD$66,"-")</f>
        <v>-</v>
      </c>
      <c r="AB14" s="144" t="str">
        <f>IF(Eingabe!AE$66&lt;&gt;"",Eingabe!AE$66,"-")</f>
        <v>-</v>
      </c>
      <c r="AC14" s="144" t="str">
        <f>IF(Eingabe!AF$66&lt;&gt;"",Eingabe!AF$66,"-")</f>
        <v>-</v>
      </c>
      <c r="AD14" s="144" t="str">
        <f>IF(Eingabe!AG$66&lt;&gt;"",Eingabe!AG$66,"-")</f>
        <v>-</v>
      </c>
      <c r="AE14" s="144" t="str">
        <f>IF(Eingabe!AH$66&lt;&gt;"",Eingabe!AH$66,"-")</f>
        <v>-</v>
      </c>
      <c r="AF14" s="144" t="str">
        <f>IF(Eingabe!AI$66&lt;&gt;"",Eingabe!AI$66,"-")</f>
        <v>-</v>
      </c>
      <c r="AG14" s="145" t="str">
        <f>IF(Eingabe!AJ$66&lt;&gt;"",Eingabe!AJ$66,"-")</f>
        <v>-</v>
      </c>
      <c r="AH14" s="148">
        <v>10</v>
      </c>
    </row>
    <row r="15" spans="1:38" s="259" customFormat="1" ht="12.95" customHeight="1" x14ac:dyDescent="0.2">
      <c r="A15" s="433" t="s">
        <v>14</v>
      </c>
      <c r="B15" s="434"/>
      <c r="C15" s="16" t="s">
        <v>9</v>
      </c>
      <c r="D15" s="325" t="str">
        <f ca="1">IF(Eingabe!G$59&lt;&gt;"",Eingabe!G$59,"-")</f>
        <v>-</v>
      </c>
      <c r="E15" s="144" t="str">
        <f ca="1">IF(Eingabe!H$59&lt;&gt;"",Eingabe!H$59,"-")</f>
        <v>-</v>
      </c>
      <c r="F15" s="144" t="str">
        <f ca="1">IF(Eingabe!I$59&lt;&gt;"",Eingabe!I$59,"-")</f>
        <v>-</v>
      </c>
      <c r="G15" s="144" t="str">
        <f ca="1">IF(Eingabe!J$59&lt;&gt;"",Eingabe!J$59,"-")</f>
        <v>-</v>
      </c>
      <c r="H15" s="144" t="str">
        <f ca="1">IF(Eingabe!K$59&lt;&gt;"",Eingabe!K$59,"-")</f>
        <v>-</v>
      </c>
      <c r="I15" s="144" t="str">
        <f ca="1">IF(Eingabe!L$59&lt;&gt;"",Eingabe!L$59,"-")</f>
        <v>-</v>
      </c>
      <c r="J15" s="144" t="str">
        <f ca="1">IF(Eingabe!M$59&lt;&gt;"",Eingabe!M$59,"-")</f>
        <v>-</v>
      </c>
      <c r="K15" s="144" t="str">
        <f ca="1">IF(Eingabe!N$59&lt;&gt;"",Eingabe!N$59,"-")</f>
        <v>-</v>
      </c>
      <c r="L15" s="144" t="str">
        <f ca="1">IF(Eingabe!O$59&lt;&gt;"",Eingabe!O$59,"-")</f>
        <v>-</v>
      </c>
      <c r="M15" s="144" t="str">
        <f ca="1">IF(Eingabe!P$59&lt;&gt;"",Eingabe!P$59,"-")</f>
        <v>-</v>
      </c>
      <c r="N15" s="144" t="str">
        <f ca="1">IF(Eingabe!Q$59&lt;&gt;"",Eingabe!Q$59,"-")</f>
        <v>-</v>
      </c>
      <c r="O15" s="144" t="str">
        <f ca="1">IF(Eingabe!R$59&lt;&gt;"",Eingabe!R$59,"-")</f>
        <v>-</v>
      </c>
      <c r="P15" s="144" t="str">
        <f ca="1">IF(Eingabe!S$59&lt;&gt;"",Eingabe!S$59,"-")</f>
        <v>-</v>
      </c>
      <c r="Q15" s="144" t="str">
        <f ca="1">IF(Eingabe!T$59&lt;&gt;"",Eingabe!T$59,"-")</f>
        <v>-</v>
      </c>
      <c r="R15" s="144" t="str">
        <f ca="1">IF(Eingabe!U$59&lt;&gt;"",Eingabe!U$59,"-")</f>
        <v>-</v>
      </c>
      <c r="S15" s="144" t="str">
        <f ca="1">IF(Eingabe!V$59&lt;&gt;"",Eingabe!V$59,"-")</f>
        <v>-</v>
      </c>
      <c r="T15" s="144" t="str">
        <f ca="1">IF(Eingabe!W$59&lt;&gt;"",Eingabe!W$59,"-")</f>
        <v>-</v>
      </c>
      <c r="U15" s="144" t="str">
        <f ca="1">IF(Eingabe!X$59&lt;&gt;"",Eingabe!X$59,"-")</f>
        <v>-</v>
      </c>
      <c r="V15" s="144" t="str">
        <f ca="1">IF(Eingabe!Y$59&lt;&gt;"",Eingabe!Y$59,"-")</f>
        <v>-</v>
      </c>
      <c r="W15" s="144" t="str">
        <f ca="1">IF(Eingabe!Z$59&lt;&gt;"",Eingabe!Z$59,"-")</f>
        <v>-</v>
      </c>
      <c r="X15" s="144" t="str">
        <f>IF(Eingabe!AA$59&lt;&gt;"",Eingabe!AA$59,"-")</f>
        <v>-</v>
      </c>
      <c r="Y15" s="144" t="str">
        <f>IF(Eingabe!AB$59&lt;&gt;"",Eingabe!AB$59,"-")</f>
        <v>-</v>
      </c>
      <c r="Z15" s="144" t="str">
        <f>IF(Eingabe!AC$59&lt;&gt;"",Eingabe!AC$59,"-")</f>
        <v>-</v>
      </c>
      <c r="AA15" s="144" t="str">
        <f>IF(Eingabe!AD$59&lt;&gt;"",Eingabe!AD$59,"-")</f>
        <v>-</v>
      </c>
      <c r="AB15" s="144" t="str">
        <f>IF(Eingabe!AE$59&lt;&gt;"",Eingabe!AE$59,"-")</f>
        <v>-</v>
      </c>
      <c r="AC15" s="144" t="str">
        <f>IF(Eingabe!AF$59&lt;&gt;"",Eingabe!AF$59,"-")</f>
        <v>-</v>
      </c>
      <c r="AD15" s="144" t="str">
        <f>IF(Eingabe!AG$59&lt;&gt;"",Eingabe!AG$59,"-")</f>
        <v>-</v>
      </c>
      <c r="AE15" s="144" t="str">
        <f>IF(Eingabe!AH$59&lt;&gt;"",Eingabe!AH$59,"-")</f>
        <v>-</v>
      </c>
      <c r="AF15" s="144" t="str">
        <f>IF(Eingabe!AI$59&lt;&gt;"",Eingabe!AI$59,"-")</f>
        <v>-</v>
      </c>
      <c r="AG15" s="145" t="str">
        <f>IF(Eingabe!AJ$59&lt;&gt;"",Eingabe!AJ$59,"-")</f>
        <v>-</v>
      </c>
      <c r="AH15" s="149">
        <v>30</v>
      </c>
    </row>
    <row r="16" spans="1:38" s="259" customFormat="1" ht="12.95" customHeight="1" x14ac:dyDescent="0.2">
      <c r="A16" s="433" t="s">
        <v>17</v>
      </c>
      <c r="B16" s="434"/>
      <c r="C16" s="16" t="s">
        <v>9</v>
      </c>
      <c r="D16" s="143" t="str">
        <f ca="1">IF(Eingabe!G$72&lt;&gt;"",Eingabe!G$72,"-")</f>
        <v>-</v>
      </c>
      <c r="E16" s="144" t="str">
        <f ca="1">IF(Eingabe!H$72&lt;&gt;"",Eingabe!H$72,"-")</f>
        <v>-</v>
      </c>
      <c r="F16" s="144" t="str">
        <f ca="1">IF(Eingabe!I$72&lt;&gt;"",Eingabe!I$72,"-")</f>
        <v>-</v>
      </c>
      <c r="G16" s="144" t="str">
        <f ca="1">IF(Eingabe!J$72&lt;&gt;"",Eingabe!J$72,"-")</f>
        <v>-</v>
      </c>
      <c r="H16" s="144" t="str">
        <f ca="1">IF(Eingabe!K$72&lt;&gt;"",Eingabe!K$72,"-")</f>
        <v>-</v>
      </c>
      <c r="I16" s="144" t="str">
        <f ca="1">IF(Eingabe!L$72&lt;&gt;"",Eingabe!L$72,"-")</f>
        <v>-</v>
      </c>
      <c r="J16" s="144" t="str">
        <f ca="1">IF(Eingabe!M$72&lt;&gt;"",Eingabe!M$72,"-")</f>
        <v>-</v>
      </c>
      <c r="K16" s="144" t="str">
        <f ca="1">IF(Eingabe!N$72&lt;&gt;"",Eingabe!N$72,"-")</f>
        <v>-</v>
      </c>
      <c r="L16" s="144" t="str">
        <f ca="1">IF(Eingabe!O$72&lt;&gt;"",Eingabe!O$72,"-")</f>
        <v>-</v>
      </c>
      <c r="M16" s="144" t="str">
        <f ca="1">IF(Eingabe!P$72&lt;&gt;"",Eingabe!P$72,"-")</f>
        <v>-</v>
      </c>
      <c r="N16" s="144" t="str">
        <f ca="1">IF(Eingabe!Q$72&lt;&gt;"",Eingabe!Q$72,"-")</f>
        <v>-</v>
      </c>
      <c r="O16" s="144" t="str">
        <f ca="1">IF(Eingabe!R$72&lt;&gt;"",Eingabe!R$72,"-")</f>
        <v>-</v>
      </c>
      <c r="P16" s="144" t="str">
        <f ca="1">IF(Eingabe!S$72&lt;&gt;"",Eingabe!S$72,"-")</f>
        <v>-</v>
      </c>
      <c r="Q16" s="144" t="str">
        <f ca="1">IF(Eingabe!T$72&lt;&gt;"",Eingabe!T$72,"-")</f>
        <v>-</v>
      </c>
      <c r="R16" s="144" t="str">
        <f ca="1">IF(Eingabe!U$72&lt;&gt;"",Eingabe!U$72,"-")</f>
        <v>-</v>
      </c>
      <c r="S16" s="144" t="str">
        <f ca="1">IF(Eingabe!V$72&lt;&gt;"",Eingabe!V$72,"-")</f>
        <v>-</v>
      </c>
      <c r="T16" s="144" t="str">
        <f ca="1">IF(Eingabe!W$72&lt;&gt;"",Eingabe!W$72,"-")</f>
        <v>-</v>
      </c>
      <c r="U16" s="144" t="str">
        <f ca="1">IF(Eingabe!X$72&lt;&gt;"",Eingabe!X$72,"-")</f>
        <v>-</v>
      </c>
      <c r="V16" s="144" t="str">
        <f ca="1">IF(Eingabe!Y$72&lt;&gt;"",Eingabe!Y$72,"-")</f>
        <v>-</v>
      </c>
      <c r="W16" s="144" t="str">
        <f ca="1">IF(Eingabe!Z$72&lt;&gt;"",Eingabe!Z$72,"-")</f>
        <v>-</v>
      </c>
      <c r="X16" s="144" t="str">
        <f>IF(Eingabe!AA$72&lt;&gt;"",Eingabe!AA$72,"-")</f>
        <v>-</v>
      </c>
      <c r="Y16" s="144" t="str">
        <f>IF(Eingabe!AB$72&lt;&gt;"",Eingabe!AB$72,"-")</f>
        <v>-</v>
      </c>
      <c r="Z16" s="144" t="str">
        <f>IF(Eingabe!AC$72&lt;&gt;"",Eingabe!AC$72,"-")</f>
        <v>-</v>
      </c>
      <c r="AA16" s="144" t="str">
        <f>IF(Eingabe!AD$72&lt;&gt;"",Eingabe!AD$72,"-")</f>
        <v>-</v>
      </c>
      <c r="AB16" s="144" t="str">
        <f>IF(Eingabe!AE$72&lt;&gt;"",Eingabe!AE$72,"-")</f>
        <v>-</v>
      </c>
      <c r="AC16" s="144" t="str">
        <f>IF(Eingabe!AF$72&lt;&gt;"",Eingabe!AF$72,"-")</f>
        <v>-</v>
      </c>
      <c r="AD16" s="144" t="str">
        <f>IF(Eingabe!AG$72&lt;&gt;"",Eingabe!AG$72,"-")</f>
        <v>-</v>
      </c>
      <c r="AE16" s="144" t="str">
        <f>IF(Eingabe!AH$72&lt;&gt;"",Eingabe!AH$72,"-")</f>
        <v>-</v>
      </c>
      <c r="AF16" s="144" t="str">
        <f>IF(Eingabe!AI$72&lt;&gt;"",Eingabe!AI$72,"-")</f>
        <v>-</v>
      </c>
      <c r="AG16" s="145" t="str">
        <f>IF(Eingabe!AJ$72&lt;&gt;"",Eingabe!AJ$72,"-")</f>
        <v>-</v>
      </c>
      <c r="AH16" s="147">
        <v>150</v>
      </c>
    </row>
    <row r="17" spans="1:34" s="259" customFormat="1" ht="12.95" customHeight="1" x14ac:dyDescent="0.2">
      <c r="A17" s="433" t="s">
        <v>18</v>
      </c>
      <c r="B17" s="434"/>
      <c r="C17" s="16" t="s">
        <v>9</v>
      </c>
      <c r="D17" s="143" t="str">
        <f ca="1">IF(Eingabe!G$73&lt;&gt;"",Eingabe!G$73,"-")</f>
        <v>-</v>
      </c>
      <c r="E17" s="144" t="str">
        <f ca="1">IF(Eingabe!H$73&lt;&gt;"",Eingabe!H$73,"-")</f>
        <v>-</v>
      </c>
      <c r="F17" s="144" t="str">
        <f ca="1">IF(Eingabe!I$73&lt;&gt;"",Eingabe!I$73,"-")</f>
        <v>-</v>
      </c>
      <c r="G17" s="144" t="str">
        <f ca="1">IF(Eingabe!J$73&lt;&gt;"",Eingabe!J$73,"-")</f>
        <v>-</v>
      </c>
      <c r="H17" s="144" t="str">
        <f ca="1">IF(Eingabe!K$73&lt;&gt;"",Eingabe!K$73,"-")</f>
        <v>-</v>
      </c>
      <c r="I17" s="144" t="str">
        <f ca="1">IF(Eingabe!L$73&lt;&gt;"",Eingabe!L$73,"-")</f>
        <v>-</v>
      </c>
      <c r="J17" s="144" t="str">
        <f ca="1">IF(Eingabe!M$73&lt;&gt;"",Eingabe!M$73,"-")</f>
        <v>-</v>
      </c>
      <c r="K17" s="144" t="str">
        <f ca="1">IF(Eingabe!N$73&lt;&gt;"",Eingabe!N$73,"-")</f>
        <v>-</v>
      </c>
      <c r="L17" s="144" t="str">
        <f ca="1">IF(Eingabe!O$73&lt;&gt;"",Eingabe!O$73,"-")</f>
        <v>-</v>
      </c>
      <c r="M17" s="144" t="str">
        <f ca="1">IF(Eingabe!P$73&lt;&gt;"",Eingabe!P$73,"-")</f>
        <v>-</v>
      </c>
      <c r="N17" s="144" t="str">
        <f ca="1">IF(Eingabe!Q$73&lt;&gt;"",Eingabe!Q$73,"-")</f>
        <v>-</v>
      </c>
      <c r="O17" s="144" t="str">
        <f ca="1">IF(Eingabe!R$73&lt;&gt;"",Eingabe!R$73,"-")</f>
        <v>-</v>
      </c>
      <c r="P17" s="144" t="str">
        <f ca="1">IF(Eingabe!S$73&lt;&gt;"",Eingabe!S$73,"-")</f>
        <v>-</v>
      </c>
      <c r="Q17" s="144" t="str">
        <f ca="1">IF(Eingabe!T$73&lt;&gt;"",Eingabe!T$73,"-")</f>
        <v>-</v>
      </c>
      <c r="R17" s="144" t="str">
        <f ca="1">IF(Eingabe!U$73&lt;&gt;"",Eingabe!U$73,"-")</f>
        <v>-</v>
      </c>
      <c r="S17" s="144" t="str">
        <f ca="1">IF(Eingabe!V$73&lt;&gt;"",Eingabe!V$73,"-")</f>
        <v>-</v>
      </c>
      <c r="T17" s="144" t="str">
        <f ca="1">IF(Eingabe!W$73&lt;&gt;"",Eingabe!W$73,"-")</f>
        <v>-</v>
      </c>
      <c r="U17" s="144" t="str">
        <f ca="1">IF(Eingabe!X$73&lt;&gt;"",Eingabe!X$73,"-")</f>
        <v>-</v>
      </c>
      <c r="V17" s="144" t="str">
        <f ca="1">IF(Eingabe!Y$73&lt;&gt;"",Eingabe!Y$73,"-")</f>
        <v>-</v>
      </c>
      <c r="W17" s="144" t="str">
        <f ca="1">IF(Eingabe!Z$73&lt;&gt;"",Eingabe!Z$73,"-")</f>
        <v>-</v>
      </c>
      <c r="X17" s="144" t="str">
        <f>IF(Eingabe!AA$73&lt;&gt;"",Eingabe!AA$73,"-")</f>
        <v>-</v>
      </c>
      <c r="Y17" s="144" t="str">
        <f>IF(Eingabe!AB$73&lt;&gt;"",Eingabe!AB$73,"-")</f>
        <v>-</v>
      </c>
      <c r="Z17" s="144" t="str">
        <f>IF(Eingabe!AC$73&lt;&gt;"",Eingabe!AC$73,"-")</f>
        <v>-</v>
      </c>
      <c r="AA17" s="144" t="str">
        <f>IF(Eingabe!AD$73&lt;&gt;"",Eingabe!AD$73,"-")</f>
        <v>-</v>
      </c>
      <c r="AB17" s="144" t="str">
        <f>IF(Eingabe!AE$73&lt;&gt;"",Eingabe!AE$73,"-")</f>
        <v>-</v>
      </c>
      <c r="AC17" s="144" t="str">
        <f>IF(Eingabe!AF$73&lt;&gt;"",Eingabe!AF$73,"-")</f>
        <v>-</v>
      </c>
      <c r="AD17" s="144" t="str">
        <f>IF(Eingabe!AG$73&lt;&gt;"",Eingabe!AG$73,"-")</f>
        <v>-</v>
      </c>
      <c r="AE17" s="144" t="str">
        <f>IF(Eingabe!AH$73&lt;&gt;"",Eingabe!AH$73,"-")</f>
        <v>-</v>
      </c>
      <c r="AF17" s="144" t="str">
        <f>IF(Eingabe!AI$73&lt;&gt;"",Eingabe!AI$73,"-")</f>
        <v>-</v>
      </c>
      <c r="AG17" s="145" t="str">
        <f>IF(Eingabe!AJ$73&lt;&gt;"",Eingabe!AJ$73,"-")</f>
        <v>-</v>
      </c>
      <c r="AH17" s="147">
        <v>700</v>
      </c>
    </row>
    <row r="18" spans="1:34" s="259" customFormat="1" ht="12.95" customHeight="1" x14ac:dyDescent="0.2">
      <c r="A18" s="433" t="s">
        <v>19</v>
      </c>
      <c r="B18" s="434"/>
      <c r="C18" s="16" t="s">
        <v>9</v>
      </c>
      <c r="D18" s="143" t="str">
        <f ca="1">IF(Eingabe!G$74&lt;&gt;"",Eingabe!G$74,"-")</f>
        <v>-</v>
      </c>
      <c r="E18" s="144" t="str">
        <f ca="1">IF(Eingabe!H$74&lt;&gt;"",Eingabe!H$74,"-")</f>
        <v>-</v>
      </c>
      <c r="F18" s="144" t="str">
        <f ca="1">IF(Eingabe!I$74&lt;&gt;"",Eingabe!I$74,"-")</f>
        <v>-</v>
      </c>
      <c r="G18" s="144" t="str">
        <f ca="1">IF(Eingabe!J$74&lt;&gt;"",Eingabe!J$74,"-")</f>
        <v>-</v>
      </c>
      <c r="H18" s="144" t="str">
        <f ca="1">IF(Eingabe!K$74&lt;&gt;"",Eingabe!K$74,"-")</f>
        <v>-</v>
      </c>
      <c r="I18" s="144" t="str">
        <f ca="1">IF(Eingabe!L$74&lt;&gt;"",Eingabe!L$74,"-")</f>
        <v>-</v>
      </c>
      <c r="J18" s="144" t="str">
        <f ca="1">IF(Eingabe!M$74&lt;&gt;"",Eingabe!M$74,"-")</f>
        <v>-</v>
      </c>
      <c r="K18" s="144" t="str">
        <f ca="1">IF(Eingabe!N$74&lt;&gt;"",Eingabe!N$74,"-")</f>
        <v>-</v>
      </c>
      <c r="L18" s="144" t="str">
        <f ca="1">IF(Eingabe!O$74&lt;&gt;"",Eingabe!O$74,"-")</f>
        <v>-</v>
      </c>
      <c r="M18" s="144" t="str">
        <f ca="1">IF(Eingabe!P$74&lt;&gt;"",Eingabe!P$74,"-")</f>
        <v>-</v>
      </c>
      <c r="N18" s="144" t="str">
        <f ca="1">IF(Eingabe!Q$74&lt;&gt;"",Eingabe!Q$74,"-")</f>
        <v>-</v>
      </c>
      <c r="O18" s="144" t="str">
        <f ca="1">IF(Eingabe!R$74&lt;&gt;"",Eingabe!R$74,"-")</f>
        <v>-</v>
      </c>
      <c r="P18" s="144" t="str">
        <f ca="1">IF(Eingabe!S$74&lt;&gt;"",Eingabe!S$74,"-")</f>
        <v>-</v>
      </c>
      <c r="Q18" s="144" t="str">
        <f ca="1">IF(Eingabe!T$74&lt;&gt;"",Eingabe!T$74,"-")</f>
        <v>-</v>
      </c>
      <c r="R18" s="144" t="str">
        <f ca="1">IF(Eingabe!U$74&lt;&gt;"",Eingabe!U$74,"-")</f>
        <v>-</v>
      </c>
      <c r="S18" s="144" t="str">
        <f ca="1">IF(Eingabe!V$74&lt;&gt;"",Eingabe!V$74,"-")</f>
        <v>-</v>
      </c>
      <c r="T18" s="144" t="str">
        <f ca="1">IF(Eingabe!W$74&lt;&gt;"",Eingabe!W$74,"-")</f>
        <v>-</v>
      </c>
      <c r="U18" s="144" t="str">
        <f ca="1">IF(Eingabe!X$74&lt;&gt;"",Eingabe!X$74,"-")</f>
        <v>-</v>
      </c>
      <c r="V18" s="144" t="str">
        <f ca="1">IF(Eingabe!Y$74&lt;&gt;"",Eingabe!Y$74,"-")</f>
        <v>-</v>
      </c>
      <c r="W18" s="144" t="str">
        <f ca="1">IF(Eingabe!Z$74&lt;&gt;"",Eingabe!Z$74,"-")</f>
        <v>-</v>
      </c>
      <c r="X18" s="144" t="str">
        <f>IF(Eingabe!AA$74&lt;&gt;"",Eingabe!AA$74,"-")</f>
        <v>-</v>
      </c>
      <c r="Y18" s="144" t="str">
        <f>IF(Eingabe!AB$74&lt;&gt;"",Eingabe!AB$74,"-")</f>
        <v>-</v>
      </c>
      <c r="Z18" s="144" t="str">
        <f>IF(Eingabe!AC$74&lt;&gt;"",Eingabe!AC$74,"-")</f>
        <v>-</v>
      </c>
      <c r="AA18" s="144" t="str">
        <f>IF(Eingabe!AD$74&lt;&gt;"",Eingabe!AD$74,"-")</f>
        <v>-</v>
      </c>
      <c r="AB18" s="144" t="str">
        <f>IF(Eingabe!AE$74&lt;&gt;"",Eingabe!AE$74,"-")</f>
        <v>-</v>
      </c>
      <c r="AC18" s="144" t="str">
        <f>IF(Eingabe!AF$74&lt;&gt;"",Eingabe!AF$74,"-")</f>
        <v>-</v>
      </c>
      <c r="AD18" s="144" t="str">
        <f>IF(Eingabe!AG$74&lt;&gt;"",Eingabe!AG$74,"-")</f>
        <v>-</v>
      </c>
      <c r="AE18" s="144" t="str">
        <f>IF(Eingabe!AH$74&lt;&gt;"",Eingabe!AH$74,"-")</f>
        <v>-</v>
      </c>
      <c r="AF18" s="144" t="str">
        <f>IF(Eingabe!AI$74&lt;&gt;"",Eingabe!AI$74,"-")</f>
        <v>-</v>
      </c>
      <c r="AG18" s="145" t="str">
        <f>IF(Eingabe!AJ$74&lt;&gt;"",Eingabe!AJ$74,"-")</f>
        <v>-</v>
      </c>
      <c r="AH18" s="147">
        <v>10</v>
      </c>
    </row>
    <row r="19" spans="1:34" s="259" customFormat="1" ht="12.95" customHeight="1" x14ac:dyDescent="0.2">
      <c r="A19" s="433" t="s">
        <v>236</v>
      </c>
      <c r="B19" s="434"/>
      <c r="C19" s="16" t="s">
        <v>9</v>
      </c>
      <c r="D19" s="143" t="str">
        <f ca="1">IF(Eingabe!G$75&lt;&gt;"",Eingabe!G$75,"-")</f>
        <v>-</v>
      </c>
      <c r="E19" s="144" t="str">
        <f ca="1">IF(Eingabe!H$75&lt;&gt;"",Eingabe!H$75,"-")</f>
        <v>-</v>
      </c>
      <c r="F19" s="144" t="str">
        <f ca="1">IF(Eingabe!I$75&lt;&gt;"",Eingabe!I$75,"-")</f>
        <v>-</v>
      </c>
      <c r="G19" s="144" t="str">
        <f ca="1">IF(Eingabe!J$75&lt;&gt;"",Eingabe!J$75,"-")</f>
        <v>-</v>
      </c>
      <c r="H19" s="144" t="str">
        <f ca="1">IF(Eingabe!K$75&lt;&gt;"",Eingabe!K$75,"-")</f>
        <v>-</v>
      </c>
      <c r="I19" s="144" t="str">
        <f ca="1">IF(Eingabe!L$75&lt;&gt;"",Eingabe!L$75,"-")</f>
        <v>-</v>
      </c>
      <c r="J19" s="144" t="str">
        <f ca="1">IF(Eingabe!M$75&lt;&gt;"",Eingabe!M$75,"-")</f>
        <v>-</v>
      </c>
      <c r="K19" s="144" t="str">
        <f ca="1">IF(Eingabe!N$75&lt;&gt;"",Eingabe!N$75,"-")</f>
        <v>-</v>
      </c>
      <c r="L19" s="144" t="str">
        <f ca="1">IF(Eingabe!O$75&lt;&gt;"",Eingabe!O$75,"-")</f>
        <v>-</v>
      </c>
      <c r="M19" s="144" t="str">
        <f ca="1">IF(Eingabe!P$75&lt;&gt;"",Eingabe!P$75,"-")</f>
        <v>-</v>
      </c>
      <c r="N19" s="144" t="str">
        <f ca="1">IF(Eingabe!Q$75&lt;&gt;"",Eingabe!Q$75,"-")</f>
        <v>-</v>
      </c>
      <c r="O19" s="144" t="str">
        <f ca="1">IF(Eingabe!R$75&lt;&gt;"",Eingabe!R$75,"-")</f>
        <v>-</v>
      </c>
      <c r="P19" s="144" t="str">
        <f ca="1">IF(Eingabe!S$75&lt;&gt;"",Eingabe!S$75,"-")</f>
        <v>-</v>
      </c>
      <c r="Q19" s="144" t="str">
        <f ca="1">IF(Eingabe!T$75&lt;&gt;"",Eingabe!T$75,"-")</f>
        <v>-</v>
      </c>
      <c r="R19" s="144" t="str">
        <f ca="1">IF(Eingabe!U$75&lt;&gt;"",Eingabe!U$75,"-")</f>
        <v>-</v>
      </c>
      <c r="S19" s="144" t="str">
        <f ca="1">IF(Eingabe!V$75&lt;&gt;"",Eingabe!V$75,"-")</f>
        <v>-</v>
      </c>
      <c r="T19" s="144" t="str">
        <f ca="1">IF(Eingabe!W$75&lt;&gt;"",Eingabe!W$75,"-")</f>
        <v>-</v>
      </c>
      <c r="U19" s="144" t="str">
        <f ca="1">IF(Eingabe!X$75&lt;&gt;"",Eingabe!X$75,"-")</f>
        <v>-</v>
      </c>
      <c r="V19" s="144" t="str">
        <f ca="1">IF(Eingabe!Y$75&lt;&gt;"",Eingabe!Y$75,"-")</f>
        <v>-</v>
      </c>
      <c r="W19" s="144" t="str">
        <f ca="1">IF(Eingabe!Z$75&lt;&gt;"",Eingabe!Z$75,"-")</f>
        <v>-</v>
      </c>
      <c r="X19" s="144" t="str">
        <f>IF(Eingabe!AA$75&lt;&gt;"",Eingabe!AA$75,"-")</f>
        <v>-</v>
      </c>
      <c r="Y19" s="144" t="str">
        <f>IF(Eingabe!AB$75&lt;&gt;"",Eingabe!AB$75,"-")</f>
        <v>-</v>
      </c>
      <c r="Z19" s="144" t="str">
        <f>IF(Eingabe!AC$75&lt;&gt;"",Eingabe!AC$75,"-")</f>
        <v>-</v>
      </c>
      <c r="AA19" s="144" t="str">
        <f>IF(Eingabe!AD$75&lt;&gt;"",Eingabe!AD$75,"-")</f>
        <v>-</v>
      </c>
      <c r="AB19" s="144" t="str">
        <f>IF(Eingabe!AE$75&lt;&gt;"",Eingabe!AE$75,"-")</f>
        <v>-</v>
      </c>
      <c r="AC19" s="144" t="str">
        <f>IF(Eingabe!AF$75&lt;&gt;"",Eingabe!AF$75,"-")</f>
        <v>-</v>
      </c>
      <c r="AD19" s="144" t="str">
        <f>IF(Eingabe!AG$75&lt;&gt;"",Eingabe!AG$75,"-")</f>
        <v>-</v>
      </c>
      <c r="AE19" s="144" t="str">
        <f>IF(Eingabe!AH$75&lt;&gt;"",Eingabe!AH$75,"-")</f>
        <v>-</v>
      </c>
      <c r="AF19" s="144" t="str">
        <f>IF(Eingabe!AI$75&lt;&gt;"",Eingabe!AI$75,"-")</f>
        <v>-</v>
      </c>
      <c r="AG19" s="145" t="str">
        <f>IF(Eingabe!AJ$75&lt;&gt;"",Eingabe!AJ$75,"-")</f>
        <v>-</v>
      </c>
      <c r="AH19" s="147">
        <v>600</v>
      </c>
    </row>
    <row r="20" spans="1:34" s="259" customFormat="1" ht="12.95" customHeight="1" x14ac:dyDescent="0.2">
      <c r="A20" s="433" t="s">
        <v>21</v>
      </c>
      <c r="B20" s="434"/>
      <c r="C20" s="16" t="s">
        <v>9</v>
      </c>
      <c r="D20" s="143" t="str">
        <f ca="1">IF(Eingabe!G$76&lt;&gt;"",Eingabe!G$76,"-")</f>
        <v>-</v>
      </c>
      <c r="E20" s="144" t="str">
        <f ca="1">IF(Eingabe!H$76&lt;&gt;"",Eingabe!H$76,"-")</f>
        <v>-</v>
      </c>
      <c r="F20" s="144" t="str">
        <f ca="1">IF(Eingabe!I$76&lt;&gt;"",Eingabe!I$76,"-")</f>
        <v>-</v>
      </c>
      <c r="G20" s="144" t="str">
        <f ca="1">IF(Eingabe!J$76&lt;&gt;"",Eingabe!J$76,"-")</f>
        <v>-</v>
      </c>
      <c r="H20" s="144" t="str">
        <f ca="1">IF(Eingabe!K$76&lt;&gt;"",Eingabe!K$76,"-")</f>
        <v>-</v>
      </c>
      <c r="I20" s="144" t="str">
        <f ca="1">IF(Eingabe!L$76&lt;&gt;"",Eingabe!L$76,"-")</f>
        <v>-</v>
      </c>
      <c r="J20" s="144" t="str">
        <f ca="1">IF(Eingabe!M$76&lt;&gt;"",Eingabe!M$76,"-")</f>
        <v>-</v>
      </c>
      <c r="K20" s="144" t="str">
        <f ca="1">IF(Eingabe!N$76&lt;&gt;"",Eingabe!N$76,"-")</f>
        <v>-</v>
      </c>
      <c r="L20" s="144" t="str">
        <f ca="1">IF(Eingabe!O$76&lt;&gt;"",Eingabe!O$76,"-")</f>
        <v>-</v>
      </c>
      <c r="M20" s="144" t="str">
        <f ca="1">IF(Eingabe!P$76&lt;&gt;"",Eingabe!P$76,"-")</f>
        <v>-</v>
      </c>
      <c r="N20" s="144" t="str">
        <f ca="1">IF(Eingabe!Q$76&lt;&gt;"",Eingabe!Q$76,"-")</f>
        <v>-</v>
      </c>
      <c r="O20" s="144" t="str">
        <f ca="1">IF(Eingabe!R$76&lt;&gt;"",Eingabe!R$76,"-")</f>
        <v>-</v>
      </c>
      <c r="P20" s="144" t="str">
        <f ca="1">IF(Eingabe!S$76&lt;&gt;"",Eingabe!S$76,"-")</f>
        <v>-</v>
      </c>
      <c r="Q20" s="144" t="str">
        <f ca="1">IF(Eingabe!T$76&lt;&gt;"",Eingabe!T$76,"-")</f>
        <v>-</v>
      </c>
      <c r="R20" s="144" t="str">
        <f ca="1">IF(Eingabe!U$76&lt;&gt;"",Eingabe!U$76,"-")</f>
        <v>-</v>
      </c>
      <c r="S20" s="144" t="str">
        <f ca="1">IF(Eingabe!V$76&lt;&gt;"",Eingabe!V$76,"-")</f>
        <v>-</v>
      </c>
      <c r="T20" s="144" t="str">
        <f ca="1">IF(Eingabe!W$76&lt;&gt;"",Eingabe!W$76,"-")</f>
        <v>-</v>
      </c>
      <c r="U20" s="144" t="str">
        <f ca="1">IF(Eingabe!X$76&lt;&gt;"",Eingabe!X$76,"-")</f>
        <v>-</v>
      </c>
      <c r="V20" s="144" t="str">
        <f ca="1">IF(Eingabe!Y$76&lt;&gt;"",Eingabe!Y$76,"-")</f>
        <v>-</v>
      </c>
      <c r="W20" s="144" t="str">
        <f ca="1">IF(Eingabe!Z$76&lt;&gt;"",Eingabe!Z$76,"-")</f>
        <v>-</v>
      </c>
      <c r="X20" s="144" t="str">
        <f>IF(Eingabe!AA$76&lt;&gt;"",Eingabe!AA$76,"-")</f>
        <v>-</v>
      </c>
      <c r="Y20" s="144" t="str">
        <f>IF(Eingabe!AB$76&lt;&gt;"",Eingabe!AB$76,"-")</f>
        <v>-</v>
      </c>
      <c r="Z20" s="144" t="str">
        <f>IF(Eingabe!AC$76&lt;&gt;"",Eingabe!AC$76,"-")</f>
        <v>-</v>
      </c>
      <c r="AA20" s="144" t="str">
        <f>IF(Eingabe!AD$76&lt;&gt;"",Eingabe!AD$76,"-")</f>
        <v>-</v>
      </c>
      <c r="AB20" s="144" t="str">
        <f>IF(Eingabe!AE$76&lt;&gt;"",Eingabe!AE$76,"-")</f>
        <v>-</v>
      </c>
      <c r="AC20" s="144" t="str">
        <f>IF(Eingabe!AF$76&lt;&gt;"",Eingabe!AF$76,"-")</f>
        <v>-</v>
      </c>
      <c r="AD20" s="144" t="str">
        <f>IF(Eingabe!AG$76&lt;&gt;"",Eingabe!AG$76,"-")</f>
        <v>-</v>
      </c>
      <c r="AE20" s="144" t="str">
        <f>IF(Eingabe!AH$76&lt;&gt;"",Eingabe!AH$76,"-")</f>
        <v>-</v>
      </c>
      <c r="AF20" s="144" t="str">
        <f>IF(Eingabe!AI$76&lt;&gt;"",Eingabe!AI$76,"-")</f>
        <v>-</v>
      </c>
      <c r="AG20" s="145" t="str">
        <f>IF(Eingabe!AJ$76&lt;&gt;"",Eingabe!AJ$76,"-")</f>
        <v>-</v>
      </c>
      <c r="AH20" s="147">
        <v>400</v>
      </c>
    </row>
    <row r="21" spans="1:34" s="259" customFormat="1" ht="12.95" customHeight="1" x14ac:dyDescent="0.2">
      <c r="A21" s="433" t="s">
        <v>22</v>
      </c>
      <c r="B21" s="434"/>
      <c r="C21" s="16" t="s">
        <v>9</v>
      </c>
      <c r="D21" s="143" t="str">
        <f ca="1">IF(Eingabe!G$77&lt;&gt;"",Eingabe!G$77,"-")</f>
        <v>-</v>
      </c>
      <c r="E21" s="144" t="str">
        <f ca="1">IF(Eingabe!H$77&lt;&gt;"",Eingabe!H$77,"-")</f>
        <v>-</v>
      </c>
      <c r="F21" s="144" t="str">
        <f ca="1">IF(Eingabe!I$77&lt;&gt;"",Eingabe!I$77,"-")</f>
        <v>-</v>
      </c>
      <c r="G21" s="144" t="str">
        <f ca="1">IF(Eingabe!J$77&lt;&gt;"",Eingabe!J$77,"-")</f>
        <v>-</v>
      </c>
      <c r="H21" s="144" t="str">
        <f ca="1">IF(Eingabe!K$77&lt;&gt;"",Eingabe!K$77,"-")</f>
        <v>-</v>
      </c>
      <c r="I21" s="144" t="str">
        <f ca="1">IF(Eingabe!L$77&lt;&gt;"",Eingabe!L$77,"-")</f>
        <v>-</v>
      </c>
      <c r="J21" s="144" t="str">
        <f ca="1">IF(Eingabe!M$77&lt;&gt;"",Eingabe!M$77,"-")</f>
        <v>-</v>
      </c>
      <c r="K21" s="144" t="str">
        <f ca="1">IF(Eingabe!N$77&lt;&gt;"",Eingabe!N$77,"-")</f>
        <v>-</v>
      </c>
      <c r="L21" s="144" t="str">
        <f ca="1">IF(Eingabe!O$77&lt;&gt;"",Eingabe!O$77,"-")</f>
        <v>-</v>
      </c>
      <c r="M21" s="144" t="str">
        <f ca="1">IF(Eingabe!P$77&lt;&gt;"",Eingabe!P$77,"-")</f>
        <v>-</v>
      </c>
      <c r="N21" s="144" t="str">
        <f ca="1">IF(Eingabe!Q$77&lt;&gt;"",Eingabe!Q$77,"-")</f>
        <v>-</v>
      </c>
      <c r="O21" s="144" t="str">
        <f ca="1">IF(Eingabe!R$77&lt;&gt;"",Eingabe!R$77,"-")</f>
        <v>-</v>
      </c>
      <c r="P21" s="144" t="str">
        <f ca="1">IF(Eingabe!S$77&lt;&gt;"",Eingabe!S$77,"-")</f>
        <v>-</v>
      </c>
      <c r="Q21" s="144" t="str">
        <f ca="1">IF(Eingabe!T$77&lt;&gt;"",Eingabe!T$77,"-")</f>
        <v>-</v>
      </c>
      <c r="R21" s="144" t="str">
        <f ca="1">IF(Eingabe!U$77&lt;&gt;"",Eingabe!U$77,"-")</f>
        <v>-</v>
      </c>
      <c r="S21" s="144" t="str">
        <f ca="1">IF(Eingabe!V$77&lt;&gt;"",Eingabe!V$77,"-")</f>
        <v>-</v>
      </c>
      <c r="T21" s="144" t="str">
        <f ca="1">IF(Eingabe!W$77&lt;&gt;"",Eingabe!W$77,"-")</f>
        <v>-</v>
      </c>
      <c r="U21" s="144" t="str">
        <f ca="1">IF(Eingabe!X$77&lt;&gt;"",Eingabe!X$77,"-")</f>
        <v>-</v>
      </c>
      <c r="V21" s="144" t="str">
        <f ca="1">IF(Eingabe!Y$77&lt;&gt;"",Eingabe!Y$77,"-")</f>
        <v>-</v>
      </c>
      <c r="W21" s="144" t="str">
        <f ca="1">IF(Eingabe!Z$77&lt;&gt;"",Eingabe!Z$77,"-")</f>
        <v>-</v>
      </c>
      <c r="X21" s="144" t="str">
        <f>IF(Eingabe!AA$77&lt;&gt;"",Eingabe!AA$77,"-")</f>
        <v>-</v>
      </c>
      <c r="Y21" s="144" t="str">
        <f>IF(Eingabe!AB$77&lt;&gt;"",Eingabe!AB$77,"-")</f>
        <v>-</v>
      </c>
      <c r="Z21" s="144" t="str">
        <f>IF(Eingabe!AC$77&lt;&gt;"",Eingabe!AC$77,"-")</f>
        <v>-</v>
      </c>
      <c r="AA21" s="144" t="str">
        <f>IF(Eingabe!AD$77&lt;&gt;"",Eingabe!AD$77,"-")</f>
        <v>-</v>
      </c>
      <c r="AB21" s="144" t="str">
        <f>IF(Eingabe!AE$77&lt;&gt;"",Eingabe!AE$77,"-")</f>
        <v>-</v>
      </c>
      <c r="AC21" s="144" t="str">
        <f>IF(Eingabe!AF$77&lt;&gt;"",Eingabe!AF$77,"-")</f>
        <v>-</v>
      </c>
      <c r="AD21" s="144" t="str">
        <f>IF(Eingabe!AG$77&lt;&gt;"",Eingabe!AG$77,"-")</f>
        <v>-</v>
      </c>
      <c r="AE21" s="144" t="str">
        <f>IF(Eingabe!AH$77&lt;&gt;"",Eingabe!AH$77,"-")</f>
        <v>-</v>
      </c>
      <c r="AF21" s="144" t="str">
        <f>IF(Eingabe!AI$77&lt;&gt;"",Eingabe!AI$77,"-")</f>
        <v>-</v>
      </c>
      <c r="AG21" s="145" t="str">
        <f>IF(Eingabe!AJ$77&lt;&gt;"",Eingabe!AJ$77,"-")</f>
        <v>-</v>
      </c>
      <c r="AH21" s="147">
        <v>500</v>
      </c>
    </row>
    <row r="22" spans="1:34" s="259" customFormat="1" ht="12.95" customHeight="1" x14ac:dyDescent="0.2">
      <c r="A22" s="433" t="s">
        <v>23</v>
      </c>
      <c r="B22" s="434"/>
      <c r="C22" s="16" t="s">
        <v>9</v>
      </c>
      <c r="D22" s="143" t="str">
        <f ca="1">IF(Eingabe!G$79&lt;&gt;"",Eingabe!G$79,"-")</f>
        <v>-</v>
      </c>
      <c r="E22" s="144" t="str">
        <f ca="1">IF(Eingabe!H$79&lt;&gt;"",Eingabe!H$79,"-")</f>
        <v>-</v>
      </c>
      <c r="F22" s="144" t="str">
        <f ca="1">IF(Eingabe!I$79&lt;&gt;"",Eingabe!I$79,"-")</f>
        <v>-</v>
      </c>
      <c r="G22" s="144" t="str">
        <f ca="1">IF(Eingabe!J$79&lt;&gt;"",Eingabe!J$79,"-")</f>
        <v>-</v>
      </c>
      <c r="H22" s="144" t="str">
        <f ca="1">IF(Eingabe!K$79&lt;&gt;"",Eingabe!K$79,"-")</f>
        <v>-</v>
      </c>
      <c r="I22" s="144" t="str">
        <f ca="1">IF(Eingabe!L$79&lt;&gt;"",Eingabe!L$79,"-")</f>
        <v>-</v>
      </c>
      <c r="J22" s="144" t="str">
        <f ca="1">IF(Eingabe!M$79&lt;&gt;"",Eingabe!M$79,"-")</f>
        <v>-</v>
      </c>
      <c r="K22" s="144" t="str">
        <f ca="1">IF(Eingabe!N$79&lt;&gt;"",Eingabe!N$79,"-")</f>
        <v>-</v>
      </c>
      <c r="L22" s="144" t="str">
        <f ca="1">IF(Eingabe!O$79&lt;&gt;"",Eingabe!O$79,"-")</f>
        <v>-</v>
      </c>
      <c r="M22" s="144" t="str">
        <f ca="1">IF(Eingabe!P$79&lt;&gt;"",Eingabe!P$79,"-")</f>
        <v>-</v>
      </c>
      <c r="N22" s="144" t="str">
        <f ca="1">IF(Eingabe!Q$79&lt;&gt;"",Eingabe!Q$79,"-")</f>
        <v>-</v>
      </c>
      <c r="O22" s="144" t="str">
        <f ca="1">IF(Eingabe!R$79&lt;&gt;"",Eingabe!R$79,"-")</f>
        <v>-</v>
      </c>
      <c r="P22" s="144" t="str">
        <f ca="1">IF(Eingabe!S$79&lt;&gt;"",Eingabe!S$79,"-")</f>
        <v>-</v>
      </c>
      <c r="Q22" s="144" t="str">
        <f ca="1">IF(Eingabe!T$79&lt;&gt;"",Eingabe!T$79,"-")</f>
        <v>-</v>
      </c>
      <c r="R22" s="144" t="str">
        <f ca="1">IF(Eingabe!U$79&lt;&gt;"",Eingabe!U$79,"-")</f>
        <v>-</v>
      </c>
      <c r="S22" s="144" t="str">
        <f ca="1">IF(Eingabe!V$79&lt;&gt;"",Eingabe!V$79,"-")</f>
        <v>-</v>
      </c>
      <c r="T22" s="144" t="str">
        <f ca="1">IF(Eingabe!W$79&lt;&gt;"",Eingabe!W$79,"-")</f>
        <v>-</v>
      </c>
      <c r="U22" s="144" t="str">
        <f ca="1">IF(Eingabe!X$79&lt;&gt;"",Eingabe!X$79,"-")</f>
        <v>-</v>
      </c>
      <c r="V22" s="144" t="str">
        <f ca="1">IF(Eingabe!Y$79&lt;&gt;"",Eingabe!Y$79,"-")</f>
        <v>-</v>
      </c>
      <c r="W22" s="144" t="str">
        <f ca="1">IF(Eingabe!Z$79&lt;&gt;"",Eingabe!Z$79,"-")</f>
        <v>-</v>
      </c>
      <c r="X22" s="144" t="str">
        <f>IF(Eingabe!AA$79&lt;&gt;"",Eingabe!AA$79,"-")</f>
        <v>-</v>
      </c>
      <c r="Y22" s="144" t="str">
        <f>IF(Eingabe!AB$79&lt;&gt;"",Eingabe!AB$79,"-")</f>
        <v>-</v>
      </c>
      <c r="Z22" s="144" t="str">
        <f>IF(Eingabe!AC$79&lt;&gt;"",Eingabe!AC$79,"-")</f>
        <v>-</v>
      </c>
      <c r="AA22" s="144" t="str">
        <f>IF(Eingabe!AD$79&lt;&gt;"",Eingabe!AD$79,"-")</f>
        <v>-</v>
      </c>
      <c r="AB22" s="144" t="str">
        <f>IF(Eingabe!AE$79&lt;&gt;"",Eingabe!AE$79,"-")</f>
        <v>-</v>
      </c>
      <c r="AC22" s="144" t="str">
        <f>IF(Eingabe!AF$79&lt;&gt;"",Eingabe!AF$79,"-")</f>
        <v>-</v>
      </c>
      <c r="AD22" s="144" t="str">
        <f>IF(Eingabe!AG$79&lt;&gt;"",Eingabe!AG$79,"-")</f>
        <v>-</v>
      </c>
      <c r="AE22" s="144" t="str">
        <f>IF(Eingabe!AH$79&lt;&gt;"",Eingabe!AH$79,"-")</f>
        <v>-</v>
      </c>
      <c r="AF22" s="144" t="str">
        <f>IF(Eingabe!AI$79&lt;&gt;"",Eingabe!AI$79,"-")</f>
        <v>-</v>
      </c>
      <c r="AG22" s="145" t="str">
        <f>IF(Eingabe!AJ$79&lt;&gt;"",Eingabe!AJ$79,"-")</f>
        <v>-</v>
      </c>
      <c r="AH22" s="147">
        <v>7</v>
      </c>
    </row>
    <row r="23" spans="1:34" s="259" customFormat="1" ht="12.95" customHeight="1" x14ac:dyDescent="0.2">
      <c r="A23" s="433" t="s">
        <v>24</v>
      </c>
      <c r="B23" s="434"/>
      <c r="C23" s="16" t="s">
        <v>9</v>
      </c>
      <c r="D23" s="143" t="str">
        <f ca="1">IF(Eingabe!G$78&lt;&gt;"",Eingabe!G$78,"-")</f>
        <v>-</v>
      </c>
      <c r="E23" s="144" t="str">
        <f ca="1">IF(Eingabe!H$78&lt;&gt;"",Eingabe!H$78,"-")</f>
        <v>-</v>
      </c>
      <c r="F23" s="144" t="str">
        <f ca="1">IF(Eingabe!I$78&lt;&gt;"",Eingabe!I$78,"-")</f>
        <v>-</v>
      </c>
      <c r="G23" s="144" t="str">
        <f ca="1">IF(Eingabe!J$78&lt;&gt;"",Eingabe!J$78,"-")</f>
        <v>-</v>
      </c>
      <c r="H23" s="144" t="str">
        <f ca="1">IF(Eingabe!K$78&lt;&gt;"",Eingabe!K$78,"-")</f>
        <v>-</v>
      </c>
      <c r="I23" s="144" t="str">
        <f ca="1">IF(Eingabe!L$78&lt;&gt;"",Eingabe!L$78,"-")</f>
        <v>-</v>
      </c>
      <c r="J23" s="144" t="str">
        <f ca="1">IF(Eingabe!M$78&lt;&gt;"",Eingabe!M$78,"-")</f>
        <v>-</v>
      </c>
      <c r="K23" s="144" t="str">
        <f ca="1">IF(Eingabe!N$78&lt;&gt;"",Eingabe!N$78,"-")</f>
        <v>-</v>
      </c>
      <c r="L23" s="144" t="str">
        <f ca="1">IF(Eingabe!O$78&lt;&gt;"",Eingabe!O$78,"-")</f>
        <v>-</v>
      </c>
      <c r="M23" s="144" t="str">
        <f ca="1">IF(Eingabe!P$78&lt;&gt;"",Eingabe!P$78,"-")</f>
        <v>-</v>
      </c>
      <c r="N23" s="144" t="str">
        <f ca="1">IF(Eingabe!Q$78&lt;&gt;"",Eingabe!Q$78,"-")</f>
        <v>-</v>
      </c>
      <c r="O23" s="144" t="str">
        <f ca="1">IF(Eingabe!R$78&lt;&gt;"",Eingabe!R$78,"-")</f>
        <v>-</v>
      </c>
      <c r="P23" s="144" t="str">
        <f ca="1">IF(Eingabe!S$78&lt;&gt;"",Eingabe!S$78,"-")</f>
        <v>-</v>
      </c>
      <c r="Q23" s="144" t="str">
        <f ca="1">IF(Eingabe!T$78&lt;&gt;"",Eingabe!T$78,"-")</f>
        <v>-</v>
      </c>
      <c r="R23" s="144" t="str">
        <f ca="1">IF(Eingabe!U$78&lt;&gt;"",Eingabe!U$78,"-")</f>
        <v>-</v>
      </c>
      <c r="S23" s="144" t="str">
        <f ca="1">IF(Eingabe!V$78&lt;&gt;"",Eingabe!V$78,"-")</f>
        <v>-</v>
      </c>
      <c r="T23" s="144" t="str">
        <f ca="1">IF(Eingabe!W$78&lt;&gt;"",Eingabe!W$78,"-")</f>
        <v>-</v>
      </c>
      <c r="U23" s="144" t="str">
        <f ca="1">IF(Eingabe!X$78&lt;&gt;"",Eingabe!X$78,"-")</f>
        <v>-</v>
      </c>
      <c r="V23" s="144" t="str">
        <f ca="1">IF(Eingabe!Y$78&lt;&gt;"",Eingabe!Y$78,"-")</f>
        <v>-</v>
      </c>
      <c r="W23" s="144" t="str">
        <f ca="1">IF(Eingabe!Z$78&lt;&gt;"",Eingabe!Z$78,"-")</f>
        <v>-</v>
      </c>
      <c r="X23" s="144" t="str">
        <f>IF(Eingabe!AA$78&lt;&gt;"",Eingabe!AA$78,"-")</f>
        <v>-</v>
      </c>
      <c r="Y23" s="144" t="str">
        <f>IF(Eingabe!AB$78&lt;&gt;"",Eingabe!AB$78,"-")</f>
        <v>-</v>
      </c>
      <c r="Z23" s="144" t="str">
        <f>IF(Eingabe!AC$78&lt;&gt;"",Eingabe!AC$78,"-")</f>
        <v>-</v>
      </c>
      <c r="AA23" s="144" t="str">
        <f>IF(Eingabe!AD$78&lt;&gt;"",Eingabe!AD$78,"-")</f>
        <v>-</v>
      </c>
      <c r="AB23" s="144" t="str">
        <f>IF(Eingabe!AE$78&lt;&gt;"",Eingabe!AE$78,"-")</f>
        <v>-</v>
      </c>
      <c r="AC23" s="144" t="str">
        <f>IF(Eingabe!AF$78&lt;&gt;"",Eingabe!AF$78,"-")</f>
        <v>-</v>
      </c>
      <c r="AD23" s="144" t="str">
        <f>IF(Eingabe!AG$78&lt;&gt;"",Eingabe!AG$78,"-")</f>
        <v>-</v>
      </c>
      <c r="AE23" s="144" t="str">
        <f>IF(Eingabe!AH$78&lt;&gt;"",Eingabe!AH$78,"-")</f>
        <v>-</v>
      </c>
      <c r="AF23" s="144" t="str">
        <f>IF(Eingabe!AI$78&lt;&gt;"",Eingabe!AI$78,"-")</f>
        <v>-</v>
      </c>
      <c r="AG23" s="145" t="str">
        <f>IF(Eingabe!AJ$78&lt;&gt;"",Eingabe!AJ$78,"-")</f>
        <v>-</v>
      </c>
      <c r="AH23" s="147">
        <v>5</v>
      </c>
    </row>
    <row r="24" spans="1:34" s="259" customFormat="1" ht="12.95" customHeight="1" x14ac:dyDescent="0.2">
      <c r="A24" s="433" t="s">
        <v>25</v>
      </c>
      <c r="B24" s="434"/>
      <c r="C24" s="16" t="s">
        <v>9</v>
      </c>
      <c r="D24" s="143" t="str">
        <f ca="1">IF(Eingabe!G$80&lt;&gt;"",Eingabe!G$80,"-")</f>
        <v>-</v>
      </c>
      <c r="E24" s="144" t="str">
        <f ca="1">IF(Eingabe!H$80&lt;&gt;"",Eingabe!H$80,"-")</f>
        <v>-</v>
      </c>
      <c r="F24" s="144" t="str">
        <f ca="1">IF(Eingabe!I$80&lt;&gt;"",Eingabe!I$80,"-")</f>
        <v>-</v>
      </c>
      <c r="G24" s="144" t="str">
        <f ca="1">IF(Eingabe!J$80&lt;&gt;"",Eingabe!J$80,"-")</f>
        <v>-</v>
      </c>
      <c r="H24" s="144" t="str">
        <f ca="1">IF(Eingabe!K$80&lt;&gt;"",Eingabe!K$80,"-")</f>
        <v>-</v>
      </c>
      <c r="I24" s="144" t="str">
        <f ca="1">IF(Eingabe!L$80&lt;&gt;"",Eingabe!L$80,"-")</f>
        <v>-</v>
      </c>
      <c r="J24" s="144" t="str">
        <f ca="1">IF(Eingabe!M$80&lt;&gt;"",Eingabe!M$80,"-")</f>
        <v>-</v>
      </c>
      <c r="K24" s="144" t="str">
        <f ca="1">IF(Eingabe!N$80&lt;&gt;"",Eingabe!N$80,"-")</f>
        <v>-</v>
      </c>
      <c r="L24" s="144" t="str">
        <f ca="1">IF(Eingabe!O$80&lt;&gt;"",Eingabe!O$80,"-")</f>
        <v>-</v>
      </c>
      <c r="M24" s="144" t="str">
        <f ca="1">IF(Eingabe!P$80&lt;&gt;"",Eingabe!P$80,"-")</f>
        <v>-</v>
      </c>
      <c r="N24" s="144" t="str">
        <f ca="1">IF(Eingabe!Q$80&lt;&gt;"",Eingabe!Q$80,"-")</f>
        <v>-</v>
      </c>
      <c r="O24" s="144" t="str">
        <f ca="1">IF(Eingabe!R$80&lt;&gt;"",Eingabe!R$80,"-")</f>
        <v>-</v>
      </c>
      <c r="P24" s="144" t="str">
        <f ca="1">IF(Eingabe!S$80&lt;&gt;"",Eingabe!S$80,"-")</f>
        <v>-</v>
      </c>
      <c r="Q24" s="144" t="str">
        <f ca="1">IF(Eingabe!T$80&lt;&gt;"",Eingabe!T$80,"-")</f>
        <v>-</v>
      </c>
      <c r="R24" s="144" t="str">
        <f ca="1">IF(Eingabe!U$80&lt;&gt;"",Eingabe!U$80,"-")</f>
        <v>-</v>
      </c>
      <c r="S24" s="144" t="str">
        <f ca="1">IF(Eingabe!V$80&lt;&gt;"",Eingabe!V$80,"-")</f>
        <v>-</v>
      </c>
      <c r="T24" s="144" t="str">
        <f ca="1">IF(Eingabe!W$80&lt;&gt;"",Eingabe!W$80,"-")</f>
        <v>-</v>
      </c>
      <c r="U24" s="144" t="str">
        <f ca="1">IF(Eingabe!X$80&lt;&gt;"",Eingabe!X$80,"-")</f>
        <v>-</v>
      </c>
      <c r="V24" s="144" t="str">
        <f ca="1">IF(Eingabe!Y$80&lt;&gt;"",Eingabe!Y$80,"-")</f>
        <v>-</v>
      </c>
      <c r="W24" s="144" t="str">
        <f ca="1">IF(Eingabe!Z$80&lt;&gt;"",Eingabe!Z$80,"-")</f>
        <v>-</v>
      </c>
      <c r="X24" s="144" t="str">
        <f>IF(Eingabe!AA$80&lt;&gt;"",Eingabe!AA$80,"-")</f>
        <v>-</v>
      </c>
      <c r="Y24" s="144" t="str">
        <f>IF(Eingabe!AB$80&lt;&gt;"",Eingabe!AB$80,"-")</f>
        <v>-</v>
      </c>
      <c r="Z24" s="144" t="str">
        <f>IF(Eingabe!AC$80&lt;&gt;"",Eingabe!AC$80,"-")</f>
        <v>-</v>
      </c>
      <c r="AA24" s="144" t="str">
        <f>IF(Eingabe!AD$80&lt;&gt;"",Eingabe!AD$80,"-")</f>
        <v>-</v>
      </c>
      <c r="AB24" s="144" t="str">
        <f>IF(Eingabe!AE$80&lt;&gt;"",Eingabe!AE$80,"-")</f>
        <v>-</v>
      </c>
      <c r="AC24" s="144" t="str">
        <f>IF(Eingabe!AF$80&lt;&gt;"",Eingabe!AF$80,"-")</f>
        <v>-</v>
      </c>
      <c r="AD24" s="144" t="str">
        <f>IF(Eingabe!AG$80&lt;&gt;"",Eingabe!AG$80,"-")</f>
        <v>-</v>
      </c>
      <c r="AE24" s="144" t="str">
        <f>IF(Eingabe!AH$80&lt;&gt;"",Eingabe!AH$80,"-")</f>
        <v>-</v>
      </c>
      <c r="AF24" s="144" t="str">
        <f>IF(Eingabe!AI$80&lt;&gt;"",Eingabe!AI$80,"-")</f>
        <v>-</v>
      </c>
      <c r="AG24" s="145" t="str">
        <f>IF(Eingabe!AJ$80&lt;&gt;"",Eingabe!AJ$80,"-")</f>
        <v>-</v>
      </c>
      <c r="AH24" s="146">
        <v>1500</v>
      </c>
    </row>
    <row r="25" spans="1:34" s="259" customFormat="1" ht="12.95" customHeight="1" x14ac:dyDescent="0.2">
      <c r="A25" s="433" t="s">
        <v>26</v>
      </c>
      <c r="B25" s="434"/>
      <c r="C25" s="16" t="s">
        <v>9</v>
      </c>
      <c r="D25" s="143" t="str">
        <f ca="1">IF(Eingabe!G$14&lt;&gt;"",Eingabe!G$14,"-")</f>
        <v>-</v>
      </c>
      <c r="E25" s="144" t="str">
        <f ca="1">IF(Eingabe!H$14&lt;&gt;"",Eingabe!H$14,"-")</f>
        <v>-</v>
      </c>
      <c r="F25" s="144" t="str">
        <f ca="1">IF(Eingabe!I$14&lt;&gt;"",Eingabe!I$14,"-")</f>
        <v>-</v>
      </c>
      <c r="G25" s="144" t="str">
        <f ca="1">IF(Eingabe!J$14&lt;&gt;"",Eingabe!J$14,"-")</f>
        <v>-</v>
      </c>
      <c r="H25" s="144" t="str">
        <f ca="1">IF(Eingabe!K$14&lt;&gt;"",Eingabe!K$14,"-")</f>
        <v>-</v>
      </c>
      <c r="I25" s="144" t="str">
        <f ca="1">IF(Eingabe!L$14&lt;&gt;"",Eingabe!L$14,"-")</f>
        <v>-</v>
      </c>
      <c r="J25" s="144" t="str">
        <f ca="1">IF(Eingabe!M$14&lt;&gt;"",Eingabe!M$14,"-")</f>
        <v>-</v>
      </c>
      <c r="K25" s="144" t="str">
        <f ca="1">IF(Eingabe!N$14&lt;&gt;"",Eingabe!N$14,"-")</f>
        <v>-</v>
      </c>
      <c r="L25" s="144" t="str">
        <f ca="1">IF(Eingabe!O$14&lt;&gt;"",Eingabe!O$14,"-")</f>
        <v>-</v>
      </c>
      <c r="M25" s="144" t="str">
        <f ca="1">IF(Eingabe!P$14&lt;&gt;"",Eingabe!P$14,"-")</f>
        <v>-</v>
      </c>
      <c r="N25" s="144" t="str">
        <f ca="1">IF(Eingabe!Q$14&lt;&gt;"",Eingabe!Q$14,"-")</f>
        <v>-</v>
      </c>
      <c r="O25" s="144" t="str">
        <f ca="1">IF(Eingabe!R$14&lt;&gt;"",Eingabe!R$14,"-")</f>
        <v>-</v>
      </c>
      <c r="P25" s="144" t="str">
        <f ca="1">IF(Eingabe!S$14&lt;&gt;"",Eingabe!S$14,"-")</f>
        <v>-</v>
      </c>
      <c r="Q25" s="144" t="str">
        <f ca="1">IF(Eingabe!T$14&lt;&gt;"",Eingabe!T$14,"-")</f>
        <v>-</v>
      </c>
      <c r="R25" s="144" t="str">
        <f ca="1">IF(Eingabe!U$14&lt;&gt;"",Eingabe!U$14,"-")</f>
        <v>-</v>
      </c>
      <c r="S25" s="144" t="str">
        <f ca="1">IF(Eingabe!V$14&lt;&gt;"",Eingabe!V$14,"-")</f>
        <v>-</v>
      </c>
      <c r="T25" s="144" t="str">
        <f ca="1">IF(Eingabe!W$14&lt;&gt;"",Eingabe!W$14,"-")</f>
        <v>-</v>
      </c>
      <c r="U25" s="144" t="str">
        <f ca="1">IF(Eingabe!X$14&lt;&gt;"",Eingabe!X$14,"-")</f>
        <v>-</v>
      </c>
      <c r="V25" s="144" t="str">
        <f ca="1">IF(Eingabe!Y$14&lt;&gt;"",Eingabe!Y$14,"-")</f>
        <v>-</v>
      </c>
      <c r="W25" s="144" t="str">
        <f ca="1">IF(Eingabe!Z$14&lt;&gt;"",Eingabe!Z$14,"-")</f>
        <v>-</v>
      </c>
      <c r="X25" s="144" t="str">
        <f>IF(Eingabe!AA$14&lt;&gt;"",Eingabe!AA$14,"-")</f>
        <v>-</v>
      </c>
      <c r="Y25" s="144" t="str">
        <f>IF(Eingabe!AB$14&lt;&gt;"",Eingabe!AB$14,"-")</f>
        <v>-</v>
      </c>
      <c r="Z25" s="144" t="str">
        <f>IF(Eingabe!AC$14&lt;&gt;"",Eingabe!AC$14,"-")</f>
        <v>-</v>
      </c>
      <c r="AA25" s="144" t="str">
        <f>IF(Eingabe!AD$14&lt;&gt;"",Eingabe!AD$14,"-")</f>
        <v>-</v>
      </c>
      <c r="AB25" s="144" t="str">
        <f>IF(Eingabe!AE$14&lt;&gt;"",Eingabe!AE$14,"-")</f>
        <v>-</v>
      </c>
      <c r="AC25" s="144" t="str">
        <f>IF(Eingabe!AF$14&lt;&gt;"",Eingabe!AF$14,"-")</f>
        <v>-</v>
      </c>
      <c r="AD25" s="144" t="str">
        <f>IF(Eingabe!AG$14&lt;&gt;"",Eingabe!AG$14,"-")</f>
        <v>-</v>
      </c>
      <c r="AE25" s="144" t="str">
        <f>IF(Eingabe!AH$14&lt;&gt;"",Eingabe!AH$14,"-")</f>
        <v>-</v>
      </c>
      <c r="AF25" s="144" t="str">
        <f>IF(Eingabe!AI$14&lt;&gt;"",Eingabe!AI$14,"-")</f>
        <v>-</v>
      </c>
      <c r="AG25" s="145" t="str">
        <f>IF(Eingabe!AJ$14&lt;&gt;"",Eingabe!AJ$14,"-")</f>
        <v>-</v>
      </c>
      <c r="AH25" s="147">
        <v>10</v>
      </c>
    </row>
    <row r="26" spans="1:34" s="259" customFormat="1" ht="12.95" customHeight="1" x14ac:dyDescent="0.2">
      <c r="A26" s="433" t="s">
        <v>237</v>
      </c>
      <c r="B26" s="434"/>
      <c r="C26" s="145" t="s">
        <v>6</v>
      </c>
      <c r="D26" s="143" t="str">
        <f ca="1">IF(Eingabe!G$20&lt;&gt;"",Eingabe!G$20,"-")</f>
        <v>-</v>
      </c>
      <c r="E26" s="144" t="str">
        <f ca="1">IF(Eingabe!H$20&lt;&gt;"",Eingabe!H$20,"-")</f>
        <v>-</v>
      </c>
      <c r="F26" s="144" t="str">
        <f ca="1">IF(Eingabe!I$20&lt;&gt;"",Eingabe!I$20,"-")</f>
        <v>-</v>
      </c>
      <c r="G26" s="144" t="str">
        <f ca="1">IF(Eingabe!J$20&lt;&gt;"",Eingabe!J$20,"-")</f>
        <v>-</v>
      </c>
      <c r="H26" s="144" t="str">
        <f ca="1">IF(Eingabe!K$20&lt;&gt;"",Eingabe!K$20,"-")</f>
        <v>-</v>
      </c>
      <c r="I26" s="144" t="str">
        <f ca="1">IF(Eingabe!L$20&lt;&gt;"",Eingabe!L$20,"-")</f>
        <v>-</v>
      </c>
      <c r="J26" s="144" t="str">
        <f ca="1">IF(Eingabe!M$20&lt;&gt;"",Eingabe!M$20,"-")</f>
        <v>-</v>
      </c>
      <c r="K26" s="144" t="str">
        <f ca="1">IF(Eingabe!N$20&lt;&gt;"",Eingabe!N$20,"-")</f>
        <v>-</v>
      </c>
      <c r="L26" s="144" t="str">
        <f ca="1">IF(Eingabe!O$20&lt;&gt;"",Eingabe!O$20,"-")</f>
        <v>-</v>
      </c>
      <c r="M26" s="144" t="str">
        <f ca="1">IF(Eingabe!P$20&lt;&gt;"",Eingabe!P$20,"-")</f>
        <v>-</v>
      </c>
      <c r="N26" s="144" t="str">
        <f ca="1">IF(Eingabe!Q$20&lt;&gt;"",Eingabe!Q$20,"-")</f>
        <v>-</v>
      </c>
      <c r="O26" s="144" t="str">
        <f ca="1">IF(Eingabe!R$20&lt;&gt;"",Eingabe!R$20,"-")</f>
        <v>-</v>
      </c>
      <c r="P26" s="144" t="str">
        <f ca="1">IF(Eingabe!S$20&lt;&gt;"",Eingabe!S$20,"-")</f>
        <v>-</v>
      </c>
      <c r="Q26" s="144" t="str">
        <f ca="1">IF(Eingabe!T$20&lt;&gt;"",Eingabe!T$20,"-")</f>
        <v>-</v>
      </c>
      <c r="R26" s="144" t="str">
        <f ca="1">IF(Eingabe!U$20&lt;&gt;"",Eingabe!U$20,"-")</f>
        <v>-</v>
      </c>
      <c r="S26" s="144" t="str">
        <f ca="1">IF(Eingabe!V$20&lt;&gt;"",Eingabe!V$20,"-")</f>
        <v>-</v>
      </c>
      <c r="T26" s="144" t="str">
        <f ca="1">IF(Eingabe!W$20&lt;&gt;"",Eingabe!W$20,"-")</f>
        <v>-</v>
      </c>
      <c r="U26" s="144" t="str">
        <f ca="1">IF(Eingabe!X$20&lt;&gt;"",Eingabe!X$20,"-")</f>
        <v>-</v>
      </c>
      <c r="V26" s="144" t="str">
        <f ca="1">IF(Eingabe!Y$20&lt;&gt;"",Eingabe!Y$20,"-")</f>
        <v>-</v>
      </c>
      <c r="W26" s="144" t="str">
        <f ca="1">IF(Eingabe!Z$20&lt;&gt;"",Eingabe!Z$20,"-")</f>
        <v>-</v>
      </c>
      <c r="X26" s="144" t="str">
        <f>IF(Eingabe!AA$20&lt;&gt;"",Eingabe!AA$20,"-")</f>
        <v>-</v>
      </c>
      <c r="Y26" s="144" t="str">
        <f>IF(Eingabe!AB$20&lt;&gt;"",Eingabe!AB$20,"-")</f>
        <v>-</v>
      </c>
      <c r="Z26" s="144" t="str">
        <f>IF(Eingabe!AC$20&lt;&gt;"",Eingabe!AC$20,"-")</f>
        <v>-</v>
      </c>
      <c r="AA26" s="144" t="str">
        <f>IF(Eingabe!AD$20&lt;&gt;"",Eingabe!AD$20,"-")</f>
        <v>-</v>
      </c>
      <c r="AB26" s="144" t="str">
        <f>IF(Eingabe!AE$20&lt;&gt;"",Eingabe!AE$20,"-")</f>
        <v>-</v>
      </c>
      <c r="AC26" s="144" t="str">
        <f>IF(Eingabe!AF$20&lt;&gt;"",Eingabe!AF$20,"-")</f>
        <v>-</v>
      </c>
      <c r="AD26" s="144" t="str">
        <f>IF(Eingabe!AG$20&lt;&gt;"",Eingabe!AG$20,"-")</f>
        <v>-</v>
      </c>
      <c r="AE26" s="144" t="str">
        <f>IF(Eingabe!AH$20&lt;&gt;"",Eingabe!AH$20,"-")</f>
        <v>-</v>
      </c>
      <c r="AF26" s="144" t="str">
        <f>IF(Eingabe!AI$20&lt;&gt;"",Eingabe!AI$20,"-")</f>
        <v>-</v>
      </c>
      <c r="AG26" s="145" t="str">
        <f>IF(Eingabe!AJ$20&lt;&gt;"",Eingabe!AJ$20,"-")</f>
        <v>-</v>
      </c>
      <c r="AH26" s="150">
        <v>0.8</v>
      </c>
    </row>
    <row r="27" spans="1:34" s="259" customFormat="1" ht="12.95" customHeight="1" x14ac:dyDescent="0.2">
      <c r="A27" s="450" t="s">
        <v>27</v>
      </c>
      <c r="B27" s="451"/>
      <c r="C27" s="452"/>
      <c r="D27" s="243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5"/>
      <c r="AH27" s="258"/>
    </row>
    <row r="28" spans="1:34" s="259" customFormat="1" ht="12.95" customHeight="1" x14ac:dyDescent="0.2">
      <c r="A28" s="448" t="s">
        <v>17</v>
      </c>
      <c r="B28" s="449"/>
      <c r="C28" s="16" t="s">
        <v>38</v>
      </c>
      <c r="D28" s="143" t="str">
        <f ca="1">IF(Eingabe!G$95&lt;&gt;"",Eingabe!G$95,"-")</f>
        <v>-</v>
      </c>
      <c r="E28" s="144" t="str">
        <f ca="1">IF(Eingabe!H$95&lt;&gt;"",Eingabe!H$95,"-")</f>
        <v>-</v>
      </c>
      <c r="F28" s="144" t="str">
        <f ca="1">IF(Eingabe!I$95&lt;&gt;"",Eingabe!I$95,"-")</f>
        <v>-</v>
      </c>
      <c r="G28" s="144" t="str">
        <f ca="1">IF(Eingabe!J$95&lt;&gt;"",Eingabe!J$95,"-")</f>
        <v>-</v>
      </c>
      <c r="H28" s="144" t="str">
        <f ca="1">IF(Eingabe!K$95&lt;&gt;"",Eingabe!K$95,"-")</f>
        <v>-</v>
      </c>
      <c r="I28" s="144" t="str">
        <f ca="1">IF(Eingabe!L$95&lt;&gt;"",Eingabe!L$95,"-")</f>
        <v>-</v>
      </c>
      <c r="J28" s="144" t="str">
        <f ca="1">IF(Eingabe!M$95&lt;&gt;"",Eingabe!M$95,"-")</f>
        <v>-</v>
      </c>
      <c r="K28" s="144" t="str">
        <f ca="1">IF(Eingabe!N$95&lt;&gt;"",Eingabe!N$95,"-")</f>
        <v>-</v>
      </c>
      <c r="L28" s="144" t="str">
        <f ca="1">IF(Eingabe!O$95&lt;&gt;"",Eingabe!O$95,"-")</f>
        <v>-</v>
      </c>
      <c r="M28" s="144" t="str">
        <f ca="1">IF(Eingabe!P$95&lt;&gt;"",Eingabe!P$95,"-")</f>
        <v>-</v>
      </c>
      <c r="N28" s="144" t="str">
        <f ca="1">IF(Eingabe!Q$95&lt;&gt;"",Eingabe!Q$95,"-")</f>
        <v>-</v>
      </c>
      <c r="O28" s="144" t="str">
        <f ca="1">IF(Eingabe!R$95&lt;&gt;"",Eingabe!R$95,"-")</f>
        <v>-</v>
      </c>
      <c r="P28" s="144" t="str">
        <f ca="1">IF(Eingabe!S$95&lt;&gt;"",Eingabe!S$95,"-")</f>
        <v>-</v>
      </c>
      <c r="Q28" s="144" t="str">
        <f ca="1">IF(Eingabe!T$95&lt;&gt;"",Eingabe!T$95,"-")</f>
        <v>-</v>
      </c>
      <c r="R28" s="144" t="str">
        <f ca="1">IF(Eingabe!U$95&lt;&gt;"",Eingabe!U$95,"-")</f>
        <v>-</v>
      </c>
      <c r="S28" s="144" t="str">
        <f ca="1">IF(Eingabe!V$95&lt;&gt;"",Eingabe!V$95,"-")</f>
        <v>-</v>
      </c>
      <c r="T28" s="144" t="str">
        <f ca="1">IF(Eingabe!W$95&lt;&gt;"",Eingabe!W$95,"-")</f>
        <v>-</v>
      </c>
      <c r="U28" s="144" t="str">
        <f ca="1">IF(Eingabe!X$95&lt;&gt;"",Eingabe!X$95,"-")</f>
        <v>-</v>
      </c>
      <c r="V28" s="144" t="str">
        <f ca="1">IF(Eingabe!Y$95&lt;&gt;"",Eingabe!Y$95,"-")</f>
        <v>-</v>
      </c>
      <c r="W28" s="144" t="str">
        <f ca="1">IF(Eingabe!Z$95&lt;&gt;"",Eingabe!Z$95,"-")</f>
        <v>-</v>
      </c>
      <c r="X28" s="144" t="str">
        <f>IF(Eingabe!AA$95&lt;&gt;"",Eingabe!AA$95,"-")</f>
        <v>-</v>
      </c>
      <c r="Y28" s="144" t="str">
        <f>IF(Eingabe!AB$95&lt;&gt;"",Eingabe!AB$95,"-")</f>
        <v>-</v>
      </c>
      <c r="Z28" s="144" t="str">
        <f>IF(Eingabe!AC$95&lt;&gt;"",Eingabe!AC$95,"-")</f>
        <v>-</v>
      </c>
      <c r="AA28" s="144" t="str">
        <f>IF(Eingabe!AD$95&lt;&gt;"",Eingabe!AD$95,"-")</f>
        <v>-</v>
      </c>
      <c r="AB28" s="144" t="str">
        <f>IF(Eingabe!AE$95&lt;&gt;"",Eingabe!AE$95,"-")</f>
        <v>-</v>
      </c>
      <c r="AC28" s="144" t="str">
        <f>IF(Eingabe!AF$95&lt;&gt;"",Eingabe!AF$95,"-")</f>
        <v>-</v>
      </c>
      <c r="AD28" s="144" t="str">
        <f>IF(Eingabe!AG$95&lt;&gt;"",Eingabe!AG$95,"-")</f>
        <v>-</v>
      </c>
      <c r="AE28" s="144" t="str">
        <f>IF(Eingabe!AH$95&lt;&gt;"",Eingabe!AH$95,"-")</f>
        <v>-</v>
      </c>
      <c r="AF28" s="144" t="str">
        <f>IF(Eingabe!AI$95&lt;&gt;"",Eingabe!AI$95,"-")</f>
        <v>-</v>
      </c>
      <c r="AG28" s="145" t="str">
        <f>IF(Eingabe!AJ$95&lt;&gt;"",Eingabe!AJ$95,"-")</f>
        <v>-</v>
      </c>
      <c r="AH28" s="147">
        <v>0.2</v>
      </c>
    </row>
    <row r="29" spans="1:34" ht="12.95" customHeight="1" x14ac:dyDescent="0.2">
      <c r="A29" s="448" t="s">
        <v>18</v>
      </c>
      <c r="B29" s="449"/>
      <c r="C29" s="16" t="s">
        <v>38</v>
      </c>
      <c r="D29" s="143" t="str">
        <f ca="1">IF(Eingabe!G$97&lt;&gt;"",Eingabe!G$97,"-")</f>
        <v>-</v>
      </c>
      <c r="E29" s="144" t="str">
        <f ca="1">IF(Eingabe!H$97&lt;&gt;"",Eingabe!H$97,"-")</f>
        <v>-</v>
      </c>
      <c r="F29" s="144" t="str">
        <f ca="1">IF(Eingabe!I$97&lt;&gt;"",Eingabe!I$97,"-")</f>
        <v>-</v>
      </c>
      <c r="G29" s="144" t="str">
        <f ca="1">IF(Eingabe!J$97&lt;&gt;"",Eingabe!J$97,"-")</f>
        <v>-</v>
      </c>
      <c r="H29" s="144" t="str">
        <f ca="1">IF(Eingabe!K$97&lt;&gt;"",Eingabe!K$97,"-")</f>
        <v>-</v>
      </c>
      <c r="I29" s="144" t="str">
        <f ca="1">IF(Eingabe!L$97&lt;&gt;"",Eingabe!L$97,"-")</f>
        <v>-</v>
      </c>
      <c r="J29" s="144" t="str">
        <f ca="1">IF(Eingabe!M$97&lt;&gt;"",Eingabe!M$97,"-")</f>
        <v>-</v>
      </c>
      <c r="K29" s="144" t="str">
        <f ca="1">IF(Eingabe!N$97&lt;&gt;"",Eingabe!N$97,"-")</f>
        <v>-</v>
      </c>
      <c r="L29" s="144" t="str">
        <f ca="1">IF(Eingabe!O$97&lt;&gt;"",Eingabe!O$97,"-")</f>
        <v>-</v>
      </c>
      <c r="M29" s="144" t="str">
        <f ca="1">IF(Eingabe!P$97&lt;&gt;"",Eingabe!P$97,"-")</f>
        <v>-</v>
      </c>
      <c r="N29" s="144" t="str">
        <f ca="1">IF(Eingabe!Q$97&lt;&gt;"",Eingabe!Q$97,"-")</f>
        <v>-</v>
      </c>
      <c r="O29" s="144" t="str">
        <f ca="1">IF(Eingabe!R$97&lt;&gt;"",Eingabe!R$97,"-")</f>
        <v>-</v>
      </c>
      <c r="P29" s="144" t="str">
        <f ca="1">IF(Eingabe!S$97&lt;&gt;"",Eingabe!S$97,"-")</f>
        <v>-</v>
      </c>
      <c r="Q29" s="144" t="str">
        <f ca="1">IF(Eingabe!T$97&lt;&gt;"",Eingabe!T$97,"-")</f>
        <v>-</v>
      </c>
      <c r="R29" s="144" t="str">
        <f ca="1">IF(Eingabe!U$97&lt;&gt;"",Eingabe!U$97,"-")</f>
        <v>-</v>
      </c>
      <c r="S29" s="144" t="str">
        <f ca="1">IF(Eingabe!V$97&lt;&gt;"",Eingabe!V$97,"-")</f>
        <v>-</v>
      </c>
      <c r="T29" s="144" t="str">
        <f ca="1">IF(Eingabe!W$97&lt;&gt;"",Eingabe!W$97,"-")</f>
        <v>-</v>
      </c>
      <c r="U29" s="144" t="str">
        <f ca="1">IF(Eingabe!X$97&lt;&gt;"",Eingabe!X$97,"-")</f>
        <v>-</v>
      </c>
      <c r="V29" s="144" t="str">
        <f ca="1">IF(Eingabe!Y$97&lt;&gt;"",Eingabe!Y$97,"-")</f>
        <v>-</v>
      </c>
      <c r="W29" s="144" t="str">
        <f ca="1">IF(Eingabe!Z$97&lt;&gt;"",Eingabe!Z$97,"-")</f>
        <v>-</v>
      </c>
      <c r="X29" s="144" t="str">
        <f>IF(Eingabe!AA$97&lt;&gt;"",Eingabe!AA$97,"-")</f>
        <v>-</v>
      </c>
      <c r="Y29" s="144" t="str">
        <f>IF(Eingabe!AB$97&lt;&gt;"",Eingabe!AB$97,"-")</f>
        <v>-</v>
      </c>
      <c r="Z29" s="144" t="str">
        <f>IF(Eingabe!AC$97&lt;&gt;"",Eingabe!AC$97,"-")</f>
        <v>-</v>
      </c>
      <c r="AA29" s="144" t="str">
        <f>IF(Eingabe!AD$97&lt;&gt;"",Eingabe!AD$97,"-")</f>
        <v>-</v>
      </c>
      <c r="AB29" s="144" t="str">
        <f>IF(Eingabe!AE$97&lt;&gt;"",Eingabe!AE$97,"-")</f>
        <v>-</v>
      </c>
      <c r="AC29" s="144" t="str">
        <f>IF(Eingabe!AF$97&lt;&gt;"",Eingabe!AF$97,"-")</f>
        <v>-</v>
      </c>
      <c r="AD29" s="144" t="str">
        <f>IF(Eingabe!AG$97&lt;&gt;"",Eingabe!AG$97,"-")</f>
        <v>-</v>
      </c>
      <c r="AE29" s="144" t="str">
        <f>IF(Eingabe!AH$97&lt;&gt;"",Eingabe!AH$97,"-")</f>
        <v>-</v>
      </c>
      <c r="AF29" s="144" t="str">
        <f>IF(Eingabe!AI$97&lt;&gt;"",Eingabe!AI$97,"-")</f>
        <v>-</v>
      </c>
      <c r="AG29" s="145" t="str">
        <f>IF(Eingabe!AJ$97&lt;&gt;"",Eingabe!AJ$97,"-")</f>
        <v>-</v>
      </c>
      <c r="AH29" s="147">
        <v>1</v>
      </c>
    </row>
    <row r="30" spans="1:34" ht="12.95" customHeight="1" x14ac:dyDescent="0.2">
      <c r="A30" s="448" t="s">
        <v>19</v>
      </c>
      <c r="B30" s="449"/>
      <c r="C30" s="16" t="s">
        <v>38</v>
      </c>
      <c r="D30" s="143" t="str">
        <f ca="1">IF(Eingabe!G$98&lt;&gt;"",Eingabe!G$98,"-")</f>
        <v>-</v>
      </c>
      <c r="E30" s="144" t="str">
        <f ca="1">IF(Eingabe!H$98&lt;&gt;"",Eingabe!H$98,"-")</f>
        <v>-</v>
      </c>
      <c r="F30" s="144" t="str">
        <f ca="1">IF(Eingabe!I$98&lt;&gt;"",Eingabe!I$98,"-")</f>
        <v>-</v>
      </c>
      <c r="G30" s="144" t="str">
        <f ca="1">IF(Eingabe!J$98&lt;&gt;"",Eingabe!J$98,"-")</f>
        <v>-</v>
      </c>
      <c r="H30" s="144" t="str">
        <f ca="1">IF(Eingabe!K$98&lt;&gt;"",Eingabe!K$98,"-")</f>
        <v>-</v>
      </c>
      <c r="I30" s="144" t="str">
        <f ca="1">IF(Eingabe!L$98&lt;&gt;"",Eingabe!L$98,"-")</f>
        <v>-</v>
      </c>
      <c r="J30" s="144" t="str">
        <f ca="1">IF(Eingabe!M$98&lt;&gt;"",Eingabe!M$98,"-")</f>
        <v>-</v>
      </c>
      <c r="K30" s="144" t="str">
        <f ca="1">IF(Eingabe!N$98&lt;&gt;"",Eingabe!N$98,"-")</f>
        <v>-</v>
      </c>
      <c r="L30" s="144" t="str">
        <f ca="1">IF(Eingabe!O$98&lt;&gt;"",Eingabe!O$98,"-")</f>
        <v>-</v>
      </c>
      <c r="M30" s="144" t="str">
        <f ca="1">IF(Eingabe!P$98&lt;&gt;"",Eingabe!P$98,"-")</f>
        <v>-</v>
      </c>
      <c r="N30" s="144" t="str">
        <f ca="1">IF(Eingabe!Q$98&lt;&gt;"",Eingabe!Q$98,"-")</f>
        <v>-</v>
      </c>
      <c r="O30" s="144" t="str">
        <f ca="1">IF(Eingabe!R$98&lt;&gt;"",Eingabe!R$98,"-")</f>
        <v>-</v>
      </c>
      <c r="P30" s="144" t="str">
        <f ca="1">IF(Eingabe!S$98&lt;&gt;"",Eingabe!S$98,"-")</f>
        <v>-</v>
      </c>
      <c r="Q30" s="144" t="str">
        <f ca="1">IF(Eingabe!T$98&lt;&gt;"",Eingabe!T$98,"-")</f>
        <v>-</v>
      </c>
      <c r="R30" s="144" t="str">
        <f ca="1">IF(Eingabe!U$98&lt;&gt;"",Eingabe!U$98,"-")</f>
        <v>-</v>
      </c>
      <c r="S30" s="144" t="str">
        <f ca="1">IF(Eingabe!V$98&lt;&gt;"",Eingabe!V$98,"-")</f>
        <v>-</v>
      </c>
      <c r="T30" s="144" t="str">
        <f ca="1">IF(Eingabe!W$98&lt;&gt;"",Eingabe!W$98,"-")</f>
        <v>-</v>
      </c>
      <c r="U30" s="144" t="str">
        <f ca="1">IF(Eingabe!X$98&lt;&gt;"",Eingabe!X$98,"-")</f>
        <v>-</v>
      </c>
      <c r="V30" s="144" t="str">
        <f ca="1">IF(Eingabe!Y$98&lt;&gt;"",Eingabe!Y$98,"-")</f>
        <v>-</v>
      </c>
      <c r="W30" s="144" t="str">
        <f ca="1">IF(Eingabe!Z$98&lt;&gt;"",Eingabe!Z$98,"-")</f>
        <v>-</v>
      </c>
      <c r="X30" s="144" t="str">
        <f>IF(Eingabe!AA$98&lt;&gt;"",Eingabe!AA$98,"-")</f>
        <v>-</v>
      </c>
      <c r="Y30" s="144" t="str">
        <f>IF(Eingabe!AB$98&lt;&gt;"",Eingabe!AB$98,"-")</f>
        <v>-</v>
      </c>
      <c r="Z30" s="144" t="str">
        <f>IF(Eingabe!AC$98&lt;&gt;"",Eingabe!AC$98,"-")</f>
        <v>-</v>
      </c>
      <c r="AA30" s="144" t="str">
        <f>IF(Eingabe!AD$98&lt;&gt;"",Eingabe!AD$98,"-")</f>
        <v>-</v>
      </c>
      <c r="AB30" s="144" t="str">
        <f>IF(Eingabe!AE$98&lt;&gt;"",Eingabe!AE$98,"-")</f>
        <v>-</v>
      </c>
      <c r="AC30" s="144" t="str">
        <f>IF(Eingabe!AF$98&lt;&gt;"",Eingabe!AF$98,"-")</f>
        <v>-</v>
      </c>
      <c r="AD30" s="144" t="str">
        <f>IF(Eingabe!AG$98&lt;&gt;"",Eingabe!AG$98,"-")</f>
        <v>-</v>
      </c>
      <c r="AE30" s="144" t="str">
        <f>IF(Eingabe!AH$98&lt;&gt;"",Eingabe!AH$98,"-")</f>
        <v>-</v>
      </c>
      <c r="AF30" s="144" t="str">
        <f>IF(Eingabe!AI$98&lt;&gt;"",Eingabe!AI$98,"-")</f>
        <v>-</v>
      </c>
      <c r="AG30" s="145" t="str">
        <f>IF(Eingabe!AJ$98&lt;&gt;"",Eingabe!AJ$98,"-")</f>
        <v>-</v>
      </c>
      <c r="AH30" s="147">
        <v>0.1</v>
      </c>
    </row>
    <row r="31" spans="1:34" ht="12.95" customHeight="1" x14ac:dyDescent="0.2">
      <c r="A31" s="448" t="s">
        <v>236</v>
      </c>
      <c r="B31" s="449"/>
      <c r="C31" s="16" t="s">
        <v>38</v>
      </c>
      <c r="D31" s="143" t="str">
        <f ca="1">IF(Eingabe!G$99&lt;&gt;"",Eingabe!G$99,"-")</f>
        <v>-</v>
      </c>
      <c r="E31" s="144" t="str">
        <f ca="1">IF(Eingabe!H$99&lt;&gt;"",Eingabe!H$99,"-")</f>
        <v>-</v>
      </c>
      <c r="F31" s="144" t="str">
        <f ca="1">IF(Eingabe!I$99&lt;&gt;"",Eingabe!I$99,"-")</f>
        <v>-</v>
      </c>
      <c r="G31" s="144" t="str">
        <f ca="1">IF(Eingabe!J$99&lt;&gt;"",Eingabe!J$99,"-")</f>
        <v>-</v>
      </c>
      <c r="H31" s="144" t="str">
        <f ca="1">IF(Eingabe!K$99&lt;&gt;"",Eingabe!K$99,"-")</f>
        <v>-</v>
      </c>
      <c r="I31" s="144" t="str">
        <f ca="1">IF(Eingabe!L$99&lt;&gt;"",Eingabe!L$99,"-")</f>
        <v>-</v>
      </c>
      <c r="J31" s="144" t="str">
        <f ca="1">IF(Eingabe!M$99&lt;&gt;"",Eingabe!M$99,"-")</f>
        <v>-</v>
      </c>
      <c r="K31" s="144" t="str">
        <f ca="1">IF(Eingabe!N$99&lt;&gt;"",Eingabe!N$99,"-")</f>
        <v>-</v>
      </c>
      <c r="L31" s="144" t="str">
        <f ca="1">IF(Eingabe!O$99&lt;&gt;"",Eingabe!O$99,"-")</f>
        <v>-</v>
      </c>
      <c r="M31" s="144" t="str">
        <f ca="1">IF(Eingabe!P$99&lt;&gt;"",Eingabe!P$99,"-")</f>
        <v>-</v>
      </c>
      <c r="N31" s="144" t="str">
        <f ca="1">IF(Eingabe!Q$99&lt;&gt;"",Eingabe!Q$99,"-")</f>
        <v>-</v>
      </c>
      <c r="O31" s="144" t="str">
        <f ca="1">IF(Eingabe!R$99&lt;&gt;"",Eingabe!R$99,"-")</f>
        <v>-</v>
      </c>
      <c r="P31" s="144" t="str">
        <f ca="1">IF(Eingabe!S$99&lt;&gt;"",Eingabe!S$99,"-")</f>
        <v>-</v>
      </c>
      <c r="Q31" s="144" t="str">
        <f ca="1">IF(Eingabe!T$99&lt;&gt;"",Eingabe!T$99,"-")</f>
        <v>-</v>
      </c>
      <c r="R31" s="144" t="str">
        <f ca="1">IF(Eingabe!U$99&lt;&gt;"",Eingabe!U$99,"-")</f>
        <v>-</v>
      </c>
      <c r="S31" s="144" t="str">
        <f ca="1">IF(Eingabe!V$99&lt;&gt;"",Eingabe!V$99,"-")</f>
        <v>-</v>
      </c>
      <c r="T31" s="144" t="str">
        <f ca="1">IF(Eingabe!W$99&lt;&gt;"",Eingabe!W$99,"-")</f>
        <v>-</v>
      </c>
      <c r="U31" s="144" t="str">
        <f ca="1">IF(Eingabe!X$99&lt;&gt;"",Eingabe!X$99,"-")</f>
        <v>-</v>
      </c>
      <c r="V31" s="144" t="str">
        <f ca="1">IF(Eingabe!Y$99&lt;&gt;"",Eingabe!Y$99,"-")</f>
        <v>-</v>
      </c>
      <c r="W31" s="144" t="str">
        <f ca="1">IF(Eingabe!Z$99&lt;&gt;"",Eingabe!Z$99,"-")</f>
        <v>-</v>
      </c>
      <c r="X31" s="144" t="str">
        <f>IF(Eingabe!AA$99&lt;&gt;"",Eingabe!AA$99,"-")</f>
        <v>-</v>
      </c>
      <c r="Y31" s="144" t="str">
        <f>IF(Eingabe!AB$99&lt;&gt;"",Eingabe!AB$99,"-")</f>
        <v>-</v>
      </c>
      <c r="Z31" s="144" t="str">
        <f>IF(Eingabe!AC$99&lt;&gt;"",Eingabe!AC$99,"-")</f>
        <v>-</v>
      </c>
      <c r="AA31" s="144" t="str">
        <f>IF(Eingabe!AD$99&lt;&gt;"",Eingabe!AD$99,"-")</f>
        <v>-</v>
      </c>
      <c r="AB31" s="144" t="str">
        <f>IF(Eingabe!AE$99&lt;&gt;"",Eingabe!AE$99,"-")</f>
        <v>-</v>
      </c>
      <c r="AC31" s="144" t="str">
        <f>IF(Eingabe!AF$99&lt;&gt;"",Eingabe!AF$99,"-")</f>
        <v>-</v>
      </c>
      <c r="AD31" s="144" t="str">
        <f>IF(Eingabe!AG$99&lt;&gt;"",Eingabe!AG$99,"-")</f>
        <v>-</v>
      </c>
      <c r="AE31" s="144" t="str">
        <f>IF(Eingabe!AH$99&lt;&gt;"",Eingabe!AH$99,"-")</f>
        <v>-</v>
      </c>
      <c r="AF31" s="144" t="str">
        <f>IF(Eingabe!AI$99&lt;&gt;"",Eingabe!AI$99,"-")</f>
        <v>-</v>
      </c>
      <c r="AG31" s="145" t="str">
        <f>IF(Eingabe!AJ$99&lt;&gt;"",Eingabe!AJ$99,"-")</f>
        <v>-</v>
      </c>
      <c r="AH31" s="147">
        <v>1</v>
      </c>
    </row>
    <row r="32" spans="1:34" ht="12.95" customHeight="1" x14ac:dyDescent="0.2">
      <c r="A32" s="448" t="s">
        <v>21</v>
      </c>
      <c r="B32" s="449"/>
      <c r="C32" s="16" t="s">
        <v>38</v>
      </c>
      <c r="D32" s="143" t="str">
        <f ca="1">IF(Eingabe!G$100&lt;&gt;"",Eingabe!G$100,"-")</f>
        <v>-</v>
      </c>
      <c r="E32" s="144" t="str">
        <f ca="1">IF(Eingabe!H$100&lt;&gt;"",Eingabe!H$100,"-")</f>
        <v>-</v>
      </c>
      <c r="F32" s="144" t="str">
        <f ca="1">IF(Eingabe!I$100&lt;&gt;"",Eingabe!I$100,"-")</f>
        <v>-</v>
      </c>
      <c r="G32" s="144" t="str">
        <f ca="1">IF(Eingabe!J$100&lt;&gt;"",Eingabe!J$100,"-")</f>
        <v>-</v>
      </c>
      <c r="H32" s="144" t="str">
        <f ca="1">IF(Eingabe!K$100&lt;&gt;"",Eingabe!K$100,"-")</f>
        <v>-</v>
      </c>
      <c r="I32" s="144" t="str">
        <f ca="1">IF(Eingabe!L$100&lt;&gt;"",Eingabe!L$100,"-")</f>
        <v>-</v>
      </c>
      <c r="J32" s="144" t="str">
        <f ca="1">IF(Eingabe!M$100&lt;&gt;"",Eingabe!M$100,"-")</f>
        <v>-</v>
      </c>
      <c r="K32" s="144" t="str">
        <f ca="1">IF(Eingabe!N$100&lt;&gt;"",Eingabe!N$100,"-")</f>
        <v>-</v>
      </c>
      <c r="L32" s="144" t="str">
        <f ca="1">IF(Eingabe!O$100&lt;&gt;"",Eingabe!O$100,"-")</f>
        <v>-</v>
      </c>
      <c r="M32" s="144" t="str">
        <f ca="1">IF(Eingabe!P$100&lt;&gt;"",Eingabe!P$100,"-")</f>
        <v>-</v>
      </c>
      <c r="N32" s="144" t="str">
        <f ca="1">IF(Eingabe!Q$100&lt;&gt;"",Eingabe!Q$100,"-")</f>
        <v>-</v>
      </c>
      <c r="O32" s="144" t="str">
        <f ca="1">IF(Eingabe!R$100&lt;&gt;"",Eingabe!R$100,"-")</f>
        <v>-</v>
      </c>
      <c r="P32" s="144" t="str">
        <f ca="1">IF(Eingabe!S$100&lt;&gt;"",Eingabe!S$100,"-")</f>
        <v>-</v>
      </c>
      <c r="Q32" s="144" t="str">
        <f ca="1">IF(Eingabe!T$100&lt;&gt;"",Eingabe!T$100,"-")</f>
        <v>-</v>
      </c>
      <c r="R32" s="144" t="str">
        <f ca="1">IF(Eingabe!U$100&lt;&gt;"",Eingabe!U$100,"-")</f>
        <v>-</v>
      </c>
      <c r="S32" s="144" t="str">
        <f ca="1">IF(Eingabe!V$100&lt;&gt;"",Eingabe!V$100,"-")</f>
        <v>-</v>
      </c>
      <c r="T32" s="144" t="str">
        <f ca="1">IF(Eingabe!W$100&lt;&gt;"",Eingabe!W$100,"-")</f>
        <v>-</v>
      </c>
      <c r="U32" s="144" t="str">
        <f ca="1">IF(Eingabe!X$100&lt;&gt;"",Eingabe!X$100,"-")</f>
        <v>-</v>
      </c>
      <c r="V32" s="144" t="str">
        <f ca="1">IF(Eingabe!Y$100&lt;&gt;"",Eingabe!Y$100,"-")</f>
        <v>-</v>
      </c>
      <c r="W32" s="144" t="str">
        <f ca="1">IF(Eingabe!Z$100&lt;&gt;"",Eingabe!Z$100,"-")</f>
        <v>-</v>
      </c>
      <c r="X32" s="144" t="str">
        <f>IF(Eingabe!AA$100&lt;&gt;"",Eingabe!AA$100,"-")</f>
        <v>-</v>
      </c>
      <c r="Y32" s="144" t="str">
        <f>IF(Eingabe!AB$100&lt;&gt;"",Eingabe!AB$100,"-")</f>
        <v>-</v>
      </c>
      <c r="Z32" s="144" t="str">
        <f>IF(Eingabe!AC$100&lt;&gt;"",Eingabe!AC$100,"-")</f>
        <v>-</v>
      </c>
      <c r="AA32" s="144" t="str">
        <f>IF(Eingabe!AD$100&lt;&gt;"",Eingabe!AD$100,"-")</f>
        <v>-</v>
      </c>
      <c r="AB32" s="144" t="str">
        <f>IF(Eingabe!AE$100&lt;&gt;"",Eingabe!AE$100,"-")</f>
        <v>-</v>
      </c>
      <c r="AC32" s="144" t="str">
        <f>IF(Eingabe!AF$100&lt;&gt;"",Eingabe!AF$100,"-")</f>
        <v>-</v>
      </c>
      <c r="AD32" s="144" t="str">
        <f>IF(Eingabe!AG$100&lt;&gt;"",Eingabe!AG$100,"-")</f>
        <v>-</v>
      </c>
      <c r="AE32" s="144" t="str">
        <f>IF(Eingabe!AH$100&lt;&gt;"",Eingabe!AH$100,"-")</f>
        <v>-</v>
      </c>
      <c r="AF32" s="144" t="str">
        <f>IF(Eingabe!AI$100&lt;&gt;"",Eingabe!AI$100,"-")</f>
        <v>-</v>
      </c>
      <c r="AG32" s="145" t="str">
        <f>IF(Eingabe!AJ$100&lt;&gt;"",Eingabe!AJ$100,"-")</f>
        <v>-</v>
      </c>
      <c r="AH32" s="147">
        <v>5</v>
      </c>
    </row>
    <row r="33" spans="1:38" ht="12.95" customHeight="1" x14ac:dyDescent="0.2">
      <c r="A33" s="448" t="s">
        <v>22</v>
      </c>
      <c r="B33" s="449"/>
      <c r="C33" s="16" t="s">
        <v>38</v>
      </c>
      <c r="D33" s="143" t="str">
        <f ca="1">IF(Eingabe!G$102&lt;&gt;"",Eingabe!G$102,"-")</f>
        <v>-</v>
      </c>
      <c r="E33" s="144" t="str">
        <f ca="1">IF(Eingabe!H$102&lt;&gt;"",Eingabe!H$102,"-")</f>
        <v>-</v>
      </c>
      <c r="F33" s="144" t="str">
        <f ca="1">IF(Eingabe!I$102&lt;&gt;"",Eingabe!I$102,"-")</f>
        <v>-</v>
      </c>
      <c r="G33" s="144" t="str">
        <f ca="1">IF(Eingabe!J$102&lt;&gt;"",Eingabe!J$102,"-")</f>
        <v>-</v>
      </c>
      <c r="H33" s="144" t="str">
        <f ca="1">IF(Eingabe!K$102&lt;&gt;"",Eingabe!K$102,"-")</f>
        <v>-</v>
      </c>
      <c r="I33" s="144" t="str">
        <f ca="1">IF(Eingabe!L$102&lt;&gt;"",Eingabe!L$102,"-")</f>
        <v>-</v>
      </c>
      <c r="J33" s="144" t="str">
        <f ca="1">IF(Eingabe!M$102&lt;&gt;"",Eingabe!M$102,"-")</f>
        <v>-</v>
      </c>
      <c r="K33" s="144" t="str">
        <f ca="1">IF(Eingabe!N$102&lt;&gt;"",Eingabe!N$102,"-")</f>
        <v>-</v>
      </c>
      <c r="L33" s="144" t="str">
        <f ca="1">IF(Eingabe!O$102&lt;&gt;"",Eingabe!O$102,"-")</f>
        <v>-</v>
      </c>
      <c r="M33" s="144" t="str">
        <f ca="1">IF(Eingabe!P$102&lt;&gt;"",Eingabe!P$102,"-")</f>
        <v>-</v>
      </c>
      <c r="N33" s="144" t="str">
        <f ca="1">IF(Eingabe!Q$102&lt;&gt;"",Eingabe!Q$102,"-")</f>
        <v>-</v>
      </c>
      <c r="O33" s="144" t="str">
        <f ca="1">IF(Eingabe!R$102&lt;&gt;"",Eingabe!R$102,"-")</f>
        <v>-</v>
      </c>
      <c r="P33" s="144" t="str">
        <f ca="1">IF(Eingabe!S$102&lt;&gt;"",Eingabe!S$102,"-")</f>
        <v>-</v>
      </c>
      <c r="Q33" s="144" t="str">
        <f ca="1">IF(Eingabe!T$102&lt;&gt;"",Eingabe!T$102,"-")</f>
        <v>-</v>
      </c>
      <c r="R33" s="144" t="str">
        <f ca="1">IF(Eingabe!U$102&lt;&gt;"",Eingabe!U$102,"-")</f>
        <v>-</v>
      </c>
      <c r="S33" s="144" t="str">
        <f ca="1">IF(Eingabe!V$102&lt;&gt;"",Eingabe!V$102,"-")</f>
        <v>-</v>
      </c>
      <c r="T33" s="144" t="str">
        <f ca="1">IF(Eingabe!W$102&lt;&gt;"",Eingabe!W$102,"-")</f>
        <v>-</v>
      </c>
      <c r="U33" s="144" t="str">
        <f ca="1">IF(Eingabe!X$102&lt;&gt;"",Eingabe!X$102,"-")</f>
        <v>-</v>
      </c>
      <c r="V33" s="144" t="str">
        <f ca="1">IF(Eingabe!Y$102&lt;&gt;"",Eingabe!Y$102,"-")</f>
        <v>-</v>
      </c>
      <c r="W33" s="144" t="str">
        <f ca="1">IF(Eingabe!Z$102&lt;&gt;"",Eingabe!Z$102,"-")</f>
        <v>-</v>
      </c>
      <c r="X33" s="144" t="str">
        <f>IF(Eingabe!AA$102&lt;&gt;"",Eingabe!AA$102,"-")</f>
        <v>-</v>
      </c>
      <c r="Y33" s="144" t="str">
        <f>IF(Eingabe!AB$102&lt;&gt;"",Eingabe!AB$102,"-")</f>
        <v>-</v>
      </c>
      <c r="Z33" s="144" t="str">
        <f>IF(Eingabe!AC$102&lt;&gt;"",Eingabe!AC$102,"-")</f>
        <v>-</v>
      </c>
      <c r="AA33" s="144" t="str">
        <f>IF(Eingabe!AD$102&lt;&gt;"",Eingabe!AD$102,"-")</f>
        <v>-</v>
      </c>
      <c r="AB33" s="144" t="str">
        <f>IF(Eingabe!AE$102&lt;&gt;"",Eingabe!AE$102,"-")</f>
        <v>-</v>
      </c>
      <c r="AC33" s="144" t="str">
        <f>IF(Eingabe!AF$102&lt;&gt;"",Eingabe!AF$102,"-")</f>
        <v>-</v>
      </c>
      <c r="AD33" s="144" t="str">
        <f>IF(Eingabe!AG$102&lt;&gt;"",Eingabe!AG$102,"-")</f>
        <v>-</v>
      </c>
      <c r="AE33" s="144" t="str">
        <f>IF(Eingabe!AH$102&lt;&gt;"",Eingabe!AH$102,"-")</f>
        <v>-</v>
      </c>
      <c r="AF33" s="144" t="str">
        <f>IF(Eingabe!AI$102&lt;&gt;"",Eingabe!AI$102,"-")</f>
        <v>-</v>
      </c>
      <c r="AG33" s="145" t="str">
        <f>IF(Eingabe!AJ$102&lt;&gt;"",Eingabe!AJ$102,"-")</f>
        <v>-</v>
      </c>
      <c r="AH33" s="147">
        <v>1</v>
      </c>
    </row>
    <row r="34" spans="1:38" ht="12.95" customHeight="1" x14ac:dyDescent="0.2">
      <c r="A34" s="448" t="s">
        <v>24</v>
      </c>
      <c r="B34" s="449"/>
      <c r="C34" s="16" t="s">
        <v>38</v>
      </c>
      <c r="D34" s="143" t="str">
        <f ca="1">IF(Eingabe!G$103&lt;&gt;"",Eingabe!G$103,"-")</f>
        <v>-</v>
      </c>
      <c r="E34" s="144" t="str">
        <f ca="1">IF(Eingabe!H$103&lt;&gt;"",Eingabe!H$103,"-")</f>
        <v>-</v>
      </c>
      <c r="F34" s="144" t="str">
        <f ca="1">IF(Eingabe!I$103&lt;&gt;"",Eingabe!I$103,"-")</f>
        <v>-</v>
      </c>
      <c r="G34" s="144" t="str">
        <f ca="1">IF(Eingabe!J$103&lt;&gt;"",Eingabe!J$103,"-")</f>
        <v>-</v>
      </c>
      <c r="H34" s="144" t="str">
        <f ca="1">IF(Eingabe!K$103&lt;&gt;"",Eingabe!K$103,"-")</f>
        <v>-</v>
      </c>
      <c r="I34" s="144" t="str">
        <f ca="1">IF(Eingabe!L$103&lt;&gt;"",Eingabe!L$103,"-")</f>
        <v>-</v>
      </c>
      <c r="J34" s="144" t="str">
        <f ca="1">IF(Eingabe!M$103&lt;&gt;"",Eingabe!M$103,"-")</f>
        <v>-</v>
      </c>
      <c r="K34" s="144" t="str">
        <f ca="1">IF(Eingabe!N$103&lt;&gt;"",Eingabe!N$103,"-")</f>
        <v>-</v>
      </c>
      <c r="L34" s="144" t="str">
        <f ca="1">IF(Eingabe!O$103&lt;&gt;"",Eingabe!O$103,"-")</f>
        <v>-</v>
      </c>
      <c r="M34" s="144" t="str">
        <f ca="1">IF(Eingabe!P$103&lt;&gt;"",Eingabe!P$103,"-")</f>
        <v>-</v>
      </c>
      <c r="N34" s="144" t="str">
        <f ca="1">IF(Eingabe!Q$103&lt;&gt;"",Eingabe!Q$103,"-")</f>
        <v>-</v>
      </c>
      <c r="O34" s="144" t="str">
        <f ca="1">IF(Eingabe!R$103&lt;&gt;"",Eingabe!R$103,"-")</f>
        <v>-</v>
      </c>
      <c r="P34" s="144" t="str">
        <f ca="1">IF(Eingabe!S$103&lt;&gt;"",Eingabe!S$103,"-")</f>
        <v>-</v>
      </c>
      <c r="Q34" s="144" t="str">
        <f ca="1">IF(Eingabe!T$103&lt;&gt;"",Eingabe!T$103,"-")</f>
        <v>-</v>
      </c>
      <c r="R34" s="144" t="str">
        <f ca="1">IF(Eingabe!U$103&lt;&gt;"",Eingabe!U$103,"-")</f>
        <v>-</v>
      </c>
      <c r="S34" s="144" t="str">
        <f ca="1">IF(Eingabe!V$103&lt;&gt;"",Eingabe!V$103,"-")</f>
        <v>-</v>
      </c>
      <c r="T34" s="144" t="str">
        <f ca="1">IF(Eingabe!W$103&lt;&gt;"",Eingabe!W$103,"-")</f>
        <v>-</v>
      </c>
      <c r="U34" s="144" t="str">
        <f ca="1">IF(Eingabe!X$103&lt;&gt;"",Eingabe!X$103,"-")</f>
        <v>-</v>
      </c>
      <c r="V34" s="144" t="str">
        <f ca="1">IF(Eingabe!Y$103&lt;&gt;"",Eingabe!Y$103,"-")</f>
        <v>-</v>
      </c>
      <c r="W34" s="144" t="str">
        <f ca="1">IF(Eingabe!Z$103&lt;&gt;"",Eingabe!Z$103,"-")</f>
        <v>-</v>
      </c>
      <c r="X34" s="144" t="str">
        <f>IF(Eingabe!AA$103&lt;&gt;"",Eingabe!AA$103,"-")</f>
        <v>-</v>
      </c>
      <c r="Y34" s="144" t="str">
        <f>IF(Eingabe!AB$103&lt;&gt;"",Eingabe!AB$103,"-")</f>
        <v>-</v>
      </c>
      <c r="Z34" s="144" t="str">
        <f>IF(Eingabe!AC$103&lt;&gt;"",Eingabe!AC$103,"-")</f>
        <v>-</v>
      </c>
      <c r="AA34" s="144" t="str">
        <f>IF(Eingabe!AD$103&lt;&gt;"",Eingabe!AD$103,"-")</f>
        <v>-</v>
      </c>
      <c r="AB34" s="144" t="str">
        <f>IF(Eingabe!AE$103&lt;&gt;"",Eingabe!AE$103,"-")</f>
        <v>-</v>
      </c>
      <c r="AC34" s="144" t="str">
        <f>IF(Eingabe!AF$103&lt;&gt;"",Eingabe!AF$103,"-")</f>
        <v>-</v>
      </c>
      <c r="AD34" s="144" t="str">
        <f>IF(Eingabe!AG$103&lt;&gt;"",Eingabe!AG$103,"-")</f>
        <v>-</v>
      </c>
      <c r="AE34" s="144" t="str">
        <f>IF(Eingabe!AH$103&lt;&gt;"",Eingabe!AH$103,"-")</f>
        <v>-</v>
      </c>
      <c r="AF34" s="144" t="str">
        <f>IF(Eingabe!AI$103&lt;&gt;"",Eingabe!AI$103,"-")</f>
        <v>-</v>
      </c>
      <c r="AG34" s="145" t="str">
        <f>IF(Eingabe!AJ$103&lt;&gt;"",Eingabe!AJ$103,"-")</f>
        <v>-</v>
      </c>
      <c r="AH34" s="147">
        <v>0.02</v>
      </c>
    </row>
    <row r="35" spans="1:38" ht="12.95" customHeight="1" x14ac:dyDescent="0.2">
      <c r="A35" s="433" t="s">
        <v>25</v>
      </c>
      <c r="B35" s="434"/>
      <c r="C35" s="16" t="s">
        <v>38</v>
      </c>
      <c r="D35" s="143" t="str">
        <f ca="1">IF(Eingabe!G$105&lt;&gt;"",Eingabe!G$105,"-")</f>
        <v>-</v>
      </c>
      <c r="E35" s="144" t="str">
        <f ca="1">IF(Eingabe!H$105&lt;&gt;"",Eingabe!H$105,"-")</f>
        <v>-</v>
      </c>
      <c r="F35" s="144" t="str">
        <f ca="1">IF(Eingabe!I$105&lt;&gt;"",Eingabe!I$105,"-")</f>
        <v>-</v>
      </c>
      <c r="G35" s="144" t="str">
        <f ca="1">IF(Eingabe!J$105&lt;&gt;"",Eingabe!J$105,"-")</f>
        <v>-</v>
      </c>
      <c r="H35" s="144" t="str">
        <f ca="1">IF(Eingabe!K$105&lt;&gt;"",Eingabe!K$105,"-")</f>
        <v>-</v>
      </c>
      <c r="I35" s="144" t="str">
        <f ca="1">IF(Eingabe!L$105&lt;&gt;"",Eingabe!L$105,"-")</f>
        <v>-</v>
      </c>
      <c r="J35" s="144" t="str">
        <f ca="1">IF(Eingabe!M$105&lt;&gt;"",Eingabe!M$105,"-")</f>
        <v>-</v>
      </c>
      <c r="K35" s="144" t="str">
        <f ca="1">IF(Eingabe!N$105&lt;&gt;"",Eingabe!N$105,"-")</f>
        <v>-</v>
      </c>
      <c r="L35" s="144" t="str">
        <f ca="1">IF(Eingabe!O$105&lt;&gt;"",Eingabe!O$105,"-")</f>
        <v>-</v>
      </c>
      <c r="M35" s="144" t="str">
        <f ca="1">IF(Eingabe!P$105&lt;&gt;"",Eingabe!P$105,"-")</f>
        <v>-</v>
      </c>
      <c r="N35" s="144" t="str">
        <f ca="1">IF(Eingabe!Q$105&lt;&gt;"",Eingabe!Q$105,"-")</f>
        <v>-</v>
      </c>
      <c r="O35" s="144" t="str">
        <f ca="1">IF(Eingabe!R$105&lt;&gt;"",Eingabe!R$105,"-")</f>
        <v>-</v>
      </c>
      <c r="P35" s="144" t="str">
        <f ca="1">IF(Eingabe!S$105&lt;&gt;"",Eingabe!S$105,"-")</f>
        <v>-</v>
      </c>
      <c r="Q35" s="144" t="str">
        <f ca="1">IF(Eingabe!T$105&lt;&gt;"",Eingabe!T$105,"-")</f>
        <v>-</v>
      </c>
      <c r="R35" s="144" t="str">
        <f ca="1">IF(Eingabe!U$105&lt;&gt;"",Eingabe!U$105,"-")</f>
        <v>-</v>
      </c>
      <c r="S35" s="144" t="str">
        <f ca="1">IF(Eingabe!V$105&lt;&gt;"",Eingabe!V$105,"-")</f>
        <v>-</v>
      </c>
      <c r="T35" s="144" t="str">
        <f ca="1">IF(Eingabe!W$105&lt;&gt;"",Eingabe!W$105,"-")</f>
        <v>-</v>
      </c>
      <c r="U35" s="144" t="str">
        <f ca="1">IF(Eingabe!X$105&lt;&gt;"",Eingabe!X$105,"-")</f>
        <v>-</v>
      </c>
      <c r="V35" s="144" t="str">
        <f ca="1">IF(Eingabe!Y$105&lt;&gt;"",Eingabe!Y$105,"-")</f>
        <v>-</v>
      </c>
      <c r="W35" s="144" t="str">
        <f ca="1">IF(Eingabe!Z$105&lt;&gt;"",Eingabe!Z$105,"-")</f>
        <v>-</v>
      </c>
      <c r="X35" s="144" t="str">
        <f>IF(Eingabe!AA$105&lt;&gt;"",Eingabe!AA$105,"-")</f>
        <v>-</v>
      </c>
      <c r="Y35" s="144" t="str">
        <f>IF(Eingabe!AB$105&lt;&gt;"",Eingabe!AB$105,"-")</f>
        <v>-</v>
      </c>
      <c r="Z35" s="144" t="str">
        <f>IF(Eingabe!AC$105&lt;&gt;"",Eingabe!AC$105,"-")</f>
        <v>-</v>
      </c>
      <c r="AA35" s="144" t="str">
        <f>IF(Eingabe!AD$105&lt;&gt;"",Eingabe!AD$105,"-")</f>
        <v>-</v>
      </c>
      <c r="AB35" s="144" t="str">
        <f>IF(Eingabe!AE$105&lt;&gt;"",Eingabe!AE$105,"-")</f>
        <v>-</v>
      </c>
      <c r="AC35" s="144" t="str">
        <f>IF(Eingabe!AF$105&lt;&gt;"",Eingabe!AF$105,"-")</f>
        <v>-</v>
      </c>
      <c r="AD35" s="144" t="str">
        <f>IF(Eingabe!AG$105&lt;&gt;"",Eingabe!AG$105,"-")</f>
        <v>-</v>
      </c>
      <c r="AE35" s="144" t="str">
        <f>IF(Eingabe!AH$105&lt;&gt;"",Eingabe!AH$105,"-")</f>
        <v>-</v>
      </c>
      <c r="AF35" s="144" t="str">
        <f>IF(Eingabe!AI$105&lt;&gt;"",Eingabe!AI$105,"-")</f>
        <v>-</v>
      </c>
      <c r="AG35" s="145" t="str">
        <f>IF(Eingabe!AJ$105&lt;&gt;"",Eingabe!AJ$105,"-")</f>
        <v>-</v>
      </c>
      <c r="AH35" s="147">
        <v>5</v>
      </c>
    </row>
    <row r="36" spans="1:38" ht="12.95" customHeight="1" x14ac:dyDescent="0.2">
      <c r="A36" s="433" t="s">
        <v>170</v>
      </c>
      <c r="B36" s="434"/>
      <c r="C36" s="16" t="s">
        <v>38</v>
      </c>
      <c r="D36" s="143" t="str">
        <f ca="1">IF(Eingabe!G$90&lt;&gt;"",Eingabe!G$90,"-")</f>
        <v>-</v>
      </c>
      <c r="E36" s="144" t="str">
        <f ca="1">IF(Eingabe!H$90&lt;&gt;"",Eingabe!H$90,"-")</f>
        <v>-</v>
      </c>
      <c r="F36" s="144" t="str">
        <f ca="1">IF(Eingabe!I$90&lt;&gt;"",Eingabe!I$90,"-")</f>
        <v>-</v>
      </c>
      <c r="G36" s="144" t="str">
        <f ca="1">IF(Eingabe!J$90&lt;&gt;"",Eingabe!J$90,"-")</f>
        <v>-</v>
      </c>
      <c r="H36" s="144" t="str">
        <f ca="1">IF(Eingabe!K$90&lt;&gt;"",Eingabe!K$90,"-")</f>
        <v>-</v>
      </c>
      <c r="I36" s="144" t="str">
        <f ca="1">IF(Eingabe!L$90&lt;&gt;"",Eingabe!L$90,"-")</f>
        <v>-</v>
      </c>
      <c r="J36" s="144" t="str">
        <f ca="1">IF(Eingabe!M$90&lt;&gt;"",Eingabe!M$90,"-")</f>
        <v>-</v>
      </c>
      <c r="K36" s="144" t="str">
        <f ca="1">IF(Eingabe!N$90&lt;&gt;"",Eingabe!N$90,"-")</f>
        <v>-</v>
      </c>
      <c r="L36" s="144" t="str">
        <f ca="1">IF(Eingabe!O$90&lt;&gt;"",Eingabe!O$90,"-")</f>
        <v>-</v>
      </c>
      <c r="M36" s="144" t="str">
        <f ca="1">IF(Eingabe!P$90&lt;&gt;"",Eingabe!P$90,"-")</f>
        <v>-</v>
      </c>
      <c r="N36" s="144" t="str">
        <f ca="1">IF(Eingabe!Q$90&lt;&gt;"",Eingabe!Q$90,"-")</f>
        <v>-</v>
      </c>
      <c r="O36" s="144" t="str">
        <f ca="1">IF(Eingabe!R$90&lt;&gt;"",Eingabe!R$90,"-")</f>
        <v>-</v>
      </c>
      <c r="P36" s="144" t="str">
        <f ca="1">IF(Eingabe!S$90&lt;&gt;"",Eingabe!S$90,"-")</f>
        <v>-</v>
      </c>
      <c r="Q36" s="144" t="str">
        <f ca="1">IF(Eingabe!T$90&lt;&gt;"",Eingabe!T$90,"-")</f>
        <v>-</v>
      </c>
      <c r="R36" s="144" t="str">
        <f ca="1">IF(Eingabe!U$90&lt;&gt;"",Eingabe!U$90,"-")</f>
        <v>-</v>
      </c>
      <c r="S36" s="144" t="str">
        <f ca="1">IF(Eingabe!V$90&lt;&gt;"",Eingabe!V$90,"-")</f>
        <v>-</v>
      </c>
      <c r="T36" s="144" t="str">
        <f ca="1">IF(Eingabe!W$90&lt;&gt;"",Eingabe!W$90,"-")</f>
        <v>-</v>
      </c>
      <c r="U36" s="144" t="str">
        <f ca="1">IF(Eingabe!X$90&lt;&gt;"",Eingabe!X$90,"-")</f>
        <v>-</v>
      </c>
      <c r="V36" s="144" t="str">
        <f ca="1">IF(Eingabe!Y$90&lt;&gt;"",Eingabe!Y$90,"-")</f>
        <v>-</v>
      </c>
      <c r="W36" s="144" t="str">
        <f ca="1">IF(Eingabe!Z$90&lt;&gt;"",Eingabe!Z$90,"-")</f>
        <v>-</v>
      </c>
      <c r="X36" s="144" t="str">
        <f>IF(Eingabe!AA$90&lt;&gt;"",Eingabe!AA$90,"-")</f>
        <v>-</v>
      </c>
      <c r="Y36" s="144" t="str">
        <f>IF(Eingabe!AB$90&lt;&gt;"",Eingabe!AB$90,"-")</f>
        <v>-</v>
      </c>
      <c r="Z36" s="144" t="str">
        <f>IF(Eingabe!AC$90&lt;&gt;"",Eingabe!AC$90,"-")</f>
        <v>-</v>
      </c>
      <c r="AA36" s="144" t="str">
        <f>IF(Eingabe!AD$90&lt;&gt;"",Eingabe!AD$90,"-")</f>
        <v>-</v>
      </c>
      <c r="AB36" s="144" t="str">
        <f>IF(Eingabe!AE$90&lt;&gt;"",Eingabe!AE$90,"-")</f>
        <v>-</v>
      </c>
      <c r="AC36" s="144" t="str">
        <f>IF(Eingabe!AF$90&lt;&gt;"",Eingabe!AF$90,"-")</f>
        <v>-</v>
      </c>
      <c r="AD36" s="144" t="str">
        <f>IF(Eingabe!AG$90&lt;&gt;"",Eingabe!AG$90,"-")</f>
        <v>-</v>
      </c>
      <c r="AE36" s="144" t="str">
        <f>IF(Eingabe!AH$90&lt;&gt;"",Eingabe!AH$90,"-")</f>
        <v>-</v>
      </c>
      <c r="AF36" s="144" t="str">
        <f>IF(Eingabe!AI$90&lt;&gt;"",Eingabe!AI$90,"-")</f>
        <v>-</v>
      </c>
      <c r="AG36" s="145" t="str">
        <f>IF(Eingabe!AJ$90&lt;&gt;"",Eingabe!AJ$90,"-")</f>
        <v>-</v>
      </c>
      <c r="AH36" s="147">
        <v>15</v>
      </c>
    </row>
    <row r="37" spans="1:38" ht="12.95" customHeight="1" x14ac:dyDescent="0.2">
      <c r="A37" s="433" t="s">
        <v>238</v>
      </c>
      <c r="B37" s="434"/>
      <c r="C37" s="16" t="s">
        <v>38</v>
      </c>
      <c r="D37" s="143" t="str">
        <f>IF(Eingabe!G$111&lt;&gt;"",Eingabe!G$111,"-")</f>
        <v>-</v>
      </c>
      <c r="E37" s="144" t="str">
        <f>IF(Eingabe!H$111&lt;&gt;"",Eingabe!H$111,"-")</f>
        <v>-</v>
      </c>
      <c r="F37" s="144" t="str">
        <f>IF(Eingabe!I$111&lt;&gt;"",Eingabe!I$111,"-")</f>
        <v>-</v>
      </c>
      <c r="G37" s="144" t="str">
        <f>IF(Eingabe!J$111&lt;&gt;"",Eingabe!J$111,"-")</f>
        <v>-</v>
      </c>
      <c r="H37" s="144" t="str">
        <f>IF(Eingabe!K$111&lt;&gt;"",Eingabe!K$111,"-")</f>
        <v>-</v>
      </c>
      <c r="I37" s="144" t="str">
        <f>IF(Eingabe!L$111&lt;&gt;"",Eingabe!L$111,"-")</f>
        <v>-</v>
      </c>
      <c r="J37" s="144" t="str">
        <f>IF(Eingabe!M$111&lt;&gt;"",Eingabe!M$111,"-")</f>
        <v>-</v>
      </c>
      <c r="K37" s="144" t="str">
        <f>IF(Eingabe!N$111&lt;&gt;"",Eingabe!N$111,"-")</f>
        <v>-</v>
      </c>
      <c r="L37" s="144" t="str">
        <f>IF(Eingabe!O$111&lt;&gt;"",Eingabe!O$111,"-")</f>
        <v>-</v>
      </c>
      <c r="M37" s="144" t="str">
        <f>IF(Eingabe!P$111&lt;&gt;"",Eingabe!P$111,"-")</f>
        <v>-</v>
      </c>
      <c r="N37" s="144" t="str">
        <f>IF(Eingabe!Q$111&lt;&gt;"",Eingabe!Q$111,"-")</f>
        <v>-</v>
      </c>
      <c r="O37" s="144" t="str">
        <f>IF(Eingabe!R$111&lt;&gt;"",Eingabe!R$111,"-")</f>
        <v>-</v>
      </c>
      <c r="P37" s="144" t="str">
        <f>IF(Eingabe!S$111&lt;&gt;"",Eingabe!S$111,"-")</f>
        <v>-</v>
      </c>
      <c r="Q37" s="144" t="str">
        <f>IF(Eingabe!T$111&lt;&gt;"",Eingabe!T$111,"-")</f>
        <v>-</v>
      </c>
      <c r="R37" s="144" t="str">
        <f>IF(Eingabe!U$111&lt;&gt;"",Eingabe!U$111,"-")</f>
        <v>-</v>
      </c>
      <c r="S37" s="144" t="str">
        <f>IF(Eingabe!V$111&lt;&gt;"",Eingabe!V$111,"-")</f>
        <v>-</v>
      </c>
      <c r="T37" s="144" t="str">
        <f>IF(Eingabe!W$111&lt;&gt;"",Eingabe!W$111,"-")</f>
        <v>-</v>
      </c>
      <c r="U37" s="144" t="str">
        <f>IF(Eingabe!X$111&lt;&gt;"",Eingabe!X$111,"-")</f>
        <v>-</v>
      </c>
      <c r="V37" s="144" t="str">
        <f>IF(Eingabe!Y$111&lt;&gt;"",Eingabe!Y$111,"-")</f>
        <v>-</v>
      </c>
      <c r="W37" s="144" t="str">
        <f>IF(Eingabe!Z$111&lt;&gt;"",Eingabe!Z$111,"-")</f>
        <v>-</v>
      </c>
      <c r="X37" s="144" t="str">
        <f>IF(Eingabe!AA$111&lt;&gt;"",Eingabe!AA$111,"-")</f>
        <v>-</v>
      </c>
      <c r="Y37" s="144" t="str">
        <f>IF(Eingabe!AB$111&lt;&gt;"",Eingabe!AB$111,"-")</f>
        <v>-</v>
      </c>
      <c r="Z37" s="144" t="str">
        <f>IF(Eingabe!AC$111&lt;&gt;"",Eingabe!AC$111,"-")</f>
        <v>-</v>
      </c>
      <c r="AA37" s="144" t="str">
        <f>IF(Eingabe!AD$111&lt;&gt;"",Eingabe!AD$111,"-")</f>
        <v>-</v>
      </c>
      <c r="AB37" s="144" t="str">
        <f>IF(Eingabe!AE$111&lt;&gt;"",Eingabe!AE$111,"-")</f>
        <v>-</v>
      </c>
      <c r="AC37" s="144" t="str">
        <f>IF(Eingabe!AF$111&lt;&gt;"",Eingabe!AF$111,"-")</f>
        <v>-</v>
      </c>
      <c r="AD37" s="144" t="str">
        <f>IF(Eingabe!AG$111&lt;&gt;"",Eingabe!AG$111,"-")</f>
        <v>-</v>
      </c>
      <c r="AE37" s="144" t="str">
        <f>IF(Eingabe!AH$111&lt;&gt;"",Eingabe!AH$111,"-")</f>
        <v>-</v>
      </c>
      <c r="AF37" s="144" t="str">
        <f>IF(Eingabe!AI$111&lt;&gt;"",Eingabe!AI$111,"-")</f>
        <v>-</v>
      </c>
      <c r="AG37" s="145" t="str">
        <f>IF(Eingabe!AJ$111&lt;&gt;"",Eingabe!AJ$111,"-")</f>
        <v>-</v>
      </c>
      <c r="AH37" s="147">
        <v>200</v>
      </c>
    </row>
    <row r="38" spans="1:38" ht="12.95" customHeight="1" x14ac:dyDescent="0.2">
      <c r="A38" s="433" t="s">
        <v>239</v>
      </c>
      <c r="B38" s="434"/>
      <c r="C38" s="16" t="s">
        <v>38</v>
      </c>
      <c r="D38" s="143" t="str">
        <f ca="1">IF(Eingabe!G$92&lt;&gt;"",Eingabe!G$92,"-")</f>
        <v>-</v>
      </c>
      <c r="E38" s="144" t="str">
        <f ca="1">IF(Eingabe!H$92&lt;&gt;"",Eingabe!H$92,"-")</f>
        <v>-</v>
      </c>
      <c r="F38" s="144" t="str">
        <f ca="1">IF(Eingabe!I$92&lt;&gt;"",Eingabe!I$92,"-")</f>
        <v>-</v>
      </c>
      <c r="G38" s="144" t="str">
        <f ca="1">IF(Eingabe!J$92&lt;&gt;"",Eingabe!J$92,"-")</f>
        <v>-</v>
      </c>
      <c r="H38" s="144" t="str">
        <f ca="1">IF(Eingabe!K$92&lt;&gt;"",Eingabe!K$92,"-")</f>
        <v>-</v>
      </c>
      <c r="I38" s="144" t="str">
        <f ca="1">IF(Eingabe!L$92&lt;&gt;"",Eingabe!L$92,"-")</f>
        <v>-</v>
      </c>
      <c r="J38" s="144" t="str">
        <f ca="1">IF(Eingabe!M$92&lt;&gt;"",Eingabe!M$92,"-")</f>
        <v>-</v>
      </c>
      <c r="K38" s="144" t="str">
        <f ca="1">IF(Eingabe!N$92&lt;&gt;"",Eingabe!N$92,"-")</f>
        <v>-</v>
      </c>
      <c r="L38" s="144" t="str">
        <f ca="1">IF(Eingabe!O$92&lt;&gt;"",Eingabe!O$92,"-")</f>
        <v>-</v>
      </c>
      <c r="M38" s="144" t="str">
        <f ca="1">IF(Eingabe!P$92&lt;&gt;"",Eingabe!P$92,"-")</f>
        <v>-</v>
      </c>
      <c r="N38" s="144" t="str">
        <f ca="1">IF(Eingabe!Q$92&lt;&gt;"",Eingabe!Q$92,"-")</f>
        <v>-</v>
      </c>
      <c r="O38" s="144" t="str">
        <f ca="1">IF(Eingabe!R$92&lt;&gt;"",Eingabe!R$92,"-")</f>
        <v>-</v>
      </c>
      <c r="P38" s="144" t="str">
        <f ca="1">IF(Eingabe!S$92&lt;&gt;"",Eingabe!S$92,"-")</f>
        <v>-</v>
      </c>
      <c r="Q38" s="144" t="str">
        <f ca="1">IF(Eingabe!T$92&lt;&gt;"",Eingabe!T$92,"-")</f>
        <v>-</v>
      </c>
      <c r="R38" s="144" t="str">
        <f ca="1">IF(Eingabe!U$92&lt;&gt;"",Eingabe!U$92,"-")</f>
        <v>-</v>
      </c>
      <c r="S38" s="144" t="str">
        <f ca="1">IF(Eingabe!V$92&lt;&gt;"",Eingabe!V$92,"-")</f>
        <v>-</v>
      </c>
      <c r="T38" s="144" t="str">
        <f ca="1">IF(Eingabe!W$92&lt;&gt;"",Eingabe!W$92,"-")</f>
        <v>-</v>
      </c>
      <c r="U38" s="144" t="str">
        <f ca="1">IF(Eingabe!X$92&lt;&gt;"",Eingabe!X$92,"-")</f>
        <v>-</v>
      </c>
      <c r="V38" s="144" t="str">
        <f ca="1">IF(Eingabe!Y$92&lt;&gt;"",Eingabe!Y$92,"-")</f>
        <v>-</v>
      </c>
      <c r="W38" s="144" t="str">
        <f ca="1">IF(Eingabe!Z$92&lt;&gt;"",Eingabe!Z$92,"-")</f>
        <v>-</v>
      </c>
      <c r="X38" s="144" t="str">
        <f>IF(Eingabe!AA$92&lt;&gt;"",Eingabe!AA$92,"-")</f>
        <v>-</v>
      </c>
      <c r="Y38" s="144" t="str">
        <f>IF(Eingabe!AB$92&lt;&gt;"",Eingabe!AB$92,"-")</f>
        <v>-</v>
      </c>
      <c r="Z38" s="144" t="str">
        <f>IF(Eingabe!AC$92&lt;&gt;"",Eingabe!AC$92,"-")</f>
        <v>-</v>
      </c>
      <c r="AA38" s="144" t="str">
        <f>IF(Eingabe!AD$92&lt;&gt;"",Eingabe!AD$92,"-")</f>
        <v>-</v>
      </c>
      <c r="AB38" s="144" t="str">
        <f>IF(Eingabe!AE$92&lt;&gt;"",Eingabe!AE$92,"-")</f>
        <v>-</v>
      </c>
      <c r="AC38" s="144" t="str">
        <f>IF(Eingabe!AF$92&lt;&gt;"",Eingabe!AF$92,"-")</f>
        <v>-</v>
      </c>
      <c r="AD38" s="144" t="str">
        <f>IF(Eingabe!AG$92&lt;&gt;"",Eingabe!AG$92,"-")</f>
        <v>-</v>
      </c>
      <c r="AE38" s="144" t="str">
        <f>IF(Eingabe!AH$92&lt;&gt;"",Eingabe!AH$92,"-")</f>
        <v>-</v>
      </c>
      <c r="AF38" s="144" t="str">
        <f>IF(Eingabe!AI$92&lt;&gt;"",Eingabe!AI$92,"-")</f>
        <v>-</v>
      </c>
      <c r="AG38" s="145" t="str">
        <f>IF(Eingabe!AJ$92&lt;&gt;"",Eingabe!AJ$92,"-")</f>
        <v>-</v>
      </c>
      <c r="AH38" s="147">
        <v>0.5</v>
      </c>
    </row>
    <row r="39" spans="1:38" ht="12.95" customHeight="1" x14ac:dyDescent="0.2">
      <c r="A39" s="433" t="s">
        <v>240</v>
      </c>
      <c r="B39" s="434"/>
      <c r="C39" s="16" t="s">
        <v>6</v>
      </c>
      <c r="D39" s="143" t="str">
        <f ca="1">IF(Eingabe!G$110&lt;&gt;"",Eingabe!G$110,"-")</f>
        <v>-</v>
      </c>
      <c r="E39" s="144" t="str">
        <f ca="1">IF(Eingabe!H$110&lt;&gt;"",Eingabe!H$110,"-")</f>
        <v>-</v>
      </c>
      <c r="F39" s="144" t="str">
        <f ca="1">IF(Eingabe!I$110&lt;&gt;"",Eingabe!I$110,"-")</f>
        <v>-</v>
      </c>
      <c r="G39" s="144" t="str">
        <f ca="1">IF(Eingabe!J$110&lt;&gt;"",Eingabe!J$110,"-")</f>
        <v>-</v>
      </c>
      <c r="H39" s="144" t="str">
        <f ca="1">IF(Eingabe!K$110&lt;&gt;"",Eingabe!K$110,"-")</f>
        <v>-</v>
      </c>
      <c r="I39" s="144" t="str">
        <f ca="1">IF(Eingabe!L$110&lt;&gt;"",Eingabe!L$110,"-")</f>
        <v>-</v>
      </c>
      <c r="J39" s="144" t="str">
        <f ca="1">IF(Eingabe!M$110&lt;&gt;"",Eingabe!M$110,"-")</f>
        <v>-</v>
      </c>
      <c r="K39" s="144" t="str">
        <f ca="1">IF(Eingabe!N$110&lt;&gt;"",Eingabe!N$110,"-")</f>
        <v>-</v>
      </c>
      <c r="L39" s="144" t="str">
        <f ca="1">IF(Eingabe!O$110&lt;&gt;"",Eingabe!O$110,"-")</f>
        <v>-</v>
      </c>
      <c r="M39" s="144" t="str">
        <f ca="1">IF(Eingabe!P$110&lt;&gt;"",Eingabe!P$110,"-")</f>
        <v>-</v>
      </c>
      <c r="N39" s="144" t="str">
        <f ca="1">IF(Eingabe!Q$110&lt;&gt;"",Eingabe!Q$110,"-")</f>
        <v>-</v>
      </c>
      <c r="O39" s="144" t="str">
        <f ca="1">IF(Eingabe!R$110&lt;&gt;"",Eingabe!R$110,"-")</f>
        <v>-</v>
      </c>
      <c r="P39" s="144" t="str">
        <f ca="1">IF(Eingabe!S$110&lt;&gt;"",Eingabe!S$110,"-")</f>
        <v>-</v>
      </c>
      <c r="Q39" s="144" t="str">
        <f ca="1">IF(Eingabe!T$110&lt;&gt;"",Eingabe!T$110,"-")</f>
        <v>-</v>
      </c>
      <c r="R39" s="144" t="str">
        <f ca="1">IF(Eingabe!U$110&lt;&gt;"",Eingabe!U$110,"-")</f>
        <v>-</v>
      </c>
      <c r="S39" s="144" t="str">
        <f ca="1">IF(Eingabe!V$110&lt;&gt;"",Eingabe!V$110,"-")</f>
        <v>-</v>
      </c>
      <c r="T39" s="144" t="str">
        <f ca="1">IF(Eingabe!W$110&lt;&gt;"",Eingabe!W$110,"-")</f>
        <v>-</v>
      </c>
      <c r="U39" s="144" t="str">
        <f ca="1">IF(Eingabe!X$110&lt;&gt;"",Eingabe!X$110,"-")</f>
        <v>-</v>
      </c>
      <c r="V39" s="144" t="str">
        <f ca="1">IF(Eingabe!Y$110&lt;&gt;"",Eingabe!Y$110,"-")</f>
        <v>-</v>
      </c>
      <c r="W39" s="144" t="str">
        <f ca="1">IF(Eingabe!Z$110&lt;&gt;"",Eingabe!Z$110,"-")</f>
        <v>-</v>
      </c>
      <c r="X39" s="144" t="str">
        <f>IF(Eingabe!AA$110&lt;&gt;"",Eingabe!AA$110,"-")</f>
        <v>-</v>
      </c>
      <c r="Y39" s="144" t="str">
        <f>IF(Eingabe!AB$110&lt;&gt;"",Eingabe!AB$110,"-")</f>
        <v>-</v>
      </c>
      <c r="Z39" s="144" t="str">
        <f>IF(Eingabe!AC$110&lt;&gt;"",Eingabe!AC$110,"-")</f>
        <v>-</v>
      </c>
      <c r="AA39" s="144" t="str">
        <f>IF(Eingabe!AD$110&lt;&gt;"",Eingabe!AD$110,"-")</f>
        <v>-</v>
      </c>
      <c r="AB39" s="144" t="str">
        <f>IF(Eingabe!AE$110&lt;&gt;"",Eingabe!AE$110,"-")</f>
        <v>-</v>
      </c>
      <c r="AC39" s="144" t="str">
        <f>IF(Eingabe!AF$110&lt;&gt;"",Eingabe!AF$110,"-")</f>
        <v>-</v>
      </c>
      <c r="AD39" s="144" t="str">
        <f>IF(Eingabe!AG$110&lt;&gt;"",Eingabe!AG$110,"-")</f>
        <v>-</v>
      </c>
      <c r="AE39" s="144" t="str">
        <f>IF(Eingabe!AH$110&lt;&gt;"",Eingabe!AH$110,"-")</f>
        <v>-</v>
      </c>
      <c r="AF39" s="144" t="str">
        <f>IF(Eingabe!AI$110&lt;&gt;"",Eingabe!AI$110,"-")</f>
        <v>-</v>
      </c>
      <c r="AG39" s="145" t="str">
        <f>IF(Eingabe!AJ$110&lt;&gt;"",Eingabe!AJ$110,"-")</f>
        <v>-</v>
      </c>
      <c r="AH39" s="147">
        <v>6</v>
      </c>
    </row>
    <row r="40" spans="1:38" ht="12.95" customHeight="1" thickBot="1" x14ac:dyDescent="0.25">
      <c r="A40" s="455" t="s">
        <v>241</v>
      </c>
      <c r="B40" s="456"/>
      <c r="C40" s="385" t="s">
        <v>38</v>
      </c>
      <c r="D40" s="151" t="str">
        <f ca="1">IF(Eingabe!G$93&lt;&gt;"",Eingabe!G$93,"-")</f>
        <v>-</v>
      </c>
      <c r="E40" s="152" t="str">
        <f ca="1">IF(Eingabe!H$93&lt;&gt;"",Eingabe!H$93,"-")</f>
        <v>-</v>
      </c>
      <c r="F40" s="152" t="str">
        <f ca="1">IF(Eingabe!I$93&lt;&gt;"",Eingabe!I$93,"-")</f>
        <v>-</v>
      </c>
      <c r="G40" s="152" t="str">
        <f ca="1">IF(Eingabe!J$93&lt;&gt;"",Eingabe!J$93,"-")</f>
        <v>-</v>
      </c>
      <c r="H40" s="152" t="str">
        <f ca="1">IF(Eingabe!K$93&lt;&gt;"",Eingabe!K$93,"-")</f>
        <v>-</v>
      </c>
      <c r="I40" s="152" t="str">
        <f ca="1">IF(Eingabe!L$93&lt;&gt;"",Eingabe!L$93,"-")</f>
        <v>-</v>
      </c>
      <c r="J40" s="152" t="str">
        <f ca="1">IF(Eingabe!M$93&lt;&gt;"",Eingabe!M$93,"-")</f>
        <v>-</v>
      </c>
      <c r="K40" s="152" t="str">
        <f ca="1">IF(Eingabe!N$93&lt;&gt;"",Eingabe!N$93,"-")</f>
        <v>-</v>
      </c>
      <c r="L40" s="152" t="str">
        <f ca="1">IF(Eingabe!O$93&lt;&gt;"",Eingabe!O$93,"-")</f>
        <v>-</v>
      </c>
      <c r="M40" s="152" t="str">
        <f ca="1">IF(Eingabe!P$93&lt;&gt;"",Eingabe!P$93,"-")</f>
        <v>-</v>
      </c>
      <c r="N40" s="152" t="str">
        <f ca="1">IF(Eingabe!Q$93&lt;&gt;"",Eingabe!Q$93,"-")</f>
        <v>-</v>
      </c>
      <c r="O40" s="152" t="str">
        <f ca="1">IF(Eingabe!R$93&lt;&gt;"",Eingabe!R$93,"-")</f>
        <v>-</v>
      </c>
      <c r="P40" s="152" t="str">
        <f ca="1">IF(Eingabe!S$93&lt;&gt;"",Eingabe!S$93,"-")</f>
        <v>-</v>
      </c>
      <c r="Q40" s="152" t="str">
        <f ca="1">IF(Eingabe!T$93&lt;&gt;"",Eingabe!T$93,"-")</f>
        <v>-</v>
      </c>
      <c r="R40" s="152" t="str">
        <f ca="1">IF(Eingabe!U$93&lt;&gt;"",Eingabe!U$93,"-")</f>
        <v>-</v>
      </c>
      <c r="S40" s="152" t="str">
        <f ca="1">IF(Eingabe!V$93&lt;&gt;"",Eingabe!V$93,"-")</f>
        <v>-</v>
      </c>
      <c r="T40" s="152" t="str">
        <f ca="1">IF(Eingabe!W$93&lt;&gt;"",Eingabe!W$93,"-")</f>
        <v>-</v>
      </c>
      <c r="U40" s="152" t="str">
        <f ca="1">IF(Eingabe!X$93&lt;&gt;"",Eingabe!X$93,"-")</f>
        <v>-</v>
      </c>
      <c r="V40" s="152" t="str">
        <f ca="1">IF(Eingabe!Y$93&lt;&gt;"",Eingabe!Y$93,"-")</f>
        <v>-</v>
      </c>
      <c r="W40" s="152" t="str">
        <f ca="1">IF(Eingabe!Z$93&lt;&gt;"",Eingabe!Z$93,"-")</f>
        <v>-</v>
      </c>
      <c r="X40" s="152" t="str">
        <f>IF(Eingabe!AA$93&lt;&gt;"",Eingabe!AA$93,"-")</f>
        <v>-</v>
      </c>
      <c r="Y40" s="152" t="str">
        <f>IF(Eingabe!AB$93&lt;&gt;"",Eingabe!AB$93,"-")</f>
        <v>-</v>
      </c>
      <c r="Z40" s="152" t="str">
        <f>IF(Eingabe!AC$93&lt;&gt;"",Eingabe!AC$93,"-")</f>
        <v>-</v>
      </c>
      <c r="AA40" s="152" t="str">
        <f>IF(Eingabe!AD$93&lt;&gt;"",Eingabe!AD$93,"-")</f>
        <v>-</v>
      </c>
      <c r="AB40" s="152" t="str">
        <f>IF(Eingabe!AE$93&lt;&gt;"",Eingabe!AE$93,"-")</f>
        <v>-</v>
      </c>
      <c r="AC40" s="152" t="str">
        <f>IF(Eingabe!AF$93&lt;&gt;"",Eingabe!AF$93,"-")</f>
        <v>-</v>
      </c>
      <c r="AD40" s="152" t="str">
        <f>IF(Eingabe!AG$93&lt;&gt;"",Eingabe!AG$93,"-")</f>
        <v>-</v>
      </c>
      <c r="AE40" s="152" t="str">
        <f>IF(Eingabe!AH$93&lt;&gt;"",Eingabe!AH$93,"-")</f>
        <v>-</v>
      </c>
      <c r="AF40" s="152" t="str">
        <f>IF(Eingabe!AI$93&lt;&gt;"",Eingabe!AI$93,"-")</f>
        <v>-</v>
      </c>
      <c r="AG40" s="153" t="str">
        <f>IF(Eingabe!AJ$93&lt;&gt;"",Eingabe!AJ$93,"-")</f>
        <v>-</v>
      </c>
      <c r="AH40" s="154">
        <v>50</v>
      </c>
    </row>
    <row r="41" spans="1:38" ht="6" customHeight="1" x14ac:dyDescent="0.2"/>
    <row r="42" spans="1:38" x14ac:dyDescent="0.2">
      <c r="A42" t="s">
        <v>242</v>
      </c>
      <c r="B42" s="457" t="s">
        <v>271</v>
      </c>
      <c r="C42" s="457"/>
      <c r="D42" s="457"/>
      <c r="E42" s="457"/>
      <c r="F42" s="457"/>
      <c r="G42" s="457"/>
      <c r="H42" s="457"/>
      <c r="I42" s="457"/>
      <c r="J42" s="457"/>
      <c r="K42" s="457"/>
      <c r="L42" s="457"/>
      <c r="M42" s="457"/>
      <c r="N42" s="457"/>
      <c r="O42" s="457"/>
      <c r="P42" s="457"/>
      <c r="Q42" s="457"/>
      <c r="R42" s="457"/>
      <c r="S42" s="457"/>
      <c r="T42" s="457"/>
      <c r="U42" s="457"/>
      <c r="V42" s="457"/>
      <c r="W42" s="457"/>
      <c r="X42" s="457"/>
      <c r="Y42" s="457"/>
      <c r="Z42" s="457"/>
      <c r="AA42" s="457"/>
      <c r="AB42" s="457"/>
      <c r="AC42" s="457"/>
      <c r="AD42" s="457"/>
      <c r="AE42" s="457"/>
      <c r="AF42" s="457"/>
      <c r="AG42" s="457"/>
      <c r="AH42" s="457"/>
      <c r="AI42" s="457"/>
      <c r="AJ42" s="457"/>
    </row>
    <row r="43" spans="1:38" x14ac:dyDescent="0.2">
      <c r="B43" s="458" t="s">
        <v>305</v>
      </c>
      <c r="C43" s="458"/>
      <c r="D43" s="458"/>
      <c r="E43" s="458"/>
      <c r="F43" s="458"/>
      <c r="G43" s="458"/>
      <c r="H43" s="458"/>
      <c r="I43" s="458"/>
      <c r="J43" s="458"/>
      <c r="K43" s="458"/>
      <c r="L43" s="458"/>
      <c r="M43" s="458"/>
      <c r="N43" s="458"/>
      <c r="O43" s="458"/>
      <c r="P43" s="458"/>
      <c r="Q43" s="458"/>
      <c r="R43" s="458"/>
      <c r="S43" s="458"/>
      <c r="T43" s="458"/>
      <c r="U43" s="458"/>
      <c r="V43" s="458"/>
      <c r="W43" s="458"/>
      <c r="X43" s="458"/>
      <c r="Y43" s="458"/>
      <c r="Z43" s="458"/>
      <c r="AA43" s="458"/>
      <c r="AB43" s="458"/>
      <c r="AC43" s="458"/>
      <c r="AD43" s="458"/>
      <c r="AE43" s="458"/>
      <c r="AF43" s="458"/>
      <c r="AG43" s="458"/>
      <c r="AH43" s="458"/>
      <c r="AI43" s="458"/>
      <c r="AJ43" s="458"/>
      <c r="AK43" s="4"/>
      <c r="AL43" s="4"/>
    </row>
    <row r="44" spans="1:38" ht="12" x14ac:dyDescent="0.2">
      <c r="A44" s="155"/>
      <c r="B44" s="458" t="s">
        <v>243</v>
      </c>
      <c r="C44" s="458"/>
      <c r="D44" s="458"/>
      <c r="E44" s="458"/>
      <c r="F44" s="458"/>
      <c r="G44" s="458"/>
      <c r="H44" s="458"/>
      <c r="I44" s="458"/>
      <c r="J44" s="458"/>
      <c r="K44" s="458"/>
      <c r="L44" s="458"/>
      <c r="M44" s="458"/>
      <c r="N44" s="458"/>
      <c r="O44" s="458"/>
      <c r="P44" s="458"/>
      <c r="Q44" s="458"/>
      <c r="R44" s="458"/>
      <c r="S44" s="458"/>
      <c r="T44" s="458"/>
      <c r="U44" s="458"/>
      <c r="V44" s="458"/>
      <c r="W44" s="458"/>
      <c r="X44" s="458"/>
      <c r="Y44" s="458"/>
      <c r="Z44" s="458"/>
      <c r="AA44" s="458"/>
      <c r="AB44" s="458"/>
      <c r="AC44" s="458"/>
      <c r="AD44" s="458"/>
      <c r="AE44" s="458"/>
      <c r="AF44" s="458"/>
      <c r="AG44" s="458"/>
      <c r="AH44" s="458"/>
      <c r="AI44" s="458"/>
      <c r="AJ44" s="458"/>
      <c r="AK44" s="4"/>
      <c r="AL44" s="4"/>
    </row>
    <row r="45" spans="1:38" ht="6" customHeight="1" x14ac:dyDescent="0.2">
      <c r="A45" s="155"/>
    </row>
    <row r="46" spans="1:38" ht="15" customHeight="1" x14ac:dyDescent="0.2">
      <c r="A46" s="459" t="s">
        <v>244</v>
      </c>
      <c r="B46" s="459"/>
      <c r="C46" s="459"/>
      <c r="D46" s="459"/>
      <c r="E46" s="459"/>
      <c r="F46" s="459"/>
      <c r="G46" s="459"/>
      <c r="H46" s="459"/>
      <c r="I46" s="459"/>
      <c r="J46" s="459"/>
      <c r="K46" s="459"/>
      <c r="L46" s="459"/>
      <c r="M46" s="459"/>
      <c r="N46" s="459"/>
      <c r="O46" s="459"/>
      <c r="P46" s="459"/>
      <c r="Q46" s="459"/>
      <c r="R46" s="459"/>
      <c r="S46" s="459"/>
      <c r="T46" s="459"/>
      <c r="U46" s="459"/>
      <c r="V46" s="459"/>
      <c r="W46" s="459"/>
      <c r="X46" s="459"/>
      <c r="Y46" s="459"/>
      <c r="Z46" s="459"/>
      <c r="AA46" s="459"/>
      <c r="AB46" s="459"/>
      <c r="AC46" s="459"/>
      <c r="AD46" s="459"/>
      <c r="AE46" s="459"/>
      <c r="AF46" s="459"/>
      <c r="AG46" s="459"/>
      <c r="AH46" s="459"/>
      <c r="AI46" s="459"/>
      <c r="AJ46" s="459"/>
      <c r="AK46" s="419"/>
      <c r="AL46" s="419"/>
    </row>
    <row r="47" spans="1:38" ht="39" customHeight="1" x14ac:dyDescent="0.2">
      <c r="A47" s="460" t="s">
        <v>304</v>
      </c>
      <c r="B47" s="460"/>
      <c r="C47" s="460"/>
      <c r="D47" s="460"/>
      <c r="E47" s="460"/>
      <c r="F47" s="460"/>
      <c r="G47" s="460"/>
      <c r="H47" s="460"/>
      <c r="I47" s="460"/>
      <c r="J47" s="460"/>
      <c r="K47" s="460"/>
      <c r="L47" s="460"/>
      <c r="M47" s="460"/>
      <c r="N47" s="460"/>
      <c r="O47" s="460"/>
      <c r="P47" s="460"/>
      <c r="Q47" s="460"/>
      <c r="R47" s="460"/>
      <c r="S47" s="460"/>
      <c r="T47" s="460"/>
      <c r="U47" s="460"/>
      <c r="V47" s="460"/>
      <c r="W47" s="460"/>
      <c r="X47" s="460"/>
      <c r="Y47" s="460"/>
      <c r="Z47" s="460"/>
      <c r="AA47" s="460"/>
      <c r="AB47" s="460"/>
      <c r="AC47" s="460"/>
      <c r="AD47" s="460"/>
      <c r="AE47" s="460"/>
      <c r="AF47" s="460"/>
      <c r="AG47" s="460"/>
      <c r="AH47" s="460"/>
      <c r="AI47" s="460"/>
      <c r="AJ47" s="460"/>
      <c r="AK47" s="420"/>
      <c r="AL47" s="420"/>
    </row>
    <row r="48" spans="1:38" ht="12.75" x14ac:dyDescent="0.2">
      <c r="A48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43">
    <mergeCell ref="B42:AJ42"/>
    <mergeCell ref="B43:AJ43"/>
    <mergeCell ref="B44:AJ44"/>
    <mergeCell ref="A46:AJ46"/>
    <mergeCell ref="A47:AJ47"/>
    <mergeCell ref="A40:B40"/>
    <mergeCell ref="A34:B34"/>
    <mergeCell ref="A35:B35"/>
    <mergeCell ref="A36:B36"/>
    <mergeCell ref="A37:B37"/>
    <mergeCell ref="A38:B38"/>
    <mergeCell ref="A39:B39"/>
    <mergeCell ref="A3:B6"/>
    <mergeCell ref="C3:C6"/>
    <mergeCell ref="A33:B33"/>
    <mergeCell ref="A22:B22"/>
    <mergeCell ref="A23:B23"/>
    <mergeCell ref="A24:B24"/>
    <mergeCell ref="A25:B25"/>
    <mergeCell ref="A26:B26"/>
    <mergeCell ref="A27:C27"/>
    <mergeCell ref="A28:B28"/>
    <mergeCell ref="A29:B29"/>
    <mergeCell ref="A30:B30"/>
    <mergeCell ref="A31:B31"/>
    <mergeCell ref="A32:B32"/>
    <mergeCell ref="C9:C10"/>
    <mergeCell ref="AH3:AH6"/>
    <mergeCell ref="A7:B7"/>
    <mergeCell ref="A1:AJ1"/>
    <mergeCell ref="A21:B21"/>
    <mergeCell ref="A9:A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8:C8"/>
  </mergeCells>
  <conditionalFormatting sqref="D9:D26 D28:D40">
    <cfRule type="containsText" dxfId="3879" priority="146" operator="containsText" text="f">
      <formula>NOT(ISERROR(SEARCH("f",D9)))</formula>
    </cfRule>
    <cfRule type="containsText" dxfId="3878" priority="169" operator="containsText" text="&lt;">
      <formula>NOT(ISERROR(SEARCH("&lt;",D9)))</formula>
    </cfRule>
    <cfRule type="containsText" dxfId="3877" priority="170" operator="containsText" text="n">
      <formula>NOT(ISERROR(SEARCH("n",D9)))</formula>
    </cfRule>
    <cfRule type="cellIs" dxfId="3876" priority="171" operator="greaterThan">
      <formula>$AH9</formula>
    </cfRule>
  </conditionalFormatting>
  <conditionalFormatting sqref="E9:E26 F37:AF37 E28:E40 F39:AF39">
    <cfRule type="containsText" dxfId="3875" priority="141" operator="containsText" text="f">
      <formula>NOT(ISERROR(SEARCH("f",E9)))</formula>
    </cfRule>
    <cfRule type="containsText" dxfId="3874" priority="143" operator="containsText" text="&lt;">
      <formula>NOT(ISERROR(SEARCH("&lt;",E9)))</formula>
    </cfRule>
    <cfRule type="containsText" dxfId="3873" priority="144" operator="containsText" text="n">
      <formula>NOT(ISERROR(SEARCH("n",E9)))</formula>
    </cfRule>
    <cfRule type="cellIs" dxfId="3872" priority="145" operator="greaterThan">
      <formula>$AH9</formula>
    </cfRule>
  </conditionalFormatting>
  <conditionalFormatting sqref="F9:F26 F28:F36 F38 F40 E39:AG39">
    <cfRule type="containsText" dxfId="3871" priority="136" operator="containsText" text="f">
      <formula>NOT(ISERROR(SEARCH("f",E9)))</formula>
    </cfRule>
    <cfRule type="containsText" dxfId="3870" priority="138" operator="containsText" text="&lt;">
      <formula>NOT(ISERROR(SEARCH("&lt;",E9)))</formula>
    </cfRule>
    <cfRule type="containsText" dxfId="3869" priority="139" operator="containsText" text="n">
      <formula>NOT(ISERROR(SEARCH("n",E9)))</formula>
    </cfRule>
    <cfRule type="cellIs" dxfId="3868" priority="140" operator="greaterThan">
      <formula>$AH9</formula>
    </cfRule>
  </conditionalFormatting>
  <conditionalFormatting sqref="G9:G26 G28:G36 G38 G40">
    <cfRule type="containsText" dxfId="3867" priority="131" operator="containsText" text="f">
      <formula>NOT(ISERROR(SEARCH("f",G9)))</formula>
    </cfRule>
    <cfRule type="containsText" dxfId="3866" priority="133" operator="containsText" text="&lt;">
      <formula>NOT(ISERROR(SEARCH("&lt;",G9)))</formula>
    </cfRule>
    <cfRule type="containsText" dxfId="3865" priority="134" operator="containsText" text="n">
      <formula>NOT(ISERROR(SEARCH("n",G9)))</formula>
    </cfRule>
    <cfRule type="cellIs" dxfId="3864" priority="135" operator="greaterThan">
      <formula>$AH9</formula>
    </cfRule>
  </conditionalFormatting>
  <conditionalFormatting sqref="H9:H26 H28:H36 H38 H40">
    <cfRule type="containsText" dxfId="3863" priority="126" operator="containsText" text="f">
      <formula>NOT(ISERROR(SEARCH("f",H9)))</formula>
    </cfRule>
    <cfRule type="containsText" dxfId="3862" priority="128" operator="containsText" text="&lt;">
      <formula>NOT(ISERROR(SEARCH("&lt;",H9)))</formula>
    </cfRule>
    <cfRule type="containsText" dxfId="3861" priority="129" operator="containsText" text="n">
      <formula>NOT(ISERROR(SEARCH("n",H9)))</formula>
    </cfRule>
    <cfRule type="cellIs" dxfId="3860" priority="130" operator="greaterThan">
      <formula>$AH9</formula>
    </cfRule>
  </conditionalFormatting>
  <conditionalFormatting sqref="I9:I26 I28:I36 I38 I40">
    <cfRule type="containsText" dxfId="3859" priority="121" operator="containsText" text="f">
      <formula>NOT(ISERROR(SEARCH("f",I9)))</formula>
    </cfRule>
    <cfRule type="containsText" dxfId="3858" priority="123" operator="containsText" text="&lt;">
      <formula>NOT(ISERROR(SEARCH("&lt;",I9)))</formula>
    </cfRule>
    <cfRule type="containsText" dxfId="3857" priority="124" operator="containsText" text="n">
      <formula>NOT(ISERROR(SEARCH("n",I9)))</formula>
    </cfRule>
    <cfRule type="cellIs" dxfId="3856" priority="125" operator="greaterThan">
      <formula>$AH9</formula>
    </cfRule>
  </conditionalFormatting>
  <conditionalFormatting sqref="J9:J26 J28:J36 J38 J40">
    <cfRule type="containsText" dxfId="3855" priority="116" operator="containsText" text="f">
      <formula>NOT(ISERROR(SEARCH("f",J9)))</formula>
    </cfRule>
    <cfRule type="containsText" dxfId="3854" priority="118" operator="containsText" text="&lt;">
      <formula>NOT(ISERROR(SEARCH("&lt;",J9)))</formula>
    </cfRule>
    <cfRule type="containsText" dxfId="3853" priority="119" operator="containsText" text="n">
      <formula>NOT(ISERROR(SEARCH("n",J9)))</formula>
    </cfRule>
    <cfRule type="cellIs" dxfId="3852" priority="120" operator="greaterThan">
      <formula>$AH9</formula>
    </cfRule>
  </conditionalFormatting>
  <conditionalFormatting sqref="K9:K26 K28:K36 K38 K40">
    <cfRule type="containsText" dxfId="3851" priority="111" operator="containsText" text="f">
      <formula>NOT(ISERROR(SEARCH("f",K9)))</formula>
    </cfRule>
    <cfRule type="containsText" dxfId="3850" priority="113" operator="containsText" text="&lt;">
      <formula>NOT(ISERROR(SEARCH("&lt;",K9)))</formula>
    </cfRule>
    <cfRule type="containsText" dxfId="3849" priority="114" operator="containsText" text="n">
      <formula>NOT(ISERROR(SEARCH("n",K9)))</formula>
    </cfRule>
    <cfRule type="cellIs" dxfId="3848" priority="115" operator="greaterThan">
      <formula>$AH9</formula>
    </cfRule>
  </conditionalFormatting>
  <conditionalFormatting sqref="L9:L26 L28:L36 L38 L40">
    <cfRule type="containsText" dxfId="3847" priority="106" operator="containsText" text="f">
      <formula>NOT(ISERROR(SEARCH("f",L9)))</formula>
    </cfRule>
    <cfRule type="containsText" dxfId="3846" priority="108" operator="containsText" text="&lt;">
      <formula>NOT(ISERROR(SEARCH("&lt;",L9)))</formula>
    </cfRule>
    <cfRule type="containsText" dxfId="3845" priority="109" operator="containsText" text="n">
      <formula>NOT(ISERROR(SEARCH("n",L9)))</formula>
    </cfRule>
    <cfRule type="cellIs" dxfId="3844" priority="110" operator="greaterThan">
      <formula>$AH9</formula>
    </cfRule>
  </conditionalFormatting>
  <conditionalFormatting sqref="M9:M26 M28:M36 M38 M40">
    <cfRule type="containsText" dxfId="3843" priority="101" operator="containsText" text="f">
      <formula>NOT(ISERROR(SEARCH("f",M9)))</formula>
    </cfRule>
    <cfRule type="containsText" dxfId="3842" priority="103" operator="containsText" text="&lt;">
      <formula>NOT(ISERROR(SEARCH("&lt;",M9)))</formula>
    </cfRule>
    <cfRule type="containsText" dxfId="3841" priority="104" operator="containsText" text="n">
      <formula>NOT(ISERROR(SEARCH("n",M9)))</formula>
    </cfRule>
    <cfRule type="cellIs" dxfId="3840" priority="105" operator="greaterThan">
      <formula>$AH9</formula>
    </cfRule>
  </conditionalFormatting>
  <conditionalFormatting sqref="N9:N26 N28:N36 N38 N40">
    <cfRule type="containsText" dxfId="3839" priority="96" operator="containsText" text="f">
      <formula>NOT(ISERROR(SEARCH("f",N9)))</formula>
    </cfRule>
    <cfRule type="containsText" dxfId="3838" priority="98" operator="containsText" text="&lt;">
      <formula>NOT(ISERROR(SEARCH("&lt;",N9)))</formula>
    </cfRule>
    <cfRule type="containsText" dxfId="3837" priority="99" operator="containsText" text="n">
      <formula>NOT(ISERROR(SEARCH("n",N9)))</formula>
    </cfRule>
    <cfRule type="cellIs" dxfId="3836" priority="100" operator="greaterThan">
      <formula>$AH9</formula>
    </cfRule>
  </conditionalFormatting>
  <conditionalFormatting sqref="O9:O26 O28:O36 O38 O40">
    <cfRule type="containsText" dxfId="3835" priority="91" operator="containsText" text="f">
      <formula>NOT(ISERROR(SEARCH("f",O9)))</formula>
    </cfRule>
    <cfRule type="containsText" dxfId="3834" priority="93" operator="containsText" text="&lt;">
      <formula>NOT(ISERROR(SEARCH("&lt;",O9)))</formula>
    </cfRule>
    <cfRule type="containsText" dxfId="3833" priority="94" operator="containsText" text="n">
      <formula>NOT(ISERROR(SEARCH("n",O9)))</formula>
    </cfRule>
    <cfRule type="cellIs" dxfId="3832" priority="95" operator="greaterThan">
      <formula>$AH9</formula>
    </cfRule>
  </conditionalFormatting>
  <conditionalFormatting sqref="P9:P26 P28:P36 P38 P40">
    <cfRule type="containsText" dxfId="3831" priority="86" operator="containsText" text="f">
      <formula>NOT(ISERROR(SEARCH("f",P9)))</formula>
    </cfRule>
    <cfRule type="containsText" dxfId="3830" priority="88" operator="containsText" text="&lt;">
      <formula>NOT(ISERROR(SEARCH("&lt;",P9)))</formula>
    </cfRule>
    <cfRule type="containsText" dxfId="3829" priority="89" operator="containsText" text="n">
      <formula>NOT(ISERROR(SEARCH("n",P9)))</formula>
    </cfRule>
    <cfRule type="cellIs" dxfId="3828" priority="90" operator="greaterThan">
      <formula>$AH9</formula>
    </cfRule>
  </conditionalFormatting>
  <conditionalFormatting sqref="Q9:Q26 Q28:Q36 Q38 Q40">
    <cfRule type="containsText" dxfId="3827" priority="81" operator="containsText" text="f">
      <formula>NOT(ISERROR(SEARCH("f",Q9)))</formula>
    </cfRule>
    <cfRule type="containsText" dxfId="3826" priority="83" operator="containsText" text="&lt;">
      <formula>NOT(ISERROR(SEARCH("&lt;",Q9)))</formula>
    </cfRule>
    <cfRule type="containsText" dxfId="3825" priority="84" operator="containsText" text="n">
      <formula>NOT(ISERROR(SEARCH("n",Q9)))</formula>
    </cfRule>
    <cfRule type="cellIs" dxfId="3824" priority="85" operator="greaterThan">
      <formula>$AH9</formula>
    </cfRule>
  </conditionalFormatting>
  <conditionalFormatting sqref="R9:R26 R28:R36 R38 R40">
    <cfRule type="containsText" dxfId="3823" priority="76" operator="containsText" text="f">
      <formula>NOT(ISERROR(SEARCH("f",R9)))</formula>
    </cfRule>
    <cfRule type="containsText" dxfId="3822" priority="78" operator="containsText" text="&lt;">
      <formula>NOT(ISERROR(SEARCH("&lt;",R9)))</formula>
    </cfRule>
    <cfRule type="containsText" dxfId="3821" priority="79" operator="containsText" text="n">
      <formula>NOT(ISERROR(SEARCH("n",R9)))</formula>
    </cfRule>
    <cfRule type="cellIs" dxfId="3820" priority="80" operator="greaterThan">
      <formula>$AH9</formula>
    </cfRule>
  </conditionalFormatting>
  <conditionalFormatting sqref="S9:S26 S28:S36 S38 S40">
    <cfRule type="containsText" dxfId="3819" priority="71" operator="containsText" text="f">
      <formula>NOT(ISERROR(SEARCH("f",S9)))</formula>
    </cfRule>
    <cfRule type="containsText" dxfId="3818" priority="73" operator="containsText" text="&lt;">
      <formula>NOT(ISERROR(SEARCH("&lt;",S9)))</formula>
    </cfRule>
    <cfRule type="containsText" dxfId="3817" priority="74" operator="containsText" text="n">
      <formula>NOT(ISERROR(SEARCH("n",S9)))</formula>
    </cfRule>
    <cfRule type="cellIs" dxfId="3816" priority="75" operator="greaterThan">
      <formula>$AH9</formula>
    </cfRule>
  </conditionalFormatting>
  <conditionalFormatting sqref="T9:T26 T28:T36 T38 T40">
    <cfRule type="containsText" dxfId="3815" priority="66" operator="containsText" text="f">
      <formula>NOT(ISERROR(SEARCH("f",T9)))</formula>
    </cfRule>
    <cfRule type="containsText" dxfId="3814" priority="68" operator="containsText" text="&lt;">
      <formula>NOT(ISERROR(SEARCH("&lt;",T9)))</formula>
    </cfRule>
    <cfRule type="containsText" dxfId="3813" priority="69" operator="containsText" text="n">
      <formula>NOT(ISERROR(SEARCH("n",T9)))</formula>
    </cfRule>
    <cfRule type="cellIs" dxfId="3812" priority="70" operator="greaterThan">
      <formula>$AH9</formula>
    </cfRule>
  </conditionalFormatting>
  <conditionalFormatting sqref="U9:U26 U28:U36 U38 U40">
    <cfRule type="containsText" dxfId="3811" priority="61" operator="containsText" text="f">
      <formula>NOT(ISERROR(SEARCH("f",U9)))</formula>
    </cfRule>
    <cfRule type="containsText" dxfId="3810" priority="63" operator="containsText" text="&lt;">
      <formula>NOT(ISERROR(SEARCH("&lt;",U9)))</formula>
    </cfRule>
    <cfRule type="containsText" dxfId="3809" priority="64" operator="containsText" text="n">
      <formula>NOT(ISERROR(SEARCH("n",U9)))</formula>
    </cfRule>
    <cfRule type="cellIs" dxfId="3808" priority="65" operator="greaterThan">
      <formula>$AH9</formula>
    </cfRule>
  </conditionalFormatting>
  <conditionalFormatting sqref="V9:V26 V28:V36 V38 V40">
    <cfRule type="containsText" dxfId="3807" priority="56" operator="containsText" text="f">
      <formula>NOT(ISERROR(SEARCH("f",V9)))</formula>
    </cfRule>
    <cfRule type="containsText" dxfId="3806" priority="58" operator="containsText" text="&lt;">
      <formula>NOT(ISERROR(SEARCH("&lt;",V9)))</formula>
    </cfRule>
    <cfRule type="containsText" dxfId="3805" priority="59" operator="containsText" text="n">
      <formula>NOT(ISERROR(SEARCH("n",V9)))</formula>
    </cfRule>
    <cfRule type="cellIs" dxfId="3804" priority="60" operator="greaterThan">
      <formula>$AH9</formula>
    </cfRule>
  </conditionalFormatting>
  <conditionalFormatting sqref="W9:W26 W28:W36 W38 W40">
    <cfRule type="containsText" dxfId="3803" priority="51" operator="containsText" text="f">
      <formula>NOT(ISERROR(SEARCH("f",W9)))</formula>
    </cfRule>
    <cfRule type="containsText" dxfId="3802" priority="53" operator="containsText" text="&lt;">
      <formula>NOT(ISERROR(SEARCH("&lt;",W9)))</formula>
    </cfRule>
    <cfRule type="containsText" dxfId="3801" priority="54" operator="containsText" text="n">
      <formula>NOT(ISERROR(SEARCH("n",W9)))</formula>
    </cfRule>
    <cfRule type="cellIs" dxfId="3800" priority="55" operator="greaterThan">
      <formula>$AH9</formula>
    </cfRule>
  </conditionalFormatting>
  <conditionalFormatting sqref="X9:X26 X28:X36 X38 X40">
    <cfRule type="containsText" dxfId="3799" priority="46" operator="containsText" text="f">
      <formula>NOT(ISERROR(SEARCH("f",X9)))</formula>
    </cfRule>
    <cfRule type="containsText" dxfId="3798" priority="48" operator="containsText" text="&lt;">
      <formula>NOT(ISERROR(SEARCH("&lt;",X9)))</formula>
    </cfRule>
    <cfRule type="containsText" dxfId="3797" priority="49" operator="containsText" text="n">
      <formula>NOT(ISERROR(SEARCH("n",X9)))</formula>
    </cfRule>
    <cfRule type="cellIs" dxfId="3796" priority="50" operator="greaterThan">
      <formula>$AH9</formula>
    </cfRule>
  </conditionalFormatting>
  <conditionalFormatting sqref="Y9:Y26 Y28:Y36 Y38 Y40">
    <cfRule type="containsText" dxfId="3795" priority="41" operator="containsText" text="f">
      <formula>NOT(ISERROR(SEARCH("f",Y9)))</formula>
    </cfRule>
    <cfRule type="containsText" dxfId="3794" priority="43" operator="containsText" text="&lt;">
      <formula>NOT(ISERROR(SEARCH("&lt;",Y9)))</formula>
    </cfRule>
    <cfRule type="containsText" dxfId="3793" priority="44" operator="containsText" text="n">
      <formula>NOT(ISERROR(SEARCH("n",Y9)))</formula>
    </cfRule>
    <cfRule type="cellIs" dxfId="3792" priority="45" operator="greaterThan">
      <formula>$AH9</formula>
    </cfRule>
  </conditionalFormatting>
  <conditionalFormatting sqref="Z9:Z26 Z28:Z36 Z38 Z40">
    <cfRule type="containsText" dxfId="3791" priority="36" operator="containsText" text="f">
      <formula>NOT(ISERROR(SEARCH("f",Z9)))</formula>
    </cfRule>
    <cfRule type="containsText" dxfId="3790" priority="38" operator="containsText" text="&lt;">
      <formula>NOT(ISERROR(SEARCH("&lt;",Z9)))</formula>
    </cfRule>
    <cfRule type="containsText" dxfId="3789" priority="39" operator="containsText" text="n">
      <formula>NOT(ISERROR(SEARCH("n",Z9)))</formula>
    </cfRule>
    <cfRule type="cellIs" dxfId="3788" priority="40" operator="greaterThan">
      <formula>$AH9</formula>
    </cfRule>
  </conditionalFormatting>
  <conditionalFormatting sqref="AA9:AA26 AA28:AA36 AA38 AA40">
    <cfRule type="containsText" dxfId="3787" priority="31" operator="containsText" text="f">
      <formula>NOT(ISERROR(SEARCH("f",AA9)))</formula>
    </cfRule>
    <cfRule type="containsText" dxfId="3786" priority="33" operator="containsText" text="&lt;">
      <formula>NOT(ISERROR(SEARCH("&lt;",AA9)))</formula>
    </cfRule>
    <cfRule type="containsText" dxfId="3785" priority="34" operator="containsText" text="n">
      <formula>NOT(ISERROR(SEARCH("n",AA9)))</formula>
    </cfRule>
    <cfRule type="cellIs" dxfId="3784" priority="35" operator="greaterThan">
      <formula>$AH9</formula>
    </cfRule>
  </conditionalFormatting>
  <conditionalFormatting sqref="AB9:AB26 AB28:AB36 AB38 AB40">
    <cfRule type="containsText" dxfId="3783" priority="26" operator="containsText" text="f">
      <formula>NOT(ISERROR(SEARCH("f",AB9)))</formula>
    </cfRule>
    <cfRule type="containsText" dxfId="3782" priority="28" operator="containsText" text="&lt;">
      <formula>NOT(ISERROR(SEARCH("&lt;",AB9)))</formula>
    </cfRule>
    <cfRule type="containsText" dxfId="3781" priority="29" operator="containsText" text="n">
      <formula>NOT(ISERROR(SEARCH("n",AB9)))</formula>
    </cfRule>
    <cfRule type="cellIs" dxfId="3780" priority="30" operator="greaterThan">
      <formula>$AH9</formula>
    </cfRule>
  </conditionalFormatting>
  <conditionalFormatting sqref="AC9:AC26 AC28:AC36 AC38 AC40">
    <cfRule type="containsText" dxfId="3779" priority="21" operator="containsText" text="f">
      <formula>NOT(ISERROR(SEARCH("f",AC9)))</formula>
    </cfRule>
    <cfRule type="containsText" dxfId="3778" priority="23" operator="containsText" text="&lt;">
      <formula>NOT(ISERROR(SEARCH("&lt;",AC9)))</formula>
    </cfRule>
    <cfRule type="containsText" dxfId="3777" priority="24" operator="containsText" text="n">
      <formula>NOT(ISERROR(SEARCH("n",AC9)))</formula>
    </cfRule>
    <cfRule type="cellIs" dxfId="3776" priority="25" operator="greaterThan">
      <formula>$AH9</formula>
    </cfRule>
  </conditionalFormatting>
  <conditionalFormatting sqref="AD9:AD26 AD28:AD36 AD38 AD40">
    <cfRule type="containsText" dxfId="3775" priority="16" operator="containsText" text="f">
      <formula>NOT(ISERROR(SEARCH("f",AD9)))</formula>
    </cfRule>
    <cfRule type="containsText" dxfId="3774" priority="18" operator="containsText" text="&lt;">
      <formula>NOT(ISERROR(SEARCH("&lt;",AD9)))</formula>
    </cfRule>
    <cfRule type="containsText" dxfId="3773" priority="19" operator="containsText" text="n">
      <formula>NOT(ISERROR(SEARCH("n",AD9)))</formula>
    </cfRule>
    <cfRule type="cellIs" dxfId="3772" priority="20" operator="greaterThan">
      <formula>$AH9</formula>
    </cfRule>
  </conditionalFormatting>
  <conditionalFormatting sqref="AE9:AE26 AE28:AE36 AE38 AE40">
    <cfRule type="containsText" dxfId="3771" priority="11" operator="containsText" text="f">
      <formula>NOT(ISERROR(SEARCH("f",AE9)))</formula>
    </cfRule>
    <cfRule type="containsText" dxfId="3770" priority="13" operator="containsText" text="&lt;">
      <formula>NOT(ISERROR(SEARCH("&lt;",AE9)))</formula>
    </cfRule>
    <cfRule type="containsText" dxfId="3769" priority="14" operator="containsText" text="n">
      <formula>NOT(ISERROR(SEARCH("n",AE9)))</formula>
    </cfRule>
    <cfRule type="cellIs" dxfId="3768" priority="15" operator="greaterThan">
      <formula>$AH9</formula>
    </cfRule>
  </conditionalFormatting>
  <conditionalFormatting sqref="AF9:AF26 AF28:AF36 AF38 AF40">
    <cfRule type="containsText" dxfId="3767" priority="6" operator="containsText" text="f">
      <formula>NOT(ISERROR(SEARCH("f",AF9)))</formula>
    </cfRule>
    <cfRule type="containsText" dxfId="3766" priority="8" operator="containsText" text="&lt;">
      <formula>NOT(ISERROR(SEARCH("&lt;",AF9)))</formula>
    </cfRule>
    <cfRule type="containsText" dxfId="3765" priority="9" operator="containsText" text="n">
      <formula>NOT(ISERROR(SEARCH("n",AF9)))</formula>
    </cfRule>
    <cfRule type="cellIs" dxfId="3764" priority="10" operator="greaterThan">
      <formula>$AH9</formula>
    </cfRule>
  </conditionalFormatting>
  <conditionalFormatting sqref="AG9:AG26 AG28:AG40">
    <cfRule type="containsText" dxfId="3763" priority="1" operator="containsText" text="f">
      <formula>NOT(ISERROR(SEARCH("f",AG9)))</formula>
    </cfRule>
    <cfRule type="containsText" dxfId="3762" priority="3" operator="containsText" text="&lt;">
      <formula>NOT(ISERROR(SEARCH("&lt;",AG9)))</formula>
    </cfRule>
    <cfRule type="containsText" dxfId="3761" priority="4" operator="containsText" text="n">
      <formula>NOT(ISERROR(SEARCH("n",AG9)))</formula>
    </cfRule>
    <cfRule type="cellIs" dxfId="3760" priority="5" operator="greaterThan">
      <formula>$AH9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8" operator="containsText" id="{AC67E548-BA55-43A1-BE25-D341A2B03F7D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D9:D26 D28:D40</xm:sqref>
        </x14:conditionalFormatting>
        <x14:conditionalFormatting xmlns:xm="http://schemas.microsoft.com/office/excel/2006/main">
          <x14:cfRule type="containsText" priority="142" operator="containsText" id="{5668FC05-C755-4720-B1CB-EE756802AC95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E9:E26 F37:AF37 E28:E40 F39:AF39</xm:sqref>
        </x14:conditionalFormatting>
        <x14:conditionalFormatting xmlns:xm="http://schemas.microsoft.com/office/excel/2006/main">
          <x14:cfRule type="containsText" priority="137" operator="containsText" id="{0A527BC2-B00B-4395-A711-42031D9AAB3C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F9:F26 F28:F36 F38 F40 E39:AG39</xm:sqref>
        </x14:conditionalFormatting>
        <x14:conditionalFormatting xmlns:xm="http://schemas.microsoft.com/office/excel/2006/main">
          <x14:cfRule type="containsText" priority="132" operator="containsText" id="{DE5D9972-DA88-43D9-B28B-5B92950C1367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G9:G26 G28:G36 G38 G40</xm:sqref>
        </x14:conditionalFormatting>
        <x14:conditionalFormatting xmlns:xm="http://schemas.microsoft.com/office/excel/2006/main">
          <x14:cfRule type="containsText" priority="127" operator="containsText" id="{8A351F37-687C-465B-86E9-550789C83D38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H9:H26 H28:H36 H38 H40</xm:sqref>
        </x14:conditionalFormatting>
        <x14:conditionalFormatting xmlns:xm="http://schemas.microsoft.com/office/excel/2006/main">
          <x14:cfRule type="containsText" priority="122" operator="containsText" id="{10F0E545-CB54-4B7E-8E34-843018E16FB7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I9:I26 I28:I36 I38 I40</xm:sqref>
        </x14:conditionalFormatting>
        <x14:conditionalFormatting xmlns:xm="http://schemas.microsoft.com/office/excel/2006/main">
          <x14:cfRule type="containsText" priority="117" operator="containsText" id="{4A09F4EF-4DED-4C47-8764-559ACFFFF540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J9:J26 J28:J36 J38 J40</xm:sqref>
        </x14:conditionalFormatting>
        <x14:conditionalFormatting xmlns:xm="http://schemas.microsoft.com/office/excel/2006/main">
          <x14:cfRule type="containsText" priority="112" operator="containsText" id="{AA9E4D14-EE45-47CE-BD93-5D135A43CF5A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K9:K26 K28:K36 K38 K40</xm:sqref>
        </x14:conditionalFormatting>
        <x14:conditionalFormatting xmlns:xm="http://schemas.microsoft.com/office/excel/2006/main">
          <x14:cfRule type="containsText" priority="107" operator="containsText" id="{3806692A-BA1F-4C31-89C8-3C13F83B129C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L9:L26 L28:L36 L38 L40</xm:sqref>
        </x14:conditionalFormatting>
        <x14:conditionalFormatting xmlns:xm="http://schemas.microsoft.com/office/excel/2006/main">
          <x14:cfRule type="containsText" priority="102" operator="containsText" id="{5C38EC98-F580-4F0A-958E-45A2FE479452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M9:M26 M28:M36 M38 M40</xm:sqref>
        </x14:conditionalFormatting>
        <x14:conditionalFormatting xmlns:xm="http://schemas.microsoft.com/office/excel/2006/main">
          <x14:cfRule type="containsText" priority="97" operator="containsText" id="{8546AB66-1460-4E9C-95D8-0B927F934FBE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N9:N26 N28:N36 N38 N40</xm:sqref>
        </x14:conditionalFormatting>
        <x14:conditionalFormatting xmlns:xm="http://schemas.microsoft.com/office/excel/2006/main">
          <x14:cfRule type="containsText" priority="92" operator="containsText" id="{DD7DE829-7006-438D-A011-02CEFDAD7A46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O9:O26 O28:O36 O38 O40</xm:sqref>
        </x14:conditionalFormatting>
        <x14:conditionalFormatting xmlns:xm="http://schemas.microsoft.com/office/excel/2006/main">
          <x14:cfRule type="containsText" priority="87" operator="containsText" id="{ABB1648B-ABA4-420D-B6CA-2EBFA886DC50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P9:P26 P28:P36 P38 P40</xm:sqref>
        </x14:conditionalFormatting>
        <x14:conditionalFormatting xmlns:xm="http://schemas.microsoft.com/office/excel/2006/main">
          <x14:cfRule type="containsText" priority="82" operator="containsText" id="{BEEFC419-800C-4038-8D02-048AD97B26EC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Q9:Q26 Q28:Q36 Q38 Q40</xm:sqref>
        </x14:conditionalFormatting>
        <x14:conditionalFormatting xmlns:xm="http://schemas.microsoft.com/office/excel/2006/main">
          <x14:cfRule type="containsText" priority="77" operator="containsText" id="{DEC9F506-959D-4C31-8580-98D59640C92D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R9:R26 R28:R36 R38 R40</xm:sqref>
        </x14:conditionalFormatting>
        <x14:conditionalFormatting xmlns:xm="http://schemas.microsoft.com/office/excel/2006/main">
          <x14:cfRule type="containsText" priority="72" operator="containsText" id="{B147BD97-C87F-4332-9CF0-B9AEF0AA9BD8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S9:S26 S28:S36 S38 S40</xm:sqref>
        </x14:conditionalFormatting>
        <x14:conditionalFormatting xmlns:xm="http://schemas.microsoft.com/office/excel/2006/main">
          <x14:cfRule type="containsText" priority="67" operator="containsText" id="{5CFBEF90-2653-478F-8076-4EF2F5FCE492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T9:T26 T28:T36 T38 T40</xm:sqref>
        </x14:conditionalFormatting>
        <x14:conditionalFormatting xmlns:xm="http://schemas.microsoft.com/office/excel/2006/main">
          <x14:cfRule type="containsText" priority="62" operator="containsText" id="{2DD9DF80-F91A-49A3-81B9-5BC467A274CD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U9:U26 U28:U36 U38 U40</xm:sqref>
        </x14:conditionalFormatting>
        <x14:conditionalFormatting xmlns:xm="http://schemas.microsoft.com/office/excel/2006/main">
          <x14:cfRule type="containsText" priority="57" operator="containsText" id="{A8562F7D-0833-4E55-A13A-C4CA2F0DD5D1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V9:V26 V28:V36 V38 V40</xm:sqref>
        </x14:conditionalFormatting>
        <x14:conditionalFormatting xmlns:xm="http://schemas.microsoft.com/office/excel/2006/main">
          <x14:cfRule type="containsText" priority="52" operator="containsText" id="{8DF224BD-00C8-409D-9A33-07ED14CA504B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W9:W26 W28:W36 W38 W40</xm:sqref>
        </x14:conditionalFormatting>
        <x14:conditionalFormatting xmlns:xm="http://schemas.microsoft.com/office/excel/2006/main">
          <x14:cfRule type="containsText" priority="47" operator="containsText" id="{7204CD01-67C9-4B26-B335-D31F343701C4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X9:X26 X28:X36 X38 X40</xm:sqref>
        </x14:conditionalFormatting>
        <x14:conditionalFormatting xmlns:xm="http://schemas.microsoft.com/office/excel/2006/main">
          <x14:cfRule type="containsText" priority="42" operator="containsText" id="{9B323214-80D5-4C95-9516-538C42FAA1E8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Y9:Y26 Y28:Y36 Y38 Y40</xm:sqref>
        </x14:conditionalFormatting>
        <x14:conditionalFormatting xmlns:xm="http://schemas.microsoft.com/office/excel/2006/main">
          <x14:cfRule type="containsText" priority="37" operator="containsText" id="{E06617E2-95B2-492D-B850-DC2BF589B506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Z9:Z26 Z28:Z36 Z38 Z40</xm:sqref>
        </x14:conditionalFormatting>
        <x14:conditionalFormatting xmlns:xm="http://schemas.microsoft.com/office/excel/2006/main">
          <x14:cfRule type="containsText" priority="32" operator="containsText" id="{CA664374-92A3-4F96-8E02-D9272942EB10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AA9:AA26 AA28:AA36 AA38 AA40</xm:sqref>
        </x14:conditionalFormatting>
        <x14:conditionalFormatting xmlns:xm="http://schemas.microsoft.com/office/excel/2006/main">
          <x14:cfRule type="containsText" priority="27" operator="containsText" id="{52298FD2-6DBF-4FF3-9B5E-1E38C42BD309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AB9:AB26 AB28:AB36 AB38 AB40</xm:sqref>
        </x14:conditionalFormatting>
        <x14:conditionalFormatting xmlns:xm="http://schemas.microsoft.com/office/excel/2006/main">
          <x14:cfRule type="containsText" priority="22" operator="containsText" id="{94227FDF-3E5C-47C6-B2CF-94AACCE27EA5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AC9:AC26 AC28:AC36 AC38 AC40</xm:sqref>
        </x14:conditionalFormatting>
        <x14:conditionalFormatting xmlns:xm="http://schemas.microsoft.com/office/excel/2006/main">
          <x14:cfRule type="containsText" priority="17" operator="containsText" id="{9AECD456-102A-4E05-83DD-B2EE8F4C0D7A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AD9:AD26 AD28:AD36 AD38 AD40</xm:sqref>
        </x14:conditionalFormatting>
        <x14:conditionalFormatting xmlns:xm="http://schemas.microsoft.com/office/excel/2006/main">
          <x14:cfRule type="containsText" priority="12" operator="containsText" id="{42E965B4-4088-4FB3-ABDA-94B154F5E5D3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AE9:AE26 AE28:AE36 AE38 AE40</xm:sqref>
        </x14:conditionalFormatting>
        <x14:conditionalFormatting xmlns:xm="http://schemas.microsoft.com/office/excel/2006/main">
          <x14:cfRule type="containsText" priority="7" operator="containsText" id="{426BAC01-FAFB-4A73-9A70-B18EE26876CB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AF9:AF26 AF28:AF36 AF38 AF40</xm:sqref>
        </x14:conditionalFormatting>
        <x14:conditionalFormatting xmlns:xm="http://schemas.microsoft.com/office/excel/2006/main">
          <x14:cfRule type="containsText" priority="2" operator="containsText" id="{8CDCE4A8-64C1-46DA-BE18-59D4D66EDF4E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AG9:AG26 AG28:AG40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0">
    <tabColor rgb="FFFF0000"/>
  </sheetPr>
  <dimension ref="A1:AL100"/>
  <sheetViews>
    <sheetView workbookViewId="0">
      <selection activeCell="D14" sqref="D14"/>
    </sheetView>
  </sheetViews>
  <sheetFormatPr baseColWidth="10" defaultRowHeight="11.25" x14ac:dyDescent="0.2"/>
  <cols>
    <col min="1" max="1" width="13.83203125" customWidth="1"/>
    <col min="2" max="2" width="8.83203125" customWidth="1"/>
    <col min="3" max="3" width="9.83203125" customWidth="1"/>
    <col min="4" max="33" width="13.83203125" customWidth="1"/>
    <col min="34" max="34" width="12.6640625" customWidth="1"/>
  </cols>
  <sheetData>
    <row r="1" spans="1:38" ht="34.5" customHeight="1" x14ac:dyDescent="0.2">
      <c r="A1" s="432" t="s">
        <v>269</v>
      </c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  <c r="M1" s="432"/>
      <c r="N1" s="432"/>
      <c r="O1" s="432"/>
      <c r="P1" s="432"/>
      <c r="Q1" s="432"/>
      <c r="R1" s="432"/>
      <c r="S1" s="432"/>
      <c r="T1" s="432"/>
      <c r="U1" s="432"/>
      <c r="V1" s="432"/>
      <c r="W1" s="432"/>
      <c r="X1" s="432"/>
      <c r="Y1" s="432"/>
      <c r="Z1" s="432"/>
      <c r="AA1" s="432"/>
      <c r="AB1" s="432"/>
      <c r="AC1" s="432"/>
      <c r="AD1" s="432"/>
      <c r="AE1" s="432"/>
      <c r="AF1" s="432"/>
      <c r="AG1" s="432"/>
      <c r="AH1" s="432"/>
      <c r="AI1" s="432"/>
      <c r="AJ1" s="432"/>
      <c r="AK1" s="289"/>
      <c r="AL1" s="289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180" customFormat="1" ht="12.95" customHeight="1" x14ac:dyDescent="0.2">
      <c r="A3" s="439" t="s">
        <v>0</v>
      </c>
      <c r="B3" s="440"/>
      <c r="C3" s="445" t="s">
        <v>1</v>
      </c>
      <c r="D3" s="288" t="str">
        <f>IF(ISBLANK(Eingabe!G1),"",Eingabe!G1)</f>
        <v>C1</v>
      </c>
      <c r="E3" s="322" t="str">
        <f>IF(ISBLANK(Eingabe!H1),"",Eingabe!H1)</f>
        <v>C2</v>
      </c>
      <c r="F3" s="322" t="str">
        <f>IF(ISBLANK(Eingabe!I1),"",Eingabe!I1)</f>
        <v/>
      </c>
      <c r="G3" s="322" t="str">
        <f>IF(ISBLANK(Eingabe!J1),"",Eingabe!J1)</f>
        <v/>
      </c>
      <c r="H3" s="322" t="str">
        <f>IF(ISBLANK(Eingabe!K1),"",Eingabe!K1)</f>
        <v/>
      </c>
      <c r="I3" s="322" t="str">
        <f>IF(ISBLANK(Eingabe!L1),"",Eingabe!L1)</f>
        <v/>
      </c>
      <c r="J3" s="322" t="str">
        <f>IF(ISBLANK(Eingabe!M1),"",Eingabe!M1)</f>
        <v/>
      </c>
      <c r="K3" s="322" t="str">
        <f>IF(ISBLANK(Eingabe!N1),"",Eingabe!N1)</f>
        <v/>
      </c>
      <c r="L3" s="322" t="str">
        <f>IF(ISBLANK(Eingabe!O1),"",Eingabe!O1)</f>
        <v/>
      </c>
      <c r="M3" s="322" t="str">
        <f>IF(ISBLANK(Eingabe!P1),"",Eingabe!P1)</f>
        <v/>
      </c>
      <c r="N3" s="322" t="str">
        <f>IF(ISBLANK(Eingabe!Q1),"",Eingabe!Q1)</f>
        <v/>
      </c>
      <c r="O3" s="322" t="str">
        <f>IF(ISBLANK(Eingabe!R1),"",Eingabe!R1)</f>
        <v/>
      </c>
      <c r="P3" s="322" t="str">
        <f>IF(ISBLANK(Eingabe!S1),"",Eingabe!S1)</f>
        <v/>
      </c>
      <c r="Q3" s="322" t="str">
        <f>IF(ISBLANK(Eingabe!T1),"",Eingabe!T1)</f>
        <v/>
      </c>
      <c r="R3" s="322" t="str">
        <f>IF(ISBLANK(Eingabe!U1),"",Eingabe!U1)</f>
        <v/>
      </c>
      <c r="S3" s="322" t="str">
        <f>IF(ISBLANK(Eingabe!V1),"",Eingabe!V1)</f>
        <v/>
      </c>
      <c r="T3" s="322" t="str">
        <f>IF(ISBLANK(Eingabe!W1),"",Eingabe!W1)</f>
        <v/>
      </c>
      <c r="U3" s="322" t="str">
        <f>IF(ISBLANK(Eingabe!X1),"",Eingabe!X1)</f>
        <v/>
      </c>
      <c r="V3" s="322" t="str">
        <f>IF(ISBLANK(Eingabe!Y1),"",Eingabe!Y1)</f>
        <v/>
      </c>
      <c r="W3" s="322" t="str">
        <f>IF(ISBLANK(Eingabe!Z1),"",Eingabe!Z1)</f>
        <v/>
      </c>
      <c r="X3" s="322" t="str">
        <f>IF(ISBLANK(Eingabe!AA1),"",Eingabe!AA1)</f>
        <v/>
      </c>
      <c r="Y3" s="322" t="str">
        <f>IF(ISBLANK(Eingabe!AB1),"",Eingabe!AB1)</f>
        <v/>
      </c>
      <c r="Z3" s="322" t="str">
        <f>IF(ISBLANK(Eingabe!AC1),"",Eingabe!AC1)</f>
        <v/>
      </c>
      <c r="AA3" s="322" t="str">
        <f>IF(ISBLANK(Eingabe!AD1),"",Eingabe!AD1)</f>
        <v/>
      </c>
      <c r="AB3" s="322" t="str">
        <f>IF(ISBLANK(Eingabe!AE1),"",Eingabe!AE1)</f>
        <v/>
      </c>
      <c r="AC3" s="322" t="str">
        <f>IF(ISBLANK(Eingabe!AF1),"",Eingabe!AF1)</f>
        <v/>
      </c>
      <c r="AD3" s="322" t="str">
        <f>IF(ISBLANK(Eingabe!AG1),"",Eingabe!AG1)</f>
        <v/>
      </c>
      <c r="AE3" s="322" t="str">
        <f>IF(ISBLANK(Eingabe!AH1),"",Eingabe!AH1)</f>
        <v/>
      </c>
      <c r="AF3" s="322" t="str">
        <f>IF(ISBLANK(Eingabe!AI1),"",Eingabe!AI1)</f>
        <v/>
      </c>
      <c r="AG3" s="312" t="str">
        <f>IF(ISBLANK(Eingabe!AJ1),"",Eingabe!AJ1)</f>
        <v/>
      </c>
      <c r="AH3" s="466" t="s">
        <v>270</v>
      </c>
    </row>
    <row r="4" spans="1:38" s="180" customFormat="1" x14ac:dyDescent="0.2">
      <c r="A4" s="441"/>
      <c r="B4" s="442"/>
      <c r="C4" s="446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67"/>
    </row>
    <row r="5" spans="1:38" s="180" customFormat="1" ht="15" customHeight="1" x14ac:dyDescent="0.2">
      <c r="A5" s="441"/>
      <c r="B5" s="442"/>
      <c r="C5" s="446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313" t="str">
        <f>IF(ISBLANK(Eingabe!AJ3),"",Eingabe!AJ3)</f>
        <v/>
      </c>
      <c r="AH5" s="467"/>
    </row>
    <row r="6" spans="1:38" s="180" customFormat="1" ht="20.100000000000001" customHeight="1" thickBot="1" x14ac:dyDescent="0.25">
      <c r="A6" s="443"/>
      <c r="B6" s="444"/>
      <c r="C6" s="447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314" t="str">
        <f>IF(ISBLANK(Eingabe!AJ4),"",Eingabe!AJ4)</f>
        <v/>
      </c>
      <c r="AH6" s="468"/>
    </row>
    <row r="7" spans="1:38" s="200" customFormat="1" ht="12.95" customHeight="1" thickTop="1" x14ac:dyDescent="0.2">
      <c r="A7" s="430" t="s">
        <v>5</v>
      </c>
      <c r="B7" s="431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36" t="s">
        <v>8</v>
      </c>
      <c r="B8" s="437"/>
      <c r="C8" s="438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321"/>
    </row>
    <row r="9" spans="1:38" s="259" customFormat="1" ht="12.95" customHeight="1" x14ac:dyDescent="0.2">
      <c r="A9" s="435" t="s">
        <v>233</v>
      </c>
      <c r="B9" s="142" t="s">
        <v>234</v>
      </c>
      <c r="C9" s="16" t="s">
        <v>9</v>
      </c>
      <c r="D9" s="143" t="str">
        <f ca="1">IF(Eingabe!G$17&lt;&gt;"",Eingabe!G$17,"-")</f>
        <v>-</v>
      </c>
      <c r="E9" s="144" t="str">
        <f ca="1">IF(Eingabe!H$17&lt;&gt;"",Eingabe!H$17,"-")</f>
        <v>-</v>
      </c>
      <c r="F9" s="144" t="str">
        <f ca="1">IF(Eingabe!I$17&lt;&gt;"",Eingabe!I$17,"-")</f>
        <v>-</v>
      </c>
      <c r="G9" s="144" t="str">
        <f ca="1">IF(Eingabe!J$17&lt;&gt;"",Eingabe!J$17,"-")</f>
        <v>-</v>
      </c>
      <c r="H9" s="144" t="str">
        <f ca="1">IF(Eingabe!K$17&lt;&gt;"",Eingabe!K$17,"-")</f>
        <v>-</v>
      </c>
      <c r="I9" s="144" t="str">
        <f ca="1">IF(Eingabe!L$17&lt;&gt;"",Eingabe!L$17,"-")</f>
        <v>-</v>
      </c>
      <c r="J9" s="144" t="str">
        <f ca="1">IF(Eingabe!M$17&lt;&gt;"",Eingabe!M$17,"-")</f>
        <v>-</v>
      </c>
      <c r="K9" s="144" t="str">
        <f ca="1">IF(Eingabe!N$17&lt;&gt;"",Eingabe!N$17,"-")</f>
        <v>-</v>
      </c>
      <c r="L9" s="144" t="str">
        <f ca="1">IF(Eingabe!O$17&lt;&gt;"",Eingabe!O$17,"-")</f>
        <v>-</v>
      </c>
      <c r="M9" s="144" t="str">
        <f ca="1">IF(Eingabe!P$17&lt;&gt;"",Eingabe!P$17,"-")</f>
        <v>-</v>
      </c>
      <c r="N9" s="144" t="str">
        <f ca="1">IF(Eingabe!Q$17&lt;&gt;"",Eingabe!Q$17,"-")</f>
        <v>-</v>
      </c>
      <c r="O9" s="144" t="str">
        <f ca="1">IF(Eingabe!R$17&lt;&gt;"",Eingabe!R$17,"-")</f>
        <v>-</v>
      </c>
      <c r="P9" s="144" t="str">
        <f ca="1">IF(Eingabe!S$17&lt;&gt;"",Eingabe!S$17,"-")</f>
        <v>-</v>
      </c>
      <c r="Q9" s="144" t="str">
        <f ca="1">IF(Eingabe!T$17&lt;&gt;"",Eingabe!T$17,"-")</f>
        <v>-</v>
      </c>
      <c r="R9" s="144" t="str">
        <f ca="1">IF(Eingabe!U$17&lt;&gt;"",Eingabe!U$17,"-")</f>
        <v>-</v>
      </c>
      <c r="S9" s="144" t="str">
        <f ca="1">IF(Eingabe!V$17&lt;&gt;"",Eingabe!V$17,"-")</f>
        <v>-</v>
      </c>
      <c r="T9" s="144" t="str">
        <f ca="1">IF(Eingabe!W$17&lt;&gt;"",Eingabe!W$17,"-")</f>
        <v>-</v>
      </c>
      <c r="U9" s="144" t="str">
        <f ca="1">IF(Eingabe!X$17&lt;&gt;"",Eingabe!X$17,"-")</f>
        <v>-</v>
      </c>
      <c r="V9" s="144" t="str">
        <f ca="1">IF(Eingabe!Y$17&lt;&gt;"",Eingabe!Y$17,"-")</f>
        <v>-</v>
      </c>
      <c r="W9" s="144" t="str">
        <f ca="1">IF(Eingabe!Z$17&lt;&gt;"",Eingabe!Z$17,"-")</f>
        <v>-</v>
      </c>
      <c r="X9" s="144" t="str">
        <f>IF(Eingabe!AA$17&lt;&gt;"",Eingabe!AA$17,"-")</f>
        <v>-</v>
      </c>
      <c r="Y9" s="144" t="str">
        <f>IF(Eingabe!AB$17&lt;&gt;"",Eingabe!AB$17,"-")</f>
        <v>-</v>
      </c>
      <c r="Z9" s="144" t="str">
        <f>IF(Eingabe!AC$17&lt;&gt;"",Eingabe!AC$17,"-")</f>
        <v>-</v>
      </c>
      <c r="AA9" s="144" t="str">
        <f>IF(Eingabe!AD$17&lt;&gt;"",Eingabe!AD$17,"-")</f>
        <v>-</v>
      </c>
      <c r="AB9" s="144" t="str">
        <f>IF(Eingabe!AE$17&lt;&gt;"",Eingabe!AE$17,"-")</f>
        <v>-</v>
      </c>
      <c r="AC9" s="144" t="str">
        <f>IF(Eingabe!AF$17&lt;&gt;"",Eingabe!AF$17,"-")</f>
        <v>-</v>
      </c>
      <c r="AD9" s="144" t="str">
        <f>IF(Eingabe!AG$17&lt;&gt;"",Eingabe!AG$17,"-")</f>
        <v>-</v>
      </c>
      <c r="AE9" s="144" t="str">
        <f>IF(Eingabe!AH$17&lt;&gt;"",Eingabe!AH$17,"-")</f>
        <v>-</v>
      </c>
      <c r="AF9" s="144" t="str">
        <f>IF(Eingabe!AI$17&lt;&gt;"",Eingabe!AI$17,"-")</f>
        <v>-</v>
      </c>
      <c r="AG9" s="145" t="str">
        <f>IF(Eingabe!AJ$17&lt;&gt;"",Eingabe!AJ$17,"-")</f>
        <v>-</v>
      </c>
      <c r="AH9" s="315" t="s">
        <v>7</v>
      </c>
    </row>
    <row r="10" spans="1:38" s="259" customFormat="1" ht="12.95" customHeight="1" x14ac:dyDescent="0.2">
      <c r="A10" s="433"/>
      <c r="B10" s="142" t="s">
        <v>235</v>
      </c>
      <c r="C10" s="16" t="s">
        <v>9</v>
      </c>
      <c r="D10" s="143" t="str">
        <f ca="1">IF(Eingabe!G$19&lt;&gt;"",Eingabe!G$19,"-")</f>
        <v>-</v>
      </c>
      <c r="E10" s="144" t="str">
        <f ca="1">IF(Eingabe!H$19&lt;&gt;"",Eingabe!H$19,"-")</f>
        <v>-</v>
      </c>
      <c r="F10" s="144" t="str">
        <f ca="1">IF(Eingabe!I$19&lt;&gt;"",Eingabe!I$19,"-")</f>
        <v>-</v>
      </c>
      <c r="G10" s="144" t="str">
        <f ca="1">IF(Eingabe!J$19&lt;&gt;"",Eingabe!J$19,"-")</f>
        <v>-</v>
      </c>
      <c r="H10" s="144" t="str">
        <f ca="1">IF(Eingabe!K$19&lt;&gt;"",Eingabe!K$19,"-")</f>
        <v>-</v>
      </c>
      <c r="I10" s="144" t="str">
        <f ca="1">IF(Eingabe!L$19&lt;&gt;"",Eingabe!L$19,"-")</f>
        <v>-</v>
      </c>
      <c r="J10" s="144" t="str">
        <f ca="1">IF(Eingabe!M$19&lt;&gt;"",Eingabe!M$19,"-")</f>
        <v>-</v>
      </c>
      <c r="K10" s="144" t="str">
        <f ca="1">IF(Eingabe!N$19&lt;&gt;"",Eingabe!N$19,"-")</f>
        <v>-</v>
      </c>
      <c r="L10" s="144" t="str">
        <f ca="1">IF(Eingabe!O$19&lt;&gt;"",Eingabe!O$19,"-")</f>
        <v>-</v>
      </c>
      <c r="M10" s="144" t="str">
        <f ca="1">IF(Eingabe!P$19&lt;&gt;"",Eingabe!P$19,"-")</f>
        <v>-</v>
      </c>
      <c r="N10" s="144" t="str">
        <f ca="1">IF(Eingabe!Q$19&lt;&gt;"",Eingabe!Q$19,"-")</f>
        <v>-</v>
      </c>
      <c r="O10" s="144" t="str">
        <f ca="1">IF(Eingabe!R$19&lt;&gt;"",Eingabe!R$19,"-")</f>
        <v>-</v>
      </c>
      <c r="P10" s="144" t="str">
        <f ca="1">IF(Eingabe!S$19&lt;&gt;"",Eingabe!S$19,"-")</f>
        <v>-</v>
      </c>
      <c r="Q10" s="144" t="str">
        <f ca="1">IF(Eingabe!T$19&lt;&gt;"",Eingabe!T$19,"-")</f>
        <v>-</v>
      </c>
      <c r="R10" s="144" t="str">
        <f ca="1">IF(Eingabe!U$19&lt;&gt;"",Eingabe!U$19,"-")</f>
        <v>-</v>
      </c>
      <c r="S10" s="144" t="str">
        <f ca="1">IF(Eingabe!V$19&lt;&gt;"",Eingabe!V$19,"-")</f>
        <v>-</v>
      </c>
      <c r="T10" s="144" t="str">
        <f ca="1">IF(Eingabe!W$19&lt;&gt;"",Eingabe!W$19,"-")</f>
        <v>-</v>
      </c>
      <c r="U10" s="144" t="str">
        <f ca="1">IF(Eingabe!X$19&lt;&gt;"",Eingabe!X$19,"-")</f>
        <v>-</v>
      </c>
      <c r="V10" s="144" t="str">
        <f ca="1">IF(Eingabe!Y$19&lt;&gt;"",Eingabe!Y$19,"-")</f>
        <v>-</v>
      </c>
      <c r="W10" s="144" t="str">
        <f ca="1">IF(Eingabe!Z$19&lt;&gt;"",Eingabe!Z$19,"-")</f>
        <v>-</v>
      </c>
      <c r="X10" s="144" t="str">
        <f>IF(Eingabe!AA$19&lt;&gt;"",Eingabe!AA$19,"-")</f>
        <v>-</v>
      </c>
      <c r="Y10" s="144" t="str">
        <f>IF(Eingabe!AB$19&lt;&gt;"",Eingabe!AB$19,"-")</f>
        <v>-</v>
      </c>
      <c r="Z10" s="144" t="str">
        <f>IF(Eingabe!AC$19&lt;&gt;"",Eingabe!AC$19,"-")</f>
        <v>-</v>
      </c>
      <c r="AA10" s="144" t="str">
        <f>IF(Eingabe!AD$19&lt;&gt;"",Eingabe!AD$19,"-")</f>
        <v>-</v>
      </c>
      <c r="AB10" s="144" t="str">
        <f>IF(Eingabe!AE$19&lt;&gt;"",Eingabe!AE$19,"-")</f>
        <v>-</v>
      </c>
      <c r="AC10" s="144" t="str">
        <f>IF(Eingabe!AF$19&lt;&gt;"",Eingabe!AF$19,"-")</f>
        <v>-</v>
      </c>
      <c r="AD10" s="144" t="str">
        <f>IF(Eingabe!AG$19&lt;&gt;"",Eingabe!AG$19,"-")</f>
        <v>-</v>
      </c>
      <c r="AE10" s="144" t="str">
        <f>IF(Eingabe!AH$19&lt;&gt;"",Eingabe!AH$19,"-")</f>
        <v>-</v>
      </c>
      <c r="AF10" s="144" t="str">
        <f>IF(Eingabe!AI$19&lt;&gt;"",Eingabe!AI$19,"-")</f>
        <v>-</v>
      </c>
      <c r="AG10" s="145" t="str">
        <f>IF(Eingabe!AJ$19&lt;&gt;"",Eingabe!AJ$19,"-")</f>
        <v>-</v>
      </c>
      <c r="AH10" s="146">
        <v>2000</v>
      </c>
    </row>
    <row r="11" spans="1:38" s="259" customFormat="1" ht="12.95" customHeight="1" x14ac:dyDescent="0.2">
      <c r="A11" s="433" t="s">
        <v>157</v>
      </c>
      <c r="B11" s="434"/>
      <c r="C11" s="16" t="s">
        <v>9</v>
      </c>
      <c r="D11" s="143" t="str">
        <f ca="1">IF(Eingabe!G$26&lt;&gt;"",Eingabe!G$26,"-")</f>
        <v>-</v>
      </c>
      <c r="E11" s="144" t="str">
        <f ca="1">IF(Eingabe!H$26&lt;&gt;"",Eingabe!H$26,"-")</f>
        <v>-</v>
      </c>
      <c r="F11" s="144" t="str">
        <f ca="1">IF(Eingabe!I$26&lt;&gt;"",Eingabe!I$26,"-")</f>
        <v>-</v>
      </c>
      <c r="G11" s="144" t="str">
        <f ca="1">IF(Eingabe!J$26&lt;&gt;"",Eingabe!J$26,"-")</f>
        <v>-</v>
      </c>
      <c r="H11" s="144" t="str">
        <f ca="1">IF(Eingabe!K$26&lt;&gt;"",Eingabe!K$26,"-")</f>
        <v>-</v>
      </c>
      <c r="I11" s="144" t="str">
        <f ca="1">IF(Eingabe!L$26&lt;&gt;"",Eingabe!L$26,"-")</f>
        <v>-</v>
      </c>
      <c r="J11" s="144" t="str">
        <f ca="1">IF(Eingabe!M$26&lt;&gt;"",Eingabe!M$26,"-")</f>
        <v>-</v>
      </c>
      <c r="K11" s="144" t="str">
        <f ca="1">IF(Eingabe!N$26&lt;&gt;"",Eingabe!N$26,"-")</f>
        <v>-</v>
      </c>
      <c r="L11" s="144" t="str">
        <f ca="1">IF(Eingabe!O$26&lt;&gt;"",Eingabe!O$26,"-")</f>
        <v>-</v>
      </c>
      <c r="M11" s="144" t="str">
        <f ca="1">IF(Eingabe!P$26&lt;&gt;"",Eingabe!P$26,"-")</f>
        <v>-</v>
      </c>
      <c r="N11" s="144" t="str">
        <f ca="1">IF(Eingabe!Q$26&lt;&gt;"",Eingabe!Q$26,"-")</f>
        <v>-</v>
      </c>
      <c r="O11" s="144" t="str">
        <f ca="1">IF(Eingabe!R$26&lt;&gt;"",Eingabe!R$26,"-")</f>
        <v>-</v>
      </c>
      <c r="P11" s="144" t="str">
        <f ca="1">IF(Eingabe!S$26&lt;&gt;"",Eingabe!S$26,"-")</f>
        <v>-</v>
      </c>
      <c r="Q11" s="144" t="str">
        <f ca="1">IF(Eingabe!T$26&lt;&gt;"",Eingabe!T$26,"-")</f>
        <v>-</v>
      </c>
      <c r="R11" s="144" t="str">
        <f ca="1">IF(Eingabe!U$26&lt;&gt;"",Eingabe!U$26,"-")</f>
        <v>-</v>
      </c>
      <c r="S11" s="144" t="str">
        <f ca="1">IF(Eingabe!V$26&lt;&gt;"",Eingabe!V$26,"-")</f>
        <v>-</v>
      </c>
      <c r="T11" s="144" t="str">
        <f ca="1">IF(Eingabe!W$26&lt;&gt;"",Eingabe!W$26,"-")</f>
        <v>-</v>
      </c>
      <c r="U11" s="144" t="str">
        <f ca="1">IF(Eingabe!X$26&lt;&gt;"",Eingabe!X$26,"-")</f>
        <v>-</v>
      </c>
      <c r="V11" s="144" t="str">
        <f ca="1">IF(Eingabe!Y$26&lt;&gt;"",Eingabe!Y$26,"-")</f>
        <v>-</v>
      </c>
      <c r="W11" s="144" t="str">
        <f ca="1">IF(Eingabe!Z$26&lt;&gt;"",Eingabe!Z$26,"-")</f>
        <v>-</v>
      </c>
      <c r="X11" s="144" t="str">
        <f>IF(Eingabe!AA$26&lt;&gt;"",Eingabe!AA$26,"-")</f>
        <v>-</v>
      </c>
      <c r="Y11" s="144" t="str">
        <f>IF(Eingabe!AB$26&lt;&gt;"",Eingabe!AB$26,"-")</f>
        <v>-</v>
      </c>
      <c r="Z11" s="144" t="str">
        <f>IF(Eingabe!AC$26&lt;&gt;"",Eingabe!AC$26,"-")</f>
        <v>-</v>
      </c>
      <c r="AA11" s="144" t="str">
        <f>IF(Eingabe!AD$26&lt;&gt;"",Eingabe!AD$26,"-")</f>
        <v>-</v>
      </c>
      <c r="AB11" s="144" t="str">
        <f>IF(Eingabe!AE$26&lt;&gt;"",Eingabe!AE$26,"-")</f>
        <v>-</v>
      </c>
      <c r="AC11" s="144" t="str">
        <f>IF(Eingabe!AF$26&lt;&gt;"",Eingabe!AF$26,"-")</f>
        <v>-</v>
      </c>
      <c r="AD11" s="144" t="str">
        <f>IF(Eingabe!AG$26&lt;&gt;"",Eingabe!AG$26,"-")</f>
        <v>-</v>
      </c>
      <c r="AE11" s="144" t="str">
        <f>IF(Eingabe!AH$26&lt;&gt;"",Eingabe!AH$26,"-")</f>
        <v>-</v>
      </c>
      <c r="AF11" s="144" t="str">
        <f>IF(Eingabe!AI$26&lt;&gt;"",Eingabe!AI$26,"-")</f>
        <v>-</v>
      </c>
      <c r="AG11" s="145" t="str">
        <f>IF(Eingabe!AJ$26&lt;&gt;"",Eingabe!AJ$26,"-")</f>
        <v>-</v>
      </c>
      <c r="AH11" s="147">
        <v>1000</v>
      </c>
    </row>
    <row r="12" spans="1:38" s="259" customFormat="1" ht="12.95" customHeight="1" x14ac:dyDescent="0.2">
      <c r="A12" s="433" t="s">
        <v>11</v>
      </c>
      <c r="B12" s="434"/>
      <c r="C12" s="16" t="s">
        <v>9</v>
      </c>
      <c r="D12" s="143" t="str">
        <f ca="1">IF(Eingabe!G$42&lt;&gt;"",Eingabe!G$42,"-")</f>
        <v>-</v>
      </c>
      <c r="E12" s="144" t="str">
        <f ca="1">IF(Eingabe!H$42&lt;&gt;"",Eingabe!H$42,"-")</f>
        <v>-</v>
      </c>
      <c r="F12" s="144" t="str">
        <f ca="1">IF(Eingabe!I$42&lt;&gt;"",Eingabe!I$42,"-")</f>
        <v>-</v>
      </c>
      <c r="G12" s="144" t="str">
        <f ca="1">IF(Eingabe!J$42&lt;&gt;"",Eingabe!J$42,"-")</f>
        <v>-</v>
      </c>
      <c r="H12" s="144" t="str">
        <f ca="1">IF(Eingabe!K$42&lt;&gt;"",Eingabe!K$42,"-")</f>
        <v>-</v>
      </c>
      <c r="I12" s="144" t="str">
        <f ca="1">IF(Eingabe!L$42&lt;&gt;"",Eingabe!L$42,"-")</f>
        <v>-</v>
      </c>
      <c r="J12" s="144" t="str">
        <f ca="1">IF(Eingabe!M$42&lt;&gt;"",Eingabe!M$42,"-")</f>
        <v>-</v>
      </c>
      <c r="K12" s="144" t="str">
        <f ca="1">IF(Eingabe!N$42&lt;&gt;"",Eingabe!N$42,"-")</f>
        <v>-</v>
      </c>
      <c r="L12" s="144" t="str">
        <f ca="1">IF(Eingabe!O$42&lt;&gt;"",Eingabe!O$42,"-")</f>
        <v>-</v>
      </c>
      <c r="M12" s="144" t="str">
        <f ca="1">IF(Eingabe!P$42&lt;&gt;"",Eingabe!P$42,"-")</f>
        <v>-</v>
      </c>
      <c r="N12" s="144" t="str">
        <f ca="1">IF(Eingabe!Q$42&lt;&gt;"",Eingabe!Q$42,"-")</f>
        <v>-</v>
      </c>
      <c r="O12" s="144" t="str">
        <f ca="1">IF(Eingabe!R$42&lt;&gt;"",Eingabe!R$42,"-")</f>
        <v>-</v>
      </c>
      <c r="P12" s="144" t="str">
        <f ca="1">IF(Eingabe!S$42&lt;&gt;"",Eingabe!S$42,"-")</f>
        <v>-</v>
      </c>
      <c r="Q12" s="144" t="str">
        <f ca="1">IF(Eingabe!T$42&lt;&gt;"",Eingabe!T$42,"-")</f>
        <v>-</v>
      </c>
      <c r="R12" s="144" t="str">
        <f ca="1">IF(Eingabe!U$42&lt;&gt;"",Eingabe!U$42,"-")</f>
        <v>-</v>
      </c>
      <c r="S12" s="144" t="str">
        <f ca="1">IF(Eingabe!V$42&lt;&gt;"",Eingabe!V$42,"-")</f>
        <v>-</v>
      </c>
      <c r="T12" s="144" t="str">
        <f ca="1">IF(Eingabe!W$42&lt;&gt;"",Eingabe!W$42,"-")</f>
        <v>-</v>
      </c>
      <c r="U12" s="144" t="str">
        <f ca="1">IF(Eingabe!X$42&lt;&gt;"",Eingabe!X$42,"-")</f>
        <v>-</v>
      </c>
      <c r="V12" s="144" t="str">
        <f ca="1">IF(Eingabe!Y$42&lt;&gt;"",Eingabe!Y$42,"-")</f>
        <v>-</v>
      </c>
      <c r="W12" s="144" t="str">
        <f ca="1">IF(Eingabe!Z$42&lt;&gt;"",Eingabe!Z$42,"-")</f>
        <v>-</v>
      </c>
      <c r="X12" s="144" t="str">
        <f>IF(Eingabe!AA$42&lt;&gt;"",Eingabe!AA$42,"-")</f>
        <v>-</v>
      </c>
      <c r="Y12" s="144" t="str">
        <f>IF(Eingabe!AB$42&lt;&gt;"",Eingabe!AB$42,"-")</f>
        <v>-</v>
      </c>
      <c r="Z12" s="144" t="str">
        <f>IF(Eingabe!AC$42&lt;&gt;"",Eingabe!AC$42,"-")</f>
        <v>-</v>
      </c>
      <c r="AA12" s="144" t="str">
        <f>IF(Eingabe!AD$42&lt;&gt;"",Eingabe!AD$42,"-")</f>
        <v>-</v>
      </c>
      <c r="AB12" s="144" t="str">
        <f>IF(Eingabe!AE$42&lt;&gt;"",Eingabe!AE$42,"-")</f>
        <v>-</v>
      </c>
      <c r="AC12" s="144" t="str">
        <f>IF(Eingabe!AF$42&lt;&gt;"",Eingabe!AF$42,"-")</f>
        <v>-</v>
      </c>
      <c r="AD12" s="144" t="str">
        <f>IF(Eingabe!AG$42&lt;&gt;"",Eingabe!AG$42,"-")</f>
        <v>-</v>
      </c>
      <c r="AE12" s="144" t="str">
        <f>IF(Eingabe!AH$42&lt;&gt;"",Eingabe!AH$42,"-")</f>
        <v>-</v>
      </c>
      <c r="AF12" s="144" t="str">
        <f>IF(Eingabe!AI$42&lt;&gt;"",Eingabe!AI$42,"-")</f>
        <v>-</v>
      </c>
      <c r="AG12" s="145" t="str">
        <f>IF(Eingabe!AJ$42&lt;&gt;"",Eingabe!AJ$42,"-")</f>
        <v>-</v>
      </c>
      <c r="AH12" s="147">
        <v>1000</v>
      </c>
    </row>
    <row r="13" spans="1:38" s="259" customFormat="1" ht="12.95" customHeight="1" x14ac:dyDescent="0.2">
      <c r="A13" s="433" t="s">
        <v>13</v>
      </c>
      <c r="B13" s="434"/>
      <c r="C13" s="16" t="s">
        <v>9</v>
      </c>
      <c r="D13" s="143" t="str">
        <f ca="1">IF(Eingabe!G$66&lt;&gt;"",Eingabe!G$66,"-")</f>
        <v>-</v>
      </c>
      <c r="E13" s="144" t="str">
        <f ca="1">IF(Eingabe!H$66&lt;&gt;"",Eingabe!H$66,"-")</f>
        <v>-</v>
      </c>
      <c r="F13" s="144" t="str">
        <f ca="1">IF(Eingabe!I$66&lt;&gt;"",Eingabe!I$66,"-")</f>
        <v>-</v>
      </c>
      <c r="G13" s="144" t="str">
        <f ca="1">IF(Eingabe!J$66&lt;&gt;"",Eingabe!J$66,"-")</f>
        <v>-</v>
      </c>
      <c r="H13" s="144" t="str">
        <f ca="1">IF(Eingabe!K$66&lt;&gt;"",Eingabe!K$66,"-")</f>
        <v>-</v>
      </c>
      <c r="I13" s="144" t="str">
        <f ca="1">IF(Eingabe!L$66&lt;&gt;"",Eingabe!L$66,"-")</f>
        <v>-</v>
      </c>
      <c r="J13" s="144" t="str">
        <f ca="1">IF(Eingabe!M$66&lt;&gt;"",Eingabe!M$66,"-")</f>
        <v>-</v>
      </c>
      <c r="K13" s="144" t="str">
        <f ca="1">IF(Eingabe!N$66&lt;&gt;"",Eingabe!N$66,"-")</f>
        <v>-</v>
      </c>
      <c r="L13" s="144" t="str">
        <f ca="1">IF(Eingabe!O$66&lt;&gt;"",Eingabe!O$66,"-")</f>
        <v>-</v>
      </c>
      <c r="M13" s="144" t="str">
        <f ca="1">IF(Eingabe!P$66&lt;&gt;"",Eingabe!P$66,"-")</f>
        <v>-</v>
      </c>
      <c r="N13" s="144" t="str">
        <f ca="1">IF(Eingabe!Q$66&lt;&gt;"",Eingabe!Q$66,"-")</f>
        <v>-</v>
      </c>
      <c r="O13" s="144" t="str">
        <f ca="1">IF(Eingabe!R$66&lt;&gt;"",Eingabe!R$66,"-")</f>
        <v>-</v>
      </c>
      <c r="P13" s="144" t="str">
        <f ca="1">IF(Eingabe!S$66&lt;&gt;"",Eingabe!S$66,"-")</f>
        <v>-</v>
      </c>
      <c r="Q13" s="144" t="str">
        <f ca="1">IF(Eingabe!T$66&lt;&gt;"",Eingabe!T$66,"-")</f>
        <v>-</v>
      </c>
      <c r="R13" s="144" t="str">
        <f ca="1">IF(Eingabe!U$66&lt;&gt;"",Eingabe!U$66,"-")</f>
        <v>-</v>
      </c>
      <c r="S13" s="144" t="str">
        <f ca="1">IF(Eingabe!V$66&lt;&gt;"",Eingabe!V$66,"-")</f>
        <v>-</v>
      </c>
      <c r="T13" s="144" t="str">
        <f ca="1">IF(Eingabe!W$66&lt;&gt;"",Eingabe!W$66,"-")</f>
        <v>-</v>
      </c>
      <c r="U13" s="144" t="str">
        <f ca="1">IF(Eingabe!X$66&lt;&gt;"",Eingabe!X$66,"-")</f>
        <v>-</v>
      </c>
      <c r="V13" s="144" t="str">
        <f ca="1">IF(Eingabe!Y$66&lt;&gt;"",Eingabe!Y$66,"-")</f>
        <v>-</v>
      </c>
      <c r="W13" s="144" t="str">
        <f ca="1">IF(Eingabe!Z$66&lt;&gt;"",Eingabe!Z$66,"-")</f>
        <v>-</v>
      </c>
      <c r="X13" s="144" t="str">
        <f>IF(Eingabe!AA$66&lt;&gt;"",Eingabe!AA$66,"-")</f>
        <v>-</v>
      </c>
      <c r="Y13" s="144" t="str">
        <f>IF(Eingabe!AB$66&lt;&gt;"",Eingabe!AB$66,"-")</f>
        <v>-</v>
      </c>
      <c r="Z13" s="144" t="str">
        <f>IF(Eingabe!AC$66&lt;&gt;"",Eingabe!AC$66,"-")</f>
        <v>-</v>
      </c>
      <c r="AA13" s="144" t="str">
        <f>IF(Eingabe!AD$66&lt;&gt;"",Eingabe!AD$66,"-")</f>
        <v>-</v>
      </c>
      <c r="AB13" s="144" t="str">
        <f>IF(Eingabe!AE$66&lt;&gt;"",Eingabe!AE$66,"-")</f>
        <v>-</v>
      </c>
      <c r="AC13" s="144" t="str">
        <f>IF(Eingabe!AF$66&lt;&gt;"",Eingabe!AF$66,"-")</f>
        <v>-</v>
      </c>
      <c r="AD13" s="144" t="str">
        <f>IF(Eingabe!AG$66&lt;&gt;"",Eingabe!AG$66,"-")</f>
        <v>-</v>
      </c>
      <c r="AE13" s="144" t="str">
        <f>IF(Eingabe!AH$66&lt;&gt;"",Eingabe!AH$66,"-")</f>
        <v>-</v>
      </c>
      <c r="AF13" s="144" t="str">
        <f>IF(Eingabe!AI$66&lt;&gt;"",Eingabe!AI$66,"-")</f>
        <v>-</v>
      </c>
      <c r="AG13" s="145" t="str">
        <f>IF(Eingabe!AJ$66&lt;&gt;"",Eingabe!AJ$66,"-")</f>
        <v>-</v>
      </c>
      <c r="AH13" s="317">
        <v>10</v>
      </c>
    </row>
    <row r="14" spans="1:38" s="259" customFormat="1" ht="12.95" customHeight="1" x14ac:dyDescent="0.2">
      <c r="A14" s="433" t="s">
        <v>14</v>
      </c>
      <c r="B14" s="434"/>
      <c r="C14" s="16" t="s">
        <v>9</v>
      </c>
      <c r="D14" s="143" t="str">
        <f ca="1">IF(Eingabe!G$59&lt;&gt;"",Eingabe!G$59,"-")</f>
        <v>-</v>
      </c>
      <c r="E14" s="144" t="str">
        <f ca="1">IF(Eingabe!H$59&lt;&gt;"",Eingabe!H$59,"-")</f>
        <v>-</v>
      </c>
      <c r="F14" s="144" t="str">
        <f ca="1">IF(Eingabe!I$59&lt;&gt;"",Eingabe!I$59,"-")</f>
        <v>-</v>
      </c>
      <c r="G14" s="144" t="str">
        <f ca="1">IF(Eingabe!J$59&lt;&gt;"",Eingabe!J$59,"-")</f>
        <v>-</v>
      </c>
      <c r="H14" s="144" t="str">
        <f ca="1">IF(Eingabe!K$59&lt;&gt;"",Eingabe!K$59,"-")</f>
        <v>-</v>
      </c>
      <c r="I14" s="144" t="str">
        <f ca="1">IF(Eingabe!L$59&lt;&gt;"",Eingabe!L$59,"-")</f>
        <v>-</v>
      </c>
      <c r="J14" s="144" t="str">
        <f ca="1">IF(Eingabe!M$59&lt;&gt;"",Eingabe!M$59,"-")</f>
        <v>-</v>
      </c>
      <c r="K14" s="144" t="str">
        <f ca="1">IF(Eingabe!N$59&lt;&gt;"",Eingabe!N$59,"-")</f>
        <v>-</v>
      </c>
      <c r="L14" s="144" t="str">
        <f ca="1">IF(Eingabe!O$59&lt;&gt;"",Eingabe!O$59,"-")</f>
        <v>-</v>
      </c>
      <c r="M14" s="144" t="str">
        <f ca="1">IF(Eingabe!P$59&lt;&gt;"",Eingabe!P$59,"-")</f>
        <v>-</v>
      </c>
      <c r="N14" s="144" t="str">
        <f ca="1">IF(Eingabe!Q$59&lt;&gt;"",Eingabe!Q$59,"-")</f>
        <v>-</v>
      </c>
      <c r="O14" s="144" t="str">
        <f ca="1">IF(Eingabe!R$59&lt;&gt;"",Eingabe!R$59,"-")</f>
        <v>-</v>
      </c>
      <c r="P14" s="144" t="str">
        <f ca="1">IF(Eingabe!S$59&lt;&gt;"",Eingabe!S$59,"-")</f>
        <v>-</v>
      </c>
      <c r="Q14" s="144" t="str">
        <f ca="1">IF(Eingabe!T$59&lt;&gt;"",Eingabe!T$59,"-")</f>
        <v>-</v>
      </c>
      <c r="R14" s="144" t="str">
        <f ca="1">IF(Eingabe!U$59&lt;&gt;"",Eingabe!U$59,"-")</f>
        <v>-</v>
      </c>
      <c r="S14" s="144" t="str">
        <f ca="1">IF(Eingabe!V$59&lt;&gt;"",Eingabe!V$59,"-")</f>
        <v>-</v>
      </c>
      <c r="T14" s="144" t="str">
        <f ca="1">IF(Eingabe!W$59&lt;&gt;"",Eingabe!W$59,"-")</f>
        <v>-</v>
      </c>
      <c r="U14" s="144" t="str">
        <f ca="1">IF(Eingabe!X$59&lt;&gt;"",Eingabe!X$59,"-")</f>
        <v>-</v>
      </c>
      <c r="V14" s="144" t="str">
        <f ca="1">IF(Eingabe!Y$59&lt;&gt;"",Eingabe!Y$59,"-")</f>
        <v>-</v>
      </c>
      <c r="W14" s="144" t="str">
        <f ca="1">IF(Eingabe!Z$59&lt;&gt;"",Eingabe!Z$59,"-")</f>
        <v>-</v>
      </c>
      <c r="X14" s="144" t="str">
        <f>IF(Eingabe!AA$59&lt;&gt;"",Eingabe!AA$59,"-")</f>
        <v>-</v>
      </c>
      <c r="Y14" s="144" t="str">
        <f>IF(Eingabe!AB$59&lt;&gt;"",Eingabe!AB$59,"-")</f>
        <v>-</v>
      </c>
      <c r="Z14" s="144" t="str">
        <f>IF(Eingabe!AC$59&lt;&gt;"",Eingabe!AC$59,"-")</f>
        <v>-</v>
      </c>
      <c r="AA14" s="144" t="str">
        <f>IF(Eingabe!AD$59&lt;&gt;"",Eingabe!AD$59,"-")</f>
        <v>-</v>
      </c>
      <c r="AB14" s="144" t="str">
        <f>IF(Eingabe!AE$59&lt;&gt;"",Eingabe!AE$59,"-")</f>
        <v>-</v>
      </c>
      <c r="AC14" s="144" t="str">
        <f>IF(Eingabe!AF$59&lt;&gt;"",Eingabe!AF$59,"-")</f>
        <v>-</v>
      </c>
      <c r="AD14" s="144" t="str">
        <f>IF(Eingabe!AG$59&lt;&gt;"",Eingabe!AG$59,"-")</f>
        <v>-</v>
      </c>
      <c r="AE14" s="144" t="str">
        <f>IF(Eingabe!AH$59&lt;&gt;"",Eingabe!AH$59,"-")</f>
        <v>-</v>
      </c>
      <c r="AF14" s="144" t="str">
        <f>IF(Eingabe!AI$59&lt;&gt;"",Eingabe!AI$59,"-")</f>
        <v>-</v>
      </c>
      <c r="AG14" s="145" t="str">
        <f>IF(Eingabe!AJ$59&lt;&gt;"",Eingabe!AJ$59,"-")</f>
        <v>-</v>
      </c>
      <c r="AH14" s="316">
        <v>100</v>
      </c>
    </row>
    <row r="15" spans="1:38" s="259" customFormat="1" ht="12.95" customHeight="1" x14ac:dyDescent="0.2">
      <c r="A15" s="433" t="s">
        <v>17</v>
      </c>
      <c r="B15" s="434"/>
      <c r="C15" s="16" t="s">
        <v>9</v>
      </c>
      <c r="D15" s="143" t="str">
        <f ca="1">IF(Eingabe!G$72&lt;&gt;"",Eingabe!G$72,"-")</f>
        <v>-</v>
      </c>
      <c r="E15" s="144" t="str">
        <f ca="1">IF(Eingabe!H$72&lt;&gt;"",Eingabe!H$72,"-")</f>
        <v>-</v>
      </c>
      <c r="F15" s="144" t="str">
        <f ca="1">IF(Eingabe!I$72&lt;&gt;"",Eingabe!I$72,"-")</f>
        <v>-</v>
      </c>
      <c r="G15" s="144" t="str">
        <f ca="1">IF(Eingabe!J$72&lt;&gt;"",Eingabe!J$72,"-")</f>
        <v>-</v>
      </c>
      <c r="H15" s="144" t="str">
        <f ca="1">IF(Eingabe!K$72&lt;&gt;"",Eingabe!K$72,"-")</f>
        <v>-</v>
      </c>
      <c r="I15" s="144" t="str">
        <f ca="1">IF(Eingabe!L$72&lt;&gt;"",Eingabe!L$72,"-")</f>
        <v>-</v>
      </c>
      <c r="J15" s="144" t="str">
        <f ca="1">IF(Eingabe!M$72&lt;&gt;"",Eingabe!M$72,"-")</f>
        <v>-</v>
      </c>
      <c r="K15" s="144" t="str">
        <f ca="1">IF(Eingabe!N$72&lt;&gt;"",Eingabe!N$72,"-")</f>
        <v>-</v>
      </c>
      <c r="L15" s="144" t="str">
        <f ca="1">IF(Eingabe!O$72&lt;&gt;"",Eingabe!O$72,"-")</f>
        <v>-</v>
      </c>
      <c r="M15" s="144" t="str">
        <f ca="1">IF(Eingabe!P$72&lt;&gt;"",Eingabe!P$72,"-")</f>
        <v>-</v>
      </c>
      <c r="N15" s="144" t="str">
        <f ca="1">IF(Eingabe!Q$72&lt;&gt;"",Eingabe!Q$72,"-")</f>
        <v>-</v>
      </c>
      <c r="O15" s="144" t="str">
        <f ca="1">IF(Eingabe!R$72&lt;&gt;"",Eingabe!R$72,"-")</f>
        <v>-</v>
      </c>
      <c r="P15" s="144" t="str">
        <f ca="1">IF(Eingabe!S$72&lt;&gt;"",Eingabe!S$72,"-")</f>
        <v>-</v>
      </c>
      <c r="Q15" s="144" t="str">
        <f ca="1">IF(Eingabe!T$72&lt;&gt;"",Eingabe!T$72,"-")</f>
        <v>-</v>
      </c>
      <c r="R15" s="144" t="str">
        <f ca="1">IF(Eingabe!U$72&lt;&gt;"",Eingabe!U$72,"-")</f>
        <v>-</v>
      </c>
      <c r="S15" s="144" t="str">
        <f ca="1">IF(Eingabe!V$72&lt;&gt;"",Eingabe!V$72,"-")</f>
        <v>-</v>
      </c>
      <c r="T15" s="144" t="str">
        <f ca="1">IF(Eingabe!W$72&lt;&gt;"",Eingabe!W$72,"-")</f>
        <v>-</v>
      </c>
      <c r="U15" s="144" t="str">
        <f ca="1">IF(Eingabe!X$72&lt;&gt;"",Eingabe!X$72,"-")</f>
        <v>-</v>
      </c>
      <c r="V15" s="144" t="str">
        <f ca="1">IF(Eingabe!Y$72&lt;&gt;"",Eingabe!Y$72,"-")</f>
        <v>-</v>
      </c>
      <c r="W15" s="144" t="str">
        <f ca="1">IF(Eingabe!Z$72&lt;&gt;"",Eingabe!Z$72,"-")</f>
        <v>-</v>
      </c>
      <c r="X15" s="144" t="str">
        <f>IF(Eingabe!AA$72&lt;&gt;"",Eingabe!AA$72,"-")</f>
        <v>-</v>
      </c>
      <c r="Y15" s="144" t="str">
        <f>IF(Eingabe!AB$72&lt;&gt;"",Eingabe!AB$72,"-")</f>
        <v>-</v>
      </c>
      <c r="Z15" s="144" t="str">
        <f>IF(Eingabe!AC$72&lt;&gt;"",Eingabe!AC$72,"-")</f>
        <v>-</v>
      </c>
      <c r="AA15" s="144" t="str">
        <f>IF(Eingabe!AD$72&lt;&gt;"",Eingabe!AD$72,"-")</f>
        <v>-</v>
      </c>
      <c r="AB15" s="144" t="str">
        <f>IF(Eingabe!AE$72&lt;&gt;"",Eingabe!AE$72,"-")</f>
        <v>-</v>
      </c>
      <c r="AC15" s="144" t="str">
        <f>IF(Eingabe!AF$72&lt;&gt;"",Eingabe!AF$72,"-")</f>
        <v>-</v>
      </c>
      <c r="AD15" s="144" t="str">
        <f>IF(Eingabe!AG$72&lt;&gt;"",Eingabe!AG$72,"-")</f>
        <v>-</v>
      </c>
      <c r="AE15" s="144" t="str">
        <f>IF(Eingabe!AH$72&lt;&gt;"",Eingabe!AH$72,"-")</f>
        <v>-</v>
      </c>
      <c r="AF15" s="144" t="str">
        <f>IF(Eingabe!AI$72&lt;&gt;"",Eingabe!AI$72,"-")</f>
        <v>-</v>
      </c>
      <c r="AG15" s="145" t="str">
        <f>IF(Eingabe!AJ$72&lt;&gt;"",Eingabe!AJ$72,"-")</f>
        <v>-</v>
      </c>
      <c r="AH15" s="147">
        <v>1000</v>
      </c>
    </row>
    <row r="16" spans="1:38" s="259" customFormat="1" ht="12.95" customHeight="1" x14ac:dyDescent="0.2">
      <c r="A16" s="433" t="s">
        <v>18</v>
      </c>
      <c r="B16" s="434"/>
      <c r="C16" s="16" t="s">
        <v>9</v>
      </c>
      <c r="D16" s="143" t="str">
        <f ca="1">IF(Eingabe!G$73&lt;&gt;"",Eingabe!G$73,"-")</f>
        <v>-</v>
      </c>
      <c r="E16" s="144" t="str">
        <f ca="1">IF(Eingabe!H$73&lt;&gt;"",Eingabe!H$73,"-")</f>
        <v>-</v>
      </c>
      <c r="F16" s="144" t="str">
        <f ca="1">IF(Eingabe!I$73&lt;&gt;"",Eingabe!I$73,"-")</f>
        <v>-</v>
      </c>
      <c r="G16" s="144" t="str">
        <f ca="1">IF(Eingabe!J$73&lt;&gt;"",Eingabe!J$73,"-")</f>
        <v>-</v>
      </c>
      <c r="H16" s="144" t="str">
        <f ca="1">IF(Eingabe!K$73&lt;&gt;"",Eingabe!K$73,"-")</f>
        <v>-</v>
      </c>
      <c r="I16" s="144" t="str">
        <f ca="1">IF(Eingabe!L$73&lt;&gt;"",Eingabe!L$73,"-")</f>
        <v>-</v>
      </c>
      <c r="J16" s="144" t="str">
        <f ca="1">IF(Eingabe!M$73&lt;&gt;"",Eingabe!M$73,"-")</f>
        <v>-</v>
      </c>
      <c r="K16" s="144" t="str">
        <f ca="1">IF(Eingabe!N$73&lt;&gt;"",Eingabe!N$73,"-")</f>
        <v>-</v>
      </c>
      <c r="L16" s="144" t="str">
        <f ca="1">IF(Eingabe!O$73&lt;&gt;"",Eingabe!O$73,"-")</f>
        <v>-</v>
      </c>
      <c r="M16" s="144" t="str">
        <f ca="1">IF(Eingabe!P$73&lt;&gt;"",Eingabe!P$73,"-")</f>
        <v>-</v>
      </c>
      <c r="N16" s="144" t="str">
        <f ca="1">IF(Eingabe!Q$73&lt;&gt;"",Eingabe!Q$73,"-")</f>
        <v>-</v>
      </c>
      <c r="O16" s="144" t="str">
        <f ca="1">IF(Eingabe!R$73&lt;&gt;"",Eingabe!R$73,"-")</f>
        <v>-</v>
      </c>
      <c r="P16" s="144" t="str">
        <f ca="1">IF(Eingabe!S$73&lt;&gt;"",Eingabe!S$73,"-")</f>
        <v>-</v>
      </c>
      <c r="Q16" s="144" t="str">
        <f ca="1">IF(Eingabe!T$73&lt;&gt;"",Eingabe!T$73,"-")</f>
        <v>-</v>
      </c>
      <c r="R16" s="144" t="str">
        <f ca="1">IF(Eingabe!U$73&lt;&gt;"",Eingabe!U$73,"-")</f>
        <v>-</v>
      </c>
      <c r="S16" s="144" t="str">
        <f ca="1">IF(Eingabe!V$73&lt;&gt;"",Eingabe!V$73,"-")</f>
        <v>-</v>
      </c>
      <c r="T16" s="144" t="str">
        <f ca="1">IF(Eingabe!W$73&lt;&gt;"",Eingabe!W$73,"-")</f>
        <v>-</v>
      </c>
      <c r="U16" s="144" t="str">
        <f ca="1">IF(Eingabe!X$73&lt;&gt;"",Eingabe!X$73,"-")</f>
        <v>-</v>
      </c>
      <c r="V16" s="144" t="str">
        <f ca="1">IF(Eingabe!Y$73&lt;&gt;"",Eingabe!Y$73,"-")</f>
        <v>-</v>
      </c>
      <c r="W16" s="144" t="str">
        <f ca="1">IF(Eingabe!Z$73&lt;&gt;"",Eingabe!Z$73,"-")</f>
        <v>-</v>
      </c>
      <c r="X16" s="144" t="str">
        <f>IF(Eingabe!AA$73&lt;&gt;"",Eingabe!AA$73,"-")</f>
        <v>-</v>
      </c>
      <c r="Y16" s="144" t="str">
        <f>IF(Eingabe!AB$73&lt;&gt;"",Eingabe!AB$73,"-")</f>
        <v>-</v>
      </c>
      <c r="Z16" s="144" t="str">
        <f>IF(Eingabe!AC$73&lt;&gt;"",Eingabe!AC$73,"-")</f>
        <v>-</v>
      </c>
      <c r="AA16" s="144" t="str">
        <f>IF(Eingabe!AD$73&lt;&gt;"",Eingabe!AD$73,"-")</f>
        <v>-</v>
      </c>
      <c r="AB16" s="144" t="str">
        <f>IF(Eingabe!AE$73&lt;&gt;"",Eingabe!AE$73,"-")</f>
        <v>-</v>
      </c>
      <c r="AC16" s="144" t="str">
        <f>IF(Eingabe!AF$73&lt;&gt;"",Eingabe!AF$73,"-")</f>
        <v>-</v>
      </c>
      <c r="AD16" s="144" t="str">
        <f>IF(Eingabe!AG$73&lt;&gt;"",Eingabe!AG$73,"-")</f>
        <v>-</v>
      </c>
      <c r="AE16" s="144" t="str">
        <f>IF(Eingabe!AH$73&lt;&gt;"",Eingabe!AH$73,"-")</f>
        <v>-</v>
      </c>
      <c r="AF16" s="144" t="str">
        <f>IF(Eingabe!AI$73&lt;&gt;"",Eingabe!AI$73,"-")</f>
        <v>-</v>
      </c>
      <c r="AG16" s="145" t="str">
        <f>IF(Eingabe!AJ$73&lt;&gt;"",Eingabe!AJ$73,"-")</f>
        <v>-</v>
      </c>
      <c r="AH16" s="147">
        <v>2500</v>
      </c>
    </row>
    <row r="17" spans="1:34" s="259" customFormat="1" ht="12.95" customHeight="1" x14ac:dyDescent="0.2">
      <c r="A17" s="433" t="s">
        <v>19</v>
      </c>
      <c r="B17" s="434"/>
      <c r="C17" s="16" t="s">
        <v>9</v>
      </c>
      <c r="D17" s="143" t="str">
        <f ca="1">IF(Eingabe!G$74&lt;&gt;"",Eingabe!G$74,"-")</f>
        <v>-</v>
      </c>
      <c r="E17" s="144" t="str">
        <f ca="1">IF(Eingabe!H$74&lt;&gt;"",Eingabe!H$74,"-")</f>
        <v>-</v>
      </c>
      <c r="F17" s="144" t="str">
        <f ca="1">IF(Eingabe!I$74&lt;&gt;"",Eingabe!I$74,"-")</f>
        <v>-</v>
      </c>
      <c r="G17" s="144" t="str">
        <f ca="1">IF(Eingabe!J$74&lt;&gt;"",Eingabe!J$74,"-")</f>
        <v>-</v>
      </c>
      <c r="H17" s="144" t="str">
        <f ca="1">IF(Eingabe!K$74&lt;&gt;"",Eingabe!K$74,"-")</f>
        <v>-</v>
      </c>
      <c r="I17" s="144" t="str">
        <f ca="1">IF(Eingabe!L$74&lt;&gt;"",Eingabe!L$74,"-")</f>
        <v>-</v>
      </c>
      <c r="J17" s="144" t="str">
        <f ca="1">IF(Eingabe!M$74&lt;&gt;"",Eingabe!M$74,"-")</f>
        <v>-</v>
      </c>
      <c r="K17" s="144" t="str">
        <f ca="1">IF(Eingabe!N$74&lt;&gt;"",Eingabe!N$74,"-")</f>
        <v>-</v>
      </c>
      <c r="L17" s="144" t="str">
        <f ca="1">IF(Eingabe!O$74&lt;&gt;"",Eingabe!O$74,"-")</f>
        <v>-</v>
      </c>
      <c r="M17" s="144" t="str">
        <f ca="1">IF(Eingabe!P$74&lt;&gt;"",Eingabe!P$74,"-")</f>
        <v>-</v>
      </c>
      <c r="N17" s="144" t="str">
        <f ca="1">IF(Eingabe!Q$74&lt;&gt;"",Eingabe!Q$74,"-")</f>
        <v>-</v>
      </c>
      <c r="O17" s="144" t="str">
        <f ca="1">IF(Eingabe!R$74&lt;&gt;"",Eingabe!R$74,"-")</f>
        <v>-</v>
      </c>
      <c r="P17" s="144" t="str">
        <f ca="1">IF(Eingabe!S$74&lt;&gt;"",Eingabe!S$74,"-")</f>
        <v>-</v>
      </c>
      <c r="Q17" s="144" t="str">
        <f ca="1">IF(Eingabe!T$74&lt;&gt;"",Eingabe!T$74,"-")</f>
        <v>-</v>
      </c>
      <c r="R17" s="144" t="str">
        <f ca="1">IF(Eingabe!U$74&lt;&gt;"",Eingabe!U$74,"-")</f>
        <v>-</v>
      </c>
      <c r="S17" s="144" t="str">
        <f ca="1">IF(Eingabe!V$74&lt;&gt;"",Eingabe!V$74,"-")</f>
        <v>-</v>
      </c>
      <c r="T17" s="144" t="str">
        <f ca="1">IF(Eingabe!W$74&lt;&gt;"",Eingabe!W$74,"-")</f>
        <v>-</v>
      </c>
      <c r="U17" s="144" t="str">
        <f ca="1">IF(Eingabe!X$74&lt;&gt;"",Eingabe!X$74,"-")</f>
        <v>-</v>
      </c>
      <c r="V17" s="144" t="str">
        <f ca="1">IF(Eingabe!Y$74&lt;&gt;"",Eingabe!Y$74,"-")</f>
        <v>-</v>
      </c>
      <c r="W17" s="144" t="str">
        <f ca="1">IF(Eingabe!Z$74&lt;&gt;"",Eingabe!Z$74,"-")</f>
        <v>-</v>
      </c>
      <c r="X17" s="144" t="str">
        <f>IF(Eingabe!AA$74&lt;&gt;"",Eingabe!AA$74,"-")</f>
        <v>-</v>
      </c>
      <c r="Y17" s="144" t="str">
        <f>IF(Eingabe!AB$74&lt;&gt;"",Eingabe!AB$74,"-")</f>
        <v>-</v>
      </c>
      <c r="Z17" s="144" t="str">
        <f>IF(Eingabe!AC$74&lt;&gt;"",Eingabe!AC$74,"-")</f>
        <v>-</v>
      </c>
      <c r="AA17" s="144" t="str">
        <f>IF(Eingabe!AD$74&lt;&gt;"",Eingabe!AD$74,"-")</f>
        <v>-</v>
      </c>
      <c r="AB17" s="144" t="str">
        <f>IF(Eingabe!AE$74&lt;&gt;"",Eingabe!AE$74,"-")</f>
        <v>-</v>
      </c>
      <c r="AC17" s="144" t="str">
        <f>IF(Eingabe!AF$74&lt;&gt;"",Eingabe!AF$74,"-")</f>
        <v>-</v>
      </c>
      <c r="AD17" s="144" t="str">
        <f>IF(Eingabe!AG$74&lt;&gt;"",Eingabe!AG$74,"-")</f>
        <v>-</v>
      </c>
      <c r="AE17" s="144" t="str">
        <f>IF(Eingabe!AH$74&lt;&gt;"",Eingabe!AH$74,"-")</f>
        <v>-</v>
      </c>
      <c r="AF17" s="144" t="str">
        <f>IF(Eingabe!AI$74&lt;&gt;"",Eingabe!AI$74,"-")</f>
        <v>-</v>
      </c>
      <c r="AG17" s="145" t="str">
        <f>IF(Eingabe!AJ$74&lt;&gt;"",Eingabe!AJ$74,"-")</f>
        <v>-</v>
      </c>
      <c r="AH17" s="147">
        <v>100</v>
      </c>
    </row>
    <row r="18" spans="1:34" s="259" customFormat="1" ht="12.95" customHeight="1" x14ac:dyDescent="0.2">
      <c r="A18" s="435" t="s">
        <v>265</v>
      </c>
      <c r="B18" s="434"/>
      <c r="C18" s="16" t="s">
        <v>9</v>
      </c>
      <c r="D18" s="143" t="str">
        <f>IF(Eingabe!G$115&lt;&gt;"",Eingabe!G$115,"-")</f>
        <v>-</v>
      </c>
      <c r="E18" s="144" t="str">
        <f>IF(Eingabe!H$115&lt;&gt;"",Eingabe!H$115,"-")</f>
        <v>-</v>
      </c>
      <c r="F18" s="144" t="str">
        <f>IF(Eingabe!I$115&lt;&gt;"",Eingabe!I$115,"-")</f>
        <v>-</v>
      </c>
      <c r="G18" s="144" t="str">
        <f>IF(Eingabe!J$115&lt;&gt;"",Eingabe!J$115,"-")</f>
        <v>-</v>
      </c>
      <c r="H18" s="144" t="str">
        <f>IF(Eingabe!K$115&lt;&gt;"",Eingabe!K$115,"-")</f>
        <v>-</v>
      </c>
      <c r="I18" s="144" t="str">
        <f>IF(Eingabe!L$115&lt;&gt;"",Eingabe!L$115,"-")</f>
        <v>-</v>
      </c>
      <c r="J18" s="144" t="str">
        <f>IF(Eingabe!M$115&lt;&gt;"",Eingabe!M$115,"-")</f>
        <v>-</v>
      </c>
      <c r="K18" s="144" t="str">
        <f>IF(Eingabe!N$115&lt;&gt;"",Eingabe!N$115,"-")</f>
        <v>-</v>
      </c>
      <c r="L18" s="144" t="str">
        <f>IF(Eingabe!O$115&lt;&gt;"",Eingabe!O$115,"-")</f>
        <v>-</v>
      </c>
      <c r="M18" s="144" t="str">
        <f>IF(Eingabe!P$115&lt;&gt;"",Eingabe!P$115,"-")</f>
        <v>-</v>
      </c>
      <c r="N18" s="144" t="str">
        <f>IF(Eingabe!Q$115&lt;&gt;"",Eingabe!Q$115,"-")</f>
        <v>-</v>
      </c>
      <c r="O18" s="144" t="str">
        <f>IF(Eingabe!R$115&lt;&gt;"",Eingabe!R$115,"-")</f>
        <v>-</v>
      </c>
      <c r="P18" s="144" t="str">
        <f>IF(Eingabe!S$115&lt;&gt;"",Eingabe!S$115,"-")</f>
        <v>-</v>
      </c>
      <c r="Q18" s="144" t="str">
        <f>IF(Eingabe!T$115&lt;&gt;"",Eingabe!T$115,"-")</f>
        <v>-</v>
      </c>
      <c r="R18" s="144" t="str">
        <f>IF(Eingabe!U$115&lt;&gt;"",Eingabe!U$115,"-")</f>
        <v>-</v>
      </c>
      <c r="S18" s="144" t="str">
        <f>IF(Eingabe!V$115&lt;&gt;"",Eingabe!V$115,"-")</f>
        <v>-</v>
      </c>
      <c r="T18" s="144" t="str">
        <f>IF(Eingabe!W$115&lt;&gt;"",Eingabe!W$115,"-")</f>
        <v>-</v>
      </c>
      <c r="U18" s="144" t="str">
        <f>IF(Eingabe!X$115&lt;&gt;"",Eingabe!X$115,"-")</f>
        <v>-</v>
      </c>
      <c r="V18" s="144" t="str">
        <f>IF(Eingabe!Y$115&lt;&gt;"",Eingabe!Y$115,"-")</f>
        <v>-</v>
      </c>
      <c r="W18" s="144" t="str">
        <f>IF(Eingabe!Z$115&lt;&gt;"",Eingabe!Z$115,"-")</f>
        <v>-</v>
      </c>
      <c r="X18" s="144" t="str">
        <f>IF(Eingabe!AA$115&lt;&gt;"",Eingabe!AA$115,"-")</f>
        <v>-</v>
      </c>
      <c r="Y18" s="144" t="str">
        <f>IF(Eingabe!AB$115&lt;&gt;"",Eingabe!AB$115,"-")</f>
        <v>-</v>
      </c>
      <c r="Z18" s="144" t="str">
        <f>IF(Eingabe!AC$115&lt;&gt;"",Eingabe!AC$115,"-")</f>
        <v>-</v>
      </c>
      <c r="AA18" s="144" t="str">
        <f>IF(Eingabe!AD$115&lt;&gt;"",Eingabe!AD$115,"-")</f>
        <v>-</v>
      </c>
      <c r="AB18" s="144" t="str">
        <f>IF(Eingabe!AE$115&lt;&gt;"",Eingabe!AE$115,"-")</f>
        <v>-</v>
      </c>
      <c r="AC18" s="144" t="str">
        <f>IF(Eingabe!AF$115&lt;&gt;"",Eingabe!AF$115,"-")</f>
        <v>-</v>
      </c>
      <c r="AD18" s="144" t="str">
        <f>IF(Eingabe!AG$115&lt;&gt;"",Eingabe!AG$115,"-")</f>
        <v>-</v>
      </c>
      <c r="AE18" s="144" t="str">
        <f>IF(Eingabe!AH$115&lt;&gt;"",Eingabe!AH$115,"-")</f>
        <v>-</v>
      </c>
      <c r="AF18" s="144" t="str">
        <f>IF(Eingabe!AI$115&lt;&gt;"",Eingabe!AI$115,"-")</f>
        <v>-</v>
      </c>
      <c r="AG18" s="145" t="str">
        <f>IF(Eingabe!AJ$115&lt;&gt;"",Eingabe!AJ$115,"-")</f>
        <v>-</v>
      </c>
      <c r="AH18" s="147">
        <v>1000</v>
      </c>
    </row>
    <row r="19" spans="1:34" s="259" customFormat="1" ht="12.95" customHeight="1" x14ac:dyDescent="0.2">
      <c r="A19" s="433" t="s">
        <v>21</v>
      </c>
      <c r="B19" s="434"/>
      <c r="C19" s="16" t="s">
        <v>9</v>
      </c>
      <c r="D19" s="143" t="str">
        <f ca="1">IF(Eingabe!G$76&lt;&gt;"",Eingabe!G$76,"-")</f>
        <v>-</v>
      </c>
      <c r="E19" s="144" t="str">
        <f ca="1">IF(Eingabe!H$76&lt;&gt;"",Eingabe!H$76,"-")</f>
        <v>-</v>
      </c>
      <c r="F19" s="144" t="str">
        <f ca="1">IF(Eingabe!I$76&lt;&gt;"",Eingabe!I$76,"-")</f>
        <v>-</v>
      </c>
      <c r="G19" s="144" t="str">
        <f ca="1">IF(Eingabe!J$76&lt;&gt;"",Eingabe!J$76,"-")</f>
        <v>-</v>
      </c>
      <c r="H19" s="144" t="str">
        <f ca="1">IF(Eingabe!K$76&lt;&gt;"",Eingabe!K$76,"-")</f>
        <v>-</v>
      </c>
      <c r="I19" s="144" t="str">
        <f ca="1">IF(Eingabe!L$76&lt;&gt;"",Eingabe!L$76,"-")</f>
        <v>-</v>
      </c>
      <c r="J19" s="144" t="str">
        <f ca="1">IF(Eingabe!M$76&lt;&gt;"",Eingabe!M$76,"-")</f>
        <v>-</v>
      </c>
      <c r="K19" s="144" t="str">
        <f ca="1">IF(Eingabe!N$76&lt;&gt;"",Eingabe!N$76,"-")</f>
        <v>-</v>
      </c>
      <c r="L19" s="144" t="str">
        <f ca="1">IF(Eingabe!O$76&lt;&gt;"",Eingabe!O$76,"-")</f>
        <v>-</v>
      </c>
      <c r="M19" s="144" t="str">
        <f ca="1">IF(Eingabe!P$76&lt;&gt;"",Eingabe!P$76,"-")</f>
        <v>-</v>
      </c>
      <c r="N19" s="144" t="str">
        <f ca="1">IF(Eingabe!Q$76&lt;&gt;"",Eingabe!Q$76,"-")</f>
        <v>-</v>
      </c>
      <c r="O19" s="144" t="str">
        <f ca="1">IF(Eingabe!R$76&lt;&gt;"",Eingabe!R$76,"-")</f>
        <v>-</v>
      </c>
      <c r="P19" s="144" t="str">
        <f ca="1">IF(Eingabe!S$76&lt;&gt;"",Eingabe!S$76,"-")</f>
        <v>-</v>
      </c>
      <c r="Q19" s="144" t="str">
        <f ca="1">IF(Eingabe!T$76&lt;&gt;"",Eingabe!T$76,"-")</f>
        <v>-</v>
      </c>
      <c r="R19" s="144" t="str">
        <f ca="1">IF(Eingabe!U$76&lt;&gt;"",Eingabe!U$76,"-")</f>
        <v>-</v>
      </c>
      <c r="S19" s="144" t="str">
        <f ca="1">IF(Eingabe!V$76&lt;&gt;"",Eingabe!V$76,"-")</f>
        <v>-</v>
      </c>
      <c r="T19" s="144" t="str">
        <f ca="1">IF(Eingabe!W$76&lt;&gt;"",Eingabe!W$76,"-")</f>
        <v>-</v>
      </c>
      <c r="U19" s="144" t="str">
        <f ca="1">IF(Eingabe!X$76&lt;&gt;"",Eingabe!X$76,"-")</f>
        <v>-</v>
      </c>
      <c r="V19" s="144" t="str">
        <f ca="1">IF(Eingabe!Y$76&lt;&gt;"",Eingabe!Y$76,"-")</f>
        <v>-</v>
      </c>
      <c r="W19" s="144" t="str">
        <f ca="1">IF(Eingabe!Z$76&lt;&gt;"",Eingabe!Z$76,"-")</f>
        <v>-</v>
      </c>
      <c r="X19" s="144" t="str">
        <f>IF(Eingabe!AA$76&lt;&gt;"",Eingabe!AA$76,"-")</f>
        <v>-</v>
      </c>
      <c r="Y19" s="144" t="str">
        <f>IF(Eingabe!AB$76&lt;&gt;"",Eingabe!AB$76,"-")</f>
        <v>-</v>
      </c>
      <c r="Z19" s="144" t="str">
        <f>IF(Eingabe!AC$76&lt;&gt;"",Eingabe!AC$76,"-")</f>
        <v>-</v>
      </c>
      <c r="AA19" s="144" t="str">
        <f>IF(Eingabe!AD$76&lt;&gt;"",Eingabe!AD$76,"-")</f>
        <v>-</v>
      </c>
      <c r="AB19" s="144" t="str">
        <f>IF(Eingabe!AE$76&lt;&gt;"",Eingabe!AE$76,"-")</f>
        <v>-</v>
      </c>
      <c r="AC19" s="144" t="str">
        <f>IF(Eingabe!AF$76&lt;&gt;"",Eingabe!AF$76,"-")</f>
        <v>-</v>
      </c>
      <c r="AD19" s="144" t="str">
        <f>IF(Eingabe!AG$76&lt;&gt;"",Eingabe!AG$76,"-")</f>
        <v>-</v>
      </c>
      <c r="AE19" s="144" t="str">
        <f>IF(Eingabe!AH$76&lt;&gt;"",Eingabe!AH$76,"-")</f>
        <v>-</v>
      </c>
      <c r="AF19" s="144" t="str">
        <f>IF(Eingabe!AI$76&lt;&gt;"",Eingabe!AI$76,"-")</f>
        <v>-</v>
      </c>
      <c r="AG19" s="145" t="str">
        <f>IF(Eingabe!AJ$76&lt;&gt;"",Eingabe!AJ$76,"-")</f>
        <v>-</v>
      </c>
      <c r="AH19" s="147">
        <v>2500</v>
      </c>
    </row>
    <row r="20" spans="1:34" s="259" customFormat="1" ht="12.95" customHeight="1" x14ac:dyDescent="0.2">
      <c r="A20" s="433" t="s">
        <v>22</v>
      </c>
      <c r="B20" s="434"/>
      <c r="C20" s="16" t="s">
        <v>9</v>
      </c>
      <c r="D20" s="143" t="str">
        <f ca="1">IF(Eingabe!G$77&lt;&gt;"",Eingabe!G$77,"-")</f>
        <v>-</v>
      </c>
      <c r="E20" s="144" t="str">
        <f ca="1">IF(Eingabe!H$77&lt;&gt;"",Eingabe!H$77,"-")</f>
        <v>-</v>
      </c>
      <c r="F20" s="144" t="str">
        <f ca="1">IF(Eingabe!I$77&lt;&gt;"",Eingabe!I$77,"-")</f>
        <v>-</v>
      </c>
      <c r="G20" s="144" t="str">
        <f ca="1">IF(Eingabe!J$77&lt;&gt;"",Eingabe!J$77,"-")</f>
        <v>-</v>
      </c>
      <c r="H20" s="144" t="str">
        <f ca="1">IF(Eingabe!K$77&lt;&gt;"",Eingabe!K$77,"-")</f>
        <v>-</v>
      </c>
      <c r="I20" s="144" t="str">
        <f ca="1">IF(Eingabe!L$77&lt;&gt;"",Eingabe!L$77,"-")</f>
        <v>-</v>
      </c>
      <c r="J20" s="144" t="str">
        <f ca="1">IF(Eingabe!M$77&lt;&gt;"",Eingabe!M$77,"-")</f>
        <v>-</v>
      </c>
      <c r="K20" s="144" t="str">
        <f ca="1">IF(Eingabe!N$77&lt;&gt;"",Eingabe!N$77,"-")</f>
        <v>-</v>
      </c>
      <c r="L20" s="144" t="str">
        <f ca="1">IF(Eingabe!O$77&lt;&gt;"",Eingabe!O$77,"-")</f>
        <v>-</v>
      </c>
      <c r="M20" s="144" t="str">
        <f ca="1">IF(Eingabe!P$77&lt;&gt;"",Eingabe!P$77,"-")</f>
        <v>-</v>
      </c>
      <c r="N20" s="144" t="str">
        <f ca="1">IF(Eingabe!Q$77&lt;&gt;"",Eingabe!Q$77,"-")</f>
        <v>-</v>
      </c>
      <c r="O20" s="144" t="str">
        <f ca="1">IF(Eingabe!R$77&lt;&gt;"",Eingabe!R$77,"-")</f>
        <v>-</v>
      </c>
      <c r="P20" s="144" t="str">
        <f ca="1">IF(Eingabe!S$77&lt;&gt;"",Eingabe!S$77,"-")</f>
        <v>-</v>
      </c>
      <c r="Q20" s="144" t="str">
        <f ca="1">IF(Eingabe!T$77&lt;&gt;"",Eingabe!T$77,"-")</f>
        <v>-</v>
      </c>
      <c r="R20" s="144" t="str">
        <f ca="1">IF(Eingabe!U$77&lt;&gt;"",Eingabe!U$77,"-")</f>
        <v>-</v>
      </c>
      <c r="S20" s="144" t="str">
        <f ca="1">IF(Eingabe!V$77&lt;&gt;"",Eingabe!V$77,"-")</f>
        <v>-</v>
      </c>
      <c r="T20" s="144" t="str">
        <f ca="1">IF(Eingabe!W$77&lt;&gt;"",Eingabe!W$77,"-")</f>
        <v>-</v>
      </c>
      <c r="U20" s="144" t="str">
        <f ca="1">IF(Eingabe!X$77&lt;&gt;"",Eingabe!X$77,"-")</f>
        <v>-</v>
      </c>
      <c r="V20" s="144" t="str">
        <f ca="1">IF(Eingabe!Y$77&lt;&gt;"",Eingabe!Y$77,"-")</f>
        <v>-</v>
      </c>
      <c r="W20" s="144" t="str">
        <f ca="1">IF(Eingabe!Z$77&lt;&gt;"",Eingabe!Z$77,"-")</f>
        <v>-</v>
      </c>
      <c r="X20" s="144" t="str">
        <f>IF(Eingabe!AA$77&lt;&gt;"",Eingabe!AA$77,"-")</f>
        <v>-</v>
      </c>
      <c r="Y20" s="144" t="str">
        <f>IF(Eingabe!AB$77&lt;&gt;"",Eingabe!AB$77,"-")</f>
        <v>-</v>
      </c>
      <c r="Z20" s="144" t="str">
        <f>IF(Eingabe!AC$77&lt;&gt;"",Eingabe!AC$77,"-")</f>
        <v>-</v>
      </c>
      <c r="AA20" s="144" t="str">
        <f>IF(Eingabe!AD$77&lt;&gt;"",Eingabe!AD$77,"-")</f>
        <v>-</v>
      </c>
      <c r="AB20" s="144" t="str">
        <f>IF(Eingabe!AE$77&lt;&gt;"",Eingabe!AE$77,"-")</f>
        <v>-</v>
      </c>
      <c r="AC20" s="144" t="str">
        <f>IF(Eingabe!AF$77&lt;&gt;"",Eingabe!AF$77,"-")</f>
        <v>-</v>
      </c>
      <c r="AD20" s="144" t="str">
        <f>IF(Eingabe!AG$77&lt;&gt;"",Eingabe!AG$77,"-")</f>
        <v>-</v>
      </c>
      <c r="AE20" s="144" t="str">
        <f>IF(Eingabe!AH$77&lt;&gt;"",Eingabe!AH$77,"-")</f>
        <v>-</v>
      </c>
      <c r="AF20" s="144" t="str">
        <f>IF(Eingabe!AI$77&lt;&gt;"",Eingabe!AI$77,"-")</f>
        <v>-</v>
      </c>
      <c r="AG20" s="145" t="str">
        <f>IF(Eingabe!AJ$77&lt;&gt;"",Eingabe!AJ$77,"-")</f>
        <v>-</v>
      </c>
      <c r="AH20" s="147">
        <v>2500</v>
      </c>
    </row>
    <row r="21" spans="1:34" s="259" customFormat="1" ht="12.95" customHeight="1" x14ac:dyDescent="0.2">
      <c r="A21" s="433" t="s">
        <v>23</v>
      </c>
      <c r="B21" s="434"/>
      <c r="C21" s="16" t="s">
        <v>9</v>
      </c>
      <c r="D21" s="143" t="str">
        <f ca="1">IF(Eingabe!G$79&lt;&gt;"",Eingabe!G$79,"-")</f>
        <v>-</v>
      </c>
      <c r="E21" s="144" t="str">
        <f ca="1">IF(Eingabe!H$79&lt;&gt;"",Eingabe!H$79,"-")</f>
        <v>-</v>
      </c>
      <c r="F21" s="144" t="str">
        <f ca="1">IF(Eingabe!I$79&lt;&gt;"",Eingabe!I$79,"-")</f>
        <v>-</v>
      </c>
      <c r="G21" s="144" t="str">
        <f ca="1">IF(Eingabe!J$79&lt;&gt;"",Eingabe!J$79,"-")</f>
        <v>-</v>
      </c>
      <c r="H21" s="144" t="str">
        <f ca="1">IF(Eingabe!K$79&lt;&gt;"",Eingabe!K$79,"-")</f>
        <v>-</v>
      </c>
      <c r="I21" s="144" t="str">
        <f ca="1">IF(Eingabe!L$79&lt;&gt;"",Eingabe!L$79,"-")</f>
        <v>-</v>
      </c>
      <c r="J21" s="144" t="str">
        <f ca="1">IF(Eingabe!M$79&lt;&gt;"",Eingabe!M$79,"-")</f>
        <v>-</v>
      </c>
      <c r="K21" s="144" t="str">
        <f ca="1">IF(Eingabe!N$79&lt;&gt;"",Eingabe!N$79,"-")</f>
        <v>-</v>
      </c>
      <c r="L21" s="144" t="str">
        <f ca="1">IF(Eingabe!O$79&lt;&gt;"",Eingabe!O$79,"-")</f>
        <v>-</v>
      </c>
      <c r="M21" s="144" t="str">
        <f ca="1">IF(Eingabe!P$79&lt;&gt;"",Eingabe!P$79,"-")</f>
        <v>-</v>
      </c>
      <c r="N21" s="144" t="str">
        <f ca="1">IF(Eingabe!Q$79&lt;&gt;"",Eingabe!Q$79,"-")</f>
        <v>-</v>
      </c>
      <c r="O21" s="144" t="str">
        <f ca="1">IF(Eingabe!R$79&lt;&gt;"",Eingabe!R$79,"-")</f>
        <v>-</v>
      </c>
      <c r="P21" s="144" t="str">
        <f ca="1">IF(Eingabe!S$79&lt;&gt;"",Eingabe!S$79,"-")</f>
        <v>-</v>
      </c>
      <c r="Q21" s="144" t="str">
        <f ca="1">IF(Eingabe!T$79&lt;&gt;"",Eingabe!T$79,"-")</f>
        <v>-</v>
      </c>
      <c r="R21" s="144" t="str">
        <f ca="1">IF(Eingabe!U$79&lt;&gt;"",Eingabe!U$79,"-")</f>
        <v>-</v>
      </c>
      <c r="S21" s="144" t="str">
        <f ca="1">IF(Eingabe!V$79&lt;&gt;"",Eingabe!V$79,"-")</f>
        <v>-</v>
      </c>
      <c r="T21" s="144" t="str">
        <f ca="1">IF(Eingabe!W$79&lt;&gt;"",Eingabe!W$79,"-")</f>
        <v>-</v>
      </c>
      <c r="U21" s="144" t="str">
        <f ca="1">IF(Eingabe!X$79&lt;&gt;"",Eingabe!X$79,"-")</f>
        <v>-</v>
      </c>
      <c r="V21" s="144" t="str">
        <f ca="1">IF(Eingabe!Y$79&lt;&gt;"",Eingabe!Y$79,"-")</f>
        <v>-</v>
      </c>
      <c r="W21" s="144" t="str">
        <f ca="1">IF(Eingabe!Z$79&lt;&gt;"",Eingabe!Z$79,"-")</f>
        <v>-</v>
      </c>
      <c r="X21" s="144" t="str">
        <f>IF(Eingabe!AA$79&lt;&gt;"",Eingabe!AA$79,"-")</f>
        <v>-</v>
      </c>
      <c r="Y21" s="144" t="str">
        <f>IF(Eingabe!AB$79&lt;&gt;"",Eingabe!AB$79,"-")</f>
        <v>-</v>
      </c>
      <c r="Z21" s="144" t="str">
        <f>IF(Eingabe!AC$79&lt;&gt;"",Eingabe!AC$79,"-")</f>
        <v>-</v>
      </c>
      <c r="AA21" s="144" t="str">
        <f>IF(Eingabe!AD$79&lt;&gt;"",Eingabe!AD$79,"-")</f>
        <v>-</v>
      </c>
      <c r="AB21" s="144" t="str">
        <f>IF(Eingabe!AE$79&lt;&gt;"",Eingabe!AE$79,"-")</f>
        <v>-</v>
      </c>
      <c r="AC21" s="144" t="str">
        <f>IF(Eingabe!AF$79&lt;&gt;"",Eingabe!AF$79,"-")</f>
        <v>-</v>
      </c>
      <c r="AD21" s="144" t="str">
        <f>IF(Eingabe!AG$79&lt;&gt;"",Eingabe!AG$79,"-")</f>
        <v>-</v>
      </c>
      <c r="AE21" s="144" t="str">
        <f>IF(Eingabe!AH$79&lt;&gt;"",Eingabe!AH$79,"-")</f>
        <v>-</v>
      </c>
      <c r="AF21" s="144" t="str">
        <f>IF(Eingabe!AI$79&lt;&gt;"",Eingabe!AI$79,"-")</f>
        <v>-</v>
      </c>
      <c r="AG21" s="145" t="str">
        <f>IF(Eingabe!AJ$79&lt;&gt;"",Eingabe!AJ$79,"-")</f>
        <v>-</v>
      </c>
      <c r="AH21" s="147">
        <v>1000</v>
      </c>
    </row>
    <row r="22" spans="1:34" s="259" customFormat="1" ht="12.95" customHeight="1" x14ac:dyDescent="0.2">
      <c r="A22" s="433" t="s">
        <v>24</v>
      </c>
      <c r="B22" s="434"/>
      <c r="C22" s="16" t="s">
        <v>9</v>
      </c>
      <c r="D22" s="143" t="str">
        <f ca="1">IF(Eingabe!G$78&lt;&gt;"",Eingabe!G$78,"-")</f>
        <v>-</v>
      </c>
      <c r="E22" s="144" t="str">
        <f ca="1">IF(Eingabe!H$78&lt;&gt;"",Eingabe!H$78,"-")</f>
        <v>-</v>
      </c>
      <c r="F22" s="144" t="str">
        <f ca="1">IF(Eingabe!I$78&lt;&gt;"",Eingabe!I$78,"-")</f>
        <v>-</v>
      </c>
      <c r="G22" s="144" t="str">
        <f ca="1">IF(Eingabe!J$78&lt;&gt;"",Eingabe!J$78,"-")</f>
        <v>-</v>
      </c>
      <c r="H22" s="144" t="str">
        <f ca="1">IF(Eingabe!K$78&lt;&gt;"",Eingabe!K$78,"-")</f>
        <v>-</v>
      </c>
      <c r="I22" s="144" t="str">
        <f ca="1">IF(Eingabe!L$78&lt;&gt;"",Eingabe!L$78,"-")</f>
        <v>-</v>
      </c>
      <c r="J22" s="144" t="str">
        <f ca="1">IF(Eingabe!M$78&lt;&gt;"",Eingabe!M$78,"-")</f>
        <v>-</v>
      </c>
      <c r="K22" s="144" t="str">
        <f ca="1">IF(Eingabe!N$78&lt;&gt;"",Eingabe!N$78,"-")</f>
        <v>-</v>
      </c>
      <c r="L22" s="144" t="str">
        <f ca="1">IF(Eingabe!O$78&lt;&gt;"",Eingabe!O$78,"-")</f>
        <v>-</v>
      </c>
      <c r="M22" s="144" t="str">
        <f ca="1">IF(Eingabe!P$78&lt;&gt;"",Eingabe!P$78,"-")</f>
        <v>-</v>
      </c>
      <c r="N22" s="144" t="str">
        <f ca="1">IF(Eingabe!Q$78&lt;&gt;"",Eingabe!Q$78,"-")</f>
        <v>-</v>
      </c>
      <c r="O22" s="144" t="str">
        <f ca="1">IF(Eingabe!R$78&lt;&gt;"",Eingabe!R$78,"-")</f>
        <v>-</v>
      </c>
      <c r="P22" s="144" t="str">
        <f ca="1">IF(Eingabe!S$78&lt;&gt;"",Eingabe!S$78,"-")</f>
        <v>-</v>
      </c>
      <c r="Q22" s="144" t="str">
        <f ca="1">IF(Eingabe!T$78&lt;&gt;"",Eingabe!T$78,"-")</f>
        <v>-</v>
      </c>
      <c r="R22" s="144" t="str">
        <f ca="1">IF(Eingabe!U$78&lt;&gt;"",Eingabe!U$78,"-")</f>
        <v>-</v>
      </c>
      <c r="S22" s="144" t="str">
        <f ca="1">IF(Eingabe!V$78&lt;&gt;"",Eingabe!V$78,"-")</f>
        <v>-</v>
      </c>
      <c r="T22" s="144" t="str">
        <f ca="1">IF(Eingabe!W$78&lt;&gt;"",Eingabe!W$78,"-")</f>
        <v>-</v>
      </c>
      <c r="U22" s="144" t="str">
        <f ca="1">IF(Eingabe!X$78&lt;&gt;"",Eingabe!X$78,"-")</f>
        <v>-</v>
      </c>
      <c r="V22" s="144" t="str">
        <f ca="1">IF(Eingabe!Y$78&lt;&gt;"",Eingabe!Y$78,"-")</f>
        <v>-</v>
      </c>
      <c r="W22" s="144" t="str">
        <f ca="1">IF(Eingabe!Z$78&lt;&gt;"",Eingabe!Z$78,"-")</f>
        <v>-</v>
      </c>
      <c r="X22" s="144" t="str">
        <f>IF(Eingabe!AA$78&lt;&gt;"",Eingabe!AA$78,"-")</f>
        <v>-</v>
      </c>
      <c r="Y22" s="144" t="str">
        <f>IF(Eingabe!AB$78&lt;&gt;"",Eingabe!AB$78,"-")</f>
        <v>-</v>
      </c>
      <c r="Z22" s="144" t="str">
        <f>IF(Eingabe!AC$78&lt;&gt;"",Eingabe!AC$78,"-")</f>
        <v>-</v>
      </c>
      <c r="AA22" s="144" t="str">
        <f>IF(Eingabe!AD$78&lt;&gt;"",Eingabe!AD$78,"-")</f>
        <v>-</v>
      </c>
      <c r="AB22" s="144" t="str">
        <f>IF(Eingabe!AE$78&lt;&gt;"",Eingabe!AE$78,"-")</f>
        <v>-</v>
      </c>
      <c r="AC22" s="144" t="str">
        <f>IF(Eingabe!AF$78&lt;&gt;"",Eingabe!AF$78,"-")</f>
        <v>-</v>
      </c>
      <c r="AD22" s="144" t="str">
        <f>IF(Eingabe!AG$78&lt;&gt;"",Eingabe!AG$78,"-")</f>
        <v>-</v>
      </c>
      <c r="AE22" s="144" t="str">
        <f>IF(Eingabe!AH$78&lt;&gt;"",Eingabe!AH$78,"-")</f>
        <v>-</v>
      </c>
      <c r="AF22" s="144" t="str">
        <f>IF(Eingabe!AI$78&lt;&gt;"",Eingabe!AI$78,"-")</f>
        <v>-</v>
      </c>
      <c r="AG22" s="145" t="str">
        <f>IF(Eingabe!AJ$78&lt;&gt;"",Eingabe!AJ$78,"-")</f>
        <v>-</v>
      </c>
      <c r="AH22" s="147">
        <v>50</v>
      </c>
    </row>
    <row r="23" spans="1:34" s="259" customFormat="1" ht="12.95" customHeight="1" x14ac:dyDescent="0.2">
      <c r="A23" s="433" t="s">
        <v>25</v>
      </c>
      <c r="B23" s="434"/>
      <c r="C23" s="16" t="s">
        <v>9</v>
      </c>
      <c r="D23" s="143" t="str">
        <f ca="1">IF(Eingabe!G$80&lt;&gt;"",Eingabe!G$80,"-")</f>
        <v>-</v>
      </c>
      <c r="E23" s="144" t="str">
        <f ca="1">IF(Eingabe!H$80&lt;&gt;"",Eingabe!H$80,"-")</f>
        <v>-</v>
      </c>
      <c r="F23" s="144" t="str">
        <f ca="1">IF(Eingabe!I$80&lt;&gt;"",Eingabe!I$80,"-")</f>
        <v>-</v>
      </c>
      <c r="G23" s="144" t="str">
        <f ca="1">IF(Eingabe!J$80&lt;&gt;"",Eingabe!J$80,"-")</f>
        <v>-</v>
      </c>
      <c r="H23" s="144" t="str">
        <f ca="1">IF(Eingabe!K$80&lt;&gt;"",Eingabe!K$80,"-")</f>
        <v>-</v>
      </c>
      <c r="I23" s="144" t="str">
        <f ca="1">IF(Eingabe!L$80&lt;&gt;"",Eingabe!L$80,"-")</f>
        <v>-</v>
      </c>
      <c r="J23" s="144" t="str">
        <f ca="1">IF(Eingabe!M$80&lt;&gt;"",Eingabe!M$80,"-")</f>
        <v>-</v>
      </c>
      <c r="K23" s="144" t="str">
        <f ca="1">IF(Eingabe!N$80&lt;&gt;"",Eingabe!N$80,"-")</f>
        <v>-</v>
      </c>
      <c r="L23" s="144" t="str">
        <f ca="1">IF(Eingabe!O$80&lt;&gt;"",Eingabe!O$80,"-")</f>
        <v>-</v>
      </c>
      <c r="M23" s="144" t="str">
        <f ca="1">IF(Eingabe!P$80&lt;&gt;"",Eingabe!P$80,"-")</f>
        <v>-</v>
      </c>
      <c r="N23" s="144" t="str">
        <f ca="1">IF(Eingabe!Q$80&lt;&gt;"",Eingabe!Q$80,"-")</f>
        <v>-</v>
      </c>
      <c r="O23" s="144" t="str">
        <f ca="1">IF(Eingabe!R$80&lt;&gt;"",Eingabe!R$80,"-")</f>
        <v>-</v>
      </c>
      <c r="P23" s="144" t="str">
        <f ca="1">IF(Eingabe!S$80&lt;&gt;"",Eingabe!S$80,"-")</f>
        <v>-</v>
      </c>
      <c r="Q23" s="144" t="str">
        <f ca="1">IF(Eingabe!T$80&lt;&gt;"",Eingabe!T$80,"-")</f>
        <v>-</v>
      </c>
      <c r="R23" s="144" t="str">
        <f ca="1">IF(Eingabe!U$80&lt;&gt;"",Eingabe!U$80,"-")</f>
        <v>-</v>
      </c>
      <c r="S23" s="144" t="str">
        <f ca="1">IF(Eingabe!V$80&lt;&gt;"",Eingabe!V$80,"-")</f>
        <v>-</v>
      </c>
      <c r="T23" s="144" t="str">
        <f ca="1">IF(Eingabe!W$80&lt;&gt;"",Eingabe!W$80,"-")</f>
        <v>-</v>
      </c>
      <c r="U23" s="144" t="str">
        <f ca="1">IF(Eingabe!X$80&lt;&gt;"",Eingabe!X$80,"-")</f>
        <v>-</v>
      </c>
      <c r="V23" s="144" t="str">
        <f ca="1">IF(Eingabe!Y$80&lt;&gt;"",Eingabe!Y$80,"-")</f>
        <v>-</v>
      </c>
      <c r="W23" s="144" t="str">
        <f ca="1">IF(Eingabe!Z$80&lt;&gt;"",Eingabe!Z$80,"-")</f>
        <v>-</v>
      </c>
      <c r="X23" s="144" t="str">
        <f>IF(Eingabe!AA$80&lt;&gt;"",Eingabe!AA$80,"-")</f>
        <v>-</v>
      </c>
      <c r="Y23" s="144" t="str">
        <f>IF(Eingabe!AB$80&lt;&gt;"",Eingabe!AB$80,"-")</f>
        <v>-</v>
      </c>
      <c r="Z23" s="144" t="str">
        <f>IF(Eingabe!AC$80&lt;&gt;"",Eingabe!AC$80,"-")</f>
        <v>-</v>
      </c>
      <c r="AA23" s="144" t="str">
        <f>IF(Eingabe!AD$80&lt;&gt;"",Eingabe!AD$80,"-")</f>
        <v>-</v>
      </c>
      <c r="AB23" s="144" t="str">
        <f>IF(Eingabe!AE$80&lt;&gt;"",Eingabe!AE$80,"-")</f>
        <v>-</v>
      </c>
      <c r="AC23" s="144" t="str">
        <f>IF(Eingabe!AF$80&lt;&gt;"",Eingabe!AF$80,"-")</f>
        <v>-</v>
      </c>
      <c r="AD23" s="144" t="str">
        <f>IF(Eingabe!AG$80&lt;&gt;"",Eingabe!AG$80,"-")</f>
        <v>-</v>
      </c>
      <c r="AE23" s="144" t="str">
        <f>IF(Eingabe!AH$80&lt;&gt;"",Eingabe!AH$80,"-")</f>
        <v>-</v>
      </c>
      <c r="AF23" s="144" t="str">
        <f>IF(Eingabe!AI$80&lt;&gt;"",Eingabe!AI$80,"-")</f>
        <v>-</v>
      </c>
      <c r="AG23" s="145" t="str">
        <f>IF(Eingabe!AJ$80&lt;&gt;"",Eingabe!AJ$80,"-")</f>
        <v>-</v>
      </c>
      <c r="AH23" s="146">
        <v>2500</v>
      </c>
    </row>
    <row r="24" spans="1:34" s="259" customFormat="1" ht="12.95" customHeight="1" x14ac:dyDescent="0.2">
      <c r="A24" s="433" t="s">
        <v>26</v>
      </c>
      <c r="B24" s="434"/>
      <c r="C24" s="16" t="s">
        <v>9</v>
      </c>
      <c r="D24" s="143" t="str">
        <f ca="1">IF(Eingabe!G$14&lt;&gt;"",Eingabe!G$14,"-")</f>
        <v>-</v>
      </c>
      <c r="E24" s="144" t="str">
        <f ca="1">IF(Eingabe!H$14&lt;&gt;"",Eingabe!H$14,"-")</f>
        <v>-</v>
      </c>
      <c r="F24" s="144" t="str">
        <f ca="1">IF(Eingabe!I$14&lt;&gt;"",Eingabe!I$14,"-")</f>
        <v>-</v>
      </c>
      <c r="G24" s="144" t="str">
        <f ca="1">IF(Eingabe!J$14&lt;&gt;"",Eingabe!J$14,"-")</f>
        <v>-</v>
      </c>
      <c r="H24" s="144" t="str">
        <f ca="1">IF(Eingabe!K$14&lt;&gt;"",Eingabe!K$14,"-")</f>
        <v>-</v>
      </c>
      <c r="I24" s="144" t="str">
        <f ca="1">IF(Eingabe!L$14&lt;&gt;"",Eingabe!L$14,"-")</f>
        <v>-</v>
      </c>
      <c r="J24" s="144" t="str">
        <f ca="1">IF(Eingabe!M$14&lt;&gt;"",Eingabe!M$14,"-")</f>
        <v>-</v>
      </c>
      <c r="K24" s="144" t="str">
        <f ca="1">IF(Eingabe!N$14&lt;&gt;"",Eingabe!N$14,"-")</f>
        <v>-</v>
      </c>
      <c r="L24" s="144" t="str">
        <f ca="1">IF(Eingabe!O$14&lt;&gt;"",Eingabe!O$14,"-")</f>
        <v>-</v>
      </c>
      <c r="M24" s="144" t="str">
        <f ca="1">IF(Eingabe!P$14&lt;&gt;"",Eingabe!P$14,"-")</f>
        <v>-</v>
      </c>
      <c r="N24" s="144" t="str">
        <f ca="1">IF(Eingabe!Q$14&lt;&gt;"",Eingabe!Q$14,"-")</f>
        <v>-</v>
      </c>
      <c r="O24" s="144" t="str">
        <f ca="1">IF(Eingabe!R$14&lt;&gt;"",Eingabe!R$14,"-")</f>
        <v>-</v>
      </c>
      <c r="P24" s="144" t="str">
        <f ca="1">IF(Eingabe!S$14&lt;&gt;"",Eingabe!S$14,"-")</f>
        <v>-</v>
      </c>
      <c r="Q24" s="144" t="str">
        <f ca="1">IF(Eingabe!T$14&lt;&gt;"",Eingabe!T$14,"-")</f>
        <v>-</v>
      </c>
      <c r="R24" s="144" t="str">
        <f ca="1">IF(Eingabe!U$14&lt;&gt;"",Eingabe!U$14,"-")</f>
        <v>-</v>
      </c>
      <c r="S24" s="144" t="str">
        <f ca="1">IF(Eingabe!V$14&lt;&gt;"",Eingabe!V$14,"-")</f>
        <v>-</v>
      </c>
      <c r="T24" s="144" t="str">
        <f ca="1">IF(Eingabe!W$14&lt;&gt;"",Eingabe!W$14,"-")</f>
        <v>-</v>
      </c>
      <c r="U24" s="144" t="str">
        <f ca="1">IF(Eingabe!X$14&lt;&gt;"",Eingabe!X$14,"-")</f>
        <v>-</v>
      </c>
      <c r="V24" s="144" t="str">
        <f ca="1">IF(Eingabe!Y$14&lt;&gt;"",Eingabe!Y$14,"-")</f>
        <v>-</v>
      </c>
      <c r="W24" s="144" t="str">
        <f ca="1">IF(Eingabe!Z$14&lt;&gt;"",Eingabe!Z$14,"-")</f>
        <v>-</v>
      </c>
      <c r="X24" s="144" t="str">
        <f>IF(Eingabe!AA$14&lt;&gt;"",Eingabe!AA$14,"-")</f>
        <v>-</v>
      </c>
      <c r="Y24" s="144" t="str">
        <f>IF(Eingabe!AB$14&lt;&gt;"",Eingabe!AB$14,"-")</f>
        <v>-</v>
      </c>
      <c r="Z24" s="144" t="str">
        <f>IF(Eingabe!AC$14&lt;&gt;"",Eingabe!AC$14,"-")</f>
        <v>-</v>
      </c>
      <c r="AA24" s="144" t="str">
        <f>IF(Eingabe!AD$14&lt;&gt;"",Eingabe!AD$14,"-")</f>
        <v>-</v>
      </c>
      <c r="AB24" s="144" t="str">
        <f>IF(Eingabe!AE$14&lt;&gt;"",Eingabe!AE$14,"-")</f>
        <v>-</v>
      </c>
      <c r="AC24" s="144" t="str">
        <f>IF(Eingabe!AF$14&lt;&gt;"",Eingabe!AF$14,"-")</f>
        <v>-</v>
      </c>
      <c r="AD24" s="144" t="str">
        <f>IF(Eingabe!AG$14&lt;&gt;"",Eingabe!AG$14,"-")</f>
        <v>-</v>
      </c>
      <c r="AE24" s="144" t="str">
        <f>IF(Eingabe!AH$14&lt;&gt;"",Eingabe!AH$14,"-")</f>
        <v>-</v>
      </c>
      <c r="AF24" s="144" t="str">
        <f>IF(Eingabe!AI$14&lt;&gt;"",Eingabe!AI$14,"-")</f>
        <v>-</v>
      </c>
      <c r="AG24" s="145" t="str">
        <f>IF(Eingabe!AJ$14&lt;&gt;"",Eingabe!AJ$14,"-")</f>
        <v>-</v>
      </c>
      <c r="AH24" s="147">
        <v>1000</v>
      </c>
    </row>
    <row r="25" spans="1:34" s="259" customFormat="1" ht="12.95" customHeight="1" x14ac:dyDescent="0.2">
      <c r="A25" s="435" t="s">
        <v>177</v>
      </c>
      <c r="B25" s="434"/>
      <c r="C25" s="16" t="s">
        <v>9</v>
      </c>
      <c r="D25" s="143" t="str">
        <f>IF(Eingabe!G$114&lt;&gt;"",Eingabe!G$114,"-")</f>
        <v>-</v>
      </c>
      <c r="E25" s="144" t="str">
        <f>IF(Eingabe!H$114&lt;&gt;"",Eingabe!H$114,"-")</f>
        <v>-</v>
      </c>
      <c r="F25" s="144" t="str">
        <f>IF(Eingabe!I$114&lt;&gt;"",Eingabe!I$114,"-")</f>
        <v>-</v>
      </c>
      <c r="G25" s="144" t="str">
        <f>IF(Eingabe!J$114&lt;&gt;"",Eingabe!J$114,"-")</f>
        <v>-</v>
      </c>
      <c r="H25" s="144" t="str">
        <f>IF(Eingabe!K$114&lt;&gt;"",Eingabe!K$114,"-")</f>
        <v>-</v>
      </c>
      <c r="I25" s="144" t="str">
        <f>IF(Eingabe!L$114&lt;&gt;"",Eingabe!L$114,"-")</f>
        <v>-</v>
      </c>
      <c r="J25" s="144" t="str">
        <f>IF(Eingabe!M$114&lt;&gt;"",Eingabe!M$114,"-")</f>
        <v>-</v>
      </c>
      <c r="K25" s="144" t="str">
        <f>IF(Eingabe!N$114&lt;&gt;"",Eingabe!N$114,"-")</f>
        <v>-</v>
      </c>
      <c r="L25" s="144" t="str">
        <f>IF(Eingabe!O$114&lt;&gt;"",Eingabe!O$114,"-")</f>
        <v>-</v>
      </c>
      <c r="M25" s="144" t="str">
        <f>IF(Eingabe!P$114&lt;&gt;"",Eingabe!P$114,"-")</f>
        <v>-</v>
      </c>
      <c r="N25" s="144" t="str">
        <f>IF(Eingabe!Q$114&lt;&gt;"",Eingabe!Q$114,"-")</f>
        <v>-</v>
      </c>
      <c r="O25" s="144" t="str">
        <f>IF(Eingabe!R$114&lt;&gt;"",Eingabe!R$114,"-")</f>
        <v>-</v>
      </c>
      <c r="P25" s="144" t="str">
        <f>IF(Eingabe!S$114&lt;&gt;"",Eingabe!S$114,"-")</f>
        <v>-</v>
      </c>
      <c r="Q25" s="144" t="str">
        <f>IF(Eingabe!T$114&lt;&gt;"",Eingabe!T$114,"-")</f>
        <v>-</v>
      </c>
      <c r="R25" s="144" t="str">
        <f>IF(Eingabe!U$114&lt;&gt;"",Eingabe!U$114,"-")</f>
        <v>-</v>
      </c>
      <c r="S25" s="144" t="str">
        <f>IF(Eingabe!V$114&lt;&gt;"",Eingabe!V$114,"-")</f>
        <v>-</v>
      </c>
      <c r="T25" s="144" t="str">
        <f>IF(Eingabe!W$114&lt;&gt;"",Eingabe!W$114,"-")</f>
        <v>-</v>
      </c>
      <c r="U25" s="144" t="str">
        <f>IF(Eingabe!X$114&lt;&gt;"",Eingabe!X$114,"-")</f>
        <v>-</v>
      </c>
      <c r="V25" s="144" t="str">
        <f>IF(Eingabe!Y$114&lt;&gt;"",Eingabe!Y$114,"-")</f>
        <v>-</v>
      </c>
      <c r="W25" s="144" t="str">
        <f>IF(Eingabe!Z$114&lt;&gt;"",Eingabe!Z$114,"-")</f>
        <v>-</v>
      </c>
      <c r="X25" s="144" t="str">
        <f>IF(Eingabe!AA$114&lt;&gt;"",Eingabe!AA$114,"-")</f>
        <v>-</v>
      </c>
      <c r="Y25" s="144" t="str">
        <f>IF(Eingabe!AB$114&lt;&gt;"",Eingabe!AB$114,"-")</f>
        <v>-</v>
      </c>
      <c r="Z25" s="144" t="str">
        <f>IF(Eingabe!AC$114&lt;&gt;"",Eingabe!AC$114,"-")</f>
        <v>-</v>
      </c>
      <c r="AA25" s="144" t="str">
        <f>IF(Eingabe!AD$114&lt;&gt;"",Eingabe!AD$114,"-")</f>
        <v>-</v>
      </c>
      <c r="AB25" s="144" t="str">
        <f>IF(Eingabe!AE$114&lt;&gt;"",Eingabe!AE$114,"-")</f>
        <v>-</v>
      </c>
      <c r="AC25" s="144" t="str">
        <f>IF(Eingabe!AF$114&lt;&gt;"",Eingabe!AF$114,"-")</f>
        <v>-</v>
      </c>
      <c r="AD25" s="144" t="str">
        <f>IF(Eingabe!AG$114&lt;&gt;"",Eingabe!AG$114,"-")</f>
        <v>-</v>
      </c>
      <c r="AE25" s="144" t="str">
        <f>IF(Eingabe!AH$114&lt;&gt;"",Eingabe!AH$114,"-")</f>
        <v>-</v>
      </c>
      <c r="AF25" s="144" t="str">
        <f>IF(Eingabe!AI$114&lt;&gt;"",Eingabe!AI$114,"-")</f>
        <v>-</v>
      </c>
      <c r="AG25" s="145" t="str">
        <f>IF(Eingabe!AJ$114&lt;&gt;"",Eingabe!AJ$114,"-")</f>
        <v>-</v>
      </c>
      <c r="AH25" s="150">
        <v>2500</v>
      </c>
    </row>
    <row r="26" spans="1:34" s="259" customFormat="1" ht="12.95" customHeight="1" x14ac:dyDescent="0.2">
      <c r="A26" s="450" t="s">
        <v>27</v>
      </c>
      <c r="B26" s="451"/>
      <c r="C26" s="452"/>
      <c r="D26" s="243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  <c r="AC26" s="244"/>
      <c r="AD26" s="244"/>
      <c r="AE26" s="244"/>
      <c r="AF26" s="244"/>
      <c r="AG26" s="245"/>
      <c r="AH26" s="321"/>
    </row>
    <row r="27" spans="1:34" s="259" customFormat="1" ht="12.95" customHeight="1" x14ac:dyDescent="0.2">
      <c r="A27" s="464" t="s">
        <v>31</v>
      </c>
      <c r="B27" s="465"/>
      <c r="C27" s="323"/>
      <c r="D27" s="143" t="str">
        <f ca="1">IF(Eingabe!G$84&lt;&gt;"",Eingabe!G$84,"-")</f>
        <v>-</v>
      </c>
      <c r="E27" s="144" t="str">
        <f ca="1">IF(Eingabe!H$84&lt;&gt;"",Eingabe!H$84,"-")</f>
        <v>-</v>
      </c>
      <c r="F27" s="144" t="str">
        <f ca="1">IF(Eingabe!I$84&lt;&gt;"",Eingabe!I$84,"-")</f>
        <v>-</v>
      </c>
      <c r="G27" s="144" t="str">
        <f ca="1">IF(Eingabe!J$84&lt;&gt;"",Eingabe!J$84,"-")</f>
        <v>-</v>
      </c>
      <c r="H27" s="144" t="str">
        <f ca="1">IF(Eingabe!K$84&lt;&gt;"",Eingabe!K$84,"-")</f>
        <v>-</v>
      </c>
      <c r="I27" s="144" t="str">
        <f ca="1">IF(Eingabe!L$84&lt;&gt;"",Eingabe!L$84,"-")</f>
        <v>-</v>
      </c>
      <c r="J27" s="144" t="str">
        <f ca="1">IF(Eingabe!M$84&lt;&gt;"",Eingabe!M$84,"-")</f>
        <v>-</v>
      </c>
      <c r="K27" s="144" t="str">
        <f ca="1">IF(Eingabe!N$84&lt;&gt;"",Eingabe!N$84,"-")</f>
        <v>-</v>
      </c>
      <c r="L27" s="144" t="str">
        <f ca="1">IF(Eingabe!O$84&lt;&gt;"",Eingabe!O$84,"-")</f>
        <v>-</v>
      </c>
      <c r="M27" s="144" t="str">
        <f ca="1">IF(Eingabe!P$84&lt;&gt;"",Eingabe!P$84,"-")</f>
        <v>-</v>
      </c>
      <c r="N27" s="144" t="str">
        <f ca="1">IF(Eingabe!Q$84&lt;&gt;"",Eingabe!Q$84,"-")</f>
        <v>-</v>
      </c>
      <c r="O27" s="144" t="str">
        <f ca="1">IF(Eingabe!R$84&lt;&gt;"",Eingabe!R$84,"-")</f>
        <v>-</v>
      </c>
      <c r="P27" s="144" t="str">
        <f ca="1">IF(Eingabe!S$84&lt;&gt;"",Eingabe!S$84,"-")</f>
        <v>-</v>
      </c>
      <c r="Q27" s="144" t="str">
        <f ca="1">IF(Eingabe!T$84&lt;&gt;"",Eingabe!T$84,"-")</f>
        <v>-</v>
      </c>
      <c r="R27" s="144" t="str">
        <f ca="1">IF(Eingabe!U$84&lt;&gt;"",Eingabe!U$84,"-")</f>
        <v>-</v>
      </c>
      <c r="S27" s="144" t="str">
        <f ca="1">IF(Eingabe!V$84&lt;&gt;"",Eingabe!V$84,"-")</f>
        <v>-</v>
      </c>
      <c r="T27" s="144" t="str">
        <f ca="1">IF(Eingabe!W$84&lt;&gt;"",Eingabe!W$84,"-")</f>
        <v>-</v>
      </c>
      <c r="U27" s="144" t="str">
        <f ca="1">IF(Eingabe!X$84&lt;&gt;"",Eingabe!X$84,"-")</f>
        <v>-</v>
      </c>
      <c r="V27" s="144" t="str">
        <f ca="1">IF(Eingabe!Y$84&lt;&gt;"",Eingabe!Y$84,"-")</f>
        <v>-</v>
      </c>
      <c r="W27" s="144" t="str">
        <f ca="1">IF(Eingabe!Z$84&lt;&gt;"",Eingabe!Z$84,"-")</f>
        <v>-</v>
      </c>
      <c r="X27" s="144" t="str">
        <f>IF(Eingabe!AA$84&lt;&gt;"",Eingabe!AA$84,"-")</f>
        <v>-</v>
      </c>
      <c r="Y27" s="144" t="str">
        <f>IF(Eingabe!AB$84&lt;&gt;"",Eingabe!AB$84,"-")</f>
        <v>-</v>
      </c>
      <c r="Z27" s="144" t="str">
        <f>IF(Eingabe!AC$84&lt;&gt;"",Eingabe!AC$84,"-")</f>
        <v>-</v>
      </c>
      <c r="AA27" s="144" t="str">
        <f>IF(Eingabe!AD$84&lt;&gt;"",Eingabe!AD$84,"-")</f>
        <v>-</v>
      </c>
      <c r="AB27" s="144" t="str">
        <f>IF(Eingabe!AE$84&lt;&gt;"",Eingabe!AE$84,"-")</f>
        <v>-</v>
      </c>
      <c r="AC27" s="144" t="str">
        <f>IF(Eingabe!AF$84&lt;&gt;"",Eingabe!AF$84,"-")</f>
        <v>-</v>
      </c>
      <c r="AD27" s="144" t="str">
        <f>IF(Eingabe!AG$84&lt;&gt;"",Eingabe!AG$84,"-")</f>
        <v>-</v>
      </c>
      <c r="AE27" s="144" t="str">
        <f>IF(Eingabe!AH$84&lt;&gt;"",Eingabe!AH$84,"-")</f>
        <v>-</v>
      </c>
      <c r="AF27" s="144" t="str">
        <f>IF(Eingabe!AI$84&lt;&gt;"",Eingabe!AI$84,"-")</f>
        <v>-</v>
      </c>
      <c r="AG27" s="145" t="str">
        <f>IF(Eingabe!AJ$84&lt;&gt;"",Eingabe!AJ$84,"-")</f>
        <v>-</v>
      </c>
      <c r="AH27" s="324" t="s">
        <v>165</v>
      </c>
    </row>
    <row r="28" spans="1:34" s="259" customFormat="1" ht="12.95" customHeight="1" x14ac:dyDescent="0.2">
      <c r="A28" s="448" t="s">
        <v>17</v>
      </c>
      <c r="B28" s="449"/>
      <c r="C28" s="16" t="s">
        <v>38</v>
      </c>
      <c r="D28" s="143" t="str">
        <f ca="1">IF(Eingabe!G$95&lt;&gt;"",Eingabe!G$95,"-")</f>
        <v>-</v>
      </c>
      <c r="E28" s="144" t="str">
        <f ca="1">IF(Eingabe!H$95&lt;&gt;"",Eingabe!H$95,"-")</f>
        <v>-</v>
      </c>
      <c r="F28" s="144" t="str">
        <f ca="1">IF(Eingabe!I$95&lt;&gt;"",Eingabe!I$95,"-")</f>
        <v>-</v>
      </c>
      <c r="G28" s="144" t="str">
        <f ca="1">IF(Eingabe!J$95&lt;&gt;"",Eingabe!J$95,"-")</f>
        <v>-</v>
      </c>
      <c r="H28" s="144" t="str">
        <f ca="1">IF(Eingabe!K$95&lt;&gt;"",Eingabe!K$95,"-")</f>
        <v>-</v>
      </c>
      <c r="I28" s="144" t="str">
        <f ca="1">IF(Eingabe!L$95&lt;&gt;"",Eingabe!L$95,"-")</f>
        <v>-</v>
      </c>
      <c r="J28" s="144" t="str">
        <f ca="1">IF(Eingabe!M$95&lt;&gt;"",Eingabe!M$95,"-")</f>
        <v>-</v>
      </c>
      <c r="K28" s="144" t="str">
        <f ca="1">IF(Eingabe!N$95&lt;&gt;"",Eingabe!N$95,"-")</f>
        <v>-</v>
      </c>
      <c r="L28" s="144" t="str">
        <f ca="1">IF(Eingabe!O$95&lt;&gt;"",Eingabe!O$95,"-")</f>
        <v>-</v>
      </c>
      <c r="M28" s="144" t="str">
        <f ca="1">IF(Eingabe!P$95&lt;&gt;"",Eingabe!P$95,"-")</f>
        <v>-</v>
      </c>
      <c r="N28" s="144" t="str">
        <f ca="1">IF(Eingabe!Q$95&lt;&gt;"",Eingabe!Q$95,"-")</f>
        <v>-</v>
      </c>
      <c r="O28" s="144" t="str">
        <f ca="1">IF(Eingabe!R$95&lt;&gt;"",Eingabe!R$95,"-")</f>
        <v>-</v>
      </c>
      <c r="P28" s="144" t="str">
        <f ca="1">IF(Eingabe!S$95&lt;&gt;"",Eingabe!S$95,"-")</f>
        <v>-</v>
      </c>
      <c r="Q28" s="144" t="str">
        <f ca="1">IF(Eingabe!T$95&lt;&gt;"",Eingabe!T$95,"-")</f>
        <v>-</v>
      </c>
      <c r="R28" s="144" t="str">
        <f ca="1">IF(Eingabe!U$95&lt;&gt;"",Eingabe!U$95,"-")</f>
        <v>-</v>
      </c>
      <c r="S28" s="144" t="str">
        <f ca="1">IF(Eingabe!V$95&lt;&gt;"",Eingabe!V$95,"-")</f>
        <v>-</v>
      </c>
      <c r="T28" s="144" t="str">
        <f ca="1">IF(Eingabe!W$95&lt;&gt;"",Eingabe!W$95,"-")</f>
        <v>-</v>
      </c>
      <c r="U28" s="144" t="str">
        <f ca="1">IF(Eingabe!X$95&lt;&gt;"",Eingabe!X$95,"-")</f>
        <v>-</v>
      </c>
      <c r="V28" s="144" t="str">
        <f ca="1">IF(Eingabe!Y$95&lt;&gt;"",Eingabe!Y$95,"-")</f>
        <v>-</v>
      </c>
      <c r="W28" s="144" t="str">
        <f ca="1">IF(Eingabe!Z$95&lt;&gt;"",Eingabe!Z$95,"-")</f>
        <v>-</v>
      </c>
      <c r="X28" s="144" t="str">
        <f>IF(Eingabe!AA$95&lt;&gt;"",Eingabe!AA$95,"-")</f>
        <v>-</v>
      </c>
      <c r="Y28" s="144" t="str">
        <f>IF(Eingabe!AB$95&lt;&gt;"",Eingabe!AB$95,"-")</f>
        <v>-</v>
      </c>
      <c r="Z28" s="144" t="str">
        <f>IF(Eingabe!AC$95&lt;&gt;"",Eingabe!AC$95,"-")</f>
        <v>-</v>
      </c>
      <c r="AA28" s="144" t="str">
        <f>IF(Eingabe!AD$95&lt;&gt;"",Eingabe!AD$95,"-")</f>
        <v>-</v>
      </c>
      <c r="AB28" s="144" t="str">
        <f>IF(Eingabe!AE$95&lt;&gt;"",Eingabe!AE$95,"-")</f>
        <v>-</v>
      </c>
      <c r="AC28" s="144" t="str">
        <f>IF(Eingabe!AF$95&lt;&gt;"",Eingabe!AF$95,"-")</f>
        <v>-</v>
      </c>
      <c r="AD28" s="144" t="str">
        <f>IF(Eingabe!AG$95&lt;&gt;"",Eingabe!AG$95,"-")</f>
        <v>-</v>
      </c>
      <c r="AE28" s="144" t="str">
        <f>IF(Eingabe!AH$95&lt;&gt;"",Eingabe!AH$95,"-")</f>
        <v>-</v>
      </c>
      <c r="AF28" s="144" t="str">
        <f>IF(Eingabe!AI$95&lt;&gt;"",Eingabe!AI$95,"-")</f>
        <v>-</v>
      </c>
      <c r="AG28" s="145" t="str">
        <f>IF(Eingabe!AJ$95&lt;&gt;"",Eingabe!AJ$95,"-")</f>
        <v>-</v>
      </c>
      <c r="AH28" s="147">
        <v>0.2</v>
      </c>
    </row>
    <row r="29" spans="1:34" ht="12.95" customHeight="1" x14ac:dyDescent="0.2">
      <c r="A29" s="448" t="s">
        <v>18</v>
      </c>
      <c r="B29" s="449"/>
      <c r="C29" s="16" t="s">
        <v>38</v>
      </c>
      <c r="D29" s="143" t="str">
        <f ca="1">IF(Eingabe!G$97&lt;&gt;"",Eingabe!G$97,"-")</f>
        <v>-</v>
      </c>
      <c r="E29" s="144" t="str">
        <f ca="1">IF(Eingabe!H$97&lt;&gt;"",Eingabe!H$97,"-")</f>
        <v>-</v>
      </c>
      <c r="F29" s="144" t="str">
        <f ca="1">IF(Eingabe!I$97&lt;&gt;"",Eingabe!I$97,"-")</f>
        <v>-</v>
      </c>
      <c r="G29" s="144" t="str">
        <f ca="1">IF(Eingabe!J$97&lt;&gt;"",Eingabe!J$97,"-")</f>
        <v>-</v>
      </c>
      <c r="H29" s="144" t="str">
        <f ca="1">IF(Eingabe!K$97&lt;&gt;"",Eingabe!K$97,"-")</f>
        <v>-</v>
      </c>
      <c r="I29" s="144" t="str">
        <f ca="1">IF(Eingabe!L$97&lt;&gt;"",Eingabe!L$97,"-")</f>
        <v>-</v>
      </c>
      <c r="J29" s="144" t="str">
        <f ca="1">IF(Eingabe!M$97&lt;&gt;"",Eingabe!M$97,"-")</f>
        <v>-</v>
      </c>
      <c r="K29" s="144" t="str">
        <f ca="1">IF(Eingabe!N$97&lt;&gt;"",Eingabe!N$97,"-")</f>
        <v>-</v>
      </c>
      <c r="L29" s="144" t="str">
        <f ca="1">IF(Eingabe!O$97&lt;&gt;"",Eingabe!O$97,"-")</f>
        <v>-</v>
      </c>
      <c r="M29" s="144" t="str">
        <f ca="1">IF(Eingabe!P$97&lt;&gt;"",Eingabe!P$97,"-")</f>
        <v>-</v>
      </c>
      <c r="N29" s="144" t="str">
        <f ca="1">IF(Eingabe!Q$97&lt;&gt;"",Eingabe!Q$97,"-")</f>
        <v>-</v>
      </c>
      <c r="O29" s="144" t="str">
        <f ca="1">IF(Eingabe!R$97&lt;&gt;"",Eingabe!R$97,"-")</f>
        <v>-</v>
      </c>
      <c r="P29" s="144" t="str">
        <f ca="1">IF(Eingabe!S$97&lt;&gt;"",Eingabe!S$97,"-")</f>
        <v>-</v>
      </c>
      <c r="Q29" s="144" t="str">
        <f ca="1">IF(Eingabe!T$97&lt;&gt;"",Eingabe!T$97,"-")</f>
        <v>-</v>
      </c>
      <c r="R29" s="144" t="str">
        <f ca="1">IF(Eingabe!U$97&lt;&gt;"",Eingabe!U$97,"-")</f>
        <v>-</v>
      </c>
      <c r="S29" s="144" t="str">
        <f ca="1">IF(Eingabe!V$97&lt;&gt;"",Eingabe!V$97,"-")</f>
        <v>-</v>
      </c>
      <c r="T29" s="144" t="str">
        <f ca="1">IF(Eingabe!W$97&lt;&gt;"",Eingabe!W$97,"-")</f>
        <v>-</v>
      </c>
      <c r="U29" s="144" t="str">
        <f ca="1">IF(Eingabe!X$97&lt;&gt;"",Eingabe!X$97,"-")</f>
        <v>-</v>
      </c>
      <c r="V29" s="144" t="str">
        <f ca="1">IF(Eingabe!Y$97&lt;&gt;"",Eingabe!Y$97,"-")</f>
        <v>-</v>
      </c>
      <c r="W29" s="144" t="str">
        <f ca="1">IF(Eingabe!Z$97&lt;&gt;"",Eingabe!Z$97,"-")</f>
        <v>-</v>
      </c>
      <c r="X29" s="144" t="str">
        <f>IF(Eingabe!AA$97&lt;&gt;"",Eingabe!AA$97,"-")</f>
        <v>-</v>
      </c>
      <c r="Y29" s="144" t="str">
        <f>IF(Eingabe!AB$97&lt;&gt;"",Eingabe!AB$97,"-")</f>
        <v>-</v>
      </c>
      <c r="Z29" s="144" t="str">
        <f>IF(Eingabe!AC$97&lt;&gt;"",Eingabe!AC$97,"-")</f>
        <v>-</v>
      </c>
      <c r="AA29" s="144" t="str">
        <f>IF(Eingabe!AD$97&lt;&gt;"",Eingabe!AD$97,"-")</f>
        <v>-</v>
      </c>
      <c r="AB29" s="144" t="str">
        <f>IF(Eingabe!AE$97&lt;&gt;"",Eingabe!AE$97,"-")</f>
        <v>-</v>
      </c>
      <c r="AC29" s="144" t="str">
        <f>IF(Eingabe!AF$97&lt;&gt;"",Eingabe!AF$97,"-")</f>
        <v>-</v>
      </c>
      <c r="AD29" s="144" t="str">
        <f>IF(Eingabe!AG$97&lt;&gt;"",Eingabe!AG$97,"-")</f>
        <v>-</v>
      </c>
      <c r="AE29" s="144" t="str">
        <f>IF(Eingabe!AH$97&lt;&gt;"",Eingabe!AH$97,"-")</f>
        <v>-</v>
      </c>
      <c r="AF29" s="144" t="str">
        <f>IF(Eingabe!AI$97&lt;&gt;"",Eingabe!AI$97,"-")</f>
        <v>-</v>
      </c>
      <c r="AG29" s="145" t="str">
        <f>IF(Eingabe!AJ$97&lt;&gt;"",Eingabe!AJ$97,"-")</f>
        <v>-</v>
      </c>
      <c r="AH29" s="147">
        <v>1</v>
      </c>
    </row>
    <row r="30" spans="1:34" ht="12.95" customHeight="1" x14ac:dyDescent="0.2">
      <c r="A30" s="448" t="s">
        <v>19</v>
      </c>
      <c r="B30" s="449"/>
      <c r="C30" s="16" t="s">
        <v>38</v>
      </c>
      <c r="D30" s="143" t="str">
        <f ca="1">IF(Eingabe!G$98&lt;&gt;"",Eingabe!G$98,"-")</f>
        <v>-</v>
      </c>
      <c r="E30" s="144" t="str">
        <f ca="1">IF(Eingabe!H$98&lt;&gt;"",Eingabe!H$98,"-")</f>
        <v>-</v>
      </c>
      <c r="F30" s="144" t="str">
        <f ca="1">IF(Eingabe!I$98&lt;&gt;"",Eingabe!I$98,"-")</f>
        <v>-</v>
      </c>
      <c r="G30" s="144" t="str">
        <f ca="1">IF(Eingabe!J$98&lt;&gt;"",Eingabe!J$98,"-")</f>
        <v>-</v>
      </c>
      <c r="H30" s="144" t="str">
        <f ca="1">IF(Eingabe!K$98&lt;&gt;"",Eingabe!K$98,"-")</f>
        <v>-</v>
      </c>
      <c r="I30" s="144" t="str">
        <f ca="1">IF(Eingabe!L$98&lt;&gt;"",Eingabe!L$98,"-")</f>
        <v>-</v>
      </c>
      <c r="J30" s="144" t="str">
        <f ca="1">IF(Eingabe!M$98&lt;&gt;"",Eingabe!M$98,"-")</f>
        <v>-</v>
      </c>
      <c r="K30" s="144" t="str">
        <f ca="1">IF(Eingabe!N$98&lt;&gt;"",Eingabe!N$98,"-")</f>
        <v>-</v>
      </c>
      <c r="L30" s="144" t="str">
        <f ca="1">IF(Eingabe!O$98&lt;&gt;"",Eingabe!O$98,"-")</f>
        <v>-</v>
      </c>
      <c r="M30" s="144" t="str">
        <f ca="1">IF(Eingabe!P$98&lt;&gt;"",Eingabe!P$98,"-")</f>
        <v>-</v>
      </c>
      <c r="N30" s="144" t="str">
        <f ca="1">IF(Eingabe!Q$98&lt;&gt;"",Eingabe!Q$98,"-")</f>
        <v>-</v>
      </c>
      <c r="O30" s="144" t="str">
        <f ca="1">IF(Eingabe!R$98&lt;&gt;"",Eingabe!R$98,"-")</f>
        <v>-</v>
      </c>
      <c r="P30" s="144" t="str">
        <f ca="1">IF(Eingabe!S$98&lt;&gt;"",Eingabe!S$98,"-")</f>
        <v>-</v>
      </c>
      <c r="Q30" s="144" t="str">
        <f ca="1">IF(Eingabe!T$98&lt;&gt;"",Eingabe!T$98,"-")</f>
        <v>-</v>
      </c>
      <c r="R30" s="144" t="str">
        <f ca="1">IF(Eingabe!U$98&lt;&gt;"",Eingabe!U$98,"-")</f>
        <v>-</v>
      </c>
      <c r="S30" s="144" t="str">
        <f ca="1">IF(Eingabe!V$98&lt;&gt;"",Eingabe!V$98,"-")</f>
        <v>-</v>
      </c>
      <c r="T30" s="144" t="str">
        <f ca="1">IF(Eingabe!W$98&lt;&gt;"",Eingabe!W$98,"-")</f>
        <v>-</v>
      </c>
      <c r="U30" s="144" t="str">
        <f ca="1">IF(Eingabe!X$98&lt;&gt;"",Eingabe!X$98,"-")</f>
        <v>-</v>
      </c>
      <c r="V30" s="144" t="str">
        <f ca="1">IF(Eingabe!Y$98&lt;&gt;"",Eingabe!Y$98,"-")</f>
        <v>-</v>
      </c>
      <c r="W30" s="144" t="str">
        <f ca="1">IF(Eingabe!Z$98&lt;&gt;"",Eingabe!Z$98,"-")</f>
        <v>-</v>
      </c>
      <c r="X30" s="144" t="str">
        <f>IF(Eingabe!AA$98&lt;&gt;"",Eingabe!AA$98,"-")</f>
        <v>-</v>
      </c>
      <c r="Y30" s="144" t="str">
        <f>IF(Eingabe!AB$98&lt;&gt;"",Eingabe!AB$98,"-")</f>
        <v>-</v>
      </c>
      <c r="Z30" s="144" t="str">
        <f>IF(Eingabe!AC$98&lt;&gt;"",Eingabe!AC$98,"-")</f>
        <v>-</v>
      </c>
      <c r="AA30" s="144" t="str">
        <f>IF(Eingabe!AD$98&lt;&gt;"",Eingabe!AD$98,"-")</f>
        <v>-</v>
      </c>
      <c r="AB30" s="144" t="str">
        <f>IF(Eingabe!AE$98&lt;&gt;"",Eingabe!AE$98,"-")</f>
        <v>-</v>
      </c>
      <c r="AC30" s="144" t="str">
        <f>IF(Eingabe!AF$98&lt;&gt;"",Eingabe!AF$98,"-")</f>
        <v>-</v>
      </c>
      <c r="AD30" s="144" t="str">
        <f>IF(Eingabe!AG$98&lt;&gt;"",Eingabe!AG$98,"-")</f>
        <v>-</v>
      </c>
      <c r="AE30" s="144" t="str">
        <f>IF(Eingabe!AH$98&lt;&gt;"",Eingabe!AH$98,"-")</f>
        <v>-</v>
      </c>
      <c r="AF30" s="144" t="str">
        <f>IF(Eingabe!AI$98&lt;&gt;"",Eingabe!AI$98,"-")</f>
        <v>-</v>
      </c>
      <c r="AG30" s="145" t="str">
        <f>IF(Eingabe!AJ$98&lt;&gt;"",Eingabe!AJ$98,"-")</f>
        <v>-</v>
      </c>
      <c r="AH30" s="147">
        <v>0.1</v>
      </c>
    </row>
    <row r="31" spans="1:34" ht="12.95" customHeight="1" x14ac:dyDescent="0.2">
      <c r="A31" s="461" t="s">
        <v>265</v>
      </c>
      <c r="B31" s="449"/>
      <c r="C31" s="16" t="s">
        <v>38</v>
      </c>
      <c r="D31" s="143" t="str">
        <f>IF(Eingabe!G$116&lt;&gt;"",Eingabe!G$116,"-")</f>
        <v>-</v>
      </c>
      <c r="E31" s="144" t="str">
        <f>IF(Eingabe!H$116&lt;&gt;"",Eingabe!H$116,"-")</f>
        <v>-</v>
      </c>
      <c r="F31" s="144" t="str">
        <f>IF(Eingabe!I$116&lt;&gt;"",Eingabe!I$116,"-")</f>
        <v>-</v>
      </c>
      <c r="G31" s="144" t="str">
        <f>IF(Eingabe!J$116&lt;&gt;"",Eingabe!J$116,"-")</f>
        <v>-</v>
      </c>
      <c r="H31" s="144" t="str">
        <f>IF(Eingabe!K$116&lt;&gt;"",Eingabe!K$116,"-")</f>
        <v>-</v>
      </c>
      <c r="I31" s="144" t="str">
        <f>IF(Eingabe!L$116&lt;&gt;"",Eingabe!L$116,"-")</f>
        <v>-</v>
      </c>
      <c r="J31" s="144" t="str">
        <f>IF(Eingabe!M$116&lt;&gt;"",Eingabe!M$116,"-")</f>
        <v>-</v>
      </c>
      <c r="K31" s="144" t="str">
        <f>IF(Eingabe!N$116&lt;&gt;"",Eingabe!N$116,"-")</f>
        <v>-</v>
      </c>
      <c r="L31" s="144" t="str">
        <f>IF(Eingabe!O$116&lt;&gt;"",Eingabe!O$116,"-")</f>
        <v>-</v>
      </c>
      <c r="M31" s="144" t="str">
        <f>IF(Eingabe!P$116&lt;&gt;"",Eingabe!P$116,"-")</f>
        <v>-</v>
      </c>
      <c r="N31" s="144" t="str">
        <f>IF(Eingabe!Q$116&lt;&gt;"",Eingabe!Q$116,"-")</f>
        <v>-</v>
      </c>
      <c r="O31" s="144" t="str">
        <f>IF(Eingabe!R$116&lt;&gt;"",Eingabe!R$116,"-")</f>
        <v>-</v>
      </c>
      <c r="P31" s="144" t="str">
        <f>IF(Eingabe!S$116&lt;&gt;"",Eingabe!S$116,"-")</f>
        <v>-</v>
      </c>
      <c r="Q31" s="144" t="str">
        <f>IF(Eingabe!T$116&lt;&gt;"",Eingabe!T$116,"-")</f>
        <v>-</v>
      </c>
      <c r="R31" s="144" t="str">
        <f>IF(Eingabe!U$116&lt;&gt;"",Eingabe!U$116,"-")</f>
        <v>-</v>
      </c>
      <c r="S31" s="144" t="str">
        <f>IF(Eingabe!V$116&lt;&gt;"",Eingabe!V$116,"-")</f>
        <v>-</v>
      </c>
      <c r="T31" s="144" t="str">
        <f>IF(Eingabe!W$116&lt;&gt;"",Eingabe!W$116,"-")</f>
        <v>-</v>
      </c>
      <c r="U31" s="144" t="str">
        <f>IF(Eingabe!X$116&lt;&gt;"",Eingabe!X$116,"-")</f>
        <v>-</v>
      </c>
      <c r="V31" s="144" t="str">
        <f>IF(Eingabe!Y$116&lt;&gt;"",Eingabe!Y$116,"-")</f>
        <v>-</v>
      </c>
      <c r="W31" s="144" t="str">
        <f>IF(Eingabe!Z$116&lt;&gt;"",Eingabe!Z$116,"-")</f>
        <v>-</v>
      </c>
      <c r="X31" s="144" t="str">
        <f>IF(Eingabe!AA$116&lt;&gt;"",Eingabe!AA$116,"-")</f>
        <v>-</v>
      </c>
      <c r="Y31" s="144" t="str">
        <f>IF(Eingabe!AB$116&lt;&gt;"",Eingabe!AB$116,"-")</f>
        <v>-</v>
      </c>
      <c r="Z31" s="144" t="str">
        <f>IF(Eingabe!AC$116&lt;&gt;"",Eingabe!AC$116,"-")</f>
        <v>-</v>
      </c>
      <c r="AA31" s="144" t="str">
        <f>IF(Eingabe!AD$116&lt;&gt;"",Eingabe!AD$116,"-")</f>
        <v>-</v>
      </c>
      <c r="AB31" s="144" t="str">
        <f>IF(Eingabe!AE$116&lt;&gt;"",Eingabe!AE$116,"-")</f>
        <v>-</v>
      </c>
      <c r="AC31" s="144" t="str">
        <f>IF(Eingabe!AF$116&lt;&gt;"",Eingabe!AF$116,"-")</f>
        <v>-</v>
      </c>
      <c r="AD31" s="144" t="str">
        <f>IF(Eingabe!AG$116&lt;&gt;"",Eingabe!AG$116,"-")</f>
        <v>-</v>
      </c>
      <c r="AE31" s="144" t="str">
        <f>IF(Eingabe!AH$116&lt;&gt;"",Eingabe!AH$116,"-")</f>
        <v>-</v>
      </c>
      <c r="AF31" s="144" t="str">
        <f>IF(Eingabe!AI$116&lt;&gt;"",Eingabe!AI$116,"-")</f>
        <v>-</v>
      </c>
      <c r="AG31" s="145" t="str">
        <f>IF(Eingabe!AJ$116&lt;&gt;"",Eingabe!AJ$116,"-")</f>
        <v>-</v>
      </c>
      <c r="AH31" s="147">
        <v>0.1</v>
      </c>
    </row>
    <row r="32" spans="1:34" ht="12.95" customHeight="1" x14ac:dyDescent="0.2">
      <c r="A32" s="448" t="s">
        <v>21</v>
      </c>
      <c r="B32" s="449"/>
      <c r="C32" s="16" t="s">
        <v>38</v>
      </c>
      <c r="D32" s="143" t="str">
        <f ca="1">IF(Eingabe!G$100&lt;&gt;"",Eingabe!G$100,"-")</f>
        <v>-</v>
      </c>
      <c r="E32" s="144" t="str">
        <f ca="1">IF(Eingabe!H$100&lt;&gt;"",Eingabe!H$100,"-")</f>
        <v>-</v>
      </c>
      <c r="F32" s="144" t="str">
        <f ca="1">IF(Eingabe!I$100&lt;&gt;"",Eingabe!I$100,"-")</f>
        <v>-</v>
      </c>
      <c r="G32" s="144" t="str">
        <f ca="1">IF(Eingabe!J$100&lt;&gt;"",Eingabe!J$100,"-")</f>
        <v>-</v>
      </c>
      <c r="H32" s="144" t="str">
        <f ca="1">IF(Eingabe!K$100&lt;&gt;"",Eingabe!K$100,"-")</f>
        <v>-</v>
      </c>
      <c r="I32" s="144" t="str">
        <f ca="1">IF(Eingabe!L$100&lt;&gt;"",Eingabe!L$100,"-")</f>
        <v>-</v>
      </c>
      <c r="J32" s="144" t="str">
        <f ca="1">IF(Eingabe!M$100&lt;&gt;"",Eingabe!M$100,"-")</f>
        <v>-</v>
      </c>
      <c r="K32" s="144" t="str">
        <f ca="1">IF(Eingabe!N$100&lt;&gt;"",Eingabe!N$100,"-")</f>
        <v>-</v>
      </c>
      <c r="L32" s="144" t="str">
        <f ca="1">IF(Eingabe!O$100&lt;&gt;"",Eingabe!O$100,"-")</f>
        <v>-</v>
      </c>
      <c r="M32" s="144" t="str">
        <f ca="1">IF(Eingabe!P$100&lt;&gt;"",Eingabe!P$100,"-")</f>
        <v>-</v>
      </c>
      <c r="N32" s="144" t="str">
        <f ca="1">IF(Eingabe!Q$100&lt;&gt;"",Eingabe!Q$100,"-")</f>
        <v>-</v>
      </c>
      <c r="O32" s="144" t="str">
        <f ca="1">IF(Eingabe!R$100&lt;&gt;"",Eingabe!R$100,"-")</f>
        <v>-</v>
      </c>
      <c r="P32" s="144" t="str">
        <f ca="1">IF(Eingabe!S$100&lt;&gt;"",Eingabe!S$100,"-")</f>
        <v>-</v>
      </c>
      <c r="Q32" s="144" t="str">
        <f ca="1">IF(Eingabe!T$100&lt;&gt;"",Eingabe!T$100,"-")</f>
        <v>-</v>
      </c>
      <c r="R32" s="144" t="str">
        <f ca="1">IF(Eingabe!U$100&lt;&gt;"",Eingabe!U$100,"-")</f>
        <v>-</v>
      </c>
      <c r="S32" s="144" t="str">
        <f ca="1">IF(Eingabe!V$100&lt;&gt;"",Eingabe!V$100,"-")</f>
        <v>-</v>
      </c>
      <c r="T32" s="144" t="str">
        <f ca="1">IF(Eingabe!W$100&lt;&gt;"",Eingabe!W$100,"-")</f>
        <v>-</v>
      </c>
      <c r="U32" s="144" t="str">
        <f ca="1">IF(Eingabe!X$100&lt;&gt;"",Eingabe!X$100,"-")</f>
        <v>-</v>
      </c>
      <c r="V32" s="144" t="str">
        <f ca="1">IF(Eingabe!Y$100&lt;&gt;"",Eingabe!Y$100,"-")</f>
        <v>-</v>
      </c>
      <c r="W32" s="144" t="str">
        <f ca="1">IF(Eingabe!Z$100&lt;&gt;"",Eingabe!Z$100,"-")</f>
        <v>-</v>
      </c>
      <c r="X32" s="144" t="str">
        <f>IF(Eingabe!AA$100&lt;&gt;"",Eingabe!AA$100,"-")</f>
        <v>-</v>
      </c>
      <c r="Y32" s="144" t="str">
        <f>IF(Eingabe!AB$100&lt;&gt;"",Eingabe!AB$100,"-")</f>
        <v>-</v>
      </c>
      <c r="Z32" s="144" t="str">
        <f>IF(Eingabe!AC$100&lt;&gt;"",Eingabe!AC$100,"-")</f>
        <v>-</v>
      </c>
      <c r="AA32" s="144" t="str">
        <f>IF(Eingabe!AD$100&lt;&gt;"",Eingabe!AD$100,"-")</f>
        <v>-</v>
      </c>
      <c r="AB32" s="144" t="str">
        <f>IF(Eingabe!AE$100&lt;&gt;"",Eingabe!AE$100,"-")</f>
        <v>-</v>
      </c>
      <c r="AC32" s="144" t="str">
        <f>IF(Eingabe!AF$100&lt;&gt;"",Eingabe!AF$100,"-")</f>
        <v>-</v>
      </c>
      <c r="AD32" s="144" t="str">
        <f>IF(Eingabe!AG$100&lt;&gt;"",Eingabe!AG$100,"-")</f>
        <v>-</v>
      </c>
      <c r="AE32" s="144" t="str">
        <f>IF(Eingabe!AH$100&lt;&gt;"",Eingabe!AH$100,"-")</f>
        <v>-</v>
      </c>
      <c r="AF32" s="144" t="str">
        <f>IF(Eingabe!AI$100&lt;&gt;"",Eingabe!AI$100,"-")</f>
        <v>-</v>
      </c>
      <c r="AG32" s="145" t="str">
        <f>IF(Eingabe!AJ$100&lt;&gt;"",Eingabe!AJ$100,"-")</f>
        <v>-</v>
      </c>
      <c r="AH32" s="147">
        <v>5</v>
      </c>
    </row>
    <row r="33" spans="1:38" ht="12.95" customHeight="1" x14ac:dyDescent="0.2">
      <c r="A33" s="448" t="s">
        <v>22</v>
      </c>
      <c r="B33" s="449"/>
      <c r="C33" s="16" t="s">
        <v>38</v>
      </c>
      <c r="D33" s="143" t="str">
        <f ca="1">IF(Eingabe!G$102&lt;&gt;"",Eingabe!G$102,"-")</f>
        <v>-</v>
      </c>
      <c r="E33" s="144" t="str">
        <f ca="1">IF(Eingabe!H$102&lt;&gt;"",Eingabe!H$102,"-")</f>
        <v>-</v>
      </c>
      <c r="F33" s="144" t="str">
        <f ca="1">IF(Eingabe!I$102&lt;&gt;"",Eingabe!I$102,"-")</f>
        <v>-</v>
      </c>
      <c r="G33" s="144" t="str">
        <f ca="1">IF(Eingabe!J$102&lt;&gt;"",Eingabe!J$102,"-")</f>
        <v>-</v>
      </c>
      <c r="H33" s="144" t="str">
        <f ca="1">IF(Eingabe!K$102&lt;&gt;"",Eingabe!K$102,"-")</f>
        <v>-</v>
      </c>
      <c r="I33" s="144" t="str">
        <f ca="1">IF(Eingabe!L$102&lt;&gt;"",Eingabe!L$102,"-")</f>
        <v>-</v>
      </c>
      <c r="J33" s="144" t="str">
        <f ca="1">IF(Eingabe!M$102&lt;&gt;"",Eingabe!M$102,"-")</f>
        <v>-</v>
      </c>
      <c r="K33" s="144" t="str">
        <f ca="1">IF(Eingabe!N$102&lt;&gt;"",Eingabe!N$102,"-")</f>
        <v>-</v>
      </c>
      <c r="L33" s="144" t="str">
        <f ca="1">IF(Eingabe!O$102&lt;&gt;"",Eingabe!O$102,"-")</f>
        <v>-</v>
      </c>
      <c r="M33" s="144" t="str">
        <f ca="1">IF(Eingabe!P$102&lt;&gt;"",Eingabe!P$102,"-")</f>
        <v>-</v>
      </c>
      <c r="N33" s="144" t="str">
        <f ca="1">IF(Eingabe!Q$102&lt;&gt;"",Eingabe!Q$102,"-")</f>
        <v>-</v>
      </c>
      <c r="O33" s="144" t="str">
        <f ca="1">IF(Eingabe!R$102&lt;&gt;"",Eingabe!R$102,"-")</f>
        <v>-</v>
      </c>
      <c r="P33" s="144" t="str">
        <f ca="1">IF(Eingabe!S$102&lt;&gt;"",Eingabe!S$102,"-")</f>
        <v>-</v>
      </c>
      <c r="Q33" s="144" t="str">
        <f ca="1">IF(Eingabe!T$102&lt;&gt;"",Eingabe!T$102,"-")</f>
        <v>-</v>
      </c>
      <c r="R33" s="144" t="str">
        <f ca="1">IF(Eingabe!U$102&lt;&gt;"",Eingabe!U$102,"-")</f>
        <v>-</v>
      </c>
      <c r="S33" s="144" t="str">
        <f ca="1">IF(Eingabe!V$102&lt;&gt;"",Eingabe!V$102,"-")</f>
        <v>-</v>
      </c>
      <c r="T33" s="144" t="str">
        <f ca="1">IF(Eingabe!W$102&lt;&gt;"",Eingabe!W$102,"-")</f>
        <v>-</v>
      </c>
      <c r="U33" s="144" t="str">
        <f ca="1">IF(Eingabe!X$102&lt;&gt;"",Eingabe!X$102,"-")</f>
        <v>-</v>
      </c>
      <c r="V33" s="144" t="str">
        <f ca="1">IF(Eingabe!Y$102&lt;&gt;"",Eingabe!Y$102,"-")</f>
        <v>-</v>
      </c>
      <c r="W33" s="144" t="str">
        <f ca="1">IF(Eingabe!Z$102&lt;&gt;"",Eingabe!Z$102,"-")</f>
        <v>-</v>
      </c>
      <c r="X33" s="144" t="str">
        <f>IF(Eingabe!AA$102&lt;&gt;"",Eingabe!AA$102,"-")</f>
        <v>-</v>
      </c>
      <c r="Y33" s="144" t="str">
        <f>IF(Eingabe!AB$102&lt;&gt;"",Eingabe!AB$102,"-")</f>
        <v>-</v>
      </c>
      <c r="Z33" s="144" t="str">
        <f>IF(Eingabe!AC$102&lt;&gt;"",Eingabe!AC$102,"-")</f>
        <v>-</v>
      </c>
      <c r="AA33" s="144" t="str">
        <f>IF(Eingabe!AD$102&lt;&gt;"",Eingabe!AD$102,"-")</f>
        <v>-</v>
      </c>
      <c r="AB33" s="144" t="str">
        <f>IF(Eingabe!AE$102&lt;&gt;"",Eingabe!AE$102,"-")</f>
        <v>-</v>
      </c>
      <c r="AC33" s="144" t="str">
        <f>IF(Eingabe!AF$102&lt;&gt;"",Eingabe!AF$102,"-")</f>
        <v>-</v>
      </c>
      <c r="AD33" s="144" t="str">
        <f>IF(Eingabe!AG$102&lt;&gt;"",Eingabe!AG$102,"-")</f>
        <v>-</v>
      </c>
      <c r="AE33" s="144" t="str">
        <f>IF(Eingabe!AH$102&lt;&gt;"",Eingabe!AH$102,"-")</f>
        <v>-</v>
      </c>
      <c r="AF33" s="144" t="str">
        <f>IF(Eingabe!AI$102&lt;&gt;"",Eingabe!AI$102,"-")</f>
        <v>-</v>
      </c>
      <c r="AG33" s="145" t="str">
        <f>IF(Eingabe!AJ$102&lt;&gt;"",Eingabe!AJ$102,"-")</f>
        <v>-</v>
      </c>
      <c r="AH33" s="147">
        <v>1</v>
      </c>
    </row>
    <row r="34" spans="1:38" ht="12.95" customHeight="1" x14ac:dyDescent="0.2">
      <c r="A34" s="448" t="s">
        <v>24</v>
      </c>
      <c r="B34" s="449"/>
      <c r="C34" s="16" t="s">
        <v>38</v>
      </c>
      <c r="D34" s="143" t="str">
        <f ca="1">IF(Eingabe!G$103&lt;&gt;"",Eingabe!G$103,"-")</f>
        <v>-</v>
      </c>
      <c r="E34" s="144" t="str">
        <f ca="1">IF(Eingabe!H$103&lt;&gt;"",Eingabe!H$103,"-")</f>
        <v>-</v>
      </c>
      <c r="F34" s="144" t="str">
        <f ca="1">IF(Eingabe!I$103&lt;&gt;"",Eingabe!I$103,"-")</f>
        <v>-</v>
      </c>
      <c r="G34" s="144" t="str">
        <f ca="1">IF(Eingabe!J$103&lt;&gt;"",Eingabe!J$103,"-")</f>
        <v>-</v>
      </c>
      <c r="H34" s="144" t="str">
        <f ca="1">IF(Eingabe!K$103&lt;&gt;"",Eingabe!K$103,"-")</f>
        <v>-</v>
      </c>
      <c r="I34" s="144" t="str">
        <f ca="1">IF(Eingabe!L$103&lt;&gt;"",Eingabe!L$103,"-")</f>
        <v>-</v>
      </c>
      <c r="J34" s="144" t="str">
        <f ca="1">IF(Eingabe!M$103&lt;&gt;"",Eingabe!M$103,"-")</f>
        <v>-</v>
      </c>
      <c r="K34" s="144" t="str">
        <f ca="1">IF(Eingabe!N$103&lt;&gt;"",Eingabe!N$103,"-")</f>
        <v>-</v>
      </c>
      <c r="L34" s="144" t="str">
        <f ca="1">IF(Eingabe!O$103&lt;&gt;"",Eingabe!O$103,"-")</f>
        <v>-</v>
      </c>
      <c r="M34" s="144" t="str">
        <f ca="1">IF(Eingabe!P$103&lt;&gt;"",Eingabe!P$103,"-")</f>
        <v>-</v>
      </c>
      <c r="N34" s="144" t="str">
        <f ca="1">IF(Eingabe!Q$103&lt;&gt;"",Eingabe!Q$103,"-")</f>
        <v>-</v>
      </c>
      <c r="O34" s="144" t="str">
        <f ca="1">IF(Eingabe!R$103&lt;&gt;"",Eingabe!R$103,"-")</f>
        <v>-</v>
      </c>
      <c r="P34" s="144" t="str">
        <f ca="1">IF(Eingabe!S$103&lt;&gt;"",Eingabe!S$103,"-")</f>
        <v>-</v>
      </c>
      <c r="Q34" s="144" t="str">
        <f ca="1">IF(Eingabe!T$103&lt;&gt;"",Eingabe!T$103,"-")</f>
        <v>-</v>
      </c>
      <c r="R34" s="144" t="str">
        <f ca="1">IF(Eingabe!U$103&lt;&gt;"",Eingabe!U$103,"-")</f>
        <v>-</v>
      </c>
      <c r="S34" s="144" t="str">
        <f ca="1">IF(Eingabe!V$103&lt;&gt;"",Eingabe!V$103,"-")</f>
        <v>-</v>
      </c>
      <c r="T34" s="144" t="str">
        <f ca="1">IF(Eingabe!W$103&lt;&gt;"",Eingabe!W$103,"-")</f>
        <v>-</v>
      </c>
      <c r="U34" s="144" t="str">
        <f ca="1">IF(Eingabe!X$103&lt;&gt;"",Eingabe!X$103,"-")</f>
        <v>-</v>
      </c>
      <c r="V34" s="144" t="str">
        <f ca="1">IF(Eingabe!Y$103&lt;&gt;"",Eingabe!Y$103,"-")</f>
        <v>-</v>
      </c>
      <c r="W34" s="144" t="str">
        <f ca="1">IF(Eingabe!Z$103&lt;&gt;"",Eingabe!Z$103,"-")</f>
        <v>-</v>
      </c>
      <c r="X34" s="144" t="str">
        <f>IF(Eingabe!AA$103&lt;&gt;"",Eingabe!AA$103,"-")</f>
        <v>-</v>
      </c>
      <c r="Y34" s="144" t="str">
        <f>IF(Eingabe!AB$103&lt;&gt;"",Eingabe!AB$103,"-")</f>
        <v>-</v>
      </c>
      <c r="Z34" s="144" t="str">
        <f>IF(Eingabe!AC$103&lt;&gt;"",Eingabe!AC$103,"-")</f>
        <v>-</v>
      </c>
      <c r="AA34" s="144" t="str">
        <f>IF(Eingabe!AD$103&lt;&gt;"",Eingabe!AD$103,"-")</f>
        <v>-</v>
      </c>
      <c r="AB34" s="144" t="str">
        <f>IF(Eingabe!AE$103&lt;&gt;"",Eingabe!AE$103,"-")</f>
        <v>-</v>
      </c>
      <c r="AC34" s="144" t="str">
        <f>IF(Eingabe!AF$103&lt;&gt;"",Eingabe!AF$103,"-")</f>
        <v>-</v>
      </c>
      <c r="AD34" s="144" t="str">
        <f>IF(Eingabe!AG$103&lt;&gt;"",Eingabe!AG$103,"-")</f>
        <v>-</v>
      </c>
      <c r="AE34" s="144" t="str">
        <f>IF(Eingabe!AH$103&lt;&gt;"",Eingabe!AH$103,"-")</f>
        <v>-</v>
      </c>
      <c r="AF34" s="144" t="str">
        <f>IF(Eingabe!AI$103&lt;&gt;"",Eingabe!AI$103,"-")</f>
        <v>-</v>
      </c>
      <c r="AG34" s="145" t="str">
        <f>IF(Eingabe!AJ$103&lt;&gt;"",Eingabe!AJ$103,"-")</f>
        <v>-</v>
      </c>
      <c r="AH34" s="147">
        <v>0.02</v>
      </c>
    </row>
    <row r="35" spans="1:38" ht="12.95" customHeight="1" x14ac:dyDescent="0.2">
      <c r="A35" s="433" t="s">
        <v>25</v>
      </c>
      <c r="B35" s="434"/>
      <c r="C35" s="16" t="s">
        <v>38</v>
      </c>
      <c r="D35" s="143" t="str">
        <f ca="1">IF(Eingabe!G$105&lt;&gt;"",Eingabe!G$105,"-")</f>
        <v>-</v>
      </c>
      <c r="E35" s="144" t="str">
        <f ca="1">IF(Eingabe!H$105&lt;&gt;"",Eingabe!H$105,"-")</f>
        <v>-</v>
      </c>
      <c r="F35" s="144" t="str">
        <f ca="1">IF(Eingabe!I$105&lt;&gt;"",Eingabe!I$105,"-")</f>
        <v>-</v>
      </c>
      <c r="G35" s="144" t="str">
        <f ca="1">IF(Eingabe!J$105&lt;&gt;"",Eingabe!J$105,"-")</f>
        <v>-</v>
      </c>
      <c r="H35" s="144" t="str">
        <f ca="1">IF(Eingabe!K$105&lt;&gt;"",Eingabe!K$105,"-")</f>
        <v>-</v>
      </c>
      <c r="I35" s="144" t="str">
        <f ca="1">IF(Eingabe!L$105&lt;&gt;"",Eingabe!L$105,"-")</f>
        <v>-</v>
      </c>
      <c r="J35" s="144" t="str">
        <f ca="1">IF(Eingabe!M$105&lt;&gt;"",Eingabe!M$105,"-")</f>
        <v>-</v>
      </c>
      <c r="K35" s="144" t="str">
        <f ca="1">IF(Eingabe!N$105&lt;&gt;"",Eingabe!N$105,"-")</f>
        <v>-</v>
      </c>
      <c r="L35" s="144" t="str">
        <f ca="1">IF(Eingabe!O$105&lt;&gt;"",Eingabe!O$105,"-")</f>
        <v>-</v>
      </c>
      <c r="M35" s="144" t="str">
        <f ca="1">IF(Eingabe!P$105&lt;&gt;"",Eingabe!P$105,"-")</f>
        <v>-</v>
      </c>
      <c r="N35" s="144" t="str">
        <f ca="1">IF(Eingabe!Q$105&lt;&gt;"",Eingabe!Q$105,"-")</f>
        <v>-</v>
      </c>
      <c r="O35" s="144" t="str">
        <f ca="1">IF(Eingabe!R$105&lt;&gt;"",Eingabe!R$105,"-")</f>
        <v>-</v>
      </c>
      <c r="P35" s="144" t="str">
        <f ca="1">IF(Eingabe!S$105&lt;&gt;"",Eingabe!S$105,"-")</f>
        <v>-</v>
      </c>
      <c r="Q35" s="144" t="str">
        <f ca="1">IF(Eingabe!T$105&lt;&gt;"",Eingabe!T$105,"-")</f>
        <v>-</v>
      </c>
      <c r="R35" s="144" t="str">
        <f ca="1">IF(Eingabe!U$105&lt;&gt;"",Eingabe!U$105,"-")</f>
        <v>-</v>
      </c>
      <c r="S35" s="144" t="str">
        <f ca="1">IF(Eingabe!V$105&lt;&gt;"",Eingabe!V$105,"-")</f>
        <v>-</v>
      </c>
      <c r="T35" s="144" t="str">
        <f ca="1">IF(Eingabe!W$105&lt;&gt;"",Eingabe!W$105,"-")</f>
        <v>-</v>
      </c>
      <c r="U35" s="144" t="str">
        <f ca="1">IF(Eingabe!X$105&lt;&gt;"",Eingabe!X$105,"-")</f>
        <v>-</v>
      </c>
      <c r="V35" s="144" t="str">
        <f ca="1">IF(Eingabe!Y$105&lt;&gt;"",Eingabe!Y$105,"-")</f>
        <v>-</v>
      </c>
      <c r="W35" s="144" t="str">
        <f ca="1">IF(Eingabe!Z$105&lt;&gt;"",Eingabe!Z$105,"-")</f>
        <v>-</v>
      </c>
      <c r="X35" s="144" t="str">
        <f>IF(Eingabe!AA$105&lt;&gt;"",Eingabe!AA$105,"-")</f>
        <v>-</v>
      </c>
      <c r="Y35" s="144" t="str">
        <f>IF(Eingabe!AB$105&lt;&gt;"",Eingabe!AB$105,"-")</f>
        <v>-</v>
      </c>
      <c r="Z35" s="144" t="str">
        <f>IF(Eingabe!AC$105&lt;&gt;"",Eingabe!AC$105,"-")</f>
        <v>-</v>
      </c>
      <c r="AA35" s="144" t="str">
        <f>IF(Eingabe!AD$105&lt;&gt;"",Eingabe!AD$105,"-")</f>
        <v>-</v>
      </c>
      <c r="AB35" s="144" t="str">
        <f>IF(Eingabe!AE$105&lt;&gt;"",Eingabe!AE$105,"-")</f>
        <v>-</v>
      </c>
      <c r="AC35" s="144" t="str">
        <f>IF(Eingabe!AF$105&lt;&gt;"",Eingabe!AF$105,"-")</f>
        <v>-</v>
      </c>
      <c r="AD35" s="144" t="str">
        <f>IF(Eingabe!AG$105&lt;&gt;"",Eingabe!AG$105,"-")</f>
        <v>-</v>
      </c>
      <c r="AE35" s="144" t="str">
        <f>IF(Eingabe!AH$105&lt;&gt;"",Eingabe!AH$105,"-")</f>
        <v>-</v>
      </c>
      <c r="AF35" s="144" t="str">
        <f>IF(Eingabe!AI$105&lt;&gt;"",Eingabe!AI$105,"-")</f>
        <v>-</v>
      </c>
      <c r="AG35" s="145" t="str">
        <f>IF(Eingabe!AJ$105&lt;&gt;"",Eingabe!AJ$105,"-")</f>
        <v>-</v>
      </c>
      <c r="AH35" s="147">
        <v>5</v>
      </c>
    </row>
    <row r="36" spans="1:38" ht="12.95" customHeight="1" x14ac:dyDescent="0.2">
      <c r="A36" s="433" t="s">
        <v>170</v>
      </c>
      <c r="B36" s="434"/>
      <c r="C36" s="16" t="s">
        <v>38</v>
      </c>
      <c r="D36" s="143" t="str">
        <f ca="1">IF(Eingabe!G$90&lt;&gt;"",Eingabe!G$90,"-")</f>
        <v>-</v>
      </c>
      <c r="E36" s="144" t="str">
        <f ca="1">IF(Eingabe!H$90&lt;&gt;"",Eingabe!H$90,"-")</f>
        <v>-</v>
      </c>
      <c r="F36" s="144" t="str">
        <f ca="1">IF(Eingabe!I$90&lt;&gt;"",Eingabe!I$90,"-")</f>
        <v>-</v>
      </c>
      <c r="G36" s="144" t="str">
        <f ca="1">IF(Eingabe!J$90&lt;&gt;"",Eingabe!J$90,"-")</f>
        <v>-</v>
      </c>
      <c r="H36" s="144" t="str">
        <f ca="1">IF(Eingabe!K$90&lt;&gt;"",Eingabe!K$90,"-")</f>
        <v>-</v>
      </c>
      <c r="I36" s="144" t="str">
        <f ca="1">IF(Eingabe!L$90&lt;&gt;"",Eingabe!L$90,"-")</f>
        <v>-</v>
      </c>
      <c r="J36" s="144" t="str">
        <f ca="1">IF(Eingabe!M$90&lt;&gt;"",Eingabe!M$90,"-")</f>
        <v>-</v>
      </c>
      <c r="K36" s="144" t="str">
        <f ca="1">IF(Eingabe!N$90&lt;&gt;"",Eingabe!N$90,"-")</f>
        <v>-</v>
      </c>
      <c r="L36" s="144" t="str">
        <f ca="1">IF(Eingabe!O$90&lt;&gt;"",Eingabe!O$90,"-")</f>
        <v>-</v>
      </c>
      <c r="M36" s="144" t="str">
        <f ca="1">IF(Eingabe!P$90&lt;&gt;"",Eingabe!P$90,"-")</f>
        <v>-</v>
      </c>
      <c r="N36" s="144" t="str">
        <f ca="1">IF(Eingabe!Q$90&lt;&gt;"",Eingabe!Q$90,"-")</f>
        <v>-</v>
      </c>
      <c r="O36" s="144" t="str">
        <f ca="1">IF(Eingabe!R$90&lt;&gt;"",Eingabe!R$90,"-")</f>
        <v>-</v>
      </c>
      <c r="P36" s="144" t="str">
        <f ca="1">IF(Eingabe!S$90&lt;&gt;"",Eingabe!S$90,"-")</f>
        <v>-</v>
      </c>
      <c r="Q36" s="144" t="str">
        <f ca="1">IF(Eingabe!T$90&lt;&gt;"",Eingabe!T$90,"-")</f>
        <v>-</v>
      </c>
      <c r="R36" s="144" t="str">
        <f ca="1">IF(Eingabe!U$90&lt;&gt;"",Eingabe!U$90,"-")</f>
        <v>-</v>
      </c>
      <c r="S36" s="144" t="str">
        <f ca="1">IF(Eingabe!V$90&lt;&gt;"",Eingabe!V$90,"-")</f>
        <v>-</v>
      </c>
      <c r="T36" s="144" t="str">
        <f ca="1">IF(Eingabe!W$90&lt;&gt;"",Eingabe!W$90,"-")</f>
        <v>-</v>
      </c>
      <c r="U36" s="144" t="str">
        <f ca="1">IF(Eingabe!X$90&lt;&gt;"",Eingabe!X$90,"-")</f>
        <v>-</v>
      </c>
      <c r="V36" s="144" t="str">
        <f ca="1">IF(Eingabe!Y$90&lt;&gt;"",Eingabe!Y$90,"-")</f>
        <v>-</v>
      </c>
      <c r="W36" s="144" t="str">
        <f ca="1">IF(Eingabe!Z$90&lt;&gt;"",Eingabe!Z$90,"-")</f>
        <v>-</v>
      </c>
      <c r="X36" s="144" t="str">
        <f>IF(Eingabe!AA$90&lt;&gt;"",Eingabe!AA$90,"-")</f>
        <v>-</v>
      </c>
      <c r="Y36" s="144" t="str">
        <f>IF(Eingabe!AB$90&lt;&gt;"",Eingabe!AB$90,"-")</f>
        <v>-</v>
      </c>
      <c r="Z36" s="144" t="str">
        <f>IF(Eingabe!AC$90&lt;&gt;"",Eingabe!AC$90,"-")</f>
        <v>-</v>
      </c>
      <c r="AA36" s="144" t="str">
        <f>IF(Eingabe!AD$90&lt;&gt;"",Eingabe!AD$90,"-")</f>
        <v>-</v>
      </c>
      <c r="AB36" s="144" t="str">
        <f>IF(Eingabe!AE$90&lt;&gt;"",Eingabe!AE$90,"-")</f>
        <v>-</v>
      </c>
      <c r="AC36" s="144" t="str">
        <f>IF(Eingabe!AF$90&lt;&gt;"",Eingabe!AF$90,"-")</f>
        <v>-</v>
      </c>
      <c r="AD36" s="144" t="str">
        <f>IF(Eingabe!AG$90&lt;&gt;"",Eingabe!AG$90,"-")</f>
        <v>-</v>
      </c>
      <c r="AE36" s="144" t="str">
        <f>IF(Eingabe!AH$90&lt;&gt;"",Eingabe!AH$90,"-")</f>
        <v>-</v>
      </c>
      <c r="AF36" s="144" t="str">
        <f>IF(Eingabe!AI$90&lt;&gt;"",Eingabe!AI$90,"-")</f>
        <v>-</v>
      </c>
      <c r="AG36" s="145" t="str">
        <f>IF(Eingabe!AJ$90&lt;&gt;"",Eingabe!AJ$90,"-")</f>
        <v>-</v>
      </c>
      <c r="AH36" s="147">
        <v>15</v>
      </c>
    </row>
    <row r="37" spans="1:38" ht="12.95" customHeight="1" x14ac:dyDescent="0.2">
      <c r="A37" s="433" t="s">
        <v>238</v>
      </c>
      <c r="B37" s="434"/>
      <c r="C37" s="16" t="s">
        <v>38</v>
      </c>
      <c r="D37" s="143" t="str">
        <f>IF(Eingabe!G$118&lt;&gt;"",Eingabe!G$118,"-")</f>
        <v>-</v>
      </c>
      <c r="E37" s="144" t="str">
        <f>IF(Eingabe!H$118&lt;&gt;"",Eingabe!H$118,"-")</f>
        <v>-</v>
      </c>
      <c r="F37" s="144" t="str">
        <f>IF(Eingabe!I$118&lt;&gt;"",Eingabe!I$118,"-")</f>
        <v>-</v>
      </c>
      <c r="G37" s="144" t="str">
        <f>IF(Eingabe!J$118&lt;&gt;"",Eingabe!J$118,"-")</f>
        <v>-</v>
      </c>
      <c r="H37" s="144" t="str">
        <f>IF(Eingabe!K$118&lt;&gt;"",Eingabe!K$118,"-")</f>
        <v>-</v>
      </c>
      <c r="I37" s="144" t="str">
        <f>IF(Eingabe!L$118&lt;&gt;"",Eingabe!L$118,"-")</f>
        <v>-</v>
      </c>
      <c r="J37" s="144" t="str">
        <f>IF(Eingabe!M$118&lt;&gt;"",Eingabe!M$118,"-")</f>
        <v>-</v>
      </c>
      <c r="K37" s="144" t="str">
        <f>IF(Eingabe!N$118&lt;&gt;"",Eingabe!N$118,"-")</f>
        <v>-</v>
      </c>
      <c r="L37" s="144" t="str">
        <f>IF(Eingabe!O$118&lt;&gt;"",Eingabe!O$118,"-")</f>
        <v>-</v>
      </c>
      <c r="M37" s="144" t="str">
        <f>IF(Eingabe!P$118&lt;&gt;"",Eingabe!P$118,"-")</f>
        <v>-</v>
      </c>
      <c r="N37" s="144" t="str">
        <f>IF(Eingabe!Q$118&lt;&gt;"",Eingabe!Q$118,"-")</f>
        <v>-</v>
      </c>
      <c r="O37" s="144" t="str">
        <f>IF(Eingabe!R$118&lt;&gt;"",Eingabe!R$118,"-")</f>
        <v>-</v>
      </c>
      <c r="P37" s="144" t="str">
        <f>IF(Eingabe!S$118&lt;&gt;"",Eingabe!S$118,"-")</f>
        <v>-</v>
      </c>
      <c r="Q37" s="144" t="str">
        <f>IF(Eingabe!T$118&lt;&gt;"",Eingabe!T$118,"-")</f>
        <v>-</v>
      </c>
      <c r="R37" s="144" t="str">
        <f>IF(Eingabe!U$118&lt;&gt;"",Eingabe!U$118,"-")</f>
        <v>-</v>
      </c>
      <c r="S37" s="144" t="str">
        <f>IF(Eingabe!V$118&lt;&gt;"",Eingabe!V$118,"-")</f>
        <v>-</v>
      </c>
      <c r="T37" s="144" t="str">
        <f>IF(Eingabe!W$118&lt;&gt;"",Eingabe!W$118,"-")</f>
        <v>-</v>
      </c>
      <c r="U37" s="144" t="str">
        <f>IF(Eingabe!X$118&lt;&gt;"",Eingabe!X$118,"-")</f>
        <v>-</v>
      </c>
      <c r="V37" s="144" t="str">
        <f>IF(Eingabe!Y$118&lt;&gt;"",Eingabe!Y$118,"-")</f>
        <v>-</v>
      </c>
      <c r="W37" s="144" t="str">
        <f>IF(Eingabe!Z$118&lt;&gt;"",Eingabe!Z$118,"-")</f>
        <v>-</v>
      </c>
      <c r="X37" s="144" t="str">
        <f>IF(Eingabe!AA$118&lt;&gt;"",Eingabe!AA$118,"-")</f>
        <v>-</v>
      </c>
      <c r="Y37" s="144" t="str">
        <f>IF(Eingabe!AB$118&lt;&gt;"",Eingabe!AB$118,"-")</f>
        <v>-</v>
      </c>
      <c r="Z37" s="144" t="str">
        <f>IF(Eingabe!AC$118&lt;&gt;"",Eingabe!AC$118,"-")</f>
        <v>-</v>
      </c>
      <c r="AA37" s="144" t="str">
        <f>IF(Eingabe!AD$118&lt;&gt;"",Eingabe!AD$118,"-")</f>
        <v>-</v>
      </c>
      <c r="AB37" s="144" t="str">
        <f>IF(Eingabe!AE$118&lt;&gt;"",Eingabe!AE$118,"-")</f>
        <v>-</v>
      </c>
      <c r="AC37" s="144" t="str">
        <f>IF(Eingabe!AF$118&lt;&gt;"",Eingabe!AF$118,"-")</f>
        <v>-</v>
      </c>
      <c r="AD37" s="144" t="str">
        <f>IF(Eingabe!AG$118&lt;&gt;"",Eingabe!AG$118,"-")</f>
        <v>-</v>
      </c>
      <c r="AE37" s="144" t="str">
        <f>IF(Eingabe!AH$118&lt;&gt;"",Eingabe!AH$118,"-")</f>
        <v>-</v>
      </c>
      <c r="AF37" s="144" t="str">
        <f>IF(Eingabe!AI$118&lt;&gt;"",Eingabe!AI$118,"-")</f>
        <v>-</v>
      </c>
      <c r="AG37" s="145" t="str">
        <f>IF(Eingabe!AJ$118&lt;&gt;"",Eingabe!AJ$118,"-")</f>
        <v>-</v>
      </c>
      <c r="AH37" s="147">
        <v>200</v>
      </c>
    </row>
    <row r="38" spans="1:38" ht="12.95" customHeight="1" x14ac:dyDescent="0.2">
      <c r="A38" s="433" t="s">
        <v>239</v>
      </c>
      <c r="B38" s="434"/>
      <c r="C38" s="16" t="s">
        <v>38</v>
      </c>
      <c r="D38" s="143" t="str">
        <f ca="1">IF(Eingabe!G$92&lt;&gt;"",Eingabe!G$92,"-")</f>
        <v>-</v>
      </c>
      <c r="E38" s="144" t="str">
        <f ca="1">IF(Eingabe!H$92&lt;&gt;"",Eingabe!H$92,"-")</f>
        <v>-</v>
      </c>
      <c r="F38" s="144" t="str">
        <f ca="1">IF(Eingabe!I$92&lt;&gt;"",Eingabe!I$92,"-")</f>
        <v>-</v>
      </c>
      <c r="G38" s="144" t="str">
        <f ca="1">IF(Eingabe!J$92&lt;&gt;"",Eingabe!J$92,"-")</f>
        <v>-</v>
      </c>
      <c r="H38" s="144" t="str">
        <f ca="1">IF(Eingabe!K$92&lt;&gt;"",Eingabe!K$92,"-")</f>
        <v>-</v>
      </c>
      <c r="I38" s="144" t="str">
        <f ca="1">IF(Eingabe!L$92&lt;&gt;"",Eingabe!L$92,"-")</f>
        <v>-</v>
      </c>
      <c r="J38" s="144" t="str">
        <f ca="1">IF(Eingabe!M$92&lt;&gt;"",Eingabe!M$92,"-")</f>
        <v>-</v>
      </c>
      <c r="K38" s="144" t="str">
        <f ca="1">IF(Eingabe!N$92&lt;&gt;"",Eingabe!N$92,"-")</f>
        <v>-</v>
      </c>
      <c r="L38" s="144" t="str">
        <f ca="1">IF(Eingabe!O$92&lt;&gt;"",Eingabe!O$92,"-")</f>
        <v>-</v>
      </c>
      <c r="M38" s="144" t="str">
        <f ca="1">IF(Eingabe!P$92&lt;&gt;"",Eingabe!P$92,"-")</f>
        <v>-</v>
      </c>
      <c r="N38" s="144" t="str">
        <f ca="1">IF(Eingabe!Q$92&lt;&gt;"",Eingabe!Q$92,"-")</f>
        <v>-</v>
      </c>
      <c r="O38" s="144" t="str">
        <f ca="1">IF(Eingabe!R$92&lt;&gt;"",Eingabe!R$92,"-")</f>
        <v>-</v>
      </c>
      <c r="P38" s="144" t="str">
        <f ca="1">IF(Eingabe!S$92&lt;&gt;"",Eingabe!S$92,"-")</f>
        <v>-</v>
      </c>
      <c r="Q38" s="144" t="str">
        <f ca="1">IF(Eingabe!T$92&lt;&gt;"",Eingabe!T$92,"-")</f>
        <v>-</v>
      </c>
      <c r="R38" s="144" t="str">
        <f ca="1">IF(Eingabe!U$92&lt;&gt;"",Eingabe!U$92,"-")</f>
        <v>-</v>
      </c>
      <c r="S38" s="144" t="str">
        <f ca="1">IF(Eingabe!V$92&lt;&gt;"",Eingabe!V$92,"-")</f>
        <v>-</v>
      </c>
      <c r="T38" s="144" t="str">
        <f ca="1">IF(Eingabe!W$92&lt;&gt;"",Eingabe!W$92,"-")</f>
        <v>-</v>
      </c>
      <c r="U38" s="144" t="str">
        <f ca="1">IF(Eingabe!X$92&lt;&gt;"",Eingabe!X$92,"-")</f>
        <v>-</v>
      </c>
      <c r="V38" s="144" t="str">
        <f ca="1">IF(Eingabe!Y$92&lt;&gt;"",Eingabe!Y$92,"-")</f>
        <v>-</v>
      </c>
      <c r="W38" s="144" t="str">
        <f ca="1">IF(Eingabe!Z$92&lt;&gt;"",Eingabe!Z$92,"-")</f>
        <v>-</v>
      </c>
      <c r="X38" s="144" t="str">
        <f>IF(Eingabe!AA$92&lt;&gt;"",Eingabe!AA$92,"-")</f>
        <v>-</v>
      </c>
      <c r="Y38" s="144" t="str">
        <f>IF(Eingabe!AB$92&lt;&gt;"",Eingabe!AB$92,"-")</f>
        <v>-</v>
      </c>
      <c r="Z38" s="144" t="str">
        <f>IF(Eingabe!AC$92&lt;&gt;"",Eingabe!AC$92,"-")</f>
        <v>-</v>
      </c>
      <c r="AA38" s="144" t="str">
        <f>IF(Eingabe!AD$92&lt;&gt;"",Eingabe!AD$92,"-")</f>
        <v>-</v>
      </c>
      <c r="AB38" s="144" t="str">
        <f>IF(Eingabe!AE$92&lt;&gt;"",Eingabe!AE$92,"-")</f>
        <v>-</v>
      </c>
      <c r="AC38" s="144" t="str">
        <f>IF(Eingabe!AF$92&lt;&gt;"",Eingabe!AF$92,"-")</f>
        <v>-</v>
      </c>
      <c r="AD38" s="144" t="str">
        <f>IF(Eingabe!AG$92&lt;&gt;"",Eingabe!AG$92,"-")</f>
        <v>-</v>
      </c>
      <c r="AE38" s="144" t="str">
        <f>IF(Eingabe!AH$92&lt;&gt;"",Eingabe!AH$92,"-")</f>
        <v>-</v>
      </c>
      <c r="AF38" s="144" t="str">
        <f>IF(Eingabe!AI$92&lt;&gt;"",Eingabe!AI$92,"-")</f>
        <v>-</v>
      </c>
      <c r="AG38" s="145" t="str">
        <f>IF(Eingabe!AJ$92&lt;&gt;"",Eingabe!AJ$92,"-")</f>
        <v>-</v>
      </c>
      <c r="AH38" s="147">
        <v>0.5</v>
      </c>
    </row>
    <row r="39" spans="1:38" ht="12.95" customHeight="1" x14ac:dyDescent="0.2">
      <c r="A39" s="462" t="s">
        <v>267</v>
      </c>
      <c r="B39" s="463"/>
      <c r="C39" s="28" t="s">
        <v>38</v>
      </c>
      <c r="D39" s="143" t="str">
        <f>IF(Eingabe!G$117&lt;&gt;"",Eingabe!G$117,"-")</f>
        <v>-</v>
      </c>
      <c r="E39" s="144" t="str">
        <f>IF(Eingabe!H$117&lt;&gt;"",Eingabe!H$117,"-")</f>
        <v>-</v>
      </c>
      <c r="F39" s="144" t="str">
        <f>IF(Eingabe!I$117&lt;&gt;"",Eingabe!I$117,"-")</f>
        <v>-</v>
      </c>
      <c r="G39" s="144" t="str">
        <f>IF(Eingabe!J$117&lt;&gt;"",Eingabe!J$117,"-")</f>
        <v>-</v>
      </c>
      <c r="H39" s="144" t="str">
        <f>IF(Eingabe!K$117&lt;&gt;"",Eingabe!K$117,"-")</f>
        <v>-</v>
      </c>
      <c r="I39" s="144" t="str">
        <f>IF(Eingabe!L$117&lt;&gt;"",Eingabe!L$117,"-")</f>
        <v>-</v>
      </c>
      <c r="J39" s="144" t="str">
        <f>IF(Eingabe!M$117&lt;&gt;"",Eingabe!M$117,"-")</f>
        <v>-</v>
      </c>
      <c r="K39" s="144" t="str">
        <f>IF(Eingabe!N$117&lt;&gt;"",Eingabe!N$117,"-")</f>
        <v>-</v>
      </c>
      <c r="L39" s="144" t="str">
        <f>IF(Eingabe!O$117&lt;&gt;"",Eingabe!O$117,"-")</f>
        <v>-</v>
      </c>
      <c r="M39" s="144" t="str">
        <f>IF(Eingabe!P$117&lt;&gt;"",Eingabe!P$117,"-")</f>
        <v>-</v>
      </c>
      <c r="N39" s="144" t="str">
        <f>IF(Eingabe!Q$117&lt;&gt;"",Eingabe!Q$117,"-")</f>
        <v>-</v>
      </c>
      <c r="O39" s="144" t="str">
        <f>IF(Eingabe!R$117&lt;&gt;"",Eingabe!R$117,"-")</f>
        <v>-</v>
      </c>
      <c r="P39" s="144" t="str">
        <f>IF(Eingabe!S$117&lt;&gt;"",Eingabe!S$117,"-")</f>
        <v>-</v>
      </c>
      <c r="Q39" s="144" t="str">
        <f>IF(Eingabe!T$117&lt;&gt;"",Eingabe!T$117,"-")</f>
        <v>-</v>
      </c>
      <c r="R39" s="144" t="str">
        <f>IF(Eingabe!U$117&lt;&gt;"",Eingabe!U$117,"-")</f>
        <v>-</v>
      </c>
      <c r="S39" s="144" t="str">
        <f>IF(Eingabe!V$117&lt;&gt;"",Eingabe!V$117,"-")</f>
        <v>-</v>
      </c>
      <c r="T39" s="144" t="str">
        <f>IF(Eingabe!W$117&lt;&gt;"",Eingabe!W$117,"-")</f>
        <v>-</v>
      </c>
      <c r="U39" s="144" t="str">
        <f>IF(Eingabe!X$117&lt;&gt;"",Eingabe!X$117,"-")</f>
        <v>-</v>
      </c>
      <c r="V39" s="144" t="str">
        <f>IF(Eingabe!Y$117&lt;&gt;"",Eingabe!Y$117,"-")</f>
        <v>-</v>
      </c>
      <c r="W39" s="144" t="str">
        <f>IF(Eingabe!Z$117&lt;&gt;"",Eingabe!Z$117,"-")</f>
        <v>-</v>
      </c>
      <c r="X39" s="144" t="str">
        <f>IF(Eingabe!AA$117&lt;&gt;"",Eingabe!AA$117,"-")</f>
        <v>-</v>
      </c>
      <c r="Y39" s="144" t="str">
        <f>IF(Eingabe!AB$117&lt;&gt;"",Eingabe!AB$117,"-")</f>
        <v>-</v>
      </c>
      <c r="Z39" s="144" t="str">
        <f>IF(Eingabe!AC$117&lt;&gt;"",Eingabe!AC$117,"-")</f>
        <v>-</v>
      </c>
      <c r="AA39" s="144" t="str">
        <f>IF(Eingabe!AD$117&lt;&gt;"",Eingabe!AD$117,"-")</f>
        <v>-</v>
      </c>
      <c r="AB39" s="144" t="str">
        <f>IF(Eingabe!AE$117&lt;&gt;"",Eingabe!AE$117,"-")</f>
        <v>-</v>
      </c>
      <c r="AC39" s="144" t="str">
        <f>IF(Eingabe!AF$117&lt;&gt;"",Eingabe!AF$117,"-")</f>
        <v>-</v>
      </c>
      <c r="AD39" s="144" t="str">
        <f>IF(Eingabe!AG$117&lt;&gt;"",Eingabe!AG$117,"-")</f>
        <v>-</v>
      </c>
      <c r="AE39" s="144" t="str">
        <f>IF(Eingabe!AH$117&lt;&gt;"",Eingabe!AH$117,"-")</f>
        <v>-</v>
      </c>
      <c r="AF39" s="144" t="str">
        <f>IF(Eingabe!AI$117&lt;&gt;"",Eingabe!AI$117,"-")</f>
        <v>-</v>
      </c>
      <c r="AG39" s="145" t="str">
        <f>IF(Eingabe!AJ$117&lt;&gt;"",Eingabe!AJ$117,"-")</f>
        <v>-</v>
      </c>
      <c r="AH39" s="147">
        <v>1.5</v>
      </c>
    </row>
    <row r="40" spans="1:38" ht="12.95" customHeight="1" x14ac:dyDescent="0.2">
      <c r="A40" s="462" t="s">
        <v>171</v>
      </c>
      <c r="B40" s="463"/>
      <c r="C40" s="28" t="s">
        <v>38</v>
      </c>
      <c r="D40" s="143" t="str">
        <f ca="1">IF(Eingabe!G$96&lt;&gt;"",Eingabe!G$96,"-")</f>
        <v>-</v>
      </c>
      <c r="E40" s="144" t="str">
        <f ca="1">IF(Eingabe!H$96&lt;&gt;"",Eingabe!H$96,"-")</f>
        <v>-</v>
      </c>
      <c r="F40" s="144" t="str">
        <f ca="1">IF(Eingabe!I$96&lt;&gt;"",Eingabe!I$96,"-")</f>
        <v>-</v>
      </c>
      <c r="G40" s="144" t="str">
        <f ca="1">IF(Eingabe!J$96&lt;&gt;"",Eingabe!J$96,"-")</f>
        <v>-</v>
      </c>
      <c r="H40" s="144" t="str">
        <f ca="1">IF(Eingabe!K$96&lt;&gt;"",Eingabe!K$96,"-")</f>
        <v>-</v>
      </c>
      <c r="I40" s="144" t="str">
        <f ca="1">IF(Eingabe!L$96&lt;&gt;"",Eingabe!L$96,"-")</f>
        <v>-</v>
      </c>
      <c r="J40" s="144" t="str">
        <f ca="1">IF(Eingabe!M$96&lt;&gt;"",Eingabe!M$96,"-")</f>
        <v>-</v>
      </c>
      <c r="K40" s="144" t="str">
        <f ca="1">IF(Eingabe!N$96&lt;&gt;"",Eingabe!N$96,"-")</f>
        <v>-</v>
      </c>
      <c r="L40" s="144" t="str">
        <f ca="1">IF(Eingabe!O$96&lt;&gt;"",Eingabe!O$96,"-")</f>
        <v>-</v>
      </c>
      <c r="M40" s="144" t="str">
        <f ca="1">IF(Eingabe!P$96&lt;&gt;"",Eingabe!P$96,"-")</f>
        <v>-</v>
      </c>
      <c r="N40" s="144" t="str">
        <f ca="1">IF(Eingabe!Q$96&lt;&gt;"",Eingabe!Q$96,"-")</f>
        <v>-</v>
      </c>
      <c r="O40" s="144" t="str">
        <f ca="1">IF(Eingabe!R$96&lt;&gt;"",Eingabe!R$96,"-")</f>
        <v>-</v>
      </c>
      <c r="P40" s="144" t="str">
        <f ca="1">IF(Eingabe!S$96&lt;&gt;"",Eingabe!S$96,"-")</f>
        <v>-</v>
      </c>
      <c r="Q40" s="144" t="str">
        <f ca="1">IF(Eingabe!T$96&lt;&gt;"",Eingabe!T$96,"-")</f>
        <v>-</v>
      </c>
      <c r="R40" s="144" t="str">
        <f ca="1">IF(Eingabe!U$96&lt;&gt;"",Eingabe!U$96,"-")</f>
        <v>-</v>
      </c>
      <c r="S40" s="144" t="str">
        <f ca="1">IF(Eingabe!V$96&lt;&gt;"",Eingabe!V$96,"-")</f>
        <v>-</v>
      </c>
      <c r="T40" s="144" t="str">
        <f ca="1">IF(Eingabe!W$96&lt;&gt;"",Eingabe!W$96,"-")</f>
        <v>-</v>
      </c>
      <c r="U40" s="144" t="str">
        <f ca="1">IF(Eingabe!X$96&lt;&gt;"",Eingabe!X$96,"-")</f>
        <v>-</v>
      </c>
      <c r="V40" s="144" t="str">
        <f ca="1">IF(Eingabe!Y$96&lt;&gt;"",Eingabe!Y$96,"-")</f>
        <v>-</v>
      </c>
      <c r="W40" s="144" t="str">
        <f ca="1">IF(Eingabe!Z$96&lt;&gt;"",Eingabe!Z$96,"-")</f>
        <v>-</v>
      </c>
      <c r="X40" s="144" t="str">
        <f>IF(Eingabe!AA$96&lt;&gt;"",Eingabe!AA$96,"-")</f>
        <v>-</v>
      </c>
      <c r="Y40" s="144" t="str">
        <f>IF(Eingabe!AB$96&lt;&gt;"",Eingabe!AB$96,"-")</f>
        <v>-</v>
      </c>
      <c r="Z40" s="144" t="str">
        <f>IF(Eingabe!AC$96&lt;&gt;"",Eingabe!AC$96,"-")</f>
        <v>-</v>
      </c>
      <c r="AA40" s="144" t="str">
        <f>IF(Eingabe!AD$96&lt;&gt;"",Eingabe!AD$96,"-")</f>
        <v>-</v>
      </c>
      <c r="AB40" s="144" t="str">
        <f>IF(Eingabe!AE$96&lt;&gt;"",Eingabe!AE$96,"-")</f>
        <v>-</v>
      </c>
      <c r="AC40" s="144" t="str">
        <f>IF(Eingabe!AF$96&lt;&gt;"",Eingabe!AF$96,"-")</f>
        <v>-</v>
      </c>
      <c r="AD40" s="144" t="str">
        <f>IF(Eingabe!AG$96&lt;&gt;"",Eingabe!AG$96,"-")</f>
        <v>-</v>
      </c>
      <c r="AE40" s="144" t="str">
        <f>IF(Eingabe!AH$96&lt;&gt;"",Eingabe!AH$96,"-")</f>
        <v>-</v>
      </c>
      <c r="AF40" s="144" t="str">
        <f>IF(Eingabe!AI$96&lt;&gt;"",Eingabe!AI$96,"-")</f>
        <v>-</v>
      </c>
      <c r="AG40" s="145" t="str">
        <f>IF(Eingabe!AJ$96&lt;&gt;"",Eingabe!AJ$96,"-")</f>
        <v>-</v>
      </c>
      <c r="AH40" s="147">
        <v>10</v>
      </c>
    </row>
    <row r="41" spans="1:38" ht="12.95" customHeight="1" x14ac:dyDescent="0.2">
      <c r="A41" s="462" t="s">
        <v>268</v>
      </c>
      <c r="B41" s="463"/>
      <c r="C41" s="28" t="s">
        <v>38</v>
      </c>
      <c r="D41" s="143" t="str">
        <f ca="1">IF(Eingabe!G$99&lt;&gt;"",Eingabe!G$99,"-")</f>
        <v>-</v>
      </c>
      <c r="E41" s="144" t="str">
        <f ca="1">IF(Eingabe!H$99&lt;&gt;"",Eingabe!H$99,"-")</f>
        <v>-</v>
      </c>
      <c r="F41" s="144" t="str">
        <f ca="1">IF(Eingabe!I$99&lt;&gt;"",Eingabe!I$99,"-")</f>
        <v>-</v>
      </c>
      <c r="G41" s="144" t="str">
        <f ca="1">IF(Eingabe!J$99&lt;&gt;"",Eingabe!J$99,"-")</f>
        <v>-</v>
      </c>
      <c r="H41" s="144" t="str">
        <f ca="1">IF(Eingabe!K$99&lt;&gt;"",Eingabe!K$99,"-")</f>
        <v>-</v>
      </c>
      <c r="I41" s="144" t="str">
        <f ca="1">IF(Eingabe!L$99&lt;&gt;"",Eingabe!L$99,"-")</f>
        <v>-</v>
      </c>
      <c r="J41" s="144" t="str">
        <f ca="1">IF(Eingabe!M$99&lt;&gt;"",Eingabe!M$99,"-")</f>
        <v>-</v>
      </c>
      <c r="K41" s="144" t="str">
        <f ca="1">IF(Eingabe!N$99&lt;&gt;"",Eingabe!N$99,"-")</f>
        <v>-</v>
      </c>
      <c r="L41" s="144" t="str">
        <f ca="1">IF(Eingabe!O$99&lt;&gt;"",Eingabe!O$99,"-")</f>
        <v>-</v>
      </c>
      <c r="M41" s="144" t="str">
        <f ca="1">IF(Eingabe!P$99&lt;&gt;"",Eingabe!P$99,"-")</f>
        <v>-</v>
      </c>
      <c r="N41" s="144" t="str">
        <f ca="1">IF(Eingabe!Q$99&lt;&gt;"",Eingabe!Q$99,"-")</f>
        <v>-</v>
      </c>
      <c r="O41" s="144" t="str">
        <f ca="1">IF(Eingabe!R$99&lt;&gt;"",Eingabe!R$99,"-")</f>
        <v>-</v>
      </c>
      <c r="P41" s="144" t="str">
        <f ca="1">IF(Eingabe!S$99&lt;&gt;"",Eingabe!S$99,"-")</f>
        <v>-</v>
      </c>
      <c r="Q41" s="144" t="str">
        <f ca="1">IF(Eingabe!T$99&lt;&gt;"",Eingabe!T$99,"-")</f>
        <v>-</v>
      </c>
      <c r="R41" s="144" t="str">
        <f ca="1">IF(Eingabe!U$99&lt;&gt;"",Eingabe!U$99,"-")</f>
        <v>-</v>
      </c>
      <c r="S41" s="144" t="str">
        <f ca="1">IF(Eingabe!V$99&lt;&gt;"",Eingabe!V$99,"-")</f>
        <v>-</v>
      </c>
      <c r="T41" s="144" t="str">
        <f ca="1">IF(Eingabe!W$99&lt;&gt;"",Eingabe!W$99,"-")</f>
        <v>-</v>
      </c>
      <c r="U41" s="144" t="str">
        <f ca="1">IF(Eingabe!X$99&lt;&gt;"",Eingabe!X$99,"-")</f>
        <v>-</v>
      </c>
      <c r="V41" s="144" t="str">
        <f ca="1">IF(Eingabe!Y$99&lt;&gt;"",Eingabe!Y$99,"-")</f>
        <v>-</v>
      </c>
      <c r="W41" s="144" t="str">
        <f ca="1">IF(Eingabe!Z$99&lt;&gt;"",Eingabe!Z$99,"-")</f>
        <v>-</v>
      </c>
      <c r="X41" s="144" t="str">
        <f>IF(Eingabe!AA$99&lt;&gt;"",Eingabe!AA$99,"-")</f>
        <v>-</v>
      </c>
      <c r="Y41" s="144" t="str">
        <f>IF(Eingabe!AB$99&lt;&gt;"",Eingabe!AB$99,"-")</f>
        <v>-</v>
      </c>
      <c r="Z41" s="144" t="str">
        <f>IF(Eingabe!AC$99&lt;&gt;"",Eingabe!AC$99,"-")</f>
        <v>-</v>
      </c>
      <c r="AA41" s="144" t="str">
        <f>IF(Eingabe!AD$99&lt;&gt;"",Eingabe!AD$99,"-")</f>
        <v>-</v>
      </c>
      <c r="AB41" s="144" t="str">
        <f>IF(Eingabe!AE$99&lt;&gt;"",Eingabe!AE$99,"-")</f>
        <v>-</v>
      </c>
      <c r="AC41" s="144" t="str">
        <f>IF(Eingabe!AF$99&lt;&gt;"",Eingabe!AF$99,"-")</f>
        <v>-</v>
      </c>
      <c r="AD41" s="144" t="str">
        <f>IF(Eingabe!AG$99&lt;&gt;"",Eingabe!AG$99,"-")</f>
        <v>-</v>
      </c>
      <c r="AE41" s="144" t="str">
        <f>IF(Eingabe!AH$99&lt;&gt;"",Eingabe!AH$99,"-")</f>
        <v>-</v>
      </c>
      <c r="AF41" s="144" t="str">
        <f>IF(Eingabe!AI$99&lt;&gt;"",Eingabe!AI$99,"-")</f>
        <v>-</v>
      </c>
      <c r="AG41" s="145" t="str">
        <f>IF(Eingabe!AJ$99&lt;&gt;"",Eingabe!AJ$99,"-")</f>
        <v>-</v>
      </c>
      <c r="AH41" s="147">
        <v>1</v>
      </c>
    </row>
    <row r="42" spans="1:38" ht="12.95" customHeight="1" x14ac:dyDescent="0.2">
      <c r="A42" s="462" t="s">
        <v>172</v>
      </c>
      <c r="B42" s="463"/>
      <c r="C42" s="28" t="s">
        <v>38</v>
      </c>
      <c r="D42" s="143" t="str">
        <f ca="1">IF(Eingabe!G$101&lt;&gt;"",Eingabe!G$101,"-")</f>
        <v>-</v>
      </c>
      <c r="E42" s="144" t="str">
        <f ca="1">IF(Eingabe!H$101&lt;&gt;"",Eingabe!H$101,"-")</f>
        <v>-</v>
      </c>
      <c r="F42" s="144" t="str">
        <f ca="1">IF(Eingabe!I$101&lt;&gt;"",Eingabe!I$101,"-")</f>
        <v>-</v>
      </c>
      <c r="G42" s="144" t="str">
        <f ca="1">IF(Eingabe!J$101&lt;&gt;"",Eingabe!J$101,"-")</f>
        <v>-</v>
      </c>
      <c r="H42" s="144" t="str">
        <f ca="1">IF(Eingabe!K$101&lt;&gt;"",Eingabe!K$101,"-")</f>
        <v>-</v>
      </c>
      <c r="I42" s="144" t="str">
        <f ca="1">IF(Eingabe!L$101&lt;&gt;"",Eingabe!L$101,"-")</f>
        <v>-</v>
      </c>
      <c r="J42" s="144" t="str">
        <f ca="1">IF(Eingabe!M$101&lt;&gt;"",Eingabe!M$101,"-")</f>
        <v>-</v>
      </c>
      <c r="K42" s="144" t="str">
        <f ca="1">IF(Eingabe!N$101&lt;&gt;"",Eingabe!N$101,"-")</f>
        <v>-</v>
      </c>
      <c r="L42" s="144" t="str">
        <f ca="1">IF(Eingabe!O$101&lt;&gt;"",Eingabe!O$101,"-")</f>
        <v>-</v>
      </c>
      <c r="M42" s="144" t="str">
        <f ca="1">IF(Eingabe!P$101&lt;&gt;"",Eingabe!P$101,"-")</f>
        <v>-</v>
      </c>
      <c r="N42" s="144" t="str">
        <f ca="1">IF(Eingabe!Q$101&lt;&gt;"",Eingabe!Q$101,"-")</f>
        <v>-</v>
      </c>
      <c r="O42" s="144" t="str">
        <f ca="1">IF(Eingabe!R$101&lt;&gt;"",Eingabe!R$101,"-")</f>
        <v>-</v>
      </c>
      <c r="P42" s="144" t="str">
        <f ca="1">IF(Eingabe!S$101&lt;&gt;"",Eingabe!S$101,"-")</f>
        <v>-</v>
      </c>
      <c r="Q42" s="144" t="str">
        <f ca="1">IF(Eingabe!T$101&lt;&gt;"",Eingabe!T$101,"-")</f>
        <v>-</v>
      </c>
      <c r="R42" s="144" t="str">
        <f ca="1">IF(Eingabe!U$101&lt;&gt;"",Eingabe!U$101,"-")</f>
        <v>-</v>
      </c>
      <c r="S42" s="144" t="str">
        <f ca="1">IF(Eingabe!V$101&lt;&gt;"",Eingabe!V$101,"-")</f>
        <v>-</v>
      </c>
      <c r="T42" s="144" t="str">
        <f ca="1">IF(Eingabe!W$101&lt;&gt;"",Eingabe!W$101,"-")</f>
        <v>-</v>
      </c>
      <c r="U42" s="144" t="str">
        <f ca="1">IF(Eingabe!X$101&lt;&gt;"",Eingabe!X$101,"-")</f>
        <v>-</v>
      </c>
      <c r="V42" s="144" t="str">
        <f ca="1">IF(Eingabe!Y$101&lt;&gt;"",Eingabe!Y$101,"-")</f>
        <v>-</v>
      </c>
      <c r="W42" s="144" t="str">
        <f ca="1">IF(Eingabe!Z$101&lt;&gt;"",Eingabe!Z$101,"-")</f>
        <v>-</v>
      </c>
      <c r="X42" s="144" t="str">
        <f>IF(Eingabe!AA$101&lt;&gt;"",Eingabe!AA$101,"-")</f>
        <v>-</v>
      </c>
      <c r="Y42" s="144" t="str">
        <f>IF(Eingabe!AB$101&lt;&gt;"",Eingabe!AB$101,"-")</f>
        <v>-</v>
      </c>
      <c r="Z42" s="144" t="str">
        <f>IF(Eingabe!AC$101&lt;&gt;"",Eingabe!AC$101,"-")</f>
        <v>-</v>
      </c>
      <c r="AA42" s="144" t="str">
        <f>IF(Eingabe!AD$101&lt;&gt;"",Eingabe!AD$101,"-")</f>
        <v>-</v>
      </c>
      <c r="AB42" s="144" t="str">
        <f>IF(Eingabe!AE$101&lt;&gt;"",Eingabe!AE$101,"-")</f>
        <v>-</v>
      </c>
      <c r="AC42" s="144" t="str">
        <f>IF(Eingabe!AF$101&lt;&gt;"",Eingabe!AF$101,"-")</f>
        <v>-</v>
      </c>
      <c r="AD42" s="144" t="str">
        <f>IF(Eingabe!AG$101&lt;&gt;"",Eingabe!AG$101,"-")</f>
        <v>-</v>
      </c>
      <c r="AE42" s="144" t="str">
        <f>IF(Eingabe!AH$101&lt;&gt;"",Eingabe!AH$101,"-")</f>
        <v>-</v>
      </c>
      <c r="AF42" s="144" t="str">
        <f>IF(Eingabe!AI$101&lt;&gt;"",Eingabe!AI$101,"-")</f>
        <v>-</v>
      </c>
      <c r="AG42" s="145" t="str">
        <f>IF(Eingabe!AJ$101&lt;&gt;"",Eingabe!AJ$101,"-")</f>
        <v>-</v>
      </c>
      <c r="AH42" s="147">
        <v>1</v>
      </c>
    </row>
    <row r="43" spans="1:38" ht="12.95" customHeight="1" x14ac:dyDescent="0.2">
      <c r="A43" s="462" t="s">
        <v>174</v>
      </c>
      <c r="B43" s="463"/>
      <c r="C43" s="28" t="s">
        <v>38</v>
      </c>
      <c r="D43" s="143" t="str">
        <f ca="1">IF(Eingabe!G$94&lt;&gt;"",Eingabe!G$94,"-")</f>
        <v>-</v>
      </c>
      <c r="E43" s="144" t="str">
        <f ca="1">IF(Eingabe!H$94&lt;&gt;"",Eingabe!H$94,"-")</f>
        <v>-</v>
      </c>
      <c r="F43" s="144" t="str">
        <f ca="1">IF(Eingabe!I$94&lt;&gt;"",Eingabe!I$94,"-")</f>
        <v>-</v>
      </c>
      <c r="G43" s="144" t="str">
        <f ca="1">IF(Eingabe!J$94&lt;&gt;"",Eingabe!J$94,"-")</f>
        <v>-</v>
      </c>
      <c r="H43" s="144" t="str">
        <f ca="1">IF(Eingabe!K$94&lt;&gt;"",Eingabe!K$94,"-")</f>
        <v>-</v>
      </c>
      <c r="I43" s="144" t="str">
        <f ca="1">IF(Eingabe!L$94&lt;&gt;"",Eingabe!L$94,"-")</f>
        <v>-</v>
      </c>
      <c r="J43" s="144" t="str">
        <f ca="1">IF(Eingabe!M$94&lt;&gt;"",Eingabe!M$94,"-")</f>
        <v>-</v>
      </c>
      <c r="K43" s="144" t="str">
        <f ca="1">IF(Eingabe!N$94&lt;&gt;"",Eingabe!N$94,"-")</f>
        <v>-</v>
      </c>
      <c r="L43" s="144" t="str">
        <f ca="1">IF(Eingabe!O$94&lt;&gt;"",Eingabe!O$94,"-")</f>
        <v>-</v>
      </c>
      <c r="M43" s="144" t="str">
        <f ca="1">IF(Eingabe!P$94&lt;&gt;"",Eingabe!P$94,"-")</f>
        <v>-</v>
      </c>
      <c r="N43" s="144" t="str">
        <f ca="1">IF(Eingabe!Q$94&lt;&gt;"",Eingabe!Q$94,"-")</f>
        <v>-</v>
      </c>
      <c r="O43" s="144" t="str">
        <f ca="1">IF(Eingabe!R$94&lt;&gt;"",Eingabe!R$94,"-")</f>
        <v>-</v>
      </c>
      <c r="P43" s="144" t="str">
        <f ca="1">IF(Eingabe!S$94&lt;&gt;"",Eingabe!S$94,"-")</f>
        <v>-</v>
      </c>
      <c r="Q43" s="144" t="str">
        <f ca="1">IF(Eingabe!T$94&lt;&gt;"",Eingabe!T$94,"-")</f>
        <v>-</v>
      </c>
      <c r="R43" s="144" t="str">
        <f ca="1">IF(Eingabe!U$94&lt;&gt;"",Eingabe!U$94,"-")</f>
        <v>-</v>
      </c>
      <c r="S43" s="144" t="str">
        <f ca="1">IF(Eingabe!V$94&lt;&gt;"",Eingabe!V$94,"-")</f>
        <v>-</v>
      </c>
      <c r="T43" s="144" t="str">
        <f ca="1">IF(Eingabe!W$94&lt;&gt;"",Eingabe!W$94,"-")</f>
        <v>-</v>
      </c>
      <c r="U43" s="144" t="str">
        <f ca="1">IF(Eingabe!X$94&lt;&gt;"",Eingabe!X$94,"-")</f>
        <v>-</v>
      </c>
      <c r="V43" s="144" t="str">
        <f ca="1">IF(Eingabe!Y$94&lt;&gt;"",Eingabe!Y$94,"-")</f>
        <v>-</v>
      </c>
      <c r="W43" s="144" t="str">
        <f ca="1">IF(Eingabe!Z$94&lt;&gt;"",Eingabe!Z$94,"-")</f>
        <v>-</v>
      </c>
      <c r="X43" s="144" t="str">
        <f>IF(Eingabe!AA$94&lt;&gt;"",Eingabe!AA$94,"-")</f>
        <v>-</v>
      </c>
      <c r="Y43" s="144" t="str">
        <f>IF(Eingabe!AB$94&lt;&gt;"",Eingabe!AB$94,"-")</f>
        <v>-</v>
      </c>
      <c r="Z43" s="144" t="str">
        <f>IF(Eingabe!AC$94&lt;&gt;"",Eingabe!AC$94,"-")</f>
        <v>-</v>
      </c>
      <c r="AA43" s="144" t="str">
        <f>IF(Eingabe!AD$94&lt;&gt;"",Eingabe!AD$94,"-")</f>
        <v>-</v>
      </c>
      <c r="AB43" s="144" t="str">
        <f>IF(Eingabe!AE$94&lt;&gt;"",Eingabe!AE$94,"-")</f>
        <v>-</v>
      </c>
      <c r="AC43" s="144" t="str">
        <f>IF(Eingabe!AF$94&lt;&gt;"",Eingabe!AF$94,"-")</f>
        <v>-</v>
      </c>
      <c r="AD43" s="144" t="str">
        <f>IF(Eingabe!AG$94&lt;&gt;"",Eingabe!AG$94,"-")</f>
        <v>-</v>
      </c>
      <c r="AE43" s="144" t="str">
        <f>IF(Eingabe!AH$94&lt;&gt;"",Eingabe!AH$94,"-")</f>
        <v>-</v>
      </c>
      <c r="AF43" s="144" t="str">
        <f>IF(Eingabe!AI$94&lt;&gt;"",Eingabe!AI$94,"-")</f>
        <v>-</v>
      </c>
      <c r="AG43" s="145" t="str">
        <f>IF(Eingabe!AJ$94&lt;&gt;"",Eingabe!AJ$94,"-")</f>
        <v>-</v>
      </c>
      <c r="AH43" s="147">
        <v>7.0000000000000007E-2</v>
      </c>
    </row>
    <row r="44" spans="1:38" ht="12.95" customHeight="1" x14ac:dyDescent="0.2">
      <c r="A44" s="462" t="s">
        <v>177</v>
      </c>
      <c r="B44" s="463"/>
      <c r="C44" s="28" t="s">
        <v>38</v>
      </c>
      <c r="D44" s="143" t="str">
        <f ca="1">IF(Eingabe!G$104&lt;&gt;"",Eingabe!G$104,"-")</f>
        <v>-</v>
      </c>
      <c r="E44" s="144" t="str">
        <f ca="1">IF(Eingabe!H$104&lt;&gt;"",Eingabe!H$104,"-")</f>
        <v>-</v>
      </c>
      <c r="F44" s="144" t="str">
        <f ca="1">IF(Eingabe!I$104&lt;&gt;"",Eingabe!I$104,"-")</f>
        <v>-</v>
      </c>
      <c r="G44" s="144" t="str">
        <f ca="1">IF(Eingabe!J$104&lt;&gt;"",Eingabe!J$104,"-")</f>
        <v>-</v>
      </c>
      <c r="H44" s="144" t="str">
        <f ca="1">IF(Eingabe!K$104&lt;&gt;"",Eingabe!K$104,"-")</f>
        <v>-</v>
      </c>
      <c r="I44" s="144" t="str">
        <f ca="1">IF(Eingabe!L$104&lt;&gt;"",Eingabe!L$104,"-")</f>
        <v>-</v>
      </c>
      <c r="J44" s="144" t="str">
        <f ca="1">IF(Eingabe!M$104&lt;&gt;"",Eingabe!M$104,"-")</f>
        <v>-</v>
      </c>
      <c r="K44" s="144" t="str">
        <f ca="1">IF(Eingabe!N$104&lt;&gt;"",Eingabe!N$104,"-")</f>
        <v>-</v>
      </c>
      <c r="L44" s="144" t="str">
        <f ca="1">IF(Eingabe!O$104&lt;&gt;"",Eingabe!O$104,"-")</f>
        <v>-</v>
      </c>
      <c r="M44" s="144" t="str">
        <f ca="1">IF(Eingabe!P$104&lt;&gt;"",Eingabe!P$104,"-")</f>
        <v>-</v>
      </c>
      <c r="N44" s="144" t="str">
        <f ca="1">IF(Eingabe!Q$104&lt;&gt;"",Eingabe!Q$104,"-")</f>
        <v>-</v>
      </c>
      <c r="O44" s="144" t="str">
        <f ca="1">IF(Eingabe!R$104&lt;&gt;"",Eingabe!R$104,"-")</f>
        <v>-</v>
      </c>
      <c r="P44" s="144" t="str">
        <f ca="1">IF(Eingabe!S$104&lt;&gt;"",Eingabe!S$104,"-")</f>
        <v>-</v>
      </c>
      <c r="Q44" s="144" t="str">
        <f ca="1">IF(Eingabe!T$104&lt;&gt;"",Eingabe!T$104,"-")</f>
        <v>-</v>
      </c>
      <c r="R44" s="144" t="str">
        <f ca="1">IF(Eingabe!U$104&lt;&gt;"",Eingabe!U$104,"-")</f>
        <v>-</v>
      </c>
      <c r="S44" s="144" t="str">
        <f ca="1">IF(Eingabe!V$104&lt;&gt;"",Eingabe!V$104,"-")</f>
        <v>-</v>
      </c>
      <c r="T44" s="144" t="str">
        <f ca="1">IF(Eingabe!W$104&lt;&gt;"",Eingabe!W$104,"-")</f>
        <v>-</v>
      </c>
      <c r="U44" s="144" t="str">
        <f ca="1">IF(Eingabe!X$104&lt;&gt;"",Eingabe!X$104,"-")</f>
        <v>-</v>
      </c>
      <c r="V44" s="144" t="str">
        <f ca="1">IF(Eingabe!Y$104&lt;&gt;"",Eingabe!Y$104,"-")</f>
        <v>-</v>
      </c>
      <c r="W44" s="144" t="str">
        <f ca="1">IF(Eingabe!Z$104&lt;&gt;"",Eingabe!Z$104,"-")</f>
        <v>-</v>
      </c>
      <c r="X44" s="144" t="str">
        <f>IF(Eingabe!AA$104&lt;&gt;"",Eingabe!AA$104,"-")</f>
        <v>-</v>
      </c>
      <c r="Y44" s="144" t="str">
        <f>IF(Eingabe!AB$104&lt;&gt;"",Eingabe!AB$104,"-")</f>
        <v>-</v>
      </c>
      <c r="Z44" s="144" t="str">
        <f>IF(Eingabe!AC$104&lt;&gt;"",Eingabe!AC$104,"-")</f>
        <v>-</v>
      </c>
      <c r="AA44" s="144" t="str">
        <f>IF(Eingabe!AD$104&lt;&gt;"",Eingabe!AD$104,"-")</f>
        <v>-</v>
      </c>
      <c r="AB44" s="144" t="str">
        <f>IF(Eingabe!AE$104&lt;&gt;"",Eingabe!AE$104,"-")</f>
        <v>-</v>
      </c>
      <c r="AC44" s="144" t="str">
        <f>IF(Eingabe!AF$104&lt;&gt;"",Eingabe!AF$104,"-")</f>
        <v>-</v>
      </c>
      <c r="AD44" s="144" t="str">
        <f>IF(Eingabe!AG$104&lt;&gt;"",Eingabe!AG$104,"-")</f>
        <v>-</v>
      </c>
      <c r="AE44" s="144" t="str">
        <f>IF(Eingabe!AH$104&lt;&gt;"",Eingabe!AH$104,"-")</f>
        <v>-</v>
      </c>
      <c r="AF44" s="144" t="str">
        <f>IF(Eingabe!AI$104&lt;&gt;"",Eingabe!AI$104,"-")</f>
        <v>-</v>
      </c>
      <c r="AG44" s="145" t="str">
        <f>IF(Eingabe!AJ$104&lt;&gt;"",Eingabe!AJ$104,"-")</f>
        <v>-</v>
      </c>
      <c r="AH44" s="147">
        <v>0.05</v>
      </c>
    </row>
    <row r="45" spans="1:38" ht="12.95" customHeight="1" thickBot="1" x14ac:dyDescent="0.25">
      <c r="A45" s="455" t="s">
        <v>241</v>
      </c>
      <c r="B45" s="456"/>
      <c r="C45" s="385" t="s">
        <v>38</v>
      </c>
      <c r="D45" s="151" t="str">
        <f ca="1">IF(Eingabe!G$93&lt;&gt;"",Eingabe!G$93,"-")</f>
        <v>-</v>
      </c>
      <c r="E45" s="152" t="str">
        <f ca="1">IF(Eingabe!H$93&lt;&gt;"",Eingabe!H$93,"-")</f>
        <v>-</v>
      </c>
      <c r="F45" s="152" t="str">
        <f ca="1">IF(Eingabe!I$93&lt;&gt;"",Eingabe!I$93,"-")</f>
        <v>-</v>
      </c>
      <c r="G45" s="152" t="str">
        <f ca="1">IF(Eingabe!J$93&lt;&gt;"",Eingabe!J$93,"-")</f>
        <v>-</v>
      </c>
      <c r="H45" s="152" t="str">
        <f ca="1">IF(Eingabe!K$93&lt;&gt;"",Eingabe!K$93,"-")</f>
        <v>-</v>
      </c>
      <c r="I45" s="152" t="str">
        <f ca="1">IF(Eingabe!L$93&lt;&gt;"",Eingabe!L$93,"-")</f>
        <v>-</v>
      </c>
      <c r="J45" s="152" t="str">
        <f ca="1">IF(Eingabe!M$93&lt;&gt;"",Eingabe!M$93,"-")</f>
        <v>-</v>
      </c>
      <c r="K45" s="152" t="str">
        <f ca="1">IF(Eingabe!N$93&lt;&gt;"",Eingabe!N$93,"-")</f>
        <v>-</v>
      </c>
      <c r="L45" s="152" t="str">
        <f ca="1">IF(Eingabe!O$93&lt;&gt;"",Eingabe!O$93,"-")</f>
        <v>-</v>
      </c>
      <c r="M45" s="152" t="str">
        <f ca="1">IF(Eingabe!P$93&lt;&gt;"",Eingabe!P$93,"-")</f>
        <v>-</v>
      </c>
      <c r="N45" s="152" t="str">
        <f ca="1">IF(Eingabe!Q$93&lt;&gt;"",Eingabe!Q$93,"-")</f>
        <v>-</v>
      </c>
      <c r="O45" s="152" t="str">
        <f ca="1">IF(Eingabe!R$93&lt;&gt;"",Eingabe!R$93,"-")</f>
        <v>-</v>
      </c>
      <c r="P45" s="152" t="str">
        <f ca="1">IF(Eingabe!S$93&lt;&gt;"",Eingabe!S$93,"-")</f>
        <v>-</v>
      </c>
      <c r="Q45" s="152" t="str">
        <f ca="1">IF(Eingabe!T$93&lt;&gt;"",Eingabe!T$93,"-")</f>
        <v>-</v>
      </c>
      <c r="R45" s="152" t="str">
        <f ca="1">IF(Eingabe!U$93&lt;&gt;"",Eingabe!U$93,"-")</f>
        <v>-</v>
      </c>
      <c r="S45" s="152" t="str">
        <f ca="1">IF(Eingabe!V$93&lt;&gt;"",Eingabe!V$93,"-")</f>
        <v>-</v>
      </c>
      <c r="T45" s="152" t="str">
        <f ca="1">IF(Eingabe!W$93&lt;&gt;"",Eingabe!W$93,"-")</f>
        <v>-</v>
      </c>
      <c r="U45" s="152" t="str">
        <f ca="1">IF(Eingabe!X$93&lt;&gt;"",Eingabe!X$93,"-")</f>
        <v>-</v>
      </c>
      <c r="V45" s="152" t="str">
        <f ca="1">IF(Eingabe!Y$93&lt;&gt;"",Eingabe!Y$93,"-")</f>
        <v>-</v>
      </c>
      <c r="W45" s="152" t="str">
        <f ca="1">IF(Eingabe!Z$93&lt;&gt;"",Eingabe!Z$93,"-")</f>
        <v>-</v>
      </c>
      <c r="X45" s="152" t="str">
        <f>IF(Eingabe!AA$93&lt;&gt;"",Eingabe!AA$93,"-")</f>
        <v>-</v>
      </c>
      <c r="Y45" s="152" t="str">
        <f>IF(Eingabe!AB$93&lt;&gt;"",Eingabe!AB$93,"-")</f>
        <v>-</v>
      </c>
      <c r="Z45" s="152" t="str">
        <f>IF(Eingabe!AC$93&lt;&gt;"",Eingabe!AC$93,"-")</f>
        <v>-</v>
      </c>
      <c r="AA45" s="152" t="str">
        <f>IF(Eingabe!AD$93&lt;&gt;"",Eingabe!AD$93,"-")</f>
        <v>-</v>
      </c>
      <c r="AB45" s="152" t="str">
        <f>IF(Eingabe!AE$93&lt;&gt;"",Eingabe!AE$93,"-")</f>
        <v>-</v>
      </c>
      <c r="AC45" s="152" t="str">
        <f>IF(Eingabe!AF$93&lt;&gt;"",Eingabe!AF$93,"-")</f>
        <v>-</v>
      </c>
      <c r="AD45" s="152" t="str">
        <f>IF(Eingabe!AG$93&lt;&gt;"",Eingabe!AG$93,"-")</f>
        <v>-</v>
      </c>
      <c r="AE45" s="152" t="str">
        <f>IF(Eingabe!AH$93&lt;&gt;"",Eingabe!AH$93,"-")</f>
        <v>-</v>
      </c>
      <c r="AF45" s="152" t="str">
        <f>IF(Eingabe!AI$93&lt;&gt;"",Eingabe!AI$93,"-")</f>
        <v>-</v>
      </c>
      <c r="AG45" s="153" t="str">
        <f>IF(Eingabe!AJ$93&lt;&gt;"",Eingabe!AJ$93,"-")</f>
        <v>-</v>
      </c>
      <c r="AH45" s="154">
        <v>50</v>
      </c>
    </row>
    <row r="46" spans="1:38" ht="6" customHeight="1" x14ac:dyDescent="0.2"/>
    <row r="47" spans="1:38" x14ac:dyDescent="0.2">
      <c r="A47" t="s">
        <v>242</v>
      </c>
      <c r="B47" s="457" t="s">
        <v>271</v>
      </c>
      <c r="C47" s="457"/>
      <c r="D47" s="457"/>
      <c r="E47" s="457"/>
      <c r="F47" s="457"/>
      <c r="G47" s="457"/>
      <c r="H47" s="457"/>
      <c r="I47" s="457"/>
      <c r="J47" s="457"/>
      <c r="K47" s="457"/>
      <c r="L47" s="457"/>
      <c r="M47" s="457"/>
      <c r="N47" s="457"/>
      <c r="O47" s="457"/>
      <c r="P47" s="457"/>
      <c r="Q47" s="457"/>
      <c r="R47" s="457"/>
      <c r="S47" s="457"/>
      <c r="T47" s="457"/>
      <c r="U47" s="457"/>
      <c r="V47" s="457"/>
      <c r="W47" s="457"/>
      <c r="X47" s="457"/>
      <c r="Y47" s="457"/>
      <c r="Z47" s="457"/>
      <c r="AA47" s="457"/>
      <c r="AB47" s="457"/>
      <c r="AC47" s="457"/>
      <c r="AD47" s="457"/>
      <c r="AE47" s="457"/>
      <c r="AF47" s="457"/>
      <c r="AG47" s="457"/>
      <c r="AH47" s="457"/>
    </row>
    <row r="48" spans="1:38" x14ac:dyDescent="0.2">
      <c r="B48" s="458" t="s">
        <v>305</v>
      </c>
      <c r="C48" s="458"/>
      <c r="D48" s="458"/>
      <c r="E48" s="458"/>
      <c r="F48" s="458"/>
      <c r="G48" s="458"/>
      <c r="H48" s="458"/>
      <c r="I48" s="458"/>
      <c r="J48" s="458"/>
      <c r="K48" s="458"/>
      <c r="L48" s="458"/>
      <c r="M48" s="458"/>
      <c r="N48" s="458"/>
      <c r="O48" s="458"/>
      <c r="P48" s="458"/>
      <c r="Q48" s="458"/>
      <c r="R48" s="458"/>
      <c r="S48" s="458"/>
      <c r="T48" s="458"/>
      <c r="U48" s="458"/>
      <c r="V48" s="458"/>
      <c r="W48" s="458"/>
      <c r="X48" s="458"/>
      <c r="Y48" s="458"/>
      <c r="Z48" s="458"/>
      <c r="AA48" s="458"/>
      <c r="AB48" s="458"/>
      <c r="AC48" s="458"/>
      <c r="AD48" s="458"/>
      <c r="AE48" s="458"/>
      <c r="AF48" s="458"/>
      <c r="AG48" s="458"/>
      <c r="AH48" s="458"/>
      <c r="AI48" s="458"/>
      <c r="AJ48" s="458"/>
      <c r="AK48" s="4"/>
      <c r="AL48" s="4"/>
    </row>
    <row r="49" spans="1:38" ht="12" x14ac:dyDescent="0.2">
      <c r="A49" s="155"/>
      <c r="B49" s="458" t="s">
        <v>243</v>
      </c>
      <c r="C49" s="458"/>
      <c r="D49" s="458"/>
      <c r="E49" s="458"/>
      <c r="F49" s="458"/>
      <c r="G49" s="458"/>
      <c r="H49" s="458"/>
      <c r="I49" s="458"/>
      <c r="J49" s="458"/>
      <c r="K49" s="458"/>
      <c r="L49" s="458"/>
      <c r="M49" s="458"/>
      <c r="N49" s="458"/>
      <c r="O49" s="458"/>
      <c r="P49" s="458"/>
      <c r="Q49" s="458"/>
      <c r="R49" s="458"/>
      <c r="S49" s="458"/>
      <c r="T49" s="458"/>
      <c r="U49" s="458"/>
      <c r="V49" s="458"/>
      <c r="W49" s="458"/>
      <c r="X49" s="458"/>
      <c r="Y49" s="458"/>
      <c r="Z49" s="458"/>
      <c r="AA49" s="458"/>
      <c r="AB49" s="458"/>
      <c r="AC49" s="458"/>
      <c r="AD49" s="458"/>
      <c r="AE49" s="458"/>
      <c r="AF49" s="458"/>
      <c r="AG49" s="458"/>
      <c r="AH49" s="458"/>
      <c r="AI49" s="458"/>
      <c r="AJ49" s="458"/>
      <c r="AK49" s="4"/>
      <c r="AL49" s="4"/>
    </row>
    <row r="50" spans="1:38" ht="6" customHeight="1" x14ac:dyDescent="0.2">
      <c r="A50" s="155"/>
    </row>
    <row r="51" spans="1:38" ht="15" customHeight="1" x14ac:dyDescent="0.2">
      <c r="A51" s="121"/>
      <c r="B51" s="121"/>
      <c r="C51" s="29"/>
      <c r="D51" s="29"/>
      <c r="E51" s="29"/>
      <c r="F51" s="29"/>
      <c r="G51" s="29"/>
      <c r="H51" s="29"/>
    </row>
    <row r="52" spans="1:38" ht="39" customHeight="1" x14ac:dyDescent="0.2">
      <c r="A52" s="420"/>
      <c r="B52" s="420"/>
      <c r="C52" s="420"/>
      <c r="D52" s="420"/>
      <c r="E52" s="420"/>
      <c r="F52" s="420"/>
      <c r="G52" s="420"/>
      <c r="H52" s="420"/>
      <c r="I52" s="420"/>
      <c r="J52" s="420"/>
      <c r="K52" s="420"/>
      <c r="L52" s="420"/>
      <c r="M52" s="420"/>
      <c r="N52" s="420"/>
      <c r="O52" s="420"/>
      <c r="P52" s="420"/>
      <c r="Q52" s="420"/>
      <c r="R52" s="420"/>
      <c r="S52" s="420"/>
      <c r="T52" s="420"/>
      <c r="U52" s="420"/>
      <c r="V52" s="420"/>
      <c r="W52" s="420"/>
      <c r="X52" s="420"/>
      <c r="Y52" s="420"/>
      <c r="Z52" s="420"/>
      <c r="AA52" s="420"/>
      <c r="AB52" s="420"/>
      <c r="AC52" s="420"/>
      <c r="AD52" s="420"/>
      <c r="AE52" s="420"/>
      <c r="AF52" s="420"/>
      <c r="AG52" s="420"/>
      <c r="AH52" s="420"/>
      <c r="AI52" s="420"/>
      <c r="AJ52" s="420"/>
      <c r="AK52" s="177"/>
      <c r="AL52" s="177"/>
    </row>
    <row r="53" spans="1:38" ht="12.75" x14ac:dyDescent="0.2">
      <c r="A53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45">
    <mergeCell ref="A8:C8"/>
    <mergeCell ref="A1:AJ1"/>
    <mergeCell ref="A3:B6"/>
    <mergeCell ref="C3:C6"/>
    <mergeCell ref="AH3:AH6"/>
    <mergeCell ref="A7:B7"/>
    <mergeCell ref="A25:B25"/>
    <mergeCell ref="A9:A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5:B35"/>
    <mergeCell ref="A36:B36"/>
    <mergeCell ref="A37:B37"/>
    <mergeCell ref="A26:C26"/>
    <mergeCell ref="A27:B27"/>
    <mergeCell ref="A28:B28"/>
    <mergeCell ref="A29:B29"/>
    <mergeCell ref="A38:B38"/>
    <mergeCell ref="B47:AH47"/>
    <mergeCell ref="B48:AJ48"/>
    <mergeCell ref="B49:AJ49"/>
    <mergeCell ref="A30:B30"/>
    <mergeCell ref="A31:B31"/>
    <mergeCell ref="A32:B32"/>
    <mergeCell ref="A33:B33"/>
    <mergeCell ref="A45:B45"/>
    <mergeCell ref="A39:B39"/>
    <mergeCell ref="A40:B40"/>
    <mergeCell ref="A41:B41"/>
    <mergeCell ref="A42:B42"/>
    <mergeCell ref="A43:B43"/>
    <mergeCell ref="A44:B44"/>
    <mergeCell ref="A34:B34"/>
  </mergeCells>
  <conditionalFormatting sqref="D9:D25 D28:D45">
    <cfRule type="containsText" dxfId="3729" priority="876" operator="containsText" text="f">
      <formula>NOT(ISERROR(SEARCH("f",D9)))</formula>
    </cfRule>
    <cfRule type="containsText" dxfId="3728" priority="878" operator="containsText" text="&lt;">
      <formula>NOT(ISERROR(SEARCH("&lt;",D9)))</formula>
    </cfRule>
    <cfRule type="containsText" dxfId="3727" priority="879" operator="containsText" text="n">
      <formula>NOT(ISERROR(SEARCH("n",D9)))</formula>
    </cfRule>
    <cfRule type="cellIs" dxfId="3726" priority="880" operator="greaterThan">
      <formula>$AH9</formula>
    </cfRule>
  </conditionalFormatting>
  <conditionalFormatting sqref="D27">
    <cfRule type="containsText" dxfId="3725" priority="581" operator="containsText" text="f">
      <formula>NOT(ISERROR(SEARCH("f",D27)))</formula>
    </cfRule>
    <cfRule type="containsText" dxfId="3724" priority="583" operator="containsText" text="&lt;">
      <formula>NOT(ISERROR(SEARCH("&lt;",D27)))</formula>
    </cfRule>
    <cfRule type="containsText" dxfId="3723" priority="584" operator="containsText" text="n">
      <formula>NOT(ISERROR(SEARCH("n",D27)))</formula>
    </cfRule>
    <cfRule type="cellIs" dxfId="3722" priority="585" operator="notBetween">
      <formula>5.5</formula>
      <formula>13</formula>
    </cfRule>
  </conditionalFormatting>
  <conditionalFormatting sqref="E9:E25 E28:E45">
    <cfRule type="containsText" dxfId="3721" priority="286" operator="containsText" text="f">
      <formula>NOT(ISERROR(SEARCH("f",E9)))</formula>
    </cfRule>
    <cfRule type="containsText" dxfId="3720" priority="288" operator="containsText" text="&lt;">
      <formula>NOT(ISERROR(SEARCH("&lt;",E9)))</formula>
    </cfRule>
    <cfRule type="containsText" dxfId="3719" priority="289" operator="containsText" text="n">
      <formula>NOT(ISERROR(SEARCH("n",E9)))</formula>
    </cfRule>
    <cfRule type="cellIs" dxfId="3718" priority="290" operator="greaterThan">
      <formula>$AH9</formula>
    </cfRule>
  </conditionalFormatting>
  <conditionalFormatting sqref="E27">
    <cfRule type="containsText" dxfId="3717" priority="281" operator="containsText" text="f">
      <formula>NOT(ISERROR(SEARCH("f",E27)))</formula>
    </cfRule>
    <cfRule type="containsText" dxfId="3716" priority="283" operator="containsText" text="&lt;">
      <formula>NOT(ISERROR(SEARCH("&lt;",E27)))</formula>
    </cfRule>
    <cfRule type="containsText" dxfId="3715" priority="284" operator="containsText" text="n">
      <formula>NOT(ISERROR(SEARCH("n",E27)))</formula>
    </cfRule>
    <cfRule type="cellIs" dxfId="3714" priority="285" operator="notBetween">
      <formula>5.5</formula>
      <formula>13</formula>
    </cfRule>
  </conditionalFormatting>
  <conditionalFormatting sqref="F9:F25 F28:F45">
    <cfRule type="containsText" dxfId="3713" priority="276" operator="containsText" text="f">
      <formula>NOT(ISERROR(SEARCH("f",F9)))</formula>
    </cfRule>
    <cfRule type="containsText" dxfId="3712" priority="278" operator="containsText" text="&lt;">
      <formula>NOT(ISERROR(SEARCH("&lt;",F9)))</formula>
    </cfRule>
    <cfRule type="containsText" dxfId="3711" priority="279" operator="containsText" text="n">
      <formula>NOT(ISERROR(SEARCH("n",F9)))</formula>
    </cfRule>
    <cfRule type="cellIs" dxfId="3710" priority="280" operator="greaterThan">
      <formula>$AH9</formula>
    </cfRule>
  </conditionalFormatting>
  <conditionalFormatting sqref="F27">
    <cfRule type="containsText" dxfId="3709" priority="271" operator="containsText" text="f">
      <formula>NOT(ISERROR(SEARCH("f",F27)))</formula>
    </cfRule>
    <cfRule type="containsText" dxfId="3708" priority="273" operator="containsText" text="&lt;">
      <formula>NOT(ISERROR(SEARCH("&lt;",F27)))</formula>
    </cfRule>
    <cfRule type="containsText" dxfId="3707" priority="274" operator="containsText" text="n">
      <formula>NOT(ISERROR(SEARCH("n",F27)))</formula>
    </cfRule>
    <cfRule type="cellIs" dxfId="3706" priority="275" operator="notBetween">
      <formula>5.5</formula>
      <formula>13</formula>
    </cfRule>
  </conditionalFormatting>
  <conditionalFormatting sqref="G9:G25 G28:G45">
    <cfRule type="containsText" dxfId="3705" priority="266" operator="containsText" text="f">
      <formula>NOT(ISERROR(SEARCH("f",G9)))</formula>
    </cfRule>
    <cfRule type="containsText" dxfId="3704" priority="268" operator="containsText" text="&lt;">
      <formula>NOT(ISERROR(SEARCH("&lt;",G9)))</formula>
    </cfRule>
    <cfRule type="containsText" dxfId="3703" priority="269" operator="containsText" text="n">
      <formula>NOT(ISERROR(SEARCH("n",G9)))</formula>
    </cfRule>
    <cfRule type="cellIs" dxfId="3702" priority="270" operator="greaterThan">
      <formula>$AH9</formula>
    </cfRule>
  </conditionalFormatting>
  <conditionalFormatting sqref="G27">
    <cfRule type="containsText" dxfId="3701" priority="261" operator="containsText" text="f">
      <formula>NOT(ISERROR(SEARCH("f",G27)))</formula>
    </cfRule>
    <cfRule type="containsText" dxfId="3700" priority="263" operator="containsText" text="&lt;">
      <formula>NOT(ISERROR(SEARCH("&lt;",G27)))</formula>
    </cfRule>
    <cfRule type="containsText" dxfId="3699" priority="264" operator="containsText" text="n">
      <formula>NOT(ISERROR(SEARCH("n",G27)))</formula>
    </cfRule>
    <cfRule type="cellIs" dxfId="3698" priority="265" operator="notBetween">
      <formula>5.5</formula>
      <formula>13</formula>
    </cfRule>
  </conditionalFormatting>
  <conditionalFormatting sqref="H9:H25 H28:H45">
    <cfRule type="containsText" dxfId="3697" priority="256" operator="containsText" text="f">
      <formula>NOT(ISERROR(SEARCH("f",H9)))</formula>
    </cfRule>
    <cfRule type="containsText" dxfId="3696" priority="258" operator="containsText" text="&lt;">
      <formula>NOT(ISERROR(SEARCH("&lt;",H9)))</formula>
    </cfRule>
    <cfRule type="containsText" dxfId="3695" priority="259" operator="containsText" text="n">
      <formula>NOT(ISERROR(SEARCH("n",H9)))</formula>
    </cfRule>
    <cfRule type="cellIs" dxfId="3694" priority="260" operator="greaterThan">
      <formula>$AH9</formula>
    </cfRule>
  </conditionalFormatting>
  <conditionalFormatting sqref="H27">
    <cfRule type="containsText" dxfId="3693" priority="251" operator="containsText" text="f">
      <formula>NOT(ISERROR(SEARCH("f",H27)))</formula>
    </cfRule>
    <cfRule type="containsText" dxfId="3692" priority="253" operator="containsText" text="&lt;">
      <formula>NOT(ISERROR(SEARCH("&lt;",H27)))</formula>
    </cfRule>
    <cfRule type="containsText" dxfId="3691" priority="254" operator="containsText" text="n">
      <formula>NOT(ISERROR(SEARCH("n",H27)))</formula>
    </cfRule>
    <cfRule type="cellIs" dxfId="3690" priority="255" operator="notBetween">
      <formula>5.5</formula>
      <formula>13</formula>
    </cfRule>
  </conditionalFormatting>
  <conditionalFormatting sqref="I9:I25 I28:I45">
    <cfRule type="containsText" dxfId="3689" priority="246" operator="containsText" text="f">
      <formula>NOT(ISERROR(SEARCH("f",I9)))</formula>
    </cfRule>
    <cfRule type="containsText" dxfId="3688" priority="248" operator="containsText" text="&lt;">
      <formula>NOT(ISERROR(SEARCH("&lt;",I9)))</formula>
    </cfRule>
    <cfRule type="containsText" dxfId="3687" priority="249" operator="containsText" text="n">
      <formula>NOT(ISERROR(SEARCH("n",I9)))</formula>
    </cfRule>
    <cfRule type="cellIs" dxfId="3686" priority="250" operator="greaterThan">
      <formula>$AH9</formula>
    </cfRule>
  </conditionalFormatting>
  <conditionalFormatting sqref="I27">
    <cfRule type="containsText" dxfId="3685" priority="241" operator="containsText" text="f">
      <formula>NOT(ISERROR(SEARCH("f",I27)))</formula>
    </cfRule>
    <cfRule type="containsText" dxfId="3684" priority="243" operator="containsText" text="&lt;">
      <formula>NOT(ISERROR(SEARCH("&lt;",I27)))</formula>
    </cfRule>
    <cfRule type="containsText" dxfId="3683" priority="244" operator="containsText" text="n">
      <formula>NOT(ISERROR(SEARCH("n",I27)))</formula>
    </cfRule>
    <cfRule type="cellIs" dxfId="3682" priority="245" operator="notBetween">
      <formula>5.5</formula>
      <formula>13</formula>
    </cfRule>
  </conditionalFormatting>
  <conditionalFormatting sqref="J9:J25 J28:J45">
    <cfRule type="containsText" dxfId="3681" priority="236" operator="containsText" text="f">
      <formula>NOT(ISERROR(SEARCH("f",J9)))</formula>
    </cfRule>
    <cfRule type="containsText" dxfId="3680" priority="238" operator="containsText" text="&lt;">
      <formula>NOT(ISERROR(SEARCH("&lt;",J9)))</formula>
    </cfRule>
    <cfRule type="containsText" dxfId="3679" priority="239" operator="containsText" text="n">
      <formula>NOT(ISERROR(SEARCH("n",J9)))</formula>
    </cfRule>
    <cfRule type="cellIs" dxfId="3678" priority="240" operator="greaterThan">
      <formula>$AH9</formula>
    </cfRule>
  </conditionalFormatting>
  <conditionalFormatting sqref="J27">
    <cfRule type="containsText" dxfId="3677" priority="231" operator="containsText" text="f">
      <formula>NOT(ISERROR(SEARCH("f",J27)))</formula>
    </cfRule>
    <cfRule type="containsText" dxfId="3676" priority="233" operator="containsText" text="&lt;">
      <formula>NOT(ISERROR(SEARCH("&lt;",J27)))</formula>
    </cfRule>
    <cfRule type="containsText" dxfId="3675" priority="234" operator="containsText" text="n">
      <formula>NOT(ISERROR(SEARCH("n",J27)))</formula>
    </cfRule>
    <cfRule type="cellIs" dxfId="3674" priority="235" operator="notBetween">
      <formula>5.5</formula>
      <formula>13</formula>
    </cfRule>
  </conditionalFormatting>
  <conditionalFormatting sqref="K9:K25 K28:K45">
    <cfRule type="containsText" dxfId="3673" priority="226" operator="containsText" text="f">
      <formula>NOT(ISERROR(SEARCH("f",K9)))</formula>
    </cfRule>
    <cfRule type="containsText" dxfId="3672" priority="228" operator="containsText" text="&lt;">
      <formula>NOT(ISERROR(SEARCH("&lt;",K9)))</formula>
    </cfRule>
    <cfRule type="containsText" dxfId="3671" priority="229" operator="containsText" text="n">
      <formula>NOT(ISERROR(SEARCH("n",K9)))</formula>
    </cfRule>
    <cfRule type="cellIs" dxfId="3670" priority="230" operator="greaterThan">
      <formula>$AH9</formula>
    </cfRule>
  </conditionalFormatting>
  <conditionalFormatting sqref="K27">
    <cfRule type="containsText" dxfId="3669" priority="221" operator="containsText" text="f">
      <formula>NOT(ISERROR(SEARCH("f",K27)))</formula>
    </cfRule>
    <cfRule type="containsText" dxfId="3668" priority="223" operator="containsText" text="&lt;">
      <formula>NOT(ISERROR(SEARCH("&lt;",K27)))</formula>
    </cfRule>
    <cfRule type="containsText" dxfId="3667" priority="224" operator="containsText" text="n">
      <formula>NOT(ISERROR(SEARCH("n",K27)))</formula>
    </cfRule>
    <cfRule type="cellIs" dxfId="3666" priority="225" operator="notBetween">
      <formula>5.5</formula>
      <formula>13</formula>
    </cfRule>
  </conditionalFormatting>
  <conditionalFormatting sqref="L9:L25 L28:L45">
    <cfRule type="containsText" dxfId="3665" priority="216" operator="containsText" text="f">
      <formula>NOT(ISERROR(SEARCH("f",L9)))</formula>
    </cfRule>
    <cfRule type="containsText" dxfId="3664" priority="218" operator="containsText" text="&lt;">
      <formula>NOT(ISERROR(SEARCH("&lt;",L9)))</formula>
    </cfRule>
    <cfRule type="containsText" dxfId="3663" priority="219" operator="containsText" text="n">
      <formula>NOT(ISERROR(SEARCH("n",L9)))</formula>
    </cfRule>
    <cfRule type="cellIs" dxfId="3662" priority="220" operator="greaterThan">
      <formula>$AH9</formula>
    </cfRule>
  </conditionalFormatting>
  <conditionalFormatting sqref="L27">
    <cfRule type="containsText" dxfId="3661" priority="211" operator="containsText" text="f">
      <formula>NOT(ISERROR(SEARCH("f",L27)))</formula>
    </cfRule>
    <cfRule type="containsText" dxfId="3660" priority="213" operator="containsText" text="&lt;">
      <formula>NOT(ISERROR(SEARCH("&lt;",L27)))</formula>
    </cfRule>
    <cfRule type="containsText" dxfId="3659" priority="214" operator="containsText" text="n">
      <formula>NOT(ISERROR(SEARCH("n",L27)))</formula>
    </cfRule>
    <cfRule type="cellIs" dxfId="3658" priority="215" operator="notBetween">
      <formula>5.5</formula>
      <formula>13</formula>
    </cfRule>
  </conditionalFormatting>
  <conditionalFormatting sqref="M9:M25 M28:M45">
    <cfRule type="containsText" dxfId="3657" priority="206" operator="containsText" text="f">
      <formula>NOT(ISERROR(SEARCH("f",M9)))</formula>
    </cfRule>
    <cfRule type="containsText" dxfId="3656" priority="208" operator="containsText" text="&lt;">
      <formula>NOT(ISERROR(SEARCH("&lt;",M9)))</formula>
    </cfRule>
    <cfRule type="containsText" dxfId="3655" priority="209" operator="containsText" text="n">
      <formula>NOT(ISERROR(SEARCH("n",M9)))</formula>
    </cfRule>
    <cfRule type="cellIs" dxfId="3654" priority="210" operator="greaterThan">
      <formula>$AH9</formula>
    </cfRule>
  </conditionalFormatting>
  <conditionalFormatting sqref="M27">
    <cfRule type="containsText" dxfId="3653" priority="201" operator="containsText" text="f">
      <formula>NOT(ISERROR(SEARCH("f",M27)))</formula>
    </cfRule>
    <cfRule type="containsText" dxfId="3652" priority="203" operator="containsText" text="&lt;">
      <formula>NOT(ISERROR(SEARCH("&lt;",M27)))</formula>
    </cfRule>
    <cfRule type="containsText" dxfId="3651" priority="204" operator="containsText" text="n">
      <formula>NOT(ISERROR(SEARCH("n",M27)))</formula>
    </cfRule>
    <cfRule type="cellIs" dxfId="3650" priority="205" operator="notBetween">
      <formula>5.5</formula>
      <formula>13</formula>
    </cfRule>
  </conditionalFormatting>
  <conditionalFormatting sqref="N9:N25 N28:N45">
    <cfRule type="containsText" dxfId="3649" priority="196" operator="containsText" text="f">
      <formula>NOT(ISERROR(SEARCH("f",N9)))</formula>
    </cfRule>
    <cfRule type="containsText" dxfId="3648" priority="198" operator="containsText" text="&lt;">
      <formula>NOT(ISERROR(SEARCH("&lt;",N9)))</formula>
    </cfRule>
    <cfRule type="containsText" dxfId="3647" priority="199" operator="containsText" text="n">
      <formula>NOT(ISERROR(SEARCH("n",N9)))</formula>
    </cfRule>
    <cfRule type="cellIs" dxfId="3646" priority="200" operator="greaterThan">
      <formula>$AH9</formula>
    </cfRule>
  </conditionalFormatting>
  <conditionalFormatting sqref="N27">
    <cfRule type="containsText" dxfId="3645" priority="191" operator="containsText" text="f">
      <formula>NOT(ISERROR(SEARCH("f",N27)))</formula>
    </cfRule>
    <cfRule type="containsText" dxfId="3644" priority="193" operator="containsText" text="&lt;">
      <formula>NOT(ISERROR(SEARCH("&lt;",N27)))</formula>
    </cfRule>
    <cfRule type="containsText" dxfId="3643" priority="194" operator="containsText" text="n">
      <formula>NOT(ISERROR(SEARCH("n",N27)))</formula>
    </cfRule>
    <cfRule type="cellIs" dxfId="3642" priority="195" operator="notBetween">
      <formula>5.5</formula>
      <formula>13</formula>
    </cfRule>
  </conditionalFormatting>
  <conditionalFormatting sqref="O9:O25 O28:O45">
    <cfRule type="containsText" dxfId="3641" priority="186" operator="containsText" text="f">
      <formula>NOT(ISERROR(SEARCH("f",O9)))</formula>
    </cfRule>
    <cfRule type="containsText" dxfId="3640" priority="188" operator="containsText" text="&lt;">
      <formula>NOT(ISERROR(SEARCH("&lt;",O9)))</formula>
    </cfRule>
    <cfRule type="containsText" dxfId="3639" priority="189" operator="containsText" text="n">
      <formula>NOT(ISERROR(SEARCH("n",O9)))</formula>
    </cfRule>
    <cfRule type="cellIs" dxfId="3638" priority="190" operator="greaterThan">
      <formula>$AH9</formula>
    </cfRule>
  </conditionalFormatting>
  <conditionalFormatting sqref="O27">
    <cfRule type="containsText" dxfId="3637" priority="181" operator="containsText" text="f">
      <formula>NOT(ISERROR(SEARCH("f",O27)))</formula>
    </cfRule>
    <cfRule type="containsText" dxfId="3636" priority="183" operator="containsText" text="&lt;">
      <formula>NOT(ISERROR(SEARCH("&lt;",O27)))</formula>
    </cfRule>
    <cfRule type="containsText" dxfId="3635" priority="184" operator="containsText" text="n">
      <formula>NOT(ISERROR(SEARCH("n",O27)))</formula>
    </cfRule>
    <cfRule type="cellIs" dxfId="3634" priority="185" operator="notBetween">
      <formula>5.5</formula>
      <formula>13</formula>
    </cfRule>
  </conditionalFormatting>
  <conditionalFormatting sqref="P9:P25 P28:P45">
    <cfRule type="containsText" dxfId="3633" priority="176" operator="containsText" text="f">
      <formula>NOT(ISERROR(SEARCH("f",P9)))</formula>
    </cfRule>
    <cfRule type="containsText" dxfId="3632" priority="178" operator="containsText" text="&lt;">
      <formula>NOT(ISERROR(SEARCH("&lt;",P9)))</formula>
    </cfRule>
    <cfRule type="containsText" dxfId="3631" priority="179" operator="containsText" text="n">
      <formula>NOT(ISERROR(SEARCH("n",P9)))</formula>
    </cfRule>
    <cfRule type="cellIs" dxfId="3630" priority="180" operator="greaterThan">
      <formula>$AH9</formula>
    </cfRule>
  </conditionalFormatting>
  <conditionalFormatting sqref="P27">
    <cfRule type="containsText" dxfId="3629" priority="171" operator="containsText" text="f">
      <formula>NOT(ISERROR(SEARCH("f",P27)))</formula>
    </cfRule>
    <cfRule type="containsText" dxfId="3628" priority="173" operator="containsText" text="&lt;">
      <formula>NOT(ISERROR(SEARCH("&lt;",P27)))</formula>
    </cfRule>
    <cfRule type="containsText" dxfId="3627" priority="174" operator="containsText" text="n">
      <formula>NOT(ISERROR(SEARCH("n",P27)))</formula>
    </cfRule>
    <cfRule type="cellIs" dxfId="3626" priority="175" operator="notBetween">
      <formula>5.5</formula>
      <formula>13</formula>
    </cfRule>
  </conditionalFormatting>
  <conditionalFormatting sqref="Q9:Q25 Q28:Q45">
    <cfRule type="containsText" dxfId="3625" priority="166" operator="containsText" text="f">
      <formula>NOT(ISERROR(SEARCH("f",Q9)))</formula>
    </cfRule>
    <cfRule type="containsText" dxfId="3624" priority="168" operator="containsText" text="&lt;">
      <formula>NOT(ISERROR(SEARCH("&lt;",Q9)))</formula>
    </cfRule>
    <cfRule type="containsText" dxfId="3623" priority="169" operator="containsText" text="n">
      <formula>NOT(ISERROR(SEARCH("n",Q9)))</formula>
    </cfRule>
    <cfRule type="cellIs" dxfId="3622" priority="170" operator="greaterThan">
      <formula>$AH9</formula>
    </cfRule>
  </conditionalFormatting>
  <conditionalFormatting sqref="Q27">
    <cfRule type="containsText" dxfId="3621" priority="161" operator="containsText" text="f">
      <formula>NOT(ISERROR(SEARCH("f",Q27)))</formula>
    </cfRule>
    <cfRule type="containsText" dxfId="3620" priority="163" operator="containsText" text="&lt;">
      <formula>NOT(ISERROR(SEARCH("&lt;",Q27)))</formula>
    </cfRule>
    <cfRule type="containsText" dxfId="3619" priority="164" operator="containsText" text="n">
      <formula>NOT(ISERROR(SEARCH("n",Q27)))</formula>
    </cfRule>
    <cfRule type="cellIs" dxfId="3618" priority="165" operator="notBetween">
      <formula>5.5</formula>
      <formula>13</formula>
    </cfRule>
  </conditionalFormatting>
  <conditionalFormatting sqref="R9:R25 R28:R45">
    <cfRule type="containsText" dxfId="3617" priority="156" operator="containsText" text="f">
      <formula>NOT(ISERROR(SEARCH("f",R9)))</formula>
    </cfRule>
    <cfRule type="containsText" dxfId="3616" priority="158" operator="containsText" text="&lt;">
      <formula>NOT(ISERROR(SEARCH("&lt;",R9)))</formula>
    </cfRule>
    <cfRule type="containsText" dxfId="3615" priority="159" operator="containsText" text="n">
      <formula>NOT(ISERROR(SEARCH("n",R9)))</formula>
    </cfRule>
    <cfRule type="cellIs" dxfId="3614" priority="160" operator="greaterThan">
      <formula>$AH9</formula>
    </cfRule>
  </conditionalFormatting>
  <conditionalFormatting sqref="R27">
    <cfRule type="containsText" dxfId="3613" priority="151" operator="containsText" text="f">
      <formula>NOT(ISERROR(SEARCH("f",R27)))</formula>
    </cfRule>
    <cfRule type="containsText" dxfId="3612" priority="153" operator="containsText" text="&lt;">
      <formula>NOT(ISERROR(SEARCH("&lt;",R27)))</formula>
    </cfRule>
    <cfRule type="containsText" dxfId="3611" priority="154" operator="containsText" text="n">
      <formula>NOT(ISERROR(SEARCH("n",R27)))</formula>
    </cfRule>
    <cfRule type="cellIs" dxfId="3610" priority="155" operator="notBetween">
      <formula>5.5</formula>
      <formula>13</formula>
    </cfRule>
  </conditionalFormatting>
  <conditionalFormatting sqref="S9:S25 S28:S45">
    <cfRule type="containsText" dxfId="3609" priority="146" operator="containsText" text="f">
      <formula>NOT(ISERROR(SEARCH("f",S9)))</formula>
    </cfRule>
    <cfRule type="containsText" dxfId="3608" priority="148" operator="containsText" text="&lt;">
      <formula>NOT(ISERROR(SEARCH("&lt;",S9)))</formula>
    </cfRule>
    <cfRule type="containsText" dxfId="3607" priority="149" operator="containsText" text="n">
      <formula>NOT(ISERROR(SEARCH("n",S9)))</formula>
    </cfRule>
    <cfRule type="cellIs" dxfId="3606" priority="150" operator="greaterThan">
      <formula>$AH9</formula>
    </cfRule>
  </conditionalFormatting>
  <conditionalFormatting sqref="S27">
    <cfRule type="containsText" dxfId="3605" priority="141" operator="containsText" text="f">
      <formula>NOT(ISERROR(SEARCH("f",S27)))</formula>
    </cfRule>
    <cfRule type="containsText" dxfId="3604" priority="143" operator="containsText" text="&lt;">
      <formula>NOT(ISERROR(SEARCH("&lt;",S27)))</formula>
    </cfRule>
    <cfRule type="containsText" dxfId="3603" priority="144" operator="containsText" text="n">
      <formula>NOT(ISERROR(SEARCH("n",S27)))</formula>
    </cfRule>
    <cfRule type="cellIs" dxfId="3602" priority="145" operator="notBetween">
      <formula>5.5</formula>
      <formula>13</formula>
    </cfRule>
  </conditionalFormatting>
  <conditionalFormatting sqref="T9:T25 T28:T45">
    <cfRule type="containsText" dxfId="3601" priority="136" operator="containsText" text="f">
      <formula>NOT(ISERROR(SEARCH("f",T9)))</formula>
    </cfRule>
    <cfRule type="containsText" dxfId="3600" priority="138" operator="containsText" text="&lt;">
      <formula>NOT(ISERROR(SEARCH("&lt;",T9)))</formula>
    </cfRule>
    <cfRule type="containsText" dxfId="3599" priority="139" operator="containsText" text="n">
      <formula>NOT(ISERROR(SEARCH("n",T9)))</formula>
    </cfRule>
    <cfRule type="cellIs" dxfId="3598" priority="140" operator="greaterThan">
      <formula>$AH9</formula>
    </cfRule>
  </conditionalFormatting>
  <conditionalFormatting sqref="T27">
    <cfRule type="containsText" dxfId="3597" priority="131" operator="containsText" text="f">
      <formula>NOT(ISERROR(SEARCH("f",T27)))</formula>
    </cfRule>
    <cfRule type="containsText" dxfId="3596" priority="133" operator="containsText" text="&lt;">
      <formula>NOT(ISERROR(SEARCH("&lt;",T27)))</formula>
    </cfRule>
    <cfRule type="containsText" dxfId="3595" priority="134" operator="containsText" text="n">
      <formula>NOT(ISERROR(SEARCH("n",T27)))</formula>
    </cfRule>
    <cfRule type="cellIs" dxfId="3594" priority="135" operator="notBetween">
      <formula>5.5</formula>
      <formula>13</formula>
    </cfRule>
  </conditionalFormatting>
  <conditionalFormatting sqref="U9:U25 U28:U45">
    <cfRule type="containsText" dxfId="3593" priority="126" operator="containsText" text="f">
      <formula>NOT(ISERROR(SEARCH("f",U9)))</formula>
    </cfRule>
    <cfRule type="containsText" dxfId="3592" priority="128" operator="containsText" text="&lt;">
      <formula>NOT(ISERROR(SEARCH("&lt;",U9)))</formula>
    </cfRule>
    <cfRule type="containsText" dxfId="3591" priority="129" operator="containsText" text="n">
      <formula>NOT(ISERROR(SEARCH("n",U9)))</formula>
    </cfRule>
    <cfRule type="cellIs" dxfId="3590" priority="130" operator="greaterThan">
      <formula>$AH9</formula>
    </cfRule>
  </conditionalFormatting>
  <conditionalFormatting sqref="U27">
    <cfRule type="containsText" dxfId="3589" priority="121" operator="containsText" text="f">
      <formula>NOT(ISERROR(SEARCH("f",U27)))</formula>
    </cfRule>
    <cfRule type="containsText" dxfId="3588" priority="123" operator="containsText" text="&lt;">
      <formula>NOT(ISERROR(SEARCH("&lt;",U27)))</formula>
    </cfRule>
    <cfRule type="containsText" dxfId="3587" priority="124" operator="containsText" text="n">
      <formula>NOT(ISERROR(SEARCH("n",U27)))</formula>
    </cfRule>
    <cfRule type="cellIs" dxfId="3586" priority="125" operator="notBetween">
      <formula>5.5</formula>
      <formula>13</formula>
    </cfRule>
  </conditionalFormatting>
  <conditionalFormatting sqref="V9:V25 V28:V45">
    <cfRule type="containsText" dxfId="3585" priority="116" operator="containsText" text="f">
      <formula>NOT(ISERROR(SEARCH("f",V9)))</formula>
    </cfRule>
    <cfRule type="containsText" dxfId="3584" priority="118" operator="containsText" text="&lt;">
      <formula>NOT(ISERROR(SEARCH("&lt;",V9)))</formula>
    </cfRule>
    <cfRule type="containsText" dxfId="3583" priority="119" operator="containsText" text="n">
      <formula>NOT(ISERROR(SEARCH("n",V9)))</formula>
    </cfRule>
    <cfRule type="cellIs" dxfId="3582" priority="120" operator="greaterThan">
      <formula>$AH9</formula>
    </cfRule>
  </conditionalFormatting>
  <conditionalFormatting sqref="V27">
    <cfRule type="containsText" dxfId="3581" priority="111" operator="containsText" text="f">
      <formula>NOT(ISERROR(SEARCH("f",V27)))</formula>
    </cfRule>
    <cfRule type="containsText" dxfId="3580" priority="113" operator="containsText" text="&lt;">
      <formula>NOT(ISERROR(SEARCH("&lt;",V27)))</formula>
    </cfRule>
    <cfRule type="containsText" dxfId="3579" priority="114" operator="containsText" text="n">
      <formula>NOT(ISERROR(SEARCH("n",V27)))</formula>
    </cfRule>
    <cfRule type="cellIs" dxfId="3578" priority="115" operator="notBetween">
      <formula>5.5</formula>
      <formula>13</formula>
    </cfRule>
  </conditionalFormatting>
  <conditionalFormatting sqref="W9:W25 W28:W45">
    <cfRule type="containsText" dxfId="3577" priority="106" operator="containsText" text="f">
      <formula>NOT(ISERROR(SEARCH("f",W9)))</formula>
    </cfRule>
    <cfRule type="containsText" dxfId="3576" priority="108" operator="containsText" text="&lt;">
      <formula>NOT(ISERROR(SEARCH("&lt;",W9)))</formula>
    </cfRule>
    <cfRule type="containsText" dxfId="3575" priority="109" operator="containsText" text="n">
      <formula>NOT(ISERROR(SEARCH("n",W9)))</formula>
    </cfRule>
    <cfRule type="cellIs" dxfId="3574" priority="110" operator="greaterThan">
      <formula>$AH9</formula>
    </cfRule>
  </conditionalFormatting>
  <conditionalFormatting sqref="W27">
    <cfRule type="containsText" dxfId="3573" priority="101" operator="containsText" text="f">
      <formula>NOT(ISERROR(SEARCH("f",W27)))</formula>
    </cfRule>
    <cfRule type="containsText" dxfId="3572" priority="103" operator="containsText" text="&lt;">
      <formula>NOT(ISERROR(SEARCH("&lt;",W27)))</formula>
    </cfRule>
    <cfRule type="containsText" dxfId="3571" priority="104" operator="containsText" text="n">
      <formula>NOT(ISERROR(SEARCH("n",W27)))</formula>
    </cfRule>
    <cfRule type="cellIs" dxfId="3570" priority="105" operator="notBetween">
      <formula>5.5</formula>
      <formula>13</formula>
    </cfRule>
  </conditionalFormatting>
  <conditionalFormatting sqref="X9:X25 X28:X45">
    <cfRule type="containsText" dxfId="3569" priority="96" operator="containsText" text="f">
      <formula>NOT(ISERROR(SEARCH("f",X9)))</formula>
    </cfRule>
    <cfRule type="containsText" dxfId="3568" priority="98" operator="containsText" text="&lt;">
      <formula>NOT(ISERROR(SEARCH("&lt;",X9)))</formula>
    </cfRule>
    <cfRule type="containsText" dxfId="3567" priority="99" operator="containsText" text="n">
      <formula>NOT(ISERROR(SEARCH("n",X9)))</formula>
    </cfRule>
    <cfRule type="cellIs" dxfId="3566" priority="100" operator="greaterThan">
      <formula>$AH9</formula>
    </cfRule>
  </conditionalFormatting>
  <conditionalFormatting sqref="X27">
    <cfRule type="containsText" dxfId="3565" priority="91" operator="containsText" text="f">
      <formula>NOT(ISERROR(SEARCH("f",X27)))</formula>
    </cfRule>
    <cfRule type="containsText" dxfId="3564" priority="93" operator="containsText" text="&lt;">
      <formula>NOT(ISERROR(SEARCH("&lt;",X27)))</formula>
    </cfRule>
    <cfRule type="containsText" dxfId="3563" priority="94" operator="containsText" text="n">
      <formula>NOT(ISERROR(SEARCH("n",X27)))</formula>
    </cfRule>
    <cfRule type="cellIs" dxfId="3562" priority="95" operator="notBetween">
      <formula>5.5</formula>
      <formula>13</formula>
    </cfRule>
  </conditionalFormatting>
  <conditionalFormatting sqref="Y9:Y25 Y28:Y45">
    <cfRule type="containsText" dxfId="3561" priority="86" operator="containsText" text="f">
      <formula>NOT(ISERROR(SEARCH("f",Y9)))</formula>
    </cfRule>
    <cfRule type="containsText" dxfId="3560" priority="88" operator="containsText" text="&lt;">
      <formula>NOT(ISERROR(SEARCH("&lt;",Y9)))</formula>
    </cfRule>
    <cfRule type="containsText" dxfId="3559" priority="89" operator="containsText" text="n">
      <formula>NOT(ISERROR(SEARCH("n",Y9)))</formula>
    </cfRule>
    <cfRule type="cellIs" dxfId="3558" priority="90" operator="greaterThan">
      <formula>$AH9</formula>
    </cfRule>
  </conditionalFormatting>
  <conditionalFormatting sqref="Y27">
    <cfRule type="containsText" dxfId="3557" priority="81" operator="containsText" text="f">
      <formula>NOT(ISERROR(SEARCH("f",Y27)))</formula>
    </cfRule>
    <cfRule type="containsText" dxfId="3556" priority="83" operator="containsText" text="&lt;">
      <formula>NOT(ISERROR(SEARCH("&lt;",Y27)))</formula>
    </cfRule>
    <cfRule type="containsText" dxfId="3555" priority="84" operator="containsText" text="n">
      <formula>NOT(ISERROR(SEARCH("n",Y27)))</formula>
    </cfRule>
    <cfRule type="cellIs" dxfId="3554" priority="85" operator="notBetween">
      <formula>5.5</formula>
      <formula>13</formula>
    </cfRule>
  </conditionalFormatting>
  <conditionalFormatting sqref="Z9:Z25 Z28:Z45">
    <cfRule type="containsText" dxfId="3553" priority="76" operator="containsText" text="f">
      <formula>NOT(ISERROR(SEARCH("f",Z9)))</formula>
    </cfRule>
    <cfRule type="containsText" dxfId="3552" priority="78" operator="containsText" text="&lt;">
      <formula>NOT(ISERROR(SEARCH("&lt;",Z9)))</formula>
    </cfRule>
    <cfRule type="containsText" dxfId="3551" priority="79" operator="containsText" text="n">
      <formula>NOT(ISERROR(SEARCH("n",Z9)))</formula>
    </cfRule>
    <cfRule type="cellIs" dxfId="3550" priority="80" operator="greaterThan">
      <formula>$AH9</formula>
    </cfRule>
  </conditionalFormatting>
  <conditionalFormatting sqref="Z27">
    <cfRule type="containsText" dxfId="3549" priority="71" operator="containsText" text="f">
      <formula>NOT(ISERROR(SEARCH("f",Z27)))</formula>
    </cfRule>
    <cfRule type="containsText" dxfId="3548" priority="73" operator="containsText" text="&lt;">
      <formula>NOT(ISERROR(SEARCH("&lt;",Z27)))</formula>
    </cfRule>
    <cfRule type="containsText" dxfId="3547" priority="74" operator="containsText" text="n">
      <formula>NOT(ISERROR(SEARCH("n",Z27)))</formula>
    </cfRule>
    <cfRule type="cellIs" dxfId="3546" priority="75" operator="notBetween">
      <formula>5.5</formula>
      <formula>13</formula>
    </cfRule>
  </conditionalFormatting>
  <conditionalFormatting sqref="AA9:AA25 AA28:AA45">
    <cfRule type="containsText" dxfId="3545" priority="66" operator="containsText" text="f">
      <formula>NOT(ISERROR(SEARCH("f",AA9)))</formula>
    </cfRule>
    <cfRule type="containsText" dxfId="3544" priority="68" operator="containsText" text="&lt;">
      <formula>NOT(ISERROR(SEARCH("&lt;",AA9)))</formula>
    </cfRule>
    <cfRule type="containsText" dxfId="3543" priority="69" operator="containsText" text="n">
      <formula>NOT(ISERROR(SEARCH("n",AA9)))</formula>
    </cfRule>
    <cfRule type="cellIs" dxfId="3542" priority="70" operator="greaterThan">
      <formula>$AH9</formula>
    </cfRule>
  </conditionalFormatting>
  <conditionalFormatting sqref="AA27">
    <cfRule type="containsText" dxfId="3541" priority="61" operator="containsText" text="f">
      <formula>NOT(ISERROR(SEARCH("f",AA27)))</formula>
    </cfRule>
    <cfRule type="containsText" dxfId="3540" priority="63" operator="containsText" text="&lt;">
      <formula>NOT(ISERROR(SEARCH("&lt;",AA27)))</formula>
    </cfRule>
    <cfRule type="containsText" dxfId="3539" priority="64" operator="containsText" text="n">
      <formula>NOT(ISERROR(SEARCH("n",AA27)))</formula>
    </cfRule>
    <cfRule type="cellIs" dxfId="3538" priority="65" operator="notBetween">
      <formula>5.5</formula>
      <formula>13</formula>
    </cfRule>
  </conditionalFormatting>
  <conditionalFormatting sqref="AB9:AB25 AB28:AB45">
    <cfRule type="containsText" dxfId="3537" priority="56" operator="containsText" text="f">
      <formula>NOT(ISERROR(SEARCH("f",AB9)))</formula>
    </cfRule>
    <cfRule type="containsText" dxfId="3536" priority="58" operator="containsText" text="&lt;">
      <formula>NOT(ISERROR(SEARCH("&lt;",AB9)))</formula>
    </cfRule>
    <cfRule type="containsText" dxfId="3535" priority="59" operator="containsText" text="n">
      <formula>NOT(ISERROR(SEARCH("n",AB9)))</formula>
    </cfRule>
    <cfRule type="cellIs" dxfId="3534" priority="60" operator="greaterThan">
      <formula>$AH9</formula>
    </cfRule>
  </conditionalFormatting>
  <conditionalFormatting sqref="AB27">
    <cfRule type="containsText" dxfId="3533" priority="51" operator="containsText" text="f">
      <formula>NOT(ISERROR(SEARCH("f",AB27)))</formula>
    </cfRule>
    <cfRule type="containsText" dxfId="3532" priority="53" operator="containsText" text="&lt;">
      <formula>NOT(ISERROR(SEARCH("&lt;",AB27)))</formula>
    </cfRule>
    <cfRule type="containsText" dxfId="3531" priority="54" operator="containsText" text="n">
      <formula>NOT(ISERROR(SEARCH("n",AB27)))</formula>
    </cfRule>
    <cfRule type="cellIs" dxfId="3530" priority="55" operator="notBetween">
      <formula>5.5</formula>
      <formula>13</formula>
    </cfRule>
  </conditionalFormatting>
  <conditionalFormatting sqref="AC9:AC25 AC28:AC45">
    <cfRule type="containsText" dxfId="3529" priority="46" operator="containsText" text="f">
      <formula>NOT(ISERROR(SEARCH("f",AC9)))</formula>
    </cfRule>
    <cfRule type="containsText" dxfId="3528" priority="48" operator="containsText" text="&lt;">
      <formula>NOT(ISERROR(SEARCH("&lt;",AC9)))</formula>
    </cfRule>
    <cfRule type="containsText" dxfId="3527" priority="49" operator="containsText" text="n">
      <formula>NOT(ISERROR(SEARCH("n",AC9)))</formula>
    </cfRule>
    <cfRule type="cellIs" dxfId="3526" priority="50" operator="greaterThan">
      <formula>$AH9</formula>
    </cfRule>
  </conditionalFormatting>
  <conditionalFormatting sqref="AC27">
    <cfRule type="containsText" dxfId="3525" priority="41" operator="containsText" text="f">
      <formula>NOT(ISERROR(SEARCH("f",AC27)))</formula>
    </cfRule>
    <cfRule type="containsText" dxfId="3524" priority="43" operator="containsText" text="&lt;">
      <formula>NOT(ISERROR(SEARCH("&lt;",AC27)))</formula>
    </cfRule>
    <cfRule type="containsText" dxfId="3523" priority="44" operator="containsText" text="n">
      <formula>NOT(ISERROR(SEARCH("n",AC27)))</formula>
    </cfRule>
    <cfRule type="cellIs" dxfId="3522" priority="45" operator="notBetween">
      <formula>5.5</formula>
      <formula>13</formula>
    </cfRule>
  </conditionalFormatting>
  <conditionalFormatting sqref="AD9:AD25 AD28:AD45">
    <cfRule type="containsText" dxfId="3521" priority="36" operator="containsText" text="f">
      <formula>NOT(ISERROR(SEARCH("f",AD9)))</formula>
    </cfRule>
    <cfRule type="containsText" dxfId="3520" priority="38" operator="containsText" text="&lt;">
      <formula>NOT(ISERROR(SEARCH("&lt;",AD9)))</formula>
    </cfRule>
    <cfRule type="containsText" dxfId="3519" priority="39" operator="containsText" text="n">
      <formula>NOT(ISERROR(SEARCH("n",AD9)))</formula>
    </cfRule>
    <cfRule type="cellIs" dxfId="3518" priority="40" operator="greaterThan">
      <formula>$AH9</formula>
    </cfRule>
  </conditionalFormatting>
  <conditionalFormatting sqref="AD27">
    <cfRule type="containsText" dxfId="3517" priority="31" operator="containsText" text="f">
      <formula>NOT(ISERROR(SEARCH("f",AD27)))</formula>
    </cfRule>
    <cfRule type="containsText" dxfId="3516" priority="33" operator="containsText" text="&lt;">
      <formula>NOT(ISERROR(SEARCH("&lt;",AD27)))</formula>
    </cfRule>
    <cfRule type="containsText" dxfId="3515" priority="34" operator="containsText" text="n">
      <formula>NOT(ISERROR(SEARCH("n",AD27)))</formula>
    </cfRule>
    <cfRule type="cellIs" dxfId="3514" priority="35" operator="notBetween">
      <formula>5.5</formula>
      <formula>13</formula>
    </cfRule>
  </conditionalFormatting>
  <conditionalFormatting sqref="AE9:AE25 AE28:AE45">
    <cfRule type="containsText" dxfId="3513" priority="26" operator="containsText" text="f">
      <formula>NOT(ISERROR(SEARCH("f",AE9)))</formula>
    </cfRule>
    <cfRule type="containsText" dxfId="3512" priority="28" operator="containsText" text="&lt;">
      <formula>NOT(ISERROR(SEARCH("&lt;",AE9)))</formula>
    </cfRule>
    <cfRule type="containsText" dxfId="3511" priority="29" operator="containsText" text="n">
      <formula>NOT(ISERROR(SEARCH("n",AE9)))</formula>
    </cfRule>
    <cfRule type="cellIs" dxfId="3510" priority="30" operator="greaterThan">
      <formula>$AH9</formula>
    </cfRule>
  </conditionalFormatting>
  <conditionalFormatting sqref="AE27">
    <cfRule type="containsText" dxfId="3509" priority="21" operator="containsText" text="f">
      <formula>NOT(ISERROR(SEARCH("f",AE27)))</formula>
    </cfRule>
    <cfRule type="containsText" dxfId="3508" priority="23" operator="containsText" text="&lt;">
      <formula>NOT(ISERROR(SEARCH("&lt;",AE27)))</formula>
    </cfRule>
    <cfRule type="containsText" dxfId="3507" priority="24" operator="containsText" text="n">
      <formula>NOT(ISERROR(SEARCH("n",AE27)))</formula>
    </cfRule>
    <cfRule type="cellIs" dxfId="3506" priority="25" operator="notBetween">
      <formula>5.5</formula>
      <formula>13</formula>
    </cfRule>
  </conditionalFormatting>
  <conditionalFormatting sqref="AF9:AF25 AF28:AF45">
    <cfRule type="containsText" dxfId="3505" priority="16" operator="containsText" text="f">
      <formula>NOT(ISERROR(SEARCH("f",AF9)))</formula>
    </cfRule>
    <cfRule type="containsText" dxfId="3504" priority="18" operator="containsText" text="&lt;">
      <formula>NOT(ISERROR(SEARCH("&lt;",AF9)))</formula>
    </cfRule>
    <cfRule type="containsText" dxfId="3503" priority="19" operator="containsText" text="n">
      <formula>NOT(ISERROR(SEARCH("n",AF9)))</formula>
    </cfRule>
    <cfRule type="cellIs" dxfId="3502" priority="20" operator="greaterThan">
      <formula>$AH9</formula>
    </cfRule>
  </conditionalFormatting>
  <conditionalFormatting sqref="AF27">
    <cfRule type="containsText" dxfId="3501" priority="11" operator="containsText" text="f">
      <formula>NOT(ISERROR(SEARCH("f",AF27)))</formula>
    </cfRule>
    <cfRule type="containsText" dxfId="3500" priority="13" operator="containsText" text="&lt;">
      <formula>NOT(ISERROR(SEARCH("&lt;",AF27)))</formula>
    </cfRule>
    <cfRule type="containsText" dxfId="3499" priority="14" operator="containsText" text="n">
      <formula>NOT(ISERROR(SEARCH("n",AF27)))</formula>
    </cfRule>
    <cfRule type="cellIs" dxfId="3498" priority="15" operator="notBetween">
      <formula>5.5</formula>
      <formula>13</formula>
    </cfRule>
  </conditionalFormatting>
  <conditionalFormatting sqref="AG9:AG25 AG28:AG45">
    <cfRule type="containsText" dxfId="3497" priority="6" operator="containsText" text="f">
      <formula>NOT(ISERROR(SEARCH("f",AG9)))</formula>
    </cfRule>
    <cfRule type="containsText" dxfId="3496" priority="8" operator="containsText" text="&lt;">
      <formula>NOT(ISERROR(SEARCH("&lt;",AG9)))</formula>
    </cfRule>
    <cfRule type="containsText" dxfId="3495" priority="9" operator="containsText" text="n">
      <formula>NOT(ISERROR(SEARCH("n",AG9)))</formula>
    </cfRule>
    <cfRule type="cellIs" dxfId="3494" priority="10" operator="greaterThan">
      <formula>$AH9</formula>
    </cfRule>
  </conditionalFormatting>
  <conditionalFormatting sqref="AG27">
    <cfRule type="containsText" dxfId="3493" priority="1" operator="containsText" text="f">
      <formula>NOT(ISERROR(SEARCH("f",AG27)))</formula>
    </cfRule>
    <cfRule type="containsText" dxfId="3492" priority="3" operator="containsText" text="&lt;">
      <formula>NOT(ISERROR(SEARCH("&lt;",AG27)))</formula>
    </cfRule>
    <cfRule type="containsText" dxfId="3491" priority="4" operator="containsText" text="n">
      <formula>NOT(ISERROR(SEARCH("n",AG27)))</formula>
    </cfRule>
    <cfRule type="cellIs" dxfId="3490" priority="5" operator="notBetween">
      <formula>5.5</formula>
      <formula>13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77" operator="containsText" id="{E35401BE-0948-4542-9AD6-ECCACECF6E81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D9:D25 D28:D45</xm:sqref>
        </x14:conditionalFormatting>
        <x14:conditionalFormatting xmlns:xm="http://schemas.microsoft.com/office/excel/2006/main">
          <x14:cfRule type="containsText" priority="582" operator="containsText" id="{27AC3D7E-855B-4C5F-91AC-F6AE48EE776E}">
            <xm:f>NOT(ISERROR(SEARCH("-",D27)))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ontainsText" priority="287" operator="containsText" id="{0A2F263F-202F-4110-86F2-194EC14B09AF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E9:E25 E28:E45</xm:sqref>
        </x14:conditionalFormatting>
        <x14:conditionalFormatting xmlns:xm="http://schemas.microsoft.com/office/excel/2006/main">
          <x14:cfRule type="containsText" priority="282" operator="containsText" id="{0ED30124-8719-4E99-83D4-2847320121FC}">
            <xm:f>NOT(ISERROR(SEARCH("-",E27)))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ontainsText" priority="277" operator="containsText" id="{7EBD9357-2CAF-40F7-B812-5ADBBCA3F3B8}">
            <xm:f>NOT(ISERROR(SEARCH("-",F9)))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F9:F25 F28:F45</xm:sqref>
        </x14:conditionalFormatting>
        <x14:conditionalFormatting xmlns:xm="http://schemas.microsoft.com/office/excel/2006/main">
          <x14:cfRule type="containsText" priority="272" operator="containsText" id="{0441FFF3-9768-4512-A2D9-93AFEEF523FB}">
            <xm:f>NOT(ISERROR(SEARCH("-",F27)))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267" operator="containsText" id="{3B076F4A-B9E8-4110-8783-C6554CD08431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G9:G25 G28:G45</xm:sqref>
        </x14:conditionalFormatting>
        <x14:conditionalFormatting xmlns:xm="http://schemas.microsoft.com/office/excel/2006/main">
          <x14:cfRule type="containsText" priority="262" operator="containsText" id="{E3CCEF89-4997-4FF5-A628-DFC4309FD80A}">
            <xm:f>NOT(ISERROR(SEARCH("-",G27)))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ontainsText" priority="257" operator="containsText" id="{8141ED6B-7D41-423A-B53A-898D829C08E2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H9:H25 H28:H45</xm:sqref>
        </x14:conditionalFormatting>
        <x14:conditionalFormatting xmlns:xm="http://schemas.microsoft.com/office/excel/2006/main">
          <x14:cfRule type="containsText" priority="252" operator="containsText" id="{464337A7-3E89-40B9-91D1-F5507FF0EA31}">
            <xm:f>NOT(ISERROR(SEARCH("-",H27)))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ontainsText" priority="247" operator="containsText" id="{AFD335BC-E3B9-440B-99D4-4A8A7EE390B1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I9:I25 I28:I45</xm:sqref>
        </x14:conditionalFormatting>
        <x14:conditionalFormatting xmlns:xm="http://schemas.microsoft.com/office/excel/2006/main">
          <x14:cfRule type="containsText" priority="242" operator="containsText" id="{6E43C4AA-E249-4884-B603-5C257DBD18B4}">
            <xm:f>NOT(ISERROR(SEARCH("-",I27)))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237" operator="containsText" id="{F79E7478-1065-4015-9643-D66AB148B6D4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J9:J25 J28:J45</xm:sqref>
        </x14:conditionalFormatting>
        <x14:conditionalFormatting xmlns:xm="http://schemas.microsoft.com/office/excel/2006/main">
          <x14:cfRule type="containsText" priority="232" operator="containsText" id="{F5F57E79-FF90-41F6-B866-3CCDA3E68C77}">
            <xm:f>NOT(ISERROR(SEARCH("-",J27)))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ontainsText" priority="227" operator="containsText" id="{1E52EA11-C369-442F-804A-CE46D4EF418D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K9:K25 K28:K45</xm:sqref>
        </x14:conditionalFormatting>
        <x14:conditionalFormatting xmlns:xm="http://schemas.microsoft.com/office/excel/2006/main">
          <x14:cfRule type="containsText" priority="222" operator="containsText" id="{4C6BADBA-B30B-4847-8146-C665E414C3CE}">
            <xm:f>NOT(ISERROR(SEARCH("-",K27)))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K27</xm:sqref>
        </x14:conditionalFormatting>
        <x14:conditionalFormatting xmlns:xm="http://schemas.microsoft.com/office/excel/2006/main">
          <x14:cfRule type="containsText" priority="217" operator="containsText" id="{B3D9034C-9835-4330-B0C6-1DBC7096D2F2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L9:L25 L28:L45</xm:sqref>
        </x14:conditionalFormatting>
        <x14:conditionalFormatting xmlns:xm="http://schemas.microsoft.com/office/excel/2006/main">
          <x14:cfRule type="containsText" priority="212" operator="containsText" id="{814A3934-F748-4CB0-A37A-12E6B76FD1F3}">
            <xm:f>NOT(ISERROR(SEARCH("-",L27)))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ontainsText" priority="207" operator="containsText" id="{2961D1AD-544D-4D64-A6DC-E9D79F374034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M9:M25 M28:M45</xm:sqref>
        </x14:conditionalFormatting>
        <x14:conditionalFormatting xmlns:xm="http://schemas.microsoft.com/office/excel/2006/main">
          <x14:cfRule type="containsText" priority="202" operator="containsText" id="{BA49E467-A3CF-4469-826A-ADC4B148279E}">
            <xm:f>NOT(ISERROR(SEARCH("-",M27)))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M27</xm:sqref>
        </x14:conditionalFormatting>
        <x14:conditionalFormatting xmlns:xm="http://schemas.microsoft.com/office/excel/2006/main">
          <x14:cfRule type="containsText" priority="197" operator="containsText" id="{EF2F1F70-C907-42E1-AD25-D7CA5239D8DE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N9:N25 N28:N45</xm:sqref>
        </x14:conditionalFormatting>
        <x14:conditionalFormatting xmlns:xm="http://schemas.microsoft.com/office/excel/2006/main">
          <x14:cfRule type="containsText" priority="192" operator="containsText" id="{ACDE36DB-7CED-41DE-BE43-49D7A87BFDED}">
            <xm:f>NOT(ISERROR(SEARCH("-",N27)))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N27</xm:sqref>
        </x14:conditionalFormatting>
        <x14:conditionalFormatting xmlns:xm="http://schemas.microsoft.com/office/excel/2006/main">
          <x14:cfRule type="containsText" priority="187" operator="containsText" id="{284FC9F2-A239-4949-BEFB-58CC797BA6F0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O9:O25 O28:O45</xm:sqref>
        </x14:conditionalFormatting>
        <x14:conditionalFormatting xmlns:xm="http://schemas.microsoft.com/office/excel/2006/main">
          <x14:cfRule type="containsText" priority="182" operator="containsText" id="{8753461A-D176-48A5-AB9A-0A5CA755B086}">
            <xm:f>NOT(ISERROR(SEARCH("-",O27)))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O27</xm:sqref>
        </x14:conditionalFormatting>
        <x14:conditionalFormatting xmlns:xm="http://schemas.microsoft.com/office/excel/2006/main">
          <x14:cfRule type="containsText" priority="177" operator="containsText" id="{B7035F44-B15E-47F0-A569-660CA7FAE27C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P9:P25 P28:P45</xm:sqref>
        </x14:conditionalFormatting>
        <x14:conditionalFormatting xmlns:xm="http://schemas.microsoft.com/office/excel/2006/main">
          <x14:cfRule type="containsText" priority="172" operator="containsText" id="{C88E0D3A-F84D-48E8-B559-58F5004F0C61}">
            <xm:f>NOT(ISERROR(SEARCH("-",P27)))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P27</xm:sqref>
        </x14:conditionalFormatting>
        <x14:conditionalFormatting xmlns:xm="http://schemas.microsoft.com/office/excel/2006/main">
          <x14:cfRule type="containsText" priority="167" operator="containsText" id="{FA750D06-B414-4CE7-8773-E1D03C0B75CE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Q9:Q25 Q28:Q45</xm:sqref>
        </x14:conditionalFormatting>
        <x14:conditionalFormatting xmlns:xm="http://schemas.microsoft.com/office/excel/2006/main">
          <x14:cfRule type="containsText" priority="162" operator="containsText" id="{04EF09FC-EDE9-4F1A-A507-DB45C41AF80B}">
            <xm:f>NOT(ISERROR(SEARCH("-",Q27)))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Q27</xm:sqref>
        </x14:conditionalFormatting>
        <x14:conditionalFormatting xmlns:xm="http://schemas.microsoft.com/office/excel/2006/main">
          <x14:cfRule type="containsText" priority="157" operator="containsText" id="{91468C7F-0E4E-42D8-987A-6307F4CC7B7F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R9:R25 R28:R45</xm:sqref>
        </x14:conditionalFormatting>
        <x14:conditionalFormatting xmlns:xm="http://schemas.microsoft.com/office/excel/2006/main">
          <x14:cfRule type="containsText" priority="152" operator="containsText" id="{B07DB4E2-BCEE-4E90-AADE-D54ED07AD4E3}">
            <xm:f>NOT(ISERROR(SEARCH("-",R27)))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ontainsText" priority="147" operator="containsText" id="{805A2EE4-42EF-40BC-8137-7C928149BAF0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S9:S25 S28:S45</xm:sqref>
        </x14:conditionalFormatting>
        <x14:conditionalFormatting xmlns:xm="http://schemas.microsoft.com/office/excel/2006/main">
          <x14:cfRule type="containsText" priority="142" operator="containsText" id="{6EF84830-E69F-4441-878C-9C783D6BC112}">
            <xm:f>NOT(ISERROR(SEARCH("-",S27)))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S27</xm:sqref>
        </x14:conditionalFormatting>
        <x14:conditionalFormatting xmlns:xm="http://schemas.microsoft.com/office/excel/2006/main">
          <x14:cfRule type="containsText" priority="137" operator="containsText" id="{A08F89BF-4F34-43F4-AB99-4BA0CC7DE6A3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T9:T25 T28:T45</xm:sqref>
        </x14:conditionalFormatting>
        <x14:conditionalFormatting xmlns:xm="http://schemas.microsoft.com/office/excel/2006/main">
          <x14:cfRule type="containsText" priority="132" operator="containsText" id="{2D67186F-1256-43A1-AE4D-A08A80933CB7}">
            <xm:f>NOT(ISERROR(SEARCH("-",T27)))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T27</xm:sqref>
        </x14:conditionalFormatting>
        <x14:conditionalFormatting xmlns:xm="http://schemas.microsoft.com/office/excel/2006/main">
          <x14:cfRule type="containsText" priority="127" operator="containsText" id="{83BEB233-AE34-4DB1-AD39-3CEA16C9F06A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U9:U25 U28:U45</xm:sqref>
        </x14:conditionalFormatting>
        <x14:conditionalFormatting xmlns:xm="http://schemas.microsoft.com/office/excel/2006/main">
          <x14:cfRule type="containsText" priority="122" operator="containsText" id="{AB1E7FDA-230F-4B18-83F8-E971B8DA5BB4}">
            <xm:f>NOT(ISERROR(SEARCH("-",U27)))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U27</xm:sqref>
        </x14:conditionalFormatting>
        <x14:conditionalFormatting xmlns:xm="http://schemas.microsoft.com/office/excel/2006/main">
          <x14:cfRule type="containsText" priority="117" operator="containsText" id="{7CAE2F5B-DEA0-41FF-9B9F-912E632DEC13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V9:V25 V28:V45</xm:sqref>
        </x14:conditionalFormatting>
        <x14:conditionalFormatting xmlns:xm="http://schemas.microsoft.com/office/excel/2006/main">
          <x14:cfRule type="containsText" priority="112" operator="containsText" id="{33D52559-FDD2-4028-8365-75FC2F11768C}">
            <xm:f>NOT(ISERROR(SEARCH("-",V27)))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V27</xm:sqref>
        </x14:conditionalFormatting>
        <x14:conditionalFormatting xmlns:xm="http://schemas.microsoft.com/office/excel/2006/main">
          <x14:cfRule type="containsText" priority="107" operator="containsText" id="{4B3E6C4A-8FF2-4A19-9185-935BA7C395C0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W9:W25 W28:W45</xm:sqref>
        </x14:conditionalFormatting>
        <x14:conditionalFormatting xmlns:xm="http://schemas.microsoft.com/office/excel/2006/main">
          <x14:cfRule type="containsText" priority="102" operator="containsText" id="{305D7940-78EF-42D1-A814-34261ED9731E}">
            <xm:f>NOT(ISERROR(SEARCH("-",W27)))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W27</xm:sqref>
        </x14:conditionalFormatting>
        <x14:conditionalFormatting xmlns:xm="http://schemas.microsoft.com/office/excel/2006/main">
          <x14:cfRule type="containsText" priority="97" operator="containsText" id="{FDB2DD97-7964-495D-925C-3FFEA0A043AA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X9:X25 X28:X45</xm:sqref>
        </x14:conditionalFormatting>
        <x14:conditionalFormatting xmlns:xm="http://schemas.microsoft.com/office/excel/2006/main">
          <x14:cfRule type="containsText" priority="92" operator="containsText" id="{F92E8135-BBA7-4D8D-917F-774D06CFECCA}">
            <xm:f>NOT(ISERROR(SEARCH("-",X27)))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X27</xm:sqref>
        </x14:conditionalFormatting>
        <x14:conditionalFormatting xmlns:xm="http://schemas.microsoft.com/office/excel/2006/main">
          <x14:cfRule type="containsText" priority="87" operator="containsText" id="{FC4BFFA9-B3B7-4014-B023-1CE67751DCDB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Y9:Y25 Y28:Y45</xm:sqref>
        </x14:conditionalFormatting>
        <x14:conditionalFormatting xmlns:xm="http://schemas.microsoft.com/office/excel/2006/main">
          <x14:cfRule type="containsText" priority="82" operator="containsText" id="{4A8FB0E9-E174-41D8-BA7E-E1CBFABCFD7A}">
            <xm:f>NOT(ISERROR(SEARCH("-",Y27)))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Y27</xm:sqref>
        </x14:conditionalFormatting>
        <x14:conditionalFormatting xmlns:xm="http://schemas.microsoft.com/office/excel/2006/main">
          <x14:cfRule type="containsText" priority="77" operator="containsText" id="{A9E65A1E-00E9-4687-8A86-50E8ADEA1547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Z9:Z25 Z28:Z45</xm:sqref>
        </x14:conditionalFormatting>
        <x14:conditionalFormatting xmlns:xm="http://schemas.microsoft.com/office/excel/2006/main">
          <x14:cfRule type="containsText" priority="72" operator="containsText" id="{22C703E3-E136-4E82-9CD7-4BC8F0115E22}">
            <xm:f>NOT(ISERROR(SEARCH("-",Z27)))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Z27</xm:sqref>
        </x14:conditionalFormatting>
        <x14:conditionalFormatting xmlns:xm="http://schemas.microsoft.com/office/excel/2006/main">
          <x14:cfRule type="containsText" priority="67" operator="containsText" id="{676B7537-C502-4AA1-8DEC-6434063E4BD1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AA9:AA25 AA28:AA45</xm:sqref>
        </x14:conditionalFormatting>
        <x14:conditionalFormatting xmlns:xm="http://schemas.microsoft.com/office/excel/2006/main">
          <x14:cfRule type="containsText" priority="62" operator="containsText" id="{E4876AE6-BDF7-46B5-A6CA-2C6070DE47CE}">
            <xm:f>NOT(ISERROR(SEARCH("-",AA27)))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AA27</xm:sqref>
        </x14:conditionalFormatting>
        <x14:conditionalFormatting xmlns:xm="http://schemas.microsoft.com/office/excel/2006/main">
          <x14:cfRule type="containsText" priority="57" operator="containsText" id="{DE15C5E5-5FA8-4AF3-8A11-ECC3D697FC06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AB9:AB25 AB28:AB45</xm:sqref>
        </x14:conditionalFormatting>
        <x14:conditionalFormatting xmlns:xm="http://schemas.microsoft.com/office/excel/2006/main">
          <x14:cfRule type="containsText" priority="52" operator="containsText" id="{6A494291-B327-44CB-BDA7-6F48CB592868}">
            <xm:f>NOT(ISERROR(SEARCH("-",AB27)))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AB27</xm:sqref>
        </x14:conditionalFormatting>
        <x14:conditionalFormatting xmlns:xm="http://schemas.microsoft.com/office/excel/2006/main">
          <x14:cfRule type="containsText" priority="47" operator="containsText" id="{54E6A73C-957B-4D96-B552-1C48B64AEDB8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AC9:AC25 AC28:AC45</xm:sqref>
        </x14:conditionalFormatting>
        <x14:conditionalFormatting xmlns:xm="http://schemas.microsoft.com/office/excel/2006/main">
          <x14:cfRule type="containsText" priority="42" operator="containsText" id="{7023C841-7B1B-481E-B1E1-F6311C0A7F8C}">
            <xm:f>NOT(ISERROR(SEARCH("-",AC27)))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AC27</xm:sqref>
        </x14:conditionalFormatting>
        <x14:conditionalFormatting xmlns:xm="http://schemas.microsoft.com/office/excel/2006/main">
          <x14:cfRule type="containsText" priority="37" operator="containsText" id="{6895B526-F313-4E8D-AED0-6EBF6B4CC8F6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AD9:AD25 AD28:AD45</xm:sqref>
        </x14:conditionalFormatting>
        <x14:conditionalFormatting xmlns:xm="http://schemas.microsoft.com/office/excel/2006/main">
          <x14:cfRule type="containsText" priority="32" operator="containsText" id="{D17E9229-7840-4C71-8E78-6DD8ED950698}">
            <xm:f>NOT(ISERROR(SEARCH("-",AD27)))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AD27</xm:sqref>
        </x14:conditionalFormatting>
        <x14:conditionalFormatting xmlns:xm="http://schemas.microsoft.com/office/excel/2006/main">
          <x14:cfRule type="containsText" priority="27" operator="containsText" id="{8D57F023-2DA7-41C6-B2E4-B576F6427C46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AE9:AE25 AE28:AE45</xm:sqref>
        </x14:conditionalFormatting>
        <x14:conditionalFormatting xmlns:xm="http://schemas.microsoft.com/office/excel/2006/main">
          <x14:cfRule type="containsText" priority="22" operator="containsText" id="{6BF6FFCA-22E1-4269-9CA4-1B09BC3C0D81}">
            <xm:f>NOT(ISERROR(SEARCH("-",AE27)))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AE27</xm:sqref>
        </x14:conditionalFormatting>
        <x14:conditionalFormatting xmlns:xm="http://schemas.microsoft.com/office/excel/2006/main">
          <x14:cfRule type="containsText" priority="17" operator="containsText" id="{0B118418-2169-4E95-829D-9C6B52004CF8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AF9:AF25 AF28:AF45</xm:sqref>
        </x14:conditionalFormatting>
        <x14:conditionalFormatting xmlns:xm="http://schemas.microsoft.com/office/excel/2006/main">
          <x14:cfRule type="containsText" priority="12" operator="containsText" id="{BE25C355-A02E-4D5D-9B75-096CC88BC4C8}">
            <xm:f>NOT(ISERROR(SEARCH("-",AF27)))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AF27</xm:sqref>
        </x14:conditionalFormatting>
        <x14:conditionalFormatting xmlns:xm="http://schemas.microsoft.com/office/excel/2006/main">
          <x14:cfRule type="containsText" priority="7" operator="containsText" id="{41A2A510-3BEC-4DBB-98BF-CE9519327289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AG9:AG25 AG28:AG45</xm:sqref>
        </x14:conditionalFormatting>
        <x14:conditionalFormatting xmlns:xm="http://schemas.microsoft.com/office/excel/2006/main">
          <x14:cfRule type="containsText" priority="2" operator="containsText" id="{18EC2F0E-D107-4BB5-B82D-1CA5C10D59DE}">
            <xm:f>NOT(ISERROR(SEARCH("-",AG27)))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>
    <tabColor theme="9"/>
  </sheetPr>
  <dimension ref="A1:AR100"/>
  <sheetViews>
    <sheetView workbookViewId="0">
      <selection activeCell="G9" sqref="G9"/>
    </sheetView>
  </sheetViews>
  <sheetFormatPr baseColWidth="10" defaultColWidth="12" defaultRowHeight="11.25" x14ac:dyDescent="0.2"/>
  <cols>
    <col min="1" max="2" width="8.83203125" style="48" customWidth="1"/>
    <col min="3" max="3" width="9.83203125" style="48" customWidth="1"/>
    <col min="4" max="7" width="13.83203125" style="48" customWidth="1"/>
    <col min="8" max="33" width="12.83203125" style="48" customWidth="1"/>
    <col min="34" max="40" width="8.83203125" style="48" customWidth="1"/>
    <col min="41" max="16384" width="12" style="48"/>
  </cols>
  <sheetData>
    <row r="1" spans="1:40" s="46" customFormat="1" ht="15" x14ac:dyDescent="0.2">
      <c r="A1" s="45" t="s">
        <v>44</v>
      </c>
      <c r="B1" s="45"/>
    </row>
    <row r="2" spans="1:40" ht="15" customHeight="1" thickBot="1" x14ac:dyDescent="0.25">
      <c r="A2" s="47"/>
      <c r="B2" s="47"/>
    </row>
    <row r="3" spans="1:40" s="178" customFormat="1" ht="12" customHeight="1" x14ac:dyDescent="0.2">
      <c r="A3" s="530" t="s">
        <v>0</v>
      </c>
      <c r="B3" s="531"/>
      <c r="C3" s="469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11" t="s">
        <v>45</v>
      </c>
      <c r="AI3" s="512"/>
      <c r="AJ3" s="513"/>
      <c r="AK3" s="485" t="s">
        <v>2</v>
      </c>
      <c r="AL3" s="495" t="s">
        <v>3</v>
      </c>
      <c r="AM3" s="496"/>
      <c r="AN3" s="501" t="s">
        <v>4</v>
      </c>
    </row>
    <row r="4" spans="1:40" s="178" customFormat="1" ht="12" customHeight="1" x14ac:dyDescent="0.2">
      <c r="A4" s="532"/>
      <c r="B4" s="533"/>
      <c r="C4" s="470"/>
      <c r="D4" s="247" t="str">
        <f>IF(ISBLANK(Eingabe!G2),"",Eingabe!G2)</f>
        <v>Erk.-St.</v>
      </c>
      <c r="E4" s="247" t="str">
        <f>IF(ISBLANK(Eingabe!H2),"",Eingabe!H2)</f>
        <v>Erk.-St.</v>
      </c>
      <c r="F4" s="247" t="str">
        <f>IF(ISBLANK(Eingabe!I2),"",Eingabe!I2)</f>
        <v/>
      </c>
      <c r="G4" s="247" t="str">
        <f>IF(ISBLANK(Eingabe!J2),"",Eingabe!J2)</f>
        <v/>
      </c>
      <c r="H4" s="247" t="str">
        <f>IF(ISBLANK(Eingabe!K2),"",Eingabe!K2)</f>
        <v/>
      </c>
      <c r="I4" s="247" t="str">
        <f>IF(ISBLANK(Eingabe!L2),"",Eingabe!L2)</f>
        <v/>
      </c>
      <c r="J4" s="247" t="str">
        <f>IF(ISBLANK(Eingabe!M2),"",Eingabe!M2)</f>
        <v/>
      </c>
      <c r="K4" s="247" t="str">
        <f>IF(ISBLANK(Eingabe!N2),"",Eingabe!N2)</f>
        <v/>
      </c>
      <c r="L4" s="247" t="str">
        <f>IF(ISBLANK(Eingabe!O2),"",Eingabe!O2)</f>
        <v/>
      </c>
      <c r="M4" s="247" t="str">
        <f>IF(ISBLANK(Eingabe!P2),"",Eingabe!P2)</f>
        <v/>
      </c>
      <c r="N4" s="247" t="str">
        <f>IF(ISBLANK(Eingabe!Q2),"",Eingabe!Q2)</f>
        <v/>
      </c>
      <c r="O4" s="247" t="str">
        <f>IF(ISBLANK(Eingabe!R2),"",Eingabe!R2)</f>
        <v/>
      </c>
      <c r="P4" s="247" t="str">
        <f>IF(ISBLANK(Eingabe!S2),"",Eingabe!S2)</f>
        <v/>
      </c>
      <c r="Q4" s="247" t="str">
        <f>IF(ISBLANK(Eingabe!T2),"",Eingabe!T2)</f>
        <v/>
      </c>
      <c r="R4" s="247" t="str">
        <f>IF(ISBLANK(Eingabe!U2),"",Eingabe!U2)</f>
        <v/>
      </c>
      <c r="S4" s="247" t="str">
        <f>IF(ISBLANK(Eingabe!V2),"",Eingabe!V2)</f>
        <v/>
      </c>
      <c r="T4" s="247" t="str">
        <f>IF(ISBLANK(Eingabe!W2),"",Eingabe!W2)</f>
        <v/>
      </c>
      <c r="U4" s="247" t="str">
        <f>IF(ISBLANK(Eingabe!X2),"",Eingabe!X2)</f>
        <v/>
      </c>
      <c r="V4" s="247" t="str">
        <f>IF(ISBLANK(Eingabe!Y2),"",Eingabe!Y2)</f>
        <v/>
      </c>
      <c r="W4" s="247" t="str">
        <f>IF(ISBLANK(Eingabe!Z2),"",Eingabe!Z2)</f>
        <v/>
      </c>
      <c r="X4" s="247" t="str">
        <f>IF(ISBLANK(Eingabe!AA2),"",Eingabe!AA2)</f>
        <v/>
      </c>
      <c r="Y4" s="247" t="str">
        <f>IF(ISBLANK(Eingabe!AB2),"",Eingabe!AB2)</f>
        <v/>
      </c>
      <c r="Z4" s="247" t="str">
        <f>IF(ISBLANK(Eingabe!AC2),"",Eingabe!AC2)</f>
        <v/>
      </c>
      <c r="AA4" s="247" t="str">
        <f>IF(ISBLANK(Eingabe!AD2),"",Eingabe!AD2)</f>
        <v/>
      </c>
      <c r="AB4" s="247" t="str">
        <f>IF(ISBLANK(Eingabe!AE2),"",Eingabe!AE2)</f>
        <v/>
      </c>
      <c r="AC4" s="247" t="str">
        <f>IF(ISBLANK(Eingabe!AF2),"",Eingabe!AF2)</f>
        <v/>
      </c>
      <c r="AD4" s="247" t="str">
        <f>IF(ISBLANK(Eingabe!AG2),"",Eingabe!AG2)</f>
        <v/>
      </c>
      <c r="AE4" s="247" t="str">
        <f>IF(ISBLANK(Eingabe!AH2),"",Eingabe!AH2)</f>
        <v/>
      </c>
      <c r="AF4" s="247" t="str">
        <f>IF(ISBLANK(Eingabe!AI2),"",Eingabe!AI2)</f>
        <v/>
      </c>
      <c r="AG4" s="247" t="str">
        <f>IF(ISBLANK(Eingabe!AJ2),"",Eingabe!AJ2)</f>
        <v/>
      </c>
      <c r="AH4" s="514"/>
      <c r="AI4" s="515"/>
      <c r="AJ4" s="516"/>
      <c r="AK4" s="486"/>
      <c r="AL4" s="497"/>
      <c r="AM4" s="498"/>
      <c r="AN4" s="502"/>
    </row>
    <row r="5" spans="1:40" s="179" customFormat="1" ht="15" customHeight="1" x14ac:dyDescent="0.2">
      <c r="A5" s="532"/>
      <c r="B5" s="533"/>
      <c r="C5" s="470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17"/>
      <c r="AI5" s="518"/>
      <c r="AJ5" s="519"/>
      <c r="AK5" s="486"/>
      <c r="AL5" s="497"/>
      <c r="AM5" s="498"/>
      <c r="AN5" s="502"/>
    </row>
    <row r="6" spans="1:40" s="327" customFormat="1" ht="20.100000000000001" customHeight="1" x14ac:dyDescent="0.2">
      <c r="A6" s="534"/>
      <c r="B6" s="535"/>
      <c r="C6" s="471"/>
      <c r="D6" s="326" t="str">
        <f>IF(ISBLANK(Eingabe!G4),"",Eingabe!G4)</f>
        <v xml:space="preserve">Oberboden + Auffüllung </v>
      </c>
      <c r="E6" s="326" t="str">
        <f>IF(ISBLANK(Eingabe!H4),"",Eingabe!H4)</f>
        <v/>
      </c>
      <c r="F6" s="326" t="str">
        <f>IF(ISBLANK(Eingabe!I4),"",Eingabe!I4)</f>
        <v/>
      </c>
      <c r="G6" s="326" t="str">
        <f>IF(ISBLANK(Eingabe!J4),"",Eingabe!J4)</f>
        <v/>
      </c>
      <c r="H6" s="326" t="str">
        <f>IF(ISBLANK(Eingabe!K4),"",Eingabe!K4)</f>
        <v/>
      </c>
      <c r="I6" s="326" t="str">
        <f>IF(ISBLANK(Eingabe!L4),"",Eingabe!L4)</f>
        <v/>
      </c>
      <c r="J6" s="326" t="str">
        <f>IF(ISBLANK(Eingabe!M4),"",Eingabe!M4)</f>
        <v/>
      </c>
      <c r="K6" s="326" t="str">
        <f>IF(ISBLANK(Eingabe!N4),"",Eingabe!N4)</f>
        <v/>
      </c>
      <c r="L6" s="326" t="str">
        <f>IF(ISBLANK(Eingabe!O4),"",Eingabe!O4)</f>
        <v/>
      </c>
      <c r="M6" s="326" t="str">
        <f>IF(ISBLANK(Eingabe!P4),"",Eingabe!P4)</f>
        <v/>
      </c>
      <c r="N6" s="326" t="str">
        <f>IF(ISBLANK(Eingabe!Q4),"",Eingabe!Q4)</f>
        <v/>
      </c>
      <c r="O6" s="326" t="str">
        <f>IF(ISBLANK(Eingabe!R4),"",Eingabe!R4)</f>
        <v/>
      </c>
      <c r="P6" s="326" t="str">
        <f>IF(ISBLANK(Eingabe!S4),"",Eingabe!S4)</f>
        <v/>
      </c>
      <c r="Q6" s="326" t="str">
        <f>IF(ISBLANK(Eingabe!T4),"",Eingabe!T4)</f>
        <v/>
      </c>
      <c r="R6" s="326" t="str">
        <f>IF(ISBLANK(Eingabe!U4),"",Eingabe!U4)</f>
        <v/>
      </c>
      <c r="S6" s="326" t="str">
        <f>IF(ISBLANK(Eingabe!V4),"",Eingabe!V4)</f>
        <v/>
      </c>
      <c r="T6" s="326" t="str">
        <f>IF(ISBLANK(Eingabe!W4),"",Eingabe!W4)</f>
        <v/>
      </c>
      <c r="U6" s="326" t="str">
        <f>IF(ISBLANK(Eingabe!X4),"",Eingabe!X4)</f>
        <v/>
      </c>
      <c r="V6" s="326" t="str">
        <f>IF(ISBLANK(Eingabe!Y4),"",Eingabe!Y4)</f>
        <v/>
      </c>
      <c r="W6" s="326" t="str">
        <f>IF(ISBLANK(Eingabe!Z4),"",Eingabe!Z4)</f>
        <v/>
      </c>
      <c r="X6" s="326" t="str">
        <f>IF(ISBLANK(Eingabe!AA4),"",Eingabe!AA4)</f>
        <v/>
      </c>
      <c r="Y6" s="326" t="str">
        <f>IF(ISBLANK(Eingabe!AB4),"",Eingabe!AB4)</f>
        <v/>
      </c>
      <c r="Z6" s="326" t="str">
        <f>IF(ISBLANK(Eingabe!AC4),"",Eingabe!AC4)</f>
        <v/>
      </c>
      <c r="AA6" s="326" t="str">
        <f>IF(ISBLANK(Eingabe!AD4),"",Eingabe!AD4)</f>
        <v/>
      </c>
      <c r="AB6" s="326" t="str">
        <f>IF(ISBLANK(Eingabe!AE4),"",Eingabe!AE4)</f>
        <v/>
      </c>
      <c r="AC6" s="326" t="str">
        <f>IF(ISBLANK(Eingabe!AF4),"",Eingabe!AF4)</f>
        <v/>
      </c>
      <c r="AD6" s="326" t="str">
        <f>IF(ISBLANK(Eingabe!AG4),"",Eingabe!AG4)</f>
        <v/>
      </c>
      <c r="AE6" s="326" t="str">
        <f>IF(ISBLANK(Eingabe!AH4),"",Eingabe!AH4)</f>
        <v/>
      </c>
      <c r="AF6" s="326" t="str">
        <f>IF(ISBLANK(Eingabe!AI4),"",Eingabe!AI4)</f>
        <v/>
      </c>
      <c r="AG6" s="326" t="str">
        <f>IF(ISBLANK(Eingabe!AJ4),"",Eingabe!AJ4)</f>
        <v/>
      </c>
      <c r="AH6" s="504" t="s">
        <v>47</v>
      </c>
      <c r="AI6" s="506" t="s">
        <v>48</v>
      </c>
      <c r="AJ6" s="506" t="s">
        <v>49</v>
      </c>
      <c r="AK6" s="486"/>
      <c r="AL6" s="497"/>
      <c r="AM6" s="498"/>
      <c r="AN6" s="502"/>
    </row>
    <row r="7" spans="1:40" s="63" customFormat="1" ht="21.75" customHeight="1" thickBot="1" x14ac:dyDescent="0.25">
      <c r="A7" s="508" t="s">
        <v>46</v>
      </c>
      <c r="B7" s="509"/>
      <c r="C7" s="510"/>
      <c r="D7" s="250">
        <v>2</v>
      </c>
      <c r="E7" s="250">
        <v>2</v>
      </c>
      <c r="F7" s="250">
        <v>2</v>
      </c>
      <c r="G7" s="250">
        <v>2</v>
      </c>
      <c r="H7" s="250">
        <v>2</v>
      </c>
      <c r="I7" s="250">
        <v>2</v>
      </c>
      <c r="J7" s="250">
        <v>2</v>
      </c>
      <c r="K7" s="250">
        <v>2</v>
      </c>
      <c r="L7" s="250">
        <v>2</v>
      </c>
      <c r="M7" s="250">
        <v>2</v>
      </c>
      <c r="N7" s="250">
        <v>2</v>
      </c>
      <c r="O7" s="250">
        <v>2</v>
      </c>
      <c r="P7" s="250">
        <v>2</v>
      </c>
      <c r="Q7" s="250">
        <v>2</v>
      </c>
      <c r="R7" s="250">
        <v>2</v>
      </c>
      <c r="S7" s="250">
        <v>2</v>
      </c>
      <c r="T7" s="250">
        <v>2</v>
      </c>
      <c r="U7" s="250">
        <v>2</v>
      </c>
      <c r="V7" s="250">
        <v>2</v>
      </c>
      <c r="W7" s="250">
        <v>2</v>
      </c>
      <c r="X7" s="250">
        <v>2</v>
      </c>
      <c r="Y7" s="250">
        <v>2</v>
      </c>
      <c r="Z7" s="250">
        <v>2</v>
      </c>
      <c r="AA7" s="250">
        <v>2</v>
      </c>
      <c r="AB7" s="250">
        <v>2</v>
      </c>
      <c r="AC7" s="250">
        <v>2</v>
      </c>
      <c r="AD7" s="250">
        <v>2</v>
      </c>
      <c r="AE7" s="250">
        <v>2</v>
      </c>
      <c r="AF7" s="250">
        <v>2</v>
      </c>
      <c r="AG7" s="250">
        <v>2</v>
      </c>
      <c r="AH7" s="505"/>
      <c r="AI7" s="507"/>
      <c r="AJ7" s="507"/>
      <c r="AK7" s="487"/>
      <c r="AL7" s="499"/>
      <c r="AM7" s="500"/>
      <c r="AN7" s="503"/>
    </row>
    <row r="8" spans="1:40" s="193" customFormat="1" ht="12.95" customHeight="1" thickTop="1" x14ac:dyDescent="0.2">
      <c r="A8" s="528" t="s">
        <v>5</v>
      </c>
      <c r="B8" s="529"/>
      <c r="C8" s="189" t="s">
        <v>6</v>
      </c>
      <c r="D8" s="188" t="str">
        <f ca="1">IF(Eingabe!G13&lt;&gt;"",Eingabe!G13,"-")</f>
        <v>-</v>
      </c>
      <c r="E8" s="188" t="str">
        <f ca="1">IF(Eingabe!H13&lt;&gt;"",Eingabe!H13,"-")</f>
        <v>-</v>
      </c>
      <c r="F8" s="188" t="str">
        <f ca="1">IF(Eingabe!I13&lt;&gt;"",Eingabe!I13,"-")</f>
        <v>-</v>
      </c>
      <c r="G8" s="188" t="str">
        <f ca="1">IF(Eingabe!J13&lt;&gt;"",Eingabe!J13,"-")</f>
        <v>-</v>
      </c>
      <c r="H8" s="188" t="str">
        <f ca="1">IF(Eingabe!K13&lt;&gt;"",Eingabe!K13,"-")</f>
        <v>-</v>
      </c>
      <c r="I8" s="188" t="str">
        <f ca="1">IF(Eingabe!L13&lt;&gt;"",Eingabe!L13,"-")</f>
        <v>-</v>
      </c>
      <c r="J8" s="188" t="str">
        <f ca="1">IF(Eingabe!M13&lt;&gt;"",Eingabe!M13,"-")</f>
        <v>-</v>
      </c>
      <c r="K8" s="188" t="str">
        <f ca="1">IF(Eingabe!N13&lt;&gt;"",Eingabe!N13,"-")</f>
        <v>-</v>
      </c>
      <c r="L8" s="188" t="str">
        <f ca="1">IF(Eingabe!O13&lt;&gt;"",Eingabe!O13,"-")</f>
        <v>-</v>
      </c>
      <c r="M8" s="188" t="str">
        <f ca="1">IF(Eingabe!P13&lt;&gt;"",Eingabe!P13,"-")</f>
        <v>-</v>
      </c>
      <c r="N8" s="188" t="str">
        <f ca="1">IF(Eingabe!Q13&lt;&gt;"",Eingabe!Q13,"-")</f>
        <v>-</v>
      </c>
      <c r="O8" s="188" t="str">
        <f ca="1">IF(Eingabe!R13&lt;&gt;"",Eingabe!R13,"-")</f>
        <v>-</v>
      </c>
      <c r="P8" s="188" t="str">
        <f ca="1">IF(Eingabe!S13&lt;&gt;"",Eingabe!S13,"-")</f>
        <v>-</v>
      </c>
      <c r="Q8" s="188" t="str">
        <f ca="1">IF(Eingabe!T13&lt;&gt;"",Eingabe!T13,"-")</f>
        <v>-</v>
      </c>
      <c r="R8" s="188" t="str">
        <f ca="1">IF(Eingabe!U13&lt;&gt;"",Eingabe!U13,"-")</f>
        <v>-</v>
      </c>
      <c r="S8" s="188" t="str">
        <f ca="1">IF(Eingabe!V13&lt;&gt;"",Eingabe!V13,"-")</f>
        <v>-</v>
      </c>
      <c r="T8" s="188" t="str">
        <f ca="1">IF(Eingabe!W13&lt;&gt;"",Eingabe!W13,"-")</f>
        <v>-</v>
      </c>
      <c r="U8" s="188" t="str">
        <f ca="1">IF(Eingabe!X13&lt;&gt;"",Eingabe!X13,"-")</f>
        <v>-</v>
      </c>
      <c r="V8" s="188" t="str">
        <f ca="1">IF(Eingabe!Y13&lt;&gt;"",Eingabe!Y13,"-")</f>
        <v>-</v>
      </c>
      <c r="W8" s="188" t="str">
        <f ca="1">IF(Eingabe!Z13&lt;&gt;"",Eingabe!Z13,"-")</f>
        <v>-</v>
      </c>
      <c r="X8" s="188" t="str">
        <f>IF(Eingabe!AA13&lt;&gt;"",Eingabe!AA13,"-")</f>
        <v>-</v>
      </c>
      <c r="Y8" s="188" t="str">
        <f>IF(Eingabe!AB13&lt;&gt;"",Eingabe!AB13,"-")</f>
        <v>-</v>
      </c>
      <c r="Z8" s="188" t="str">
        <f>IF(Eingabe!AC13&lt;&gt;"",Eingabe!AC13,"-")</f>
        <v>-</v>
      </c>
      <c r="AA8" s="188" t="str">
        <f>IF(Eingabe!AD13&lt;&gt;"",Eingabe!AD13,"-")</f>
        <v>-</v>
      </c>
      <c r="AB8" s="188" t="str">
        <f>IF(Eingabe!AE13&lt;&gt;"",Eingabe!AE13,"-")</f>
        <v>-</v>
      </c>
      <c r="AC8" s="188" t="str">
        <f>IF(Eingabe!AF13&lt;&gt;"",Eingabe!AF13,"-")</f>
        <v>-</v>
      </c>
      <c r="AD8" s="188" t="str">
        <f>IF(Eingabe!AG13&lt;&gt;"",Eingabe!AG13,"-")</f>
        <v>-</v>
      </c>
      <c r="AE8" s="188" t="str">
        <f>IF(Eingabe!AH13&lt;&gt;"",Eingabe!AH13,"-")</f>
        <v>-</v>
      </c>
      <c r="AF8" s="188" t="str">
        <f>IF(Eingabe!AI13&lt;&gt;"",Eingabe!AI13,"-")</f>
        <v>-</v>
      </c>
      <c r="AG8" s="188" t="str">
        <f>IF(Eingabe!AJ13&lt;&gt;"",Eingabe!AJ13,"-")</f>
        <v>-</v>
      </c>
      <c r="AH8" s="190" t="s">
        <v>7</v>
      </c>
      <c r="AI8" s="191" t="s">
        <v>7</v>
      </c>
      <c r="AJ8" s="191" t="s">
        <v>7</v>
      </c>
      <c r="AK8" s="306"/>
      <c r="AL8" s="520"/>
      <c r="AM8" s="520"/>
      <c r="AN8" s="192"/>
    </row>
    <row r="9" spans="1:40" s="307" customFormat="1" ht="12.95" customHeight="1" x14ac:dyDescent="0.2">
      <c r="A9" s="251" t="s">
        <v>8</v>
      </c>
      <c r="B9" s="254"/>
      <c r="C9" s="252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5"/>
      <c r="AI9" s="256"/>
      <c r="AJ9" s="256"/>
      <c r="AK9" s="75"/>
      <c r="AL9" s="521"/>
      <c r="AM9" s="521"/>
      <c r="AN9" s="49"/>
    </row>
    <row r="10" spans="1:40" s="307" customFormat="1" ht="12.95" customHeight="1" x14ac:dyDescent="0.2">
      <c r="A10" s="526" t="s">
        <v>283</v>
      </c>
      <c r="B10" s="388" t="s">
        <v>280</v>
      </c>
      <c r="C10" s="522" t="s">
        <v>9</v>
      </c>
      <c r="D10" s="24" t="str">
        <f ca="1">IF(Eingabe!G17&lt;&gt;"",Eingabe!G17,"-")</f>
        <v>-</v>
      </c>
      <c r="E10" s="24" t="str">
        <f ca="1">IF(Eingabe!H17&lt;&gt;"",Eingabe!H17,"-")</f>
        <v>-</v>
      </c>
      <c r="F10" s="24" t="str">
        <f ca="1">IF(Eingabe!I17&lt;&gt;"",Eingabe!I17,"-")</f>
        <v>-</v>
      </c>
      <c r="G10" s="24" t="str">
        <f ca="1">IF(Eingabe!J17&lt;&gt;"",Eingabe!J17,"-")</f>
        <v>-</v>
      </c>
      <c r="H10" s="24" t="str">
        <f ca="1">IF(Eingabe!K17&lt;&gt;"",Eingabe!K17,"-")</f>
        <v>-</v>
      </c>
      <c r="I10" s="24" t="str">
        <f ca="1">IF(Eingabe!L17&lt;&gt;"",Eingabe!L17,"-")</f>
        <v>-</v>
      </c>
      <c r="J10" s="24" t="str">
        <f ca="1">IF(Eingabe!M17&lt;&gt;"",Eingabe!M17,"-")</f>
        <v>-</v>
      </c>
      <c r="K10" s="24" t="str">
        <f ca="1">IF(Eingabe!N17&lt;&gt;"",Eingabe!N17,"-")</f>
        <v>-</v>
      </c>
      <c r="L10" s="24" t="str">
        <f ca="1">IF(Eingabe!O17&lt;&gt;"",Eingabe!O17,"-")</f>
        <v>-</v>
      </c>
      <c r="M10" s="24" t="str">
        <f ca="1">IF(Eingabe!P17&lt;&gt;"",Eingabe!P17,"-")</f>
        <v>-</v>
      </c>
      <c r="N10" s="24" t="str">
        <f ca="1">IF(Eingabe!Q17&lt;&gt;"",Eingabe!Q17,"-")</f>
        <v>-</v>
      </c>
      <c r="O10" s="24" t="str">
        <f ca="1">IF(Eingabe!R17&lt;&gt;"",Eingabe!R17,"-")</f>
        <v>-</v>
      </c>
      <c r="P10" s="24" t="str">
        <f ca="1">IF(Eingabe!S17&lt;&gt;"",Eingabe!S17,"-")</f>
        <v>-</v>
      </c>
      <c r="Q10" s="24" t="str">
        <f ca="1">IF(Eingabe!T17&lt;&gt;"",Eingabe!T17,"-")</f>
        <v>-</v>
      </c>
      <c r="R10" s="24" t="str">
        <f ca="1">IF(Eingabe!U17&lt;&gt;"",Eingabe!U17,"-")</f>
        <v>-</v>
      </c>
      <c r="S10" s="24" t="str">
        <f ca="1">IF(Eingabe!V17&lt;&gt;"",Eingabe!V17,"-")</f>
        <v>-</v>
      </c>
      <c r="T10" s="24" t="str">
        <f ca="1">IF(Eingabe!W17&lt;&gt;"",Eingabe!W17,"-")</f>
        <v>-</v>
      </c>
      <c r="U10" s="24" t="str">
        <f ca="1">IF(Eingabe!X17&lt;&gt;"",Eingabe!X17,"-")</f>
        <v>-</v>
      </c>
      <c r="V10" s="24" t="str">
        <f ca="1">IF(Eingabe!Y17&lt;&gt;"",Eingabe!Y17,"-")</f>
        <v>-</v>
      </c>
      <c r="W10" s="24" t="str">
        <f ca="1">IF(Eingabe!Z17&lt;&gt;"",Eingabe!Z17,"-")</f>
        <v>-</v>
      </c>
      <c r="X10" s="24" t="str">
        <f>IF(Eingabe!AA17&lt;&gt;"",Eingabe!AA17,"-")</f>
        <v>-</v>
      </c>
      <c r="Y10" s="24" t="str">
        <f>IF(Eingabe!AB17&lt;&gt;"",Eingabe!AB17,"-")</f>
        <v>-</v>
      </c>
      <c r="Z10" s="24" t="str">
        <f>IF(Eingabe!AC17&lt;&gt;"",Eingabe!AC17,"-")</f>
        <v>-</v>
      </c>
      <c r="AA10" s="24" t="str">
        <f>IF(Eingabe!AD17&lt;&gt;"",Eingabe!AD17,"-")</f>
        <v>-</v>
      </c>
      <c r="AB10" s="24" t="str">
        <f>IF(Eingabe!AE17&lt;&gt;"",Eingabe!AE17,"-")</f>
        <v>-</v>
      </c>
      <c r="AC10" s="24" t="str">
        <f>IF(Eingabe!AF17&lt;&gt;"",Eingabe!AF17,"-")</f>
        <v>-</v>
      </c>
      <c r="AD10" s="24" t="str">
        <f>IF(Eingabe!AG17&lt;&gt;"",Eingabe!AG17,"-")</f>
        <v>-</v>
      </c>
      <c r="AE10" s="24" t="str">
        <f>IF(Eingabe!AH17&lt;&gt;"",Eingabe!AH17,"-")</f>
        <v>-</v>
      </c>
      <c r="AF10" s="24" t="str">
        <f>IF(Eingabe!AI17&lt;&gt;"",Eingabe!AI17,"-")</f>
        <v>-</v>
      </c>
      <c r="AG10" s="24" t="str">
        <f>IF(Eingabe!AJ17&lt;&gt;"",Eingabe!AJ17,"-")</f>
        <v>-</v>
      </c>
      <c r="AH10" s="524">
        <v>100</v>
      </c>
      <c r="AI10" s="489">
        <v>100</v>
      </c>
      <c r="AJ10" s="489">
        <v>100</v>
      </c>
      <c r="AK10" s="75">
        <v>200</v>
      </c>
      <c r="AL10" s="491">
        <v>300</v>
      </c>
      <c r="AM10" s="491"/>
      <c r="AN10" s="86">
        <v>1000</v>
      </c>
    </row>
    <row r="11" spans="1:40" s="307" customFormat="1" ht="12.95" customHeight="1" x14ac:dyDescent="0.2">
      <c r="A11" s="527"/>
      <c r="B11" s="389" t="s">
        <v>282</v>
      </c>
      <c r="C11" s="523"/>
      <c r="D11" s="24" t="str">
        <f ca="1">IF(Eingabe!G19&lt;&gt;"",Eingabe!G19,"-")</f>
        <v>-</v>
      </c>
      <c r="E11" s="24" t="str">
        <f ca="1">IF(Eingabe!H19&lt;&gt;"",Eingabe!H19,"-")</f>
        <v>-</v>
      </c>
      <c r="F11" s="24" t="str">
        <f ca="1">IF(Eingabe!I19&lt;&gt;"",Eingabe!I19,"-")</f>
        <v>-</v>
      </c>
      <c r="G11" s="24" t="str">
        <f ca="1">IF(Eingabe!J19&lt;&gt;"",Eingabe!J19,"-")</f>
        <v>-</v>
      </c>
      <c r="H11" s="24" t="str">
        <f ca="1">IF(Eingabe!K19&lt;&gt;"",Eingabe!K19,"-")</f>
        <v>-</v>
      </c>
      <c r="I11" s="24" t="str">
        <f ca="1">IF(Eingabe!L19&lt;&gt;"",Eingabe!L19,"-")</f>
        <v>-</v>
      </c>
      <c r="J11" s="24" t="str">
        <f ca="1">IF(Eingabe!M19&lt;&gt;"",Eingabe!M19,"-")</f>
        <v>-</v>
      </c>
      <c r="K11" s="24" t="str">
        <f ca="1">IF(Eingabe!N19&lt;&gt;"",Eingabe!N19,"-")</f>
        <v>-</v>
      </c>
      <c r="L11" s="24" t="str">
        <f ca="1">IF(Eingabe!O19&lt;&gt;"",Eingabe!O19,"-")</f>
        <v>-</v>
      </c>
      <c r="M11" s="24" t="str">
        <f ca="1">IF(Eingabe!P19&lt;&gt;"",Eingabe!P19,"-")</f>
        <v>-</v>
      </c>
      <c r="N11" s="24" t="str">
        <f ca="1">IF(Eingabe!Q19&lt;&gt;"",Eingabe!Q19,"-")</f>
        <v>-</v>
      </c>
      <c r="O11" s="24" t="str">
        <f ca="1">IF(Eingabe!R19&lt;&gt;"",Eingabe!R19,"-")</f>
        <v>-</v>
      </c>
      <c r="P11" s="24" t="str">
        <f ca="1">IF(Eingabe!S19&lt;&gt;"",Eingabe!S19,"-")</f>
        <v>-</v>
      </c>
      <c r="Q11" s="24" t="str">
        <f ca="1">IF(Eingabe!T19&lt;&gt;"",Eingabe!T19,"-")</f>
        <v>-</v>
      </c>
      <c r="R11" s="24" t="str">
        <f ca="1">IF(Eingabe!U19&lt;&gt;"",Eingabe!U19,"-")</f>
        <v>-</v>
      </c>
      <c r="S11" s="24" t="str">
        <f ca="1">IF(Eingabe!V19&lt;&gt;"",Eingabe!V19,"-")</f>
        <v>-</v>
      </c>
      <c r="T11" s="24" t="str">
        <f ca="1">IF(Eingabe!W19&lt;&gt;"",Eingabe!W19,"-")</f>
        <v>-</v>
      </c>
      <c r="U11" s="24" t="str">
        <f ca="1">IF(Eingabe!X19&lt;&gt;"",Eingabe!X19,"-")</f>
        <v>-</v>
      </c>
      <c r="V11" s="24" t="str">
        <f ca="1">IF(Eingabe!Y19&lt;&gt;"",Eingabe!Y19,"-")</f>
        <v>-</v>
      </c>
      <c r="W11" s="24" t="str">
        <f ca="1">IF(Eingabe!Z19&lt;&gt;"",Eingabe!Z19,"-")</f>
        <v>-</v>
      </c>
      <c r="X11" s="24" t="str">
        <f>IF(Eingabe!AA19&lt;&gt;"",Eingabe!AA19,"-")</f>
        <v>-</v>
      </c>
      <c r="Y11" s="24" t="str">
        <f>IF(Eingabe!AB19&lt;&gt;"",Eingabe!AB19,"-")</f>
        <v>-</v>
      </c>
      <c r="Z11" s="24" t="str">
        <f>IF(Eingabe!AC19&lt;&gt;"",Eingabe!AC19,"-")</f>
        <v>-</v>
      </c>
      <c r="AA11" s="24" t="str">
        <f>IF(Eingabe!AD19&lt;&gt;"",Eingabe!AD19,"-")</f>
        <v>-</v>
      </c>
      <c r="AB11" s="24" t="str">
        <f>IF(Eingabe!AE19&lt;&gt;"",Eingabe!AE19,"-")</f>
        <v>-</v>
      </c>
      <c r="AC11" s="24" t="str">
        <f>IF(Eingabe!AF19&lt;&gt;"",Eingabe!AF19,"-")</f>
        <v>-</v>
      </c>
      <c r="AD11" s="24" t="str">
        <f>IF(Eingabe!AG19&lt;&gt;"",Eingabe!AG19,"-")</f>
        <v>-</v>
      </c>
      <c r="AE11" s="24" t="str">
        <f>IF(Eingabe!AH19&lt;&gt;"",Eingabe!AH19,"-")</f>
        <v>-</v>
      </c>
      <c r="AF11" s="24" t="str">
        <f>IF(Eingabe!AI19&lt;&gt;"",Eingabe!AI19,"-")</f>
        <v>-</v>
      </c>
      <c r="AG11" s="24" t="str">
        <f>IF(Eingabe!AJ19&lt;&gt;"",Eingabe!AJ19,"-")</f>
        <v>-</v>
      </c>
      <c r="AH11" s="525"/>
      <c r="AI11" s="490"/>
      <c r="AJ11" s="490"/>
      <c r="AK11" s="75">
        <v>400</v>
      </c>
      <c r="AL11" s="492">
        <v>600</v>
      </c>
      <c r="AM11" s="493"/>
      <c r="AN11" s="87">
        <v>2000</v>
      </c>
    </row>
    <row r="12" spans="1:40" s="307" customFormat="1" ht="12.95" customHeight="1" x14ac:dyDescent="0.2">
      <c r="A12" s="536" t="s">
        <v>10</v>
      </c>
      <c r="B12" s="537"/>
      <c r="C12" s="50" t="s">
        <v>9</v>
      </c>
      <c r="D12" s="24" t="str">
        <f ca="1">IF(Eingabe!G26&lt;&gt;"",Eingabe!G26,"-")</f>
        <v>-</v>
      </c>
      <c r="E12" s="24" t="str">
        <f ca="1">IF(Eingabe!H26&lt;&gt;"",Eingabe!H26,"-")</f>
        <v>-</v>
      </c>
      <c r="F12" s="24" t="str">
        <f ca="1">IF(Eingabe!I26&lt;&gt;"",Eingabe!I26,"-")</f>
        <v>-</v>
      </c>
      <c r="G12" s="24" t="str">
        <f ca="1">IF(Eingabe!J26&lt;&gt;"",Eingabe!J26,"-")</f>
        <v>-</v>
      </c>
      <c r="H12" s="24" t="str">
        <f ca="1">IF(Eingabe!K26&lt;&gt;"",Eingabe!K26,"-")</f>
        <v>-</v>
      </c>
      <c r="I12" s="24" t="str">
        <f ca="1">IF(Eingabe!L26&lt;&gt;"",Eingabe!L26,"-")</f>
        <v>-</v>
      </c>
      <c r="J12" s="24" t="str">
        <f ca="1">IF(Eingabe!M26&lt;&gt;"",Eingabe!M26,"-")</f>
        <v>-</v>
      </c>
      <c r="K12" s="24" t="str">
        <f ca="1">IF(Eingabe!N26&lt;&gt;"",Eingabe!N26,"-")</f>
        <v>-</v>
      </c>
      <c r="L12" s="24" t="str">
        <f ca="1">IF(Eingabe!O26&lt;&gt;"",Eingabe!O26,"-")</f>
        <v>-</v>
      </c>
      <c r="M12" s="24" t="str">
        <f ca="1">IF(Eingabe!P26&lt;&gt;"",Eingabe!P26,"-")</f>
        <v>-</v>
      </c>
      <c r="N12" s="24" t="str">
        <f ca="1">IF(Eingabe!Q26&lt;&gt;"",Eingabe!Q26,"-")</f>
        <v>-</v>
      </c>
      <c r="O12" s="24" t="str">
        <f ca="1">IF(Eingabe!R26&lt;&gt;"",Eingabe!R26,"-")</f>
        <v>-</v>
      </c>
      <c r="P12" s="24" t="str">
        <f ca="1">IF(Eingabe!S26&lt;&gt;"",Eingabe!S26,"-")</f>
        <v>-</v>
      </c>
      <c r="Q12" s="24" t="str">
        <f ca="1">IF(Eingabe!T26&lt;&gt;"",Eingabe!T26,"-")</f>
        <v>-</v>
      </c>
      <c r="R12" s="24" t="str">
        <f ca="1">IF(Eingabe!U26&lt;&gt;"",Eingabe!U26,"-")</f>
        <v>-</v>
      </c>
      <c r="S12" s="24" t="str">
        <f ca="1">IF(Eingabe!V26&lt;&gt;"",Eingabe!V26,"-")</f>
        <v>-</v>
      </c>
      <c r="T12" s="24" t="str">
        <f ca="1">IF(Eingabe!W26&lt;&gt;"",Eingabe!W26,"-")</f>
        <v>-</v>
      </c>
      <c r="U12" s="24" t="str">
        <f ca="1">IF(Eingabe!X26&lt;&gt;"",Eingabe!X26,"-")</f>
        <v>-</v>
      </c>
      <c r="V12" s="24" t="str">
        <f ca="1">IF(Eingabe!Y26&lt;&gt;"",Eingabe!Y26,"-")</f>
        <v>-</v>
      </c>
      <c r="W12" s="24" t="str">
        <f ca="1">IF(Eingabe!Z26&lt;&gt;"",Eingabe!Z26,"-")</f>
        <v>-</v>
      </c>
      <c r="X12" s="24" t="str">
        <f>IF(Eingabe!AA26&lt;&gt;"",Eingabe!AA26,"-")</f>
        <v>-</v>
      </c>
      <c r="Y12" s="24" t="str">
        <f>IF(Eingabe!AB26&lt;&gt;"",Eingabe!AB26,"-")</f>
        <v>-</v>
      </c>
      <c r="Z12" s="24" t="str">
        <f>IF(Eingabe!AC26&lt;&gt;"",Eingabe!AC26,"-")</f>
        <v>-</v>
      </c>
      <c r="AA12" s="24" t="str">
        <f>IF(Eingabe!AD26&lt;&gt;"",Eingabe!AD26,"-")</f>
        <v>-</v>
      </c>
      <c r="AB12" s="24" t="str">
        <f>IF(Eingabe!AE26&lt;&gt;"",Eingabe!AE26,"-")</f>
        <v>-</v>
      </c>
      <c r="AC12" s="24" t="str">
        <f>IF(Eingabe!AF26&lt;&gt;"",Eingabe!AF26,"-")</f>
        <v>-</v>
      </c>
      <c r="AD12" s="24" t="str">
        <f>IF(Eingabe!AG26&lt;&gt;"",Eingabe!AG26,"-")</f>
        <v>-</v>
      </c>
      <c r="AE12" s="24" t="str">
        <f>IF(Eingabe!AH26&lt;&gt;"",Eingabe!AH26,"-")</f>
        <v>-</v>
      </c>
      <c r="AF12" s="24" t="str">
        <f>IF(Eingabe!AI26&lt;&gt;"",Eingabe!AI26,"-")</f>
        <v>-</v>
      </c>
      <c r="AG12" s="24" t="str">
        <f>IF(Eingabe!AJ26&lt;&gt;"",Eingabe!AJ26,"-")</f>
        <v>-</v>
      </c>
      <c r="AH12" s="51">
        <v>1</v>
      </c>
      <c r="AI12" s="52">
        <v>1</v>
      </c>
      <c r="AJ12" s="52">
        <v>1</v>
      </c>
      <c r="AK12" s="76">
        <v>1</v>
      </c>
      <c r="AL12" s="484">
        <v>1</v>
      </c>
      <c r="AM12" s="484"/>
      <c r="AN12" s="80">
        <v>1</v>
      </c>
    </row>
    <row r="13" spans="1:40" s="307" customFormat="1" ht="12.95" customHeight="1" x14ac:dyDescent="0.2">
      <c r="A13" s="536" t="s">
        <v>11</v>
      </c>
      <c r="B13" s="537"/>
      <c r="C13" s="50" t="s">
        <v>9</v>
      </c>
      <c r="D13" s="24" t="str">
        <f ca="1">IF(Eingabe!G42&lt;&gt;"",Eingabe!G42,"-")</f>
        <v>-</v>
      </c>
      <c r="E13" s="24" t="str">
        <f ca="1">IF(Eingabe!H42&lt;&gt;"",Eingabe!H42,"-")</f>
        <v>-</v>
      </c>
      <c r="F13" s="24" t="str">
        <f ca="1">IF(Eingabe!I42&lt;&gt;"",Eingabe!I42,"-")</f>
        <v>-</v>
      </c>
      <c r="G13" s="24" t="str">
        <f ca="1">IF(Eingabe!J42&lt;&gt;"",Eingabe!J42,"-")</f>
        <v>-</v>
      </c>
      <c r="H13" s="24" t="str">
        <f ca="1">IF(Eingabe!K42&lt;&gt;"",Eingabe!K42,"-")</f>
        <v>-</v>
      </c>
      <c r="I13" s="24" t="str">
        <f ca="1">IF(Eingabe!L42&lt;&gt;"",Eingabe!L42,"-")</f>
        <v>-</v>
      </c>
      <c r="J13" s="24" t="str">
        <f ca="1">IF(Eingabe!M42&lt;&gt;"",Eingabe!M42,"-")</f>
        <v>-</v>
      </c>
      <c r="K13" s="24" t="str">
        <f ca="1">IF(Eingabe!N42&lt;&gt;"",Eingabe!N42,"-")</f>
        <v>-</v>
      </c>
      <c r="L13" s="24" t="str">
        <f ca="1">IF(Eingabe!O42&lt;&gt;"",Eingabe!O42,"-")</f>
        <v>-</v>
      </c>
      <c r="M13" s="24" t="str">
        <f ca="1">IF(Eingabe!P42&lt;&gt;"",Eingabe!P42,"-")</f>
        <v>-</v>
      </c>
      <c r="N13" s="24" t="str">
        <f ca="1">IF(Eingabe!Q42&lt;&gt;"",Eingabe!Q42,"-")</f>
        <v>-</v>
      </c>
      <c r="O13" s="24" t="str">
        <f ca="1">IF(Eingabe!R42&lt;&gt;"",Eingabe!R42,"-")</f>
        <v>-</v>
      </c>
      <c r="P13" s="24" t="str">
        <f ca="1">IF(Eingabe!S42&lt;&gt;"",Eingabe!S42,"-")</f>
        <v>-</v>
      </c>
      <c r="Q13" s="24" t="str">
        <f ca="1">IF(Eingabe!T42&lt;&gt;"",Eingabe!T42,"-")</f>
        <v>-</v>
      </c>
      <c r="R13" s="24" t="str">
        <f ca="1">IF(Eingabe!U42&lt;&gt;"",Eingabe!U42,"-")</f>
        <v>-</v>
      </c>
      <c r="S13" s="24" t="str">
        <f ca="1">IF(Eingabe!V42&lt;&gt;"",Eingabe!V42,"-")</f>
        <v>-</v>
      </c>
      <c r="T13" s="24" t="str">
        <f ca="1">IF(Eingabe!W42&lt;&gt;"",Eingabe!W42,"-")</f>
        <v>-</v>
      </c>
      <c r="U13" s="24" t="str">
        <f ca="1">IF(Eingabe!X42&lt;&gt;"",Eingabe!X42,"-")</f>
        <v>-</v>
      </c>
      <c r="V13" s="24" t="str">
        <f ca="1">IF(Eingabe!Y42&lt;&gt;"",Eingabe!Y42,"-")</f>
        <v>-</v>
      </c>
      <c r="W13" s="24" t="str">
        <f ca="1">IF(Eingabe!Z42&lt;&gt;"",Eingabe!Z42,"-")</f>
        <v>-</v>
      </c>
      <c r="X13" s="24" t="str">
        <f>IF(Eingabe!AA42&lt;&gt;"",Eingabe!AA42,"-")</f>
        <v>-</v>
      </c>
      <c r="Y13" s="24" t="str">
        <f>IF(Eingabe!AB42&lt;&gt;"",Eingabe!AB42,"-")</f>
        <v>-</v>
      </c>
      <c r="Z13" s="24" t="str">
        <f>IF(Eingabe!AC42&lt;&gt;"",Eingabe!AC42,"-")</f>
        <v>-</v>
      </c>
      <c r="AA13" s="24" t="str">
        <f>IF(Eingabe!AD42&lt;&gt;"",Eingabe!AD42,"-")</f>
        <v>-</v>
      </c>
      <c r="AB13" s="24" t="str">
        <f>IF(Eingabe!AE42&lt;&gt;"",Eingabe!AE42,"-")</f>
        <v>-</v>
      </c>
      <c r="AC13" s="24" t="str">
        <f>IF(Eingabe!AF42&lt;&gt;"",Eingabe!AF42,"-")</f>
        <v>-</v>
      </c>
      <c r="AD13" s="24" t="str">
        <f>IF(Eingabe!AG42&lt;&gt;"",Eingabe!AG42,"-")</f>
        <v>-</v>
      </c>
      <c r="AE13" s="24" t="str">
        <f>IF(Eingabe!AH42&lt;&gt;"",Eingabe!AH42,"-")</f>
        <v>-</v>
      </c>
      <c r="AF13" s="24" t="str">
        <f>IF(Eingabe!AI42&lt;&gt;"",Eingabe!AI42,"-")</f>
        <v>-</v>
      </c>
      <c r="AG13" s="24" t="str">
        <f>IF(Eingabe!AJ42&lt;&gt;"",Eingabe!AJ42,"-")</f>
        <v>-</v>
      </c>
      <c r="AH13" s="51">
        <v>1</v>
      </c>
      <c r="AI13" s="52">
        <v>1</v>
      </c>
      <c r="AJ13" s="52">
        <v>1</v>
      </c>
      <c r="AK13" s="76">
        <v>1</v>
      </c>
      <c r="AL13" s="484">
        <v>1</v>
      </c>
      <c r="AM13" s="484"/>
      <c r="AN13" s="80">
        <v>1</v>
      </c>
    </row>
    <row r="14" spans="1:40" s="307" customFormat="1" ht="12.95" customHeight="1" x14ac:dyDescent="0.2">
      <c r="A14" s="536" t="s">
        <v>12</v>
      </c>
      <c r="B14" s="537"/>
      <c r="C14" s="50" t="s">
        <v>9</v>
      </c>
      <c r="D14" s="24" t="str">
        <f ca="1">IF(Eingabe!G15&lt;&gt;"",Eingabe!G15,"-")</f>
        <v>-</v>
      </c>
      <c r="E14" s="24" t="str">
        <f ca="1">IF(Eingabe!H15&lt;&gt;"",Eingabe!H15,"-")</f>
        <v>-</v>
      </c>
      <c r="F14" s="24" t="str">
        <f ca="1">IF(Eingabe!I15&lt;&gt;"",Eingabe!I15,"-")</f>
        <v>-</v>
      </c>
      <c r="G14" s="24" t="str">
        <f ca="1">IF(Eingabe!J15&lt;&gt;"",Eingabe!J15,"-")</f>
        <v>-</v>
      </c>
      <c r="H14" s="24" t="str">
        <f ca="1">IF(Eingabe!K15&lt;&gt;"",Eingabe!K15,"-")</f>
        <v>-</v>
      </c>
      <c r="I14" s="24" t="str">
        <f ca="1">IF(Eingabe!L15&lt;&gt;"",Eingabe!L15,"-")</f>
        <v>-</v>
      </c>
      <c r="J14" s="24" t="str">
        <f ca="1">IF(Eingabe!M15&lt;&gt;"",Eingabe!M15,"-")</f>
        <v>-</v>
      </c>
      <c r="K14" s="24" t="str">
        <f ca="1">IF(Eingabe!N15&lt;&gt;"",Eingabe!N15,"-")</f>
        <v>-</v>
      </c>
      <c r="L14" s="24" t="str">
        <f ca="1">IF(Eingabe!O15&lt;&gt;"",Eingabe!O15,"-")</f>
        <v>-</v>
      </c>
      <c r="M14" s="24" t="str">
        <f ca="1">IF(Eingabe!P15&lt;&gt;"",Eingabe!P15,"-")</f>
        <v>-</v>
      </c>
      <c r="N14" s="24" t="str">
        <f ca="1">IF(Eingabe!Q15&lt;&gt;"",Eingabe!Q15,"-")</f>
        <v>-</v>
      </c>
      <c r="O14" s="24" t="str">
        <f ca="1">IF(Eingabe!R15&lt;&gt;"",Eingabe!R15,"-")</f>
        <v>-</v>
      </c>
      <c r="P14" s="24" t="str">
        <f ca="1">IF(Eingabe!S15&lt;&gt;"",Eingabe!S15,"-")</f>
        <v>-</v>
      </c>
      <c r="Q14" s="24" t="str">
        <f ca="1">IF(Eingabe!T15&lt;&gt;"",Eingabe!T15,"-")</f>
        <v>-</v>
      </c>
      <c r="R14" s="24" t="str">
        <f ca="1">IF(Eingabe!U15&lt;&gt;"",Eingabe!U15,"-")</f>
        <v>-</v>
      </c>
      <c r="S14" s="24" t="str">
        <f ca="1">IF(Eingabe!V15&lt;&gt;"",Eingabe!V15,"-")</f>
        <v>-</v>
      </c>
      <c r="T14" s="24" t="str">
        <f ca="1">IF(Eingabe!W15&lt;&gt;"",Eingabe!W15,"-")</f>
        <v>-</v>
      </c>
      <c r="U14" s="24" t="str">
        <f ca="1">IF(Eingabe!X15&lt;&gt;"",Eingabe!X15,"-")</f>
        <v>-</v>
      </c>
      <c r="V14" s="24" t="str">
        <f ca="1">IF(Eingabe!Y15&lt;&gt;"",Eingabe!Y15,"-")</f>
        <v>-</v>
      </c>
      <c r="W14" s="24" t="str">
        <f ca="1">IF(Eingabe!Z15&lt;&gt;"",Eingabe!Z15,"-")</f>
        <v>-</v>
      </c>
      <c r="X14" s="24" t="str">
        <f>IF(Eingabe!AA15&lt;&gt;"",Eingabe!AA15,"-")</f>
        <v>-</v>
      </c>
      <c r="Y14" s="24" t="str">
        <f>IF(Eingabe!AB15&lt;&gt;"",Eingabe!AB15,"-")</f>
        <v>-</v>
      </c>
      <c r="Z14" s="24" t="str">
        <f>IF(Eingabe!AC15&lt;&gt;"",Eingabe!AC15,"-")</f>
        <v>-</v>
      </c>
      <c r="AA14" s="24" t="str">
        <f>IF(Eingabe!AD15&lt;&gt;"",Eingabe!AD15,"-")</f>
        <v>-</v>
      </c>
      <c r="AB14" s="24" t="str">
        <f>IF(Eingabe!AE15&lt;&gt;"",Eingabe!AE15,"-")</f>
        <v>-</v>
      </c>
      <c r="AC14" s="24" t="str">
        <f>IF(Eingabe!AF15&lt;&gt;"",Eingabe!AF15,"-")</f>
        <v>-</v>
      </c>
      <c r="AD14" s="24" t="str">
        <f>IF(Eingabe!AG15&lt;&gt;"",Eingabe!AG15,"-")</f>
        <v>-</v>
      </c>
      <c r="AE14" s="24" t="str">
        <f>IF(Eingabe!AH15&lt;&gt;"",Eingabe!AH15,"-")</f>
        <v>-</v>
      </c>
      <c r="AF14" s="24" t="str">
        <f>IF(Eingabe!AI15&lt;&gt;"",Eingabe!AI15,"-")</f>
        <v>-</v>
      </c>
      <c r="AG14" s="24" t="str">
        <f>IF(Eingabe!AJ15&lt;&gt;"",Eingabe!AJ15,"-")</f>
        <v>-</v>
      </c>
      <c r="AH14" s="51">
        <v>1</v>
      </c>
      <c r="AI14" s="52">
        <v>1</v>
      </c>
      <c r="AJ14" s="52">
        <v>1</v>
      </c>
      <c r="AK14" s="76">
        <v>1</v>
      </c>
      <c r="AL14" s="484">
        <v>3</v>
      </c>
      <c r="AM14" s="484"/>
      <c r="AN14" s="80">
        <v>10</v>
      </c>
    </row>
    <row r="15" spans="1:40" s="307" customFormat="1" ht="12.95" customHeight="1" x14ac:dyDescent="0.2">
      <c r="A15" s="536" t="s">
        <v>13</v>
      </c>
      <c r="B15" s="537"/>
      <c r="C15" s="50" t="s">
        <v>9</v>
      </c>
      <c r="D15" s="24" t="str">
        <f ca="1">IF(Eingabe!G66&lt;&gt;"",Eingabe!G66,"-")</f>
        <v>-</v>
      </c>
      <c r="E15" s="24" t="str">
        <f ca="1">IF(Eingabe!H66&lt;&gt;"",Eingabe!H66,"-")</f>
        <v>-</v>
      </c>
      <c r="F15" s="24" t="str">
        <f ca="1">IF(Eingabe!I66&lt;&gt;"",Eingabe!I66,"-")</f>
        <v>-</v>
      </c>
      <c r="G15" s="24" t="str">
        <f ca="1">IF(Eingabe!J66&lt;&gt;"",Eingabe!J66,"-")</f>
        <v>-</v>
      </c>
      <c r="H15" s="24" t="str">
        <f ca="1">IF(Eingabe!K66&lt;&gt;"",Eingabe!K66,"-")</f>
        <v>-</v>
      </c>
      <c r="I15" s="24" t="str">
        <f ca="1">IF(Eingabe!L66&lt;&gt;"",Eingabe!L66,"-")</f>
        <v>-</v>
      </c>
      <c r="J15" s="24" t="str">
        <f ca="1">IF(Eingabe!M66&lt;&gt;"",Eingabe!M66,"-")</f>
        <v>-</v>
      </c>
      <c r="K15" s="24" t="str">
        <f ca="1">IF(Eingabe!N66&lt;&gt;"",Eingabe!N66,"-")</f>
        <v>-</v>
      </c>
      <c r="L15" s="24" t="str">
        <f ca="1">IF(Eingabe!O66&lt;&gt;"",Eingabe!O66,"-")</f>
        <v>-</v>
      </c>
      <c r="M15" s="24" t="str">
        <f ca="1">IF(Eingabe!P66&lt;&gt;"",Eingabe!P66,"-")</f>
        <v>-</v>
      </c>
      <c r="N15" s="24" t="str">
        <f ca="1">IF(Eingabe!Q66&lt;&gt;"",Eingabe!Q66,"-")</f>
        <v>-</v>
      </c>
      <c r="O15" s="24" t="str">
        <f ca="1">IF(Eingabe!R66&lt;&gt;"",Eingabe!R66,"-")</f>
        <v>-</v>
      </c>
      <c r="P15" s="24" t="str">
        <f ca="1">IF(Eingabe!S66&lt;&gt;"",Eingabe!S66,"-")</f>
        <v>-</v>
      </c>
      <c r="Q15" s="24" t="str">
        <f ca="1">IF(Eingabe!T66&lt;&gt;"",Eingabe!T66,"-")</f>
        <v>-</v>
      </c>
      <c r="R15" s="24" t="str">
        <f ca="1">IF(Eingabe!U66&lt;&gt;"",Eingabe!U66,"-")</f>
        <v>-</v>
      </c>
      <c r="S15" s="24" t="str">
        <f ca="1">IF(Eingabe!V66&lt;&gt;"",Eingabe!V66,"-")</f>
        <v>-</v>
      </c>
      <c r="T15" s="24" t="str">
        <f ca="1">IF(Eingabe!W66&lt;&gt;"",Eingabe!W66,"-")</f>
        <v>-</v>
      </c>
      <c r="U15" s="24" t="str">
        <f ca="1">IF(Eingabe!X66&lt;&gt;"",Eingabe!X66,"-")</f>
        <v>-</v>
      </c>
      <c r="V15" s="24" t="str">
        <f ca="1">IF(Eingabe!Y66&lt;&gt;"",Eingabe!Y66,"-")</f>
        <v>-</v>
      </c>
      <c r="W15" s="24" t="str">
        <f ca="1">IF(Eingabe!Z66&lt;&gt;"",Eingabe!Z66,"-")</f>
        <v>-</v>
      </c>
      <c r="X15" s="24" t="str">
        <f>IF(Eingabe!AA66&lt;&gt;"",Eingabe!AA66,"-")</f>
        <v>-</v>
      </c>
      <c r="Y15" s="24" t="str">
        <f>IF(Eingabe!AB66&lt;&gt;"",Eingabe!AB66,"-")</f>
        <v>-</v>
      </c>
      <c r="Z15" s="24" t="str">
        <f>IF(Eingabe!AC66&lt;&gt;"",Eingabe!AC66,"-")</f>
        <v>-</v>
      </c>
      <c r="AA15" s="24" t="str">
        <f>IF(Eingabe!AD66&lt;&gt;"",Eingabe!AD66,"-")</f>
        <v>-</v>
      </c>
      <c r="AB15" s="24" t="str">
        <f>IF(Eingabe!AE66&lt;&gt;"",Eingabe!AE66,"-")</f>
        <v>-</v>
      </c>
      <c r="AC15" s="24" t="str">
        <f>IF(Eingabe!AF66&lt;&gt;"",Eingabe!AF66,"-")</f>
        <v>-</v>
      </c>
      <c r="AD15" s="24" t="str">
        <f>IF(Eingabe!AG66&lt;&gt;"",Eingabe!AG66,"-")</f>
        <v>-</v>
      </c>
      <c r="AE15" s="24" t="str">
        <f>IF(Eingabe!AH66&lt;&gt;"",Eingabe!AH66,"-")</f>
        <v>-</v>
      </c>
      <c r="AF15" s="24" t="str">
        <f>IF(Eingabe!AI66&lt;&gt;"",Eingabe!AI66,"-")</f>
        <v>-</v>
      </c>
      <c r="AG15" s="24" t="str">
        <f>IF(Eingabe!AJ66&lt;&gt;"",Eingabe!AJ66,"-")</f>
        <v>-</v>
      </c>
      <c r="AH15" s="51">
        <v>0.05</v>
      </c>
      <c r="AI15" s="52">
        <v>0.05</v>
      </c>
      <c r="AJ15" s="52">
        <v>0.05</v>
      </c>
      <c r="AK15" s="76">
        <v>0.1</v>
      </c>
      <c r="AL15" s="484">
        <v>0.15</v>
      </c>
      <c r="AM15" s="484"/>
      <c r="AN15" s="80">
        <v>0.5</v>
      </c>
    </row>
    <row r="16" spans="1:40" s="307" customFormat="1" ht="12.95" customHeight="1" x14ac:dyDescent="0.2">
      <c r="A16" s="536" t="s">
        <v>14</v>
      </c>
      <c r="B16" s="537"/>
      <c r="C16" s="50" t="s">
        <v>9</v>
      </c>
      <c r="D16" s="24" t="str">
        <f ca="1">IF(Eingabe!G59&lt;&gt;"",Eingabe!G59,"-")</f>
        <v>-</v>
      </c>
      <c r="E16" s="24" t="str">
        <f ca="1">IF(Eingabe!H59&lt;&gt;"",Eingabe!H59,"-")</f>
        <v>-</v>
      </c>
      <c r="F16" s="24" t="str">
        <f ca="1">IF(Eingabe!I59&lt;&gt;"",Eingabe!I59,"-")</f>
        <v>-</v>
      </c>
      <c r="G16" s="24" t="str">
        <f ca="1">IF(Eingabe!J59&lt;&gt;"",Eingabe!J59,"-")</f>
        <v>-</v>
      </c>
      <c r="H16" s="24" t="str">
        <f ca="1">IF(Eingabe!K59&lt;&gt;"",Eingabe!K59,"-")</f>
        <v>-</v>
      </c>
      <c r="I16" s="24" t="str">
        <f ca="1">IF(Eingabe!L59&lt;&gt;"",Eingabe!L59,"-")</f>
        <v>-</v>
      </c>
      <c r="J16" s="24" t="str">
        <f ca="1">IF(Eingabe!M59&lt;&gt;"",Eingabe!M59,"-")</f>
        <v>-</v>
      </c>
      <c r="K16" s="24" t="str">
        <f ca="1">IF(Eingabe!N59&lt;&gt;"",Eingabe!N59,"-")</f>
        <v>-</v>
      </c>
      <c r="L16" s="24" t="str">
        <f ca="1">IF(Eingabe!O59&lt;&gt;"",Eingabe!O59,"-")</f>
        <v>-</v>
      </c>
      <c r="M16" s="24" t="str">
        <f ca="1">IF(Eingabe!P59&lt;&gt;"",Eingabe!P59,"-")</f>
        <v>-</v>
      </c>
      <c r="N16" s="24" t="str">
        <f ca="1">IF(Eingabe!Q59&lt;&gt;"",Eingabe!Q59,"-")</f>
        <v>-</v>
      </c>
      <c r="O16" s="24" t="str">
        <f ca="1">IF(Eingabe!R59&lt;&gt;"",Eingabe!R59,"-")</f>
        <v>-</v>
      </c>
      <c r="P16" s="24" t="str">
        <f ca="1">IF(Eingabe!S59&lt;&gt;"",Eingabe!S59,"-")</f>
        <v>-</v>
      </c>
      <c r="Q16" s="24" t="str">
        <f ca="1">IF(Eingabe!T59&lt;&gt;"",Eingabe!T59,"-")</f>
        <v>-</v>
      </c>
      <c r="R16" s="24" t="str">
        <f ca="1">IF(Eingabe!U59&lt;&gt;"",Eingabe!U59,"-")</f>
        <v>-</v>
      </c>
      <c r="S16" s="24" t="str">
        <f ca="1">IF(Eingabe!V59&lt;&gt;"",Eingabe!V59,"-")</f>
        <v>-</v>
      </c>
      <c r="T16" s="24" t="str">
        <f ca="1">IF(Eingabe!W59&lt;&gt;"",Eingabe!W59,"-")</f>
        <v>-</v>
      </c>
      <c r="U16" s="24" t="str">
        <f ca="1">IF(Eingabe!X59&lt;&gt;"",Eingabe!X59,"-")</f>
        <v>-</v>
      </c>
      <c r="V16" s="24" t="str">
        <f ca="1">IF(Eingabe!Y59&lt;&gt;"",Eingabe!Y59,"-")</f>
        <v>-</v>
      </c>
      <c r="W16" s="24" t="str">
        <f ca="1">IF(Eingabe!Z59&lt;&gt;"",Eingabe!Z59,"-")</f>
        <v>-</v>
      </c>
      <c r="X16" s="24" t="str">
        <f>IF(Eingabe!AA59&lt;&gt;"",Eingabe!AA59,"-")</f>
        <v>-</v>
      </c>
      <c r="Y16" s="24" t="str">
        <f>IF(Eingabe!AB59&lt;&gt;"",Eingabe!AB59,"-")</f>
        <v>-</v>
      </c>
      <c r="Z16" s="24" t="str">
        <f>IF(Eingabe!AC59&lt;&gt;"",Eingabe!AC59,"-")</f>
        <v>-</v>
      </c>
      <c r="AA16" s="24" t="str">
        <f>IF(Eingabe!AD59&lt;&gt;"",Eingabe!AD59,"-")</f>
        <v>-</v>
      </c>
      <c r="AB16" s="24" t="str">
        <f>IF(Eingabe!AE59&lt;&gt;"",Eingabe!AE59,"-")</f>
        <v>-</v>
      </c>
      <c r="AC16" s="24" t="str">
        <f>IF(Eingabe!AF59&lt;&gt;"",Eingabe!AF59,"-")</f>
        <v>-</v>
      </c>
      <c r="AD16" s="24" t="str">
        <f>IF(Eingabe!AG59&lt;&gt;"",Eingabe!AG59,"-")</f>
        <v>-</v>
      </c>
      <c r="AE16" s="24" t="str">
        <f>IF(Eingabe!AH59&lt;&gt;"",Eingabe!AH59,"-")</f>
        <v>-</v>
      </c>
      <c r="AF16" s="24" t="str">
        <f>IF(Eingabe!AI59&lt;&gt;"",Eingabe!AI59,"-")</f>
        <v>-</v>
      </c>
      <c r="AG16" s="24" t="str">
        <f>IF(Eingabe!AJ59&lt;&gt;"",Eingabe!AJ59,"-")</f>
        <v>-</v>
      </c>
      <c r="AH16" s="51">
        <v>3</v>
      </c>
      <c r="AI16" s="52">
        <v>3</v>
      </c>
      <c r="AJ16" s="52">
        <v>3</v>
      </c>
      <c r="AK16" s="76">
        <v>3</v>
      </c>
      <c r="AL16" s="488">
        <v>3</v>
      </c>
      <c r="AM16" s="488"/>
      <c r="AN16" s="80">
        <v>30</v>
      </c>
    </row>
    <row r="17" spans="1:44" s="307" customFormat="1" ht="12.95" customHeight="1" x14ac:dyDescent="0.2">
      <c r="A17" s="536" t="s">
        <v>15</v>
      </c>
      <c r="B17" s="537"/>
      <c r="C17" s="50" t="s">
        <v>9</v>
      </c>
      <c r="D17" s="24" t="str">
        <f ca="1">IF(Eingabe!G55&lt;&gt;"",Eingabe!G55,"-")</f>
        <v>-</v>
      </c>
      <c r="E17" s="24" t="str">
        <f ca="1">IF(Eingabe!H55&lt;&gt;"",Eingabe!H55,"-")</f>
        <v>-</v>
      </c>
      <c r="F17" s="24" t="str">
        <f ca="1">IF(Eingabe!I55&lt;&gt;"",Eingabe!I55,"-")</f>
        <v>-</v>
      </c>
      <c r="G17" s="24" t="str">
        <f ca="1">IF(Eingabe!J55&lt;&gt;"",Eingabe!J55,"-")</f>
        <v>-</v>
      </c>
      <c r="H17" s="24" t="str">
        <f ca="1">IF(Eingabe!K55&lt;&gt;"",Eingabe!K55,"-")</f>
        <v>-</v>
      </c>
      <c r="I17" s="24" t="str">
        <f ca="1">IF(Eingabe!L55&lt;&gt;"",Eingabe!L55,"-")</f>
        <v>-</v>
      </c>
      <c r="J17" s="24" t="str">
        <f ca="1">IF(Eingabe!M55&lt;&gt;"",Eingabe!M55,"-")</f>
        <v>-</v>
      </c>
      <c r="K17" s="24" t="str">
        <f ca="1">IF(Eingabe!N55&lt;&gt;"",Eingabe!N55,"-")</f>
        <v>-</v>
      </c>
      <c r="L17" s="24" t="str">
        <f ca="1">IF(Eingabe!O55&lt;&gt;"",Eingabe!O55,"-")</f>
        <v>-</v>
      </c>
      <c r="M17" s="24" t="str">
        <f ca="1">IF(Eingabe!P55&lt;&gt;"",Eingabe!P55,"-")</f>
        <v>-</v>
      </c>
      <c r="N17" s="24" t="str">
        <f ca="1">IF(Eingabe!Q55&lt;&gt;"",Eingabe!Q55,"-")</f>
        <v>-</v>
      </c>
      <c r="O17" s="24" t="str">
        <f ca="1">IF(Eingabe!R55&lt;&gt;"",Eingabe!R55,"-")</f>
        <v>-</v>
      </c>
      <c r="P17" s="24" t="str">
        <f ca="1">IF(Eingabe!S55&lt;&gt;"",Eingabe!S55,"-")</f>
        <v>-</v>
      </c>
      <c r="Q17" s="24" t="str">
        <f ca="1">IF(Eingabe!T55&lt;&gt;"",Eingabe!T55,"-")</f>
        <v>-</v>
      </c>
      <c r="R17" s="24" t="str">
        <f ca="1">IF(Eingabe!U55&lt;&gt;"",Eingabe!U55,"-")</f>
        <v>-</v>
      </c>
      <c r="S17" s="24" t="str">
        <f ca="1">IF(Eingabe!V55&lt;&gt;"",Eingabe!V55,"-")</f>
        <v>-</v>
      </c>
      <c r="T17" s="24" t="str">
        <f ca="1">IF(Eingabe!W55&lt;&gt;"",Eingabe!W55,"-")</f>
        <v>-</v>
      </c>
      <c r="U17" s="24" t="str">
        <f ca="1">IF(Eingabe!X55&lt;&gt;"",Eingabe!X55,"-")</f>
        <v>-</v>
      </c>
      <c r="V17" s="24" t="str">
        <f ca="1">IF(Eingabe!Y55&lt;&gt;"",Eingabe!Y55,"-")</f>
        <v>-</v>
      </c>
      <c r="W17" s="24" t="str">
        <f ca="1">IF(Eingabe!Z55&lt;&gt;"",Eingabe!Z55,"-")</f>
        <v>-</v>
      </c>
      <c r="X17" s="24" t="str">
        <f>IF(Eingabe!AA55&lt;&gt;"",Eingabe!AA55,"-")</f>
        <v>-</v>
      </c>
      <c r="Y17" s="24" t="str">
        <f>IF(Eingabe!AB55&lt;&gt;"",Eingabe!AB55,"-")</f>
        <v>-</v>
      </c>
      <c r="Z17" s="24" t="str">
        <f>IF(Eingabe!AC55&lt;&gt;"",Eingabe!AC55,"-")</f>
        <v>-</v>
      </c>
      <c r="AA17" s="24" t="str">
        <f>IF(Eingabe!AD55&lt;&gt;"",Eingabe!AD55,"-")</f>
        <v>-</v>
      </c>
      <c r="AB17" s="24" t="str">
        <f>IF(Eingabe!AE55&lt;&gt;"",Eingabe!AE55,"-")</f>
        <v>-</v>
      </c>
      <c r="AC17" s="24" t="str">
        <f>IF(Eingabe!AF55&lt;&gt;"",Eingabe!AF55,"-")</f>
        <v>-</v>
      </c>
      <c r="AD17" s="24" t="str">
        <f>IF(Eingabe!AG55&lt;&gt;"",Eingabe!AG55,"-")</f>
        <v>-</v>
      </c>
      <c r="AE17" s="24" t="str">
        <f>IF(Eingabe!AH55&lt;&gt;"",Eingabe!AH55,"-")</f>
        <v>-</v>
      </c>
      <c r="AF17" s="24" t="str">
        <f>IF(Eingabe!AI55&lt;&gt;"",Eingabe!AI55,"-")</f>
        <v>-</v>
      </c>
      <c r="AG17" s="24" t="str">
        <f>IF(Eingabe!AJ55&lt;&gt;"",Eingabe!AJ55,"-")</f>
        <v>-</v>
      </c>
      <c r="AH17" s="51">
        <v>0.3</v>
      </c>
      <c r="AI17" s="52">
        <v>0.3</v>
      </c>
      <c r="AJ17" s="52">
        <v>0.3</v>
      </c>
      <c r="AK17" s="76">
        <v>0.6</v>
      </c>
      <c r="AL17" s="484">
        <v>0.9</v>
      </c>
      <c r="AM17" s="484"/>
      <c r="AN17" s="80">
        <v>3</v>
      </c>
    </row>
    <row r="18" spans="1:44" s="307" customFormat="1" ht="12.95" customHeight="1" x14ac:dyDescent="0.2">
      <c r="A18" s="536" t="s">
        <v>16</v>
      </c>
      <c r="B18" s="537"/>
      <c r="C18" s="50" t="s">
        <v>6</v>
      </c>
      <c r="D18" s="24" t="str">
        <f ca="1">IF(Eingabe!G16&lt;&gt;"",Eingabe!G16,"-")</f>
        <v>-</v>
      </c>
      <c r="E18" s="24" t="str">
        <f ca="1">IF(Eingabe!H16&lt;&gt;"",Eingabe!H16,"-")</f>
        <v>-</v>
      </c>
      <c r="F18" s="24" t="str">
        <f ca="1">IF(Eingabe!I16&lt;&gt;"",Eingabe!I16,"-")</f>
        <v>-</v>
      </c>
      <c r="G18" s="24" t="str">
        <f ca="1">IF(Eingabe!J16&lt;&gt;"",Eingabe!J16,"-")</f>
        <v>-</v>
      </c>
      <c r="H18" s="24" t="str">
        <f ca="1">IF(Eingabe!K16&lt;&gt;"",Eingabe!K16,"-")</f>
        <v>-</v>
      </c>
      <c r="I18" s="24" t="str">
        <f ca="1">IF(Eingabe!L16&lt;&gt;"",Eingabe!L16,"-")</f>
        <v>-</v>
      </c>
      <c r="J18" s="24" t="str">
        <f ca="1">IF(Eingabe!M16&lt;&gt;"",Eingabe!M16,"-")</f>
        <v>-</v>
      </c>
      <c r="K18" s="24" t="str">
        <f ca="1">IF(Eingabe!N16&lt;&gt;"",Eingabe!N16,"-")</f>
        <v>-</v>
      </c>
      <c r="L18" s="24" t="str">
        <f ca="1">IF(Eingabe!O16&lt;&gt;"",Eingabe!O16,"-")</f>
        <v>-</v>
      </c>
      <c r="M18" s="24" t="str">
        <f ca="1">IF(Eingabe!P16&lt;&gt;"",Eingabe!P16,"-")</f>
        <v>-</v>
      </c>
      <c r="N18" s="24" t="str">
        <f ca="1">IF(Eingabe!Q16&lt;&gt;"",Eingabe!Q16,"-")</f>
        <v>-</v>
      </c>
      <c r="O18" s="24" t="str">
        <f ca="1">IF(Eingabe!R16&lt;&gt;"",Eingabe!R16,"-")</f>
        <v>-</v>
      </c>
      <c r="P18" s="24" t="str">
        <f ca="1">IF(Eingabe!S16&lt;&gt;"",Eingabe!S16,"-")</f>
        <v>-</v>
      </c>
      <c r="Q18" s="24" t="str">
        <f ca="1">IF(Eingabe!T16&lt;&gt;"",Eingabe!T16,"-")</f>
        <v>-</v>
      </c>
      <c r="R18" s="24" t="str">
        <f ca="1">IF(Eingabe!U16&lt;&gt;"",Eingabe!U16,"-")</f>
        <v>-</v>
      </c>
      <c r="S18" s="24" t="str">
        <f ca="1">IF(Eingabe!V16&lt;&gt;"",Eingabe!V16,"-")</f>
        <v>-</v>
      </c>
      <c r="T18" s="24" t="str">
        <f ca="1">IF(Eingabe!W16&lt;&gt;"",Eingabe!W16,"-")</f>
        <v>-</v>
      </c>
      <c r="U18" s="24" t="str">
        <f ca="1">IF(Eingabe!X16&lt;&gt;"",Eingabe!X16,"-")</f>
        <v>-</v>
      </c>
      <c r="V18" s="24" t="str">
        <f ca="1">IF(Eingabe!Y16&lt;&gt;"",Eingabe!Y16,"-")</f>
        <v>-</v>
      </c>
      <c r="W18" s="24" t="str">
        <f ca="1">IF(Eingabe!Z16&lt;&gt;"",Eingabe!Z16,"-")</f>
        <v>-</v>
      </c>
      <c r="X18" s="24" t="str">
        <f>IF(Eingabe!AA16&lt;&gt;"",Eingabe!AA16,"-")</f>
        <v>-</v>
      </c>
      <c r="Y18" s="24" t="str">
        <f>IF(Eingabe!AB16&lt;&gt;"",Eingabe!AB16,"-")</f>
        <v>-</v>
      </c>
      <c r="Z18" s="24" t="str">
        <f>IF(Eingabe!AC16&lt;&gt;"",Eingabe!AC16,"-")</f>
        <v>-</v>
      </c>
      <c r="AA18" s="24" t="str">
        <f>IF(Eingabe!AD16&lt;&gt;"",Eingabe!AD16,"-")</f>
        <v>-</v>
      </c>
      <c r="AB18" s="24" t="str">
        <f>IF(Eingabe!AE16&lt;&gt;"",Eingabe!AE16,"-")</f>
        <v>-</v>
      </c>
      <c r="AC18" s="24" t="str">
        <f>IF(Eingabe!AF16&lt;&gt;"",Eingabe!AF16,"-")</f>
        <v>-</v>
      </c>
      <c r="AD18" s="24" t="str">
        <f>IF(Eingabe!AG16&lt;&gt;"",Eingabe!AG16,"-")</f>
        <v>-</v>
      </c>
      <c r="AE18" s="24" t="str">
        <f>IF(Eingabe!AH16&lt;&gt;"",Eingabe!AH16,"-")</f>
        <v>-</v>
      </c>
      <c r="AF18" s="24" t="str">
        <f>IF(Eingabe!AI16&lt;&gt;"",Eingabe!AI16,"-")</f>
        <v>-</v>
      </c>
      <c r="AG18" s="24" t="str">
        <f>IF(Eingabe!AJ16&lt;&gt;"",Eingabe!AJ16,"-")</f>
        <v>-</v>
      </c>
      <c r="AH18" s="53">
        <v>0.5</v>
      </c>
      <c r="AI18" s="54">
        <v>0.5</v>
      </c>
      <c r="AJ18" s="54">
        <v>0.5</v>
      </c>
      <c r="AK18" s="77">
        <v>0.5</v>
      </c>
      <c r="AL18" s="484">
        <v>1.5</v>
      </c>
      <c r="AM18" s="484"/>
      <c r="AN18" s="80">
        <v>5</v>
      </c>
    </row>
    <row r="19" spans="1:44" s="307" customFormat="1" ht="12.95" customHeight="1" x14ac:dyDescent="0.2">
      <c r="A19" s="536" t="s">
        <v>17</v>
      </c>
      <c r="B19" s="537"/>
      <c r="C19" s="50" t="s">
        <v>9</v>
      </c>
      <c r="D19" s="24" t="str">
        <f ca="1">IF(Eingabe!G72&lt;&gt;"",Eingabe!G72,"-")</f>
        <v>-</v>
      </c>
      <c r="E19" s="24" t="str">
        <f ca="1">IF(Eingabe!H72&lt;&gt;"",Eingabe!H72,"-")</f>
        <v>-</v>
      </c>
      <c r="F19" s="24" t="str">
        <f ca="1">IF(Eingabe!I72&lt;&gt;"",Eingabe!I72,"-")</f>
        <v>-</v>
      </c>
      <c r="G19" s="24" t="str">
        <f ca="1">IF(Eingabe!J72&lt;&gt;"",Eingabe!J72,"-")</f>
        <v>-</v>
      </c>
      <c r="H19" s="24" t="str">
        <f ca="1">IF(Eingabe!K72&lt;&gt;"",Eingabe!K72,"-")</f>
        <v>-</v>
      </c>
      <c r="I19" s="24" t="str">
        <f ca="1">IF(Eingabe!L72&lt;&gt;"",Eingabe!L72,"-")</f>
        <v>-</v>
      </c>
      <c r="J19" s="24" t="str">
        <f ca="1">IF(Eingabe!M72&lt;&gt;"",Eingabe!M72,"-")</f>
        <v>-</v>
      </c>
      <c r="K19" s="24" t="str">
        <f ca="1">IF(Eingabe!N72&lt;&gt;"",Eingabe!N72,"-")</f>
        <v>-</v>
      </c>
      <c r="L19" s="24" t="str">
        <f ca="1">IF(Eingabe!O72&lt;&gt;"",Eingabe!O72,"-")</f>
        <v>-</v>
      </c>
      <c r="M19" s="24" t="str">
        <f ca="1">IF(Eingabe!P72&lt;&gt;"",Eingabe!P72,"-")</f>
        <v>-</v>
      </c>
      <c r="N19" s="24" t="str">
        <f ca="1">IF(Eingabe!Q72&lt;&gt;"",Eingabe!Q72,"-")</f>
        <v>-</v>
      </c>
      <c r="O19" s="24" t="str">
        <f ca="1">IF(Eingabe!R72&lt;&gt;"",Eingabe!R72,"-")</f>
        <v>-</v>
      </c>
      <c r="P19" s="24" t="str">
        <f ca="1">IF(Eingabe!S72&lt;&gt;"",Eingabe!S72,"-")</f>
        <v>-</v>
      </c>
      <c r="Q19" s="24" t="str">
        <f ca="1">IF(Eingabe!T72&lt;&gt;"",Eingabe!T72,"-")</f>
        <v>-</v>
      </c>
      <c r="R19" s="24" t="str">
        <f ca="1">IF(Eingabe!U72&lt;&gt;"",Eingabe!U72,"-")</f>
        <v>-</v>
      </c>
      <c r="S19" s="24" t="str">
        <f ca="1">IF(Eingabe!V72&lt;&gt;"",Eingabe!V72,"-")</f>
        <v>-</v>
      </c>
      <c r="T19" s="24" t="str">
        <f ca="1">IF(Eingabe!W72&lt;&gt;"",Eingabe!W72,"-")</f>
        <v>-</v>
      </c>
      <c r="U19" s="24" t="str">
        <f ca="1">IF(Eingabe!X72&lt;&gt;"",Eingabe!X72,"-")</f>
        <v>-</v>
      </c>
      <c r="V19" s="24" t="str">
        <f ca="1">IF(Eingabe!Y72&lt;&gt;"",Eingabe!Y72,"-")</f>
        <v>-</v>
      </c>
      <c r="W19" s="24" t="str">
        <f ca="1">IF(Eingabe!Z72&lt;&gt;"",Eingabe!Z72,"-")</f>
        <v>-</v>
      </c>
      <c r="X19" s="24" t="str">
        <f>IF(Eingabe!AA72&lt;&gt;"",Eingabe!AA72,"-")</f>
        <v>-</v>
      </c>
      <c r="Y19" s="24" t="str">
        <f>IF(Eingabe!AB72&lt;&gt;"",Eingabe!AB72,"-")</f>
        <v>-</v>
      </c>
      <c r="Z19" s="24" t="str">
        <f>IF(Eingabe!AC72&lt;&gt;"",Eingabe!AC72,"-")</f>
        <v>-</v>
      </c>
      <c r="AA19" s="24" t="str">
        <f>IF(Eingabe!AD72&lt;&gt;"",Eingabe!AD72,"-")</f>
        <v>-</v>
      </c>
      <c r="AB19" s="24" t="str">
        <f>IF(Eingabe!AE72&lt;&gt;"",Eingabe!AE72,"-")</f>
        <v>-</v>
      </c>
      <c r="AC19" s="24" t="str">
        <f>IF(Eingabe!AF72&lt;&gt;"",Eingabe!AF72,"-")</f>
        <v>-</v>
      </c>
      <c r="AD19" s="24" t="str">
        <f>IF(Eingabe!AG72&lt;&gt;"",Eingabe!AG72,"-")</f>
        <v>-</v>
      </c>
      <c r="AE19" s="24" t="str">
        <f>IF(Eingabe!AH72&lt;&gt;"",Eingabe!AH72,"-")</f>
        <v>-</v>
      </c>
      <c r="AF19" s="24" t="str">
        <f>IF(Eingabe!AI72&lt;&gt;"",Eingabe!AI72,"-")</f>
        <v>-</v>
      </c>
      <c r="AG19" s="24" t="str">
        <f>IF(Eingabe!AJ72&lt;&gt;"",Eingabe!AJ72,"-")</f>
        <v>-</v>
      </c>
      <c r="AH19" s="51">
        <v>10</v>
      </c>
      <c r="AI19" s="52">
        <v>15</v>
      </c>
      <c r="AJ19" s="52">
        <v>20</v>
      </c>
      <c r="AK19" s="76">
        <v>15</v>
      </c>
      <c r="AL19" s="484">
        <v>45</v>
      </c>
      <c r="AM19" s="484"/>
      <c r="AN19" s="80">
        <v>150</v>
      </c>
    </row>
    <row r="20" spans="1:44" s="307" customFormat="1" ht="12.95" customHeight="1" x14ac:dyDescent="0.2">
      <c r="A20" s="536" t="s">
        <v>18</v>
      </c>
      <c r="B20" s="537"/>
      <c r="C20" s="50" t="s">
        <v>9</v>
      </c>
      <c r="D20" s="24" t="str">
        <f ca="1">IF(Eingabe!G73&lt;&gt;"",Eingabe!G73,"-")</f>
        <v>-</v>
      </c>
      <c r="E20" s="24" t="str">
        <f ca="1">IF(Eingabe!H73&lt;&gt;"",Eingabe!H73,"-")</f>
        <v>-</v>
      </c>
      <c r="F20" s="24" t="str">
        <f ca="1">IF(Eingabe!I73&lt;&gt;"",Eingabe!I73,"-")</f>
        <v>-</v>
      </c>
      <c r="G20" s="24" t="str">
        <f ca="1">IF(Eingabe!J73&lt;&gt;"",Eingabe!J73,"-")</f>
        <v>-</v>
      </c>
      <c r="H20" s="24" t="str">
        <f ca="1">IF(Eingabe!K73&lt;&gt;"",Eingabe!K73,"-")</f>
        <v>-</v>
      </c>
      <c r="I20" s="24" t="str">
        <f ca="1">IF(Eingabe!L73&lt;&gt;"",Eingabe!L73,"-")</f>
        <v>-</v>
      </c>
      <c r="J20" s="24" t="str">
        <f ca="1">IF(Eingabe!M73&lt;&gt;"",Eingabe!M73,"-")</f>
        <v>-</v>
      </c>
      <c r="K20" s="24" t="str">
        <f ca="1">IF(Eingabe!N73&lt;&gt;"",Eingabe!N73,"-")</f>
        <v>-</v>
      </c>
      <c r="L20" s="24" t="str">
        <f ca="1">IF(Eingabe!O73&lt;&gt;"",Eingabe!O73,"-")</f>
        <v>-</v>
      </c>
      <c r="M20" s="24" t="str">
        <f ca="1">IF(Eingabe!P73&lt;&gt;"",Eingabe!P73,"-")</f>
        <v>-</v>
      </c>
      <c r="N20" s="24" t="str">
        <f ca="1">IF(Eingabe!Q73&lt;&gt;"",Eingabe!Q73,"-")</f>
        <v>-</v>
      </c>
      <c r="O20" s="24" t="str">
        <f ca="1">IF(Eingabe!R73&lt;&gt;"",Eingabe!R73,"-")</f>
        <v>-</v>
      </c>
      <c r="P20" s="24" t="str">
        <f ca="1">IF(Eingabe!S73&lt;&gt;"",Eingabe!S73,"-")</f>
        <v>-</v>
      </c>
      <c r="Q20" s="24" t="str">
        <f ca="1">IF(Eingabe!T73&lt;&gt;"",Eingabe!T73,"-")</f>
        <v>-</v>
      </c>
      <c r="R20" s="24" t="str">
        <f ca="1">IF(Eingabe!U73&lt;&gt;"",Eingabe!U73,"-")</f>
        <v>-</v>
      </c>
      <c r="S20" s="24" t="str">
        <f ca="1">IF(Eingabe!V73&lt;&gt;"",Eingabe!V73,"-")</f>
        <v>-</v>
      </c>
      <c r="T20" s="24" t="str">
        <f ca="1">IF(Eingabe!W73&lt;&gt;"",Eingabe!W73,"-")</f>
        <v>-</v>
      </c>
      <c r="U20" s="24" t="str">
        <f ca="1">IF(Eingabe!X73&lt;&gt;"",Eingabe!X73,"-")</f>
        <v>-</v>
      </c>
      <c r="V20" s="24" t="str">
        <f ca="1">IF(Eingabe!Y73&lt;&gt;"",Eingabe!Y73,"-")</f>
        <v>-</v>
      </c>
      <c r="W20" s="24" t="str">
        <f ca="1">IF(Eingabe!Z73&lt;&gt;"",Eingabe!Z73,"-")</f>
        <v>-</v>
      </c>
      <c r="X20" s="24" t="str">
        <f>IF(Eingabe!AA73&lt;&gt;"",Eingabe!AA73,"-")</f>
        <v>-</v>
      </c>
      <c r="Y20" s="24" t="str">
        <f>IF(Eingabe!AB73&lt;&gt;"",Eingabe!AB73,"-")</f>
        <v>-</v>
      </c>
      <c r="Z20" s="24" t="str">
        <f>IF(Eingabe!AC73&lt;&gt;"",Eingabe!AC73,"-")</f>
        <v>-</v>
      </c>
      <c r="AA20" s="24" t="str">
        <f>IF(Eingabe!AD73&lt;&gt;"",Eingabe!AD73,"-")</f>
        <v>-</v>
      </c>
      <c r="AB20" s="24" t="str">
        <f>IF(Eingabe!AE73&lt;&gt;"",Eingabe!AE73,"-")</f>
        <v>-</v>
      </c>
      <c r="AC20" s="24" t="str">
        <f>IF(Eingabe!AF73&lt;&gt;"",Eingabe!AF73,"-")</f>
        <v>-</v>
      </c>
      <c r="AD20" s="24" t="str">
        <f>IF(Eingabe!AG73&lt;&gt;"",Eingabe!AG73,"-")</f>
        <v>-</v>
      </c>
      <c r="AE20" s="24" t="str">
        <f>IF(Eingabe!AH73&lt;&gt;"",Eingabe!AH73,"-")</f>
        <v>-</v>
      </c>
      <c r="AF20" s="24" t="str">
        <f>IF(Eingabe!AI73&lt;&gt;"",Eingabe!AI73,"-")</f>
        <v>-</v>
      </c>
      <c r="AG20" s="24" t="str">
        <f>IF(Eingabe!AJ73&lt;&gt;"",Eingabe!AJ73,"-")</f>
        <v>-</v>
      </c>
      <c r="AH20" s="51">
        <v>40</v>
      </c>
      <c r="AI20" s="52">
        <v>70</v>
      </c>
      <c r="AJ20" s="52">
        <v>100</v>
      </c>
      <c r="AK20" s="76">
        <v>140</v>
      </c>
      <c r="AL20" s="484">
        <v>210</v>
      </c>
      <c r="AM20" s="484"/>
      <c r="AN20" s="80">
        <v>700</v>
      </c>
    </row>
    <row r="21" spans="1:44" s="307" customFormat="1" ht="12.95" customHeight="1" x14ac:dyDescent="0.2">
      <c r="A21" s="536" t="s">
        <v>19</v>
      </c>
      <c r="B21" s="537"/>
      <c r="C21" s="50" t="s">
        <v>9</v>
      </c>
      <c r="D21" s="24" t="str">
        <f ca="1">IF(Eingabe!G74&lt;&gt;"",Eingabe!G74,"-")</f>
        <v>-</v>
      </c>
      <c r="E21" s="24" t="str">
        <f ca="1">IF(Eingabe!H74&lt;&gt;"",Eingabe!H74,"-")</f>
        <v>-</v>
      </c>
      <c r="F21" s="24" t="str">
        <f ca="1">IF(Eingabe!I74&lt;&gt;"",Eingabe!I74,"-")</f>
        <v>-</v>
      </c>
      <c r="G21" s="24" t="str">
        <f ca="1">IF(Eingabe!J74&lt;&gt;"",Eingabe!J74,"-")</f>
        <v>-</v>
      </c>
      <c r="H21" s="24" t="str">
        <f ca="1">IF(Eingabe!K74&lt;&gt;"",Eingabe!K74,"-")</f>
        <v>-</v>
      </c>
      <c r="I21" s="24" t="str">
        <f ca="1">IF(Eingabe!L74&lt;&gt;"",Eingabe!L74,"-")</f>
        <v>-</v>
      </c>
      <c r="J21" s="24" t="str">
        <f ca="1">IF(Eingabe!M74&lt;&gt;"",Eingabe!M74,"-")</f>
        <v>-</v>
      </c>
      <c r="K21" s="24" t="str">
        <f ca="1">IF(Eingabe!N74&lt;&gt;"",Eingabe!N74,"-")</f>
        <v>-</v>
      </c>
      <c r="L21" s="24" t="str">
        <f ca="1">IF(Eingabe!O74&lt;&gt;"",Eingabe!O74,"-")</f>
        <v>-</v>
      </c>
      <c r="M21" s="24" t="str">
        <f ca="1">IF(Eingabe!P74&lt;&gt;"",Eingabe!P74,"-")</f>
        <v>-</v>
      </c>
      <c r="N21" s="24" t="str">
        <f ca="1">IF(Eingabe!Q74&lt;&gt;"",Eingabe!Q74,"-")</f>
        <v>-</v>
      </c>
      <c r="O21" s="24" t="str">
        <f ca="1">IF(Eingabe!R74&lt;&gt;"",Eingabe!R74,"-")</f>
        <v>-</v>
      </c>
      <c r="P21" s="24" t="str">
        <f ca="1">IF(Eingabe!S74&lt;&gt;"",Eingabe!S74,"-")</f>
        <v>-</v>
      </c>
      <c r="Q21" s="24" t="str">
        <f ca="1">IF(Eingabe!T74&lt;&gt;"",Eingabe!T74,"-")</f>
        <v>-</v>
      </c>
      <c r="R21" s="24" t="str">
        <f ca="1">IF(Eingabe!U74&lt;&gt;"",Eingabe!U74,"-")</f>
        <v>-</v>
      </c>
      <c r="S21" s="24" t="str">
        <f ca="1">IF(Eingabe!V74&lt;&gt;"",Eingabe!V74,"-")</f>
        <v>-</v>
      </c>
      <c r="T21" s="24" t="str">
        <f ca="1">IF(Eingabe!W74&lt;&gt;"",Eingabe!W74,"-")</f>
        <v>-</v>
      </c>
      <c r="U21" s="24" t="str">
        <f ca="1">IF(Eingabe!X74&lt;&gt;"",Eingabe!X74,"-")</f>
        <v>-</v>
      </c>
      <c r="V21" s="24" t="str">
        <f ca="1">IF(Eingabe!Y74&lt;&gt;"",Eingabe!Y74,"-")</f>
        <v>-</v>
      </c>
      <c r="W21" s="24" t="str">
        <f ca="1">IF(Eingabe!Z74&lt;&gt;"",Eingabe!Z74,"-")</f>
        <v>-</v>
      </c>
      <c r="X21" s="24" t="str">
        <f>IF(Eingabe!AA74&lt;&gt;"",Eingabe!AA74,"-")</f>
        <v>-</v>
      </c>
      <c r="Y21" s="24" t="str">
        <f>IF(Eingabe!AB74&lt;&gt;"",Eingabe!AB74,"-")</f>
        <v>-</v>
      </c>
      <c r="Z21" s="24" t="str">
        <f>IF(Eingabe!AC74&lt;&gt;"",Eingabe!AC74,"-")</f>
        <v>-</v>
      </c>
      <c r="AA21" s="24" t="str">
        <f>IF(Eingabe!AD74&lt;&gt;"",Eingabe!AD74,"-")</f>
        <v>-</v>
      </c>
      <c r="AB21" s="24" t="str">
        <f>IF(Eingabe!AE74&lt;&gt;"",Eingabe!AE74,"-")</f>
        <v>-</v>
      </c>
      <c r="AC21" s="24" t="str">
        <f>IF(Eingabe!AF74&lt;&gt;"",Eingabe!AF74,"-")</f>
        <v>-</v>
      </c>
      <c r="AD21" s="24" t="str">
        <f>IF(Eingabe!AG74&lt;&gt;"",Eingabe!AG74,"-")</f>
        <v>-</v>
      </c>
      <c r="AE21" s="24" t="str">
        <f>IF(Eingabe!AH74&lt;&gt;"",Eingabe!AH74,"-")</f>
        <v>-</v>
      </c>
      <c r="AF21" s="24" t="str">
        <f>IF(Eingabe!AI74&lt;&gt;"",Eingabe!AI74,"-")</f>
        <v>-</v>
      </c>
      <c r="AG21" s="24" t="str">
        <f>IF(Eingabe!AJ74&lt;&gt;"",Eingabe!AJ74,"-")</f>
        <v>-</v>
      </c>
      <c r="AH21" s="51">
        <v>0.4</v>
      </c>
      <c r="AI21" s="52">
        <v>1</v>
      </c>
      <c r="AJ21" s="52">
        <v>1.5</v>
      </c>
      <c r="AK21" s="76">
        <v>1</v>
      </c>
      <c r="AL21" s="484">
        <v>3</v>
      </c>
      <c r="AM21" s="484"/>
      <c r="AN21" s="80">
        <v>10</v>
      </c>
    </row>
    <row r="22" spans="1:44" s="307" customFormat="1" ht="12.95" customHeight="1" x14ac:dyDescent="0.2">
      <c r="A22" s="538" t="s">
        <v>20</v>
      </c>
      <c r="B22" s="537"/>
      <c r="C22" s="50" t="s">
        <v>9</v>
      </c>
      <c r="D22" s="24" t="str">
        <f ca="1">IF(Eingabe!G75&lt;&gt;"",Eingabe!G75,"-")</f>
        <v>-</v>
      </c>
      <c r="E22" s="24" t="str">
        <f ca="1">IF(Eingabe!H75&lt;&gt;"",Eingabe!H75,"-")</f>
        <v>-</v>
      </c>
      <c r="F22" s="24" t="str">
        <f ca="1">IF(Eingabe!I75&lt;&gt;"",Eingabe!I75,"-")</f>
        <v>-</v>
      </c>
      <c r="G22" s="24" t="str">
        <f ca="1">IF(Eingabe!J75&lt;&gt;"",Eingabe!J75,"-")</f>
        <v>-</v>
      </c>
      <c r="H22" s="24" t="str">
        <f ca="1">IF(Eingabe!K75&lt;&gt;"",Eingabe!K75,"-")</f>
        <v>-</v>
      </c>
      <c r="I22" s="24" t="str">
        <f ca="1">IF(Eingabe!L75&lt;&gt;"",Eingabe!L75,"-")</f>
        <v>-</v>
      </c>
      <c r="J22" s="24" t="str">
        <f ca="1">IF(Eingabe!M75&lt;&gt;"",Eingabe!M75,"-")</f>
        <v>-</v>
      </c>
      <c r="K22" s="24" t="str">
        <f ca="1">IF(Eingabe!N75&lt;&gt;"",Eingabe!N75,"-")</f>
        <v>-</v>
      </c>
      <c r="L22" s="24" t="str">
        <f ca="1">IF(Eingabe!O75&lt;&gt;"",Eingabe!O75,"-")</f>
        <v>-</v>
      </c>
      <c r="M22" s="24" t="str">
        <f ca="1">IF(Eingabe!P75&lt;&gt;"",Eingabe!P75,"-")</f>
        <v>-</v>
      </c>
      <c r="N22" s="24" t="str">
        <f ca="1">IF(Eingabe!Q75&lt;&gt;"",Eingabe!Q75,"-")</f>
        <v>-</v>
      </c>
      <c r="O22" s="24" t="str">
        <f ca="1">IF(Eingabe!R75&lt;&gt;"",Eingabe!R75,"-")</f>
        <v>-</v>
      </c>
      <c r="P22" s="24" t="str">
        <f ca="1">IF(Eingabe!S75&lt;&gt;"",Eingabe!S75,"-")</f>
        <v>-</v>
      </c>
      <c r="Q22" s="24" t="str">
        <f ca="1">IF(Eingabe!T75&lt;&gt;"",Eingabe!T75,"-")</f>
        <v>-</v>
      </c>
      <c r="R22" s="24" t="str">
        <f ca="1">IF(Eingabe!U75&lt;&gt;"",Eingabe!U75,"-")</f>
        <v>-</v>
      </c>
      <c r="S22" s="24" t="str">
        <f ca="1">IF(Eingabe!V75&lt;&gt;"",Eingabe!V75,"-")</f>
        <v>-</v>
      </c>
      <c r="T22" s="24" t="str">
        <f ca="1">IF(Eingabe!W75&lt;&gt;"",Eingabe!W75,"-")</f>
        <v>-</v>
      </c>
      <c r="U22" s="24" t="str">
        <f ca="1">IF(Eingabe!X75&lt;&gt;"",Eingabe!X75,"-")</f>
        <v>-</v>
      </c>
      <c r="V22" s="24" t="str">
        <f ca="1">IF(Eingabe!Y75&lt;&gt;"",Eingabe!Y75,"-")</f>
        <v>-</v>
      </c>
      <c r="W22" s="24" t="str">
        <f ca="1">IF(Eingabe!Z75&lt;&gt;"",Eingabe!Z75,"-")</f>
        <v>-</v>
      </c>
      <c r="X22" s="24" t="str">
        <f>IF(Eingabe!AA75&lt;&gt;"",Eingabe!AA75,"-")</f>
        <v>-</v>
      </c>
      <c r="Y22" s="24" t="str">
        <f>IF(Eingabe!AB75&lt;&gt;"",Eingabe!AB75,"-")</f>
        <v>-</v>
      </c>
      <c r="Z22" s="24" t="str">
        <f>IF(Eingabe!AC75&lt;&gt;"",Eingabe!AC75,"-")</f>
        <v>-</v>
      </c>
      <c r="AA22" s="24" t="str">
        <f>IF(Eingabe!AD75&lt;&gt;"",Eingabe!AD75,"-")</f>
        <v>-</v>
      </c>
      <c r="AB22" s="24" t="str">
        <f>IF(Eingabe!AE75&lt;&gt;"",Eingabe!AE75,"-")</f>
        <v>-</v>
      </c>
      <c r="AC22" s="24" t="str">
        <f>IF(Eingabe!AF75&lt;&gt;"",Eingabe!AF75,"-")</f>
        <v>-</v>
      </c>
      <c r="AD22" s="24" t="str">
        <f>IF(Eingabe!AG75&lt;&gt;"",Eingabe!AG75,"-")</f>
        <v>-</v>
      </c>
      <c r="AE22" s="24" t="str">
        <f>IF(Eingabe!AH75&lt;&gt;"",Eingabe!AH75,"-")</f>
        <v>-</v>
      </c>
      <c r="AF22" s="24" t="str">
        <f>IF(Eingabe!AI75&lt;&gt;"",Eingabe!AI75,"-")</f>
        <v>-</v>
      </c>
      <c r="AG22" s="24" t="str">
        <f>IF(Eingabe!AJ75&lt;&gt;"",Eingabe!AJ75,"-")</f>
        <v>-</v>
      </c>
      <c r="AH22" s="51">
        <v>30</v>
      </c>
      <c r="AI22" s="52">
        <v>60</v>
      </c>
      <c r="AJ22" s="52">
        <v>100</v>
      </c>
      <c r="AK22" s="76">
        <v>120</v>
      </c>
      <c r="AL22" s="484">
        <v>180</v>
      </c>
      <c r="AM22" s="484"/>
      <c r="AN22" s="80">
        <v>600</v>
      </c>
    </row>
    <row r="23" spans="1:44" s="307" customFormat="1" ht="12.95" customHeight="1" x14ac:dyDescent="0.2">
      <c r="A23" s="536" t="s">
        <v>21</v>
      </c>
      <c r="B23" s="537"/>
      <c r="C23" s="50" t="s">
        <v>9</v>
      </c>
      <c r="D23" s="24" t="str">
        <f ca="1">IF(Eingabe!G76&lt;&gt;"",Eingabe!G76,"-")</f>
        <v>-</v>
      </c>
      <c r="E23" s="24" t="str">
        <f ca="1">IF(Eingabe!H76&lt;&gt;"",Eingabe!H76,"-")</f>
        <v>-</v>
      </c>
      <c r="F23" s="24" t="str">
        <f ca="1">IF(Eingabe!I76&lt;&gt;"",Eingabe!I76,"-")</f>
        <v>-</v>
      </c>
      <c r="G23" s="24" t="str">
        <f ca="1">IF(Eingabe!J76&lt;&gt;"",Eingabe!J76,"-")</f>
        <v>-</v>
      </c>
      <c r="H23" s="24" t="str">
        <f ca="1">IF(Eingabe!K76&lt;&gt;"",Eingabe!K76,"-")</f>
        <v>-</v>
      </c>
      <c r="I23" s="24" t="str">
        <f ca="1">IF(Eingabe!L76&lt;&gt;"",Eingabe!L76,"-")</f>
        <v>-</v>
      </c>
      <c r="J23" s="24" t="str">
        <f ca="1">IF(Eingabe!M76&lt;&gt;"",Eingabe!M76,"-")</f>
        <v>-</v>
      </c>
      <c r="K23" s="24" t="str">
        <f ca="1">IF(Eingabe!N76&lt;&gt;"",Eingabe!N76,"-")</f>
        <v>-</v>
      </c>
      <c r="L23" s="24" t="str">
        <f ca="1">IF(Eingabe!O76&lt;&gt;"",Eingabe!O76,"-")</f>
        <v>-</v>
      </c>
      <c r="M23" s="24" t="str">
        <f ca="1">IF(Eingabe!P76&lt;&gt;"",Eingabe!P76,"-")</f>
        <v>-</v>
      </c>
      <c r="N23" s="24" t="str">
        <f ca="1">IF(Eingabe!Q76&lt;&gt;"",Eingabe!Q76,"-")</f>
        <v>-</v>
      </c>
      <c r="O23" s="24" t="str">
        <f ca="1">IF(Eingabe!R76&lt;&gt;"",Eingabe!R76,"-")</f>
        <v>-</v>
      </c>
      <c r="P23" s="24" t="str">
        <f ca="1">IF(Eingabe!S76&lt;&gt;"",Eingabe!S76,"-")</f>
        <v>-</v>
      </c>
      <c r="Q23" s="24" t="str">
        <f ca="1">IF(Eingabe!T76&lt;&gt;"",Eingabe!T76,"-")</f>
        <v>-</v>
      </c>
      <c r="R23" s="24" t="str">
        <f ca="1">IF(Eingabe!U76&lt;&gt;"",Eingabe!U76,"-")</f>
        <v>-</v>
      </c>
      <c r="S23" s="24" t="str">
        <f ca="1">IF(Eingabe!V76&lt;&gt;"",Eingabe!V76,"-")</f>
        <v>-</v>
      </c>
      <c r="T23" s="24" t="str">
        <f ca="1">IF(Eingabe!W76&lt;&gt;"",Eingabe!W76,"-")</f>
        <v>-</v>
      </c>
      <c r="U23" s="24" t="str">
        <f ca="1">IF(Eingabe!X76&lt;&gt;"",Eingabe!X76,"-")</f>
        <v>-</v>
      </c>
      <c r="V23" s="24" t="str">
        <f ca="1">IF(Eingabe!Y76&lt;&gt;"",Eingabe!Y76,"-")</f>
        <v>-</v>
      </c>
      <c r="W23" s="24" t="str">
        <f ca="1">IF(Eingabe!Z76&lt;&gt;"",Eingabe!Z76,"-")</f>
        <v>-</v>
      </c>
      <c r="X23" s="24" t="str">
        <f>IF(Eingabe!AA76&lt;&gt;"",Eingabe!AA76,"-")</f>
        <v>-</v>
      </c>
      <c r="Y23" s="24" t="str">
        <f>IF(Eingabe!AB76&lt;&gt;"",Eingabe!AB76,"-")</f>
        <v>-</v>
      </c>
      <c r="Z23" s="24" t="str">
        <f>IF(Eingabe!AC76&lt;&gt;"",Eingabe!AC76,"-")</f>
        <v>-</v>
      </c>
      <c r="AA23" s="24" t="str">
        <f>IF(Eingabe!AD76&lt;&gt;"",Eingabe!AD76,"-")</f>
        <v>-</v>
      </c>
      <c r="AB23" s="24" t="str">
        <f>IF(Eingabe!AE76&lt;&gt;"",Eingabe!AE76,"-")</f>
        <v>-</v>
      </c>
      <c r="AC23" s="24" t="str">
        <f>IF(Eingabe!AF76&lt;&gt;"",Eingabe!AF76,"-")</f>
        <v>-</v>
      </c>
      <c r="AD23" s="24" t="str">
        <f>IF(Eingabe!AG76&lt;&gt;"",Eingabe!AG76,"-")</f>
        <v>-</v>
      </c>
      <c r="AE23" s="24" t="str">
        <f>IF(Eingabe!AH76&lt;&gt;"",Eingabe!AH76,"-")</f>
        <v>-</v>
      </c>
      <c r="AF23" s="24" t="str">
        <f>IF(Eingabe!AI76&lt;&gt;"",Eingabe!AI76,"-")</f>
        <v>-</v>
      </c>
      <c r="AG23" s="24" t="str">
        <f>IF(Eingabe!AJ76&lt;&gt;"",Eingabe!AJ76,"-")</f>
        <v>-</v>
      </c>
      <c r="AH23" s="51">
        <v>20</v>
      </c>
      <c r="AI23" s="52">
        <v>40</v>
      </c>
      <c r="AJ23" s="52">
        <v>60</v>
      </c>
      <c r="AK23" s="76">
        <v>80</v>
      </c>
      <c r="AL23" s="484">
        <v>120</v>
      </c>
      <c r="AM23" s="484"/>
      <c r="AN23" s="80">
        <v>400</v>
      </c>
      <c r="AP23" s="55"/>
    </row>
    <row r="24" spans="1:44" s="307" customFormat="1" ht="12.95" customHeight="1" x14ac:dyDescent="0.2">
      <c r="A24" s="536" t="s">
        <v>22</v>
      </c>
      <c r="B24" s="537"/>
      <c r="C24" s="50" t="s">
        <v>9</v>
      </c>
      <c r="D24" s="24" t="str">
        <f ca="1">IF(Eingabe!G77&lt;&gt;"",Eingabe!G77,"-")</f>
        <v>-</v>
      </c>
      <c r="E24" s="24" t="str">
        <f ca="1">IF(Eingabe!H77&lt;&gt;"",Eingabe!H77,"-")</f>
        <v>-</v>
      </c>
      <c r="F24" s="24" t="str">
        <f ca="1">IF(Eingabe!I77&lt;&gt;"",Eingabe!I77,"-")</f>
        <v>-</v>
      </c>
      <c r="G24" s="24" t="str">
        <f ca="1">IF(Eingabe!J77&lt;&gt;"",Eingabe!J77,"-")</f>
        <v>-</v>
      </c>
      <c r="H24" s="24" t="str">
        <f ca="1">IF(Eingabe!K77&lt;&gt;"",Eingabe!K77,"-")</f>
        <v>-</v>
      </c>
      <c r="I24" s="24" t="str">
        <f ca="1">IF(Eingabe!L77&lt;&gt;"",Eingabe!L77,"-")</f>
        <v>-</v>
      </c>
      <c r="J24" s="24" t="str">
        <f ca="1">IF(Eingabe!M77&lt;&gt;"",Eingabe!M77,"-")</f>
        <v>-</v>
      </c>
      <c r="K24" s="24" t="str">
        <f ca="1">IF(Eingabe!N77&lt;&gt;"",Eingabe!N77,"-")</f>
        <v>-</v>
      </c>
      <c r="L24" s="24" t="str">
        <f ca="1">IF(Eingabe!O77&lt;&gt;"",Eingabe!O77,"-")</f>
        <v>-</v>
      </c>
      <c r="M24" s="24" t="str">
        <f ca="1">IF(Eingabe!P77&lt;&gt;"",Eingabe!P77,"-")</f>
        <v>-</v>
      </c>
      <c r="N24" s="24" t="str">
        <f ca="1">IF(Eingabe!Q77&lt;&gt;"",Eingabe!Q77,"-")</f>
        <v>-</v>
      </c>
      <c r="O24" s="24" t="str">
        <f ca="1">IF(Eingabe!R77&lt;&gt;"",Eingabe!R77,"-")</f>
        <v>-</v>
      </c>
      <c r="P24" s="24" t="str">
        <f ca="1">IF(Eingabe!S77&lt;&gt;"",Eingabe!S77,"-")</f>
        <v>-</v>
      </c>
      <c r="Q24" s="24" t="str">
        <f ca="1">IF(Eingabe!T77&lt;&gt;"",Eingabe!T77,"-")</f>
        <v>-</v>
      </c>
      <c r="R24" s="24" t="str">
        <f ca="1">IF(Eingabe!U77&lt;&gt;"",Eingabe!U77,"-")</f>
        <v>-</v>
      </c>
      <c r="S24" s="24" t="str">
        <f ca="1">IF(Eingabe!V77&lt;&gt;"",Eingabe!V77,"-")</f>
        <v>-</v>
      </c>
      <c r="T24" s="24" t="str">
        <f ca="1">IF(Eingabe!W77&lt;&gt;"",Eingabe!W77,"-")</f>
        <v>-</v>
      </c>
      <c r="U24" s="24" t="str">
        <f ca="1">IF(Eingabe!X77&lt;&gt;"",Eingabe!X77,"-")</f>
        <v>-</v>
      </c>
      <c r="V24" s="24" t="str">
        <f ca="1">IF(Eingabe!Y77&lt;&gt;"",Eingabe!Y77,"-")</f>
        <v>-</v>
      </c>
      <c r="W24" s="24" t="str">
        <f ca="1">IF(Eingabe!Z77&lt;&gt;"",Eingabe!Z77,"-")</f>
        <v>-</v>
      </c>
      <c r="X24" s="24" t="str">
        <f>IF(Eingabe!AA77&lt;&gt;"",Eingabe!AA77,"-")</f>
        <v>-</v>
      </c>
      <c r="Y24" s="24" t="str">
        <f>IF(Eingabe!AB77&lt;&gt;"",Eingabe!AB77,"-")</f>
        <v>-</v>
      </c>
      <c r="Z24" s="24" t="str">
        <f>IF(Eingabe!AC77&lt;&gt;"",Eingabe!AC77,"-")</f>
        <v>-</v>
      </c>
      <c r="AA24" s="24" t="str">
        <f>IF(Eingabe!AD77&lt;&gt;"",Eingabe!AD77,"-")</f>
        <v>-</v>
      </c>
      <c r="AB24" s="24" t="str">
        <f>IF(Eingabe!AE77&lt;&gt;"",Eingabe!AE77,"-")</f>
        <v>-</v>
      </c>
      <c r="AC24" s="24" t="str">
        <f>IF(Eingabe!AF77&lt;&gt;"",Eingabe!AF77,"-")</f>
        <v>-</v>
      </c>
      <c r="AD24" s="24" t="str">
        <f>IF(Eingabe!AG77&lt;&gt;"",Eingabe!AG77,"-")</f>
        <v>-</v>
      </c>
      <c r="AE24" s="24" t="str">
        <f>IF(Eingabe!AH77&lt;&gt;"",Eingabe!AH77,"-")</f>
        <v>-</v>
      </c>
      <c r="AF24" s="24" t="str">
        <f>IF(Eingabe!AI77&lt;&gt;"",Eingabe!AI77,"-")</f>
        <v>-</v>
      </c>
      <c r="AG24" s="24" t="str">
        <f>IF(Eingabe!AJ77&lt;&gt;"",Eingabe!AJ77,"-")</f>
        <v>-</v>
      </c>
      <c r="AH24" s="51">
        <v>15</v>
      </c>
      <c r="AI24" s="52">
        <v>50</v>
      </c>
      <c r="AJ24" s="52">
        <v>70</v>
      </c>
      <c r="AK24" s="76">
        <v>100</v>
      </c>
      <c r="AL24" s="484">
        <v>150</v>
      </c>
      <c r="AM24" s="484"/>
      <c r="AN24" s="80">
        <v>500</v>
      </c>
      <c r="AP24" s="55"/>
    </row>
    <row r="25" spans="1:44" s="307" customFormat="1" ht="12.95" customHeight="1" x14ac:dyDescent="0.2">
      <c r="A25" s="536" t="s">
        <v>23</v>
      </c>
      <c r="B25" s="537"/>
      <c r="C25" s="50" t="s">
        <v>9</v>
      </c>
      <c r="D25" s="24" t="str">
        <f ca="1">IF(Eingabe!G79&lt;&gt;"",Eingabe!G79,"-")</f>
        <v>-</v>
      </c>
      <c r="E25" s="24" t="str">
        <f ca="1">IF(Eingabe!H79&lt;&gt;"",Eingabe!H79,"-")</f>
        <v>-</v>
      </c>
      <c r="F25" s="24" t="str">
        <f ca="1">IF(Eingabe!I79&lt;&gt;"",Eingabe!I79,"-")</f>
        <v>-</v>
      </c>
      <c r="G25" s="24" t="str">
        <f ca="1">IF(Eingabe!J79&lt;&gt;"",Eingabe!J79,"-")</f>
        <v>-</v>
      </c>
      <c r="H25" s="24" t="str">
        <f ca="1">IF(Eingabe!K79&lt;&gt;"",Eingabe!K79,"-")</f>
        <v>-</v>
      </c>
      <c r="I25" s="24" t="str">
        <f ca="1">IF(Eingabe!L79&lt;&gt;"",Eingabe!L79,"-")</f>
        <v>-</v>
      </c>
      <c r="J25" s="24" t="str">
        <f ca="1">IF(Eingabe!M79&lt;&gt;"",Eingabe!M79,"-")</f>
        <v>-</v>
      </c>
      <c r="K25" s="24" t="str">
        <f ca="1">IF(Eingabe!N79&lt;&gt;"",Eingabe!N79,"-")</f>
        <v>-</v>
      </c>
      <c r="L25" s="24" t="str">
        <f ca="1">IF(Eingabe!O79&lt;&gt;"",Eingabe!O79,"-")</f>
        <v>-</v>
      </c>
      <c r="M25" s="24" t="str">
        <f ca="1">IF(Eingabe!P79&lt;&gt;"",Eingabe!P79,"-")</f>
        <v>-</v>
      </c>
      <c r="N25" s="24" t="str">
        <f ca="1">IF(Eingabe!Q79&lt;&gt;"",Eingabe!Q79,"-")</f>
        <v>-</v>
      </c>
      <c r="O25" s="24" t="str">
        <f ca="1">IF(Eingabe!R79&lt;&gt;"",Eingabe!R79,"-")</f>
        <v>-</v>
      </c>
      <c r="P25" s="24" t="str">
        <f ca="1">IF(Eingabe!S79&lt;&gt;"",Eingabe!S79,"-")</f>
        <v>-</v>
      </c>
      <c r="Q25" s="24" t="str">
        <f ca="1">IF(Eingabe!T79&lt;&gt;"",Eingabe!T79,"-")</f>
        <v>-</v>
      </c>
      <c r="R25" s="24" t="str">
        <f ca="1">IF(Eingabe!U79&lt;&gt;"",Eingabe!U79,"-")</f>
        <v>-</v>
      </c>
      <c r="S25" s="24" t="str">
        <f ca="1">IF(Eingabe!V79&lt;&gt;"",Eingabe!V79,"-")</f>
        <v>-</v>
      </c>
      <c r="T25" s="24" t="str">
        <f ca="1">IF(Eingabe!W79&lt;&gt;"",Eingabe!W79,"-")</f>
        <v>-</v>
      </c>
      <c r="U25" s="24" t="str">
        <f ca="1">IF(Eingabe!X79&lt;&gt;"",Eingabe!X79,"-")</f>
        <v>-</v>
      </c>
      <c r="V25" s="24" t="str">
        <f ca="1">IF(Eingabe!Y79&lt;&gt;"",Eingabe!Y79,"-")</f>
        <v>-</v>
      </c>
      <c r="W25" s="24" t="str">
        <f ca="1">IF(Eingabe!Z79&lt;&gt;"",Eingabe!Z79,"-")</f>
        <v>-</v>
      </c>
      <c r="X25" s="24" t="str">
        <f>IF(Eingabe!AA79&lt;&gt;"",Eingabe!AA79,"-")</f>
        <v>-</v>
      </c>
      <c r="Y25" s="24" t="str">
        <f>IF(Eingabe!AB79&lt;&gt;"",Eingabe!AB79,"-")</f>
        <v>-</v>
      </c>
      <c r="Z25" s="24" t="str">
        <f>IF(Eingabe!AC79&lt;&gt;"",Eingabe!AC79,"-")</f>
        <v>-</v>
      </c>
      <c r="AA25" s="24" t="str">
        <f>IF(Eingabe!AD79&lt;&gt;"",Eingabe!AD79,"-")</f>
        <v>-</v>
      </c>
      <c r="AB25" s="24" t="str">
        <f>IF(Eingabe!AE79&lt;&gt;"",Eingabe!AE79,"-")</f>
        <v>-</v>
      </c>
      <c r="AC25" s="24" t="str">
        <f>IF(Eingabe!AF79&lt;&gt;"",Eingabe!AF79,"-")</f>
        <v>-</v>
      </c>
      <c r="AD25" s="24" t="str">
        <f>IF(Eingabe!AG79&lt;&gt;"",Eingabe!AG79,"-")</f>
        <v>-</v>
      </c>
      <c r="AE25" s="24" t="str">
        <f>IF(Eingabe!AH79&lt;&gt;"",Eingabe!AH79,"-")</f>
        <v>-</v>
      </c>
      <c r="AF25" s="24" t="str">
        <f>IF(Eingabe!AI79&lt;&gt;"",Eingabe!AI79,"-")</f>
        <v>-</v>
      </c>
      <c r="AG25" s="24" t="str">
        <f>IF(Eingabe!AJ79&lt;&gt;"",Eingabe!AJ79,"-")</f>
        <v>-</v>
      </c>
      <c r="AH25" s="51">
        <v>0.4</v>
      </c>
      <c r="AI25" s="52">
        <v>0.7</v>
      </c>
      <c r="AJ25" s="52">
        <v>1</v>
      </c>
      <c r="AK25" s="76">
        <v>0.7</v>
      </c>
      <c r="AL25" s="484">
        <v>2.1</v>
      </c>
      <c r="AM25" s="484"/>
      <c r="AN25" s="80">
        <v>7</v>
      </c>
      <c r="AP25" s="55"/>
    </row>
    <row r="26" spans="1:44" s="307" customFormat="1" ht="12.95" customHeight="1" x14ac:dyDescent="0.2">
      <c r="A26" s="536" t="s">
        <v>24</v>
      </c>
      <c r="B26" s="537"/>
      <c r="C26" s="50" t="s">
        <v>9</v>
      </c>
      <c r="D26" s="24" t="str">
        <f ca="1">IF(Eingabe!G78&lt;&gt;"",Eingabe!G78,"-")</f>
        <v>-</v>
      </c>
      <c r="E26" s="24" t="str">
        <f ca="1">IF(Eingabe!H78&lt;&gt;"",Eingabe!H78,"-")</f>
        <v>-</v>
      </c>
      <c r="F26" s="24" t="str">
        <f ca="1">IF(Eingabe!I78&lt;&gt;"",Eingabe!I78,"-")</f>
        <v>-</v>
      </c>
      <c r="G26" s="24" t="str">
        <f ca="1">IF(Eingabe!J78&lt;&gt;"",Eingabe!J78,"-")</f>
        <v>-</v>
      </c>
      <c r="H26" s="24" t="str">
        <f ca="1">IF(Eingabe!K78&lt;&gt;"",Eingabe!K78,"-")</f>
        <v>-</v>
      </c>
      <c r="I26" s="24" t="str">
        <f ca="1">IF(Eingabe!L78&lt;&gt;"",Eingabe!L78,"-")</f>
        <v>-</v>
      </c>
      <c r="J26" s="24" t="str">
        <f ca="1">IF(Eingabe!M78&lt;&gt;"",Eingabe!M78,"-")</f>
        <v>-</v>
      </c>
      <c r="K26" s="24" t="str">
        <f ca="1">IF(Eingabe!N78&lt;&gt;"",Eingabe!N78,"-")</f>
        <v>-</v>
      </c>
      <c r="L26" s="24" t="str">
        <f ca="1">IF(Eingabe!O78&lt;&gt;"",Eingabe!O78,"-")</f>
        <v>-</v>
      </c>
      <c r="M26" s="24" t="str">
        <f ca="1">IF(Eingabe!P78&lt;&gt;"",Eingabe!P78,"-")</f>
        <v>-</v>
      </c>
      <c r="N26" s="24" t="str">
        <f ca="1">IF(Eingabe!Q78&lt;&gt;"",Eingabe!Q78,"-")</f>
        <v>-</v>
      </c>
      <c r="O26" s="24" t="str">
        <f ca="1">IF(Eingabe!R78&lt;&gt;"",Eingabe!R78,"-")</f>
        <v>-</v>
      </c>
      <c r="P26" s="24" t="str">
        <f ca="1">IF(Eingabe!S78&lt;&gt;"",Eingabe!S78,"-")</f>
        <v>-</v>
      </c>
      <c r="Q26" s="24" t="str">
        <f ca="1">IF(Eingabe!T78&lt;&gt;"",Eingabe!T78,"-")</f>
        <v>-</v>
      </c>
      <c r="R26" s="24" t="str">
        <f ca="1">IF(Eingabe!U78&lt;&gt;"",Eingabe!U78,"-")</f>
        <v>-</v>
      </c>
      <c r="S26" s="24" t="str">
        <f ca="1">IF(Eingabe!V78&lt;&gt;"",Eingabe!V78,"-")</f>
        <v>-</v>
      </c>
      <c r="T26" s="24" t="str">
        <f ca="1">IF(Eingabe!W78&lt;&gt;"",Eingabe!W78,"-")</f>
        <v>-</v>
      </c>
      <c r="U26" s="24" t="str">
        <f ca="1">IF(Eingabe!X78&lt;&gt;"",Eingabe!X78,"-")</f>
        <v>-</v>
      </c>
      <c r="V26" s="24" t="str">
        <f ca="1">IF(Eingabe!Y78&lt;&gt;"",Eingabe!Y78,"-")</f>
        <v>-</v>
      </c>
      <c r="W26" s="24" t="str">
        <f ca="1">IF(Eingabe!Z78&lt;&gt;"",Eingabe!Z78,"-")</f>
        <v>-</v>
      </c>
      <c r="X26" s="24" t="str">
        <f>IF(Eingabe!AA78&lt;&gt;"",Eingabe!AA78,"-")</f>
        <v>-</v>
      </c>
      <c r="Y26" s="24" t="str">
        <f>IF(Eingabe!AB78&lt;&gt;"",Eingabe!AB78,"-")</f>
        <v>-</v>
      </c>
      <c r="Z26" s="24" t="str">
        <f>IF(Eingabe!AC78&lt;&gt;"",Eingabe!AC78,"-")</f>
        <v>-</v>
      </c>
      <c r="AA26" s="24" t="str">
        <f>IF(Eingabe!AD78&lt;&gt;"",Eingabe!AD78,"-")</f>
        <v>-</v>
      </c>
      <c r="AB26" s="24" t="str">
        <f>IF(Eingabe!AE78&lt;&gt;"",Eingabe!AE78,"-")</f>
        <v>-</v>
      </c>
      <c r="AC26" s="24" t="str">
        <f>IF(Eingabe!AF78&lt;&gt;"",Eingabe!AF78,"-")</f>
        <v>-</v>
      </c>
      <c r="AD26" s="24" t="str">
        <f>IF(Eingabe!AG78&lt;&gt;"",Eingabe!AG78,"-")</f>
        <v>-</v>
      </c>
      <c r="AE26" s="24" t="str">
        <f>IF(Eingabe!AH78&lt;&gt;"",Eingabe!AH78,"-")</f>
        <v>-</v>
      </c>
      <c r="AF26" s="24" t="str">
        <f>IF(Eingabe!AI78&lt;&gt;"",Eingabe!AI78,"-")</f>
        <v>-</v>
      </c>
      <c r="AG26" s="24" t="str">
        <f>IF(Eingabe!AJ78&lt;&gt;"",Eingabe!AJ78,"-")</f>
        <v>-</v>
      </c>
      <c r="AH26" s="51">
        <v>0.1</v>
      </c>
      <c r="AI26" s="52">
        <v>0.5</v>
      </c>
      <c r="AJ26" s="52">
        <v>1</v>
      </c>
      <c r="AK26" s="76">
        <v>1</v>
      </c>
      <c r="AL26" s="484">
        <v>1.5</v>
      </c>
      <c r="AM26" s="484"/>
      <c r="AN26" s="80">
        <v>5</v>
      </c>
      <c r="AP26" s="55"/>
    </row>
    <row r="27" spans="1:44" s="307" customFormat="1" ht="12.95" customHeight="1" x14ac:dyDescent="0.2">
      <c r="A27" s="536" t="s">
        <v>25</v>
      </c>
      <c r="B27" s="537"/>
      <c r="C27" s="50" t="s">
        <v>9</v>
      </c>
      <c r="D27" s="24" t="str">
        <f ca="1">IF(Eingabe!G80&lt;&gt;"",Eingabe!G80,"-")</f>
        <v>-</v>
      </c>
      <c r="E27" s="24" t="str">
        <f ca="1">IF(Eingabe!H80&lt;&gt;"",Eingabe!H80,"-")</f>
        <v>-</v>
      </c>
      <c r="F27" s="24" t="str">
        <f ca="1">IF(Eingabe!I80&lt;&gt;"",Eingabe!I80,"-")</f>
        <v>-</v>
      </c>
      <c r="G27" s="24" t="str">
        <f ca="1">IF(Eingabe!J80&lt;&gt;"",Eingabe!J80,"-")</f>
        <v>-</v>
      </c>
      <c r="H27" s="24" t="str">
        <f ca="1">IF(Eingabe!K80&lt;&gt;"",Eingabe!K80,"-")</f>
        <v>-</v>
      </c>
      <c r="I27" s="24" t="str">
        <f ca="1">IF(Eingabe!L80&lt;&gt;"",Eingabe!L80,"-")</f>
        <v>-</v>
      </c>
      <c r="J27" s="24" t="str">
        <f ca="1">IF(Eingabe!M80&lt;&gt;"",Eingabe!M80,"-")</f>
        <v>-</v>
      </c>
      <c r="K27" s="24" t="str">
        <f ca="1">IF(Eingabe!N80&lt;&gt;"",Eingabe!N80,"-")</f>
        <v>-</v>
      </c>
      <c r="L27" s="24" t="str">
        <f ca="1">IF(Eingabe!O80&lt;&gt;"",Eingabe!O80,"-")</f>
        <v>-</v>
      </c>
      <c r="M27" s="24" t="str">
        <f ca="1">IF(Eingabe!P80&lt;&gt;"",Eingabe!P80,"-")</f>
        <v>-</v>
      </c>
      <c r="N27" s="24" t="str">
        <f ca="1">IF(Eingabe!Q80&lt;&gt;"",Eingabe!Q80,"-")</f>
        <v>-</v>
      </c>
      <c r="O27" s="24" t="str">
        <f ca="1">IF(Eingabe!R80&lt;&gt;"",Eingabe!R80,"-")</f>
        <v>-</v>
      </c>
      <c r="P27" s="24" t="str">
        <f ca="1">IF(Eingabe!S80&lt;&gt;"",Eingabe!S80,"-")</f>
        <v>-</v>
      </c>
      <c r="Q27" s="24" t="str">
        <f ca="1">IF(Eingabe!T80&lt;&gt;"",Eingabe!T80,"-")</f>
        <v>-</v>
      </c>
      <c r="R27" s="24" t="str">
        <f ca="1">IF(Eingabe!U80&lt;&gt;"",Eingabe!U80,"-")</f>
        <v>-</v>
      </c>
      <c r="S27" s="24" t="str">
        <f ca="1">IF(Eingabe!V80&lt;&gt;"",Eingabe!V80,"-")</f>
        <v>-</v>
      </c>
      <c r="T27" s="24" t="str">
        <f ca="1">IF(Eingabe!W80&lt;&gt;"",Eingabe!W80,"-")</f>
        <v>-</v>
      </c>
      <c r="U27" s="24" t="str">
        <f ca="1">IF(Eingabe!X80&lt;&gt;"",Eingabe!X80,"-")</f>
        <v>-</v>
      </c>
      <c r="V27" s="24" t="str">
        <f ca="1">IF(Eingabe!Y80&lt;&gt;"",Eingabe!Y80,"-")</f>
        <v>-</v>
      </c>
      <c r="W27" s="24" t="str">
        <f ca="1">IF(Eingabe!Z80&lt;&gt;"",Eingabe!Z80,"-")</f>
        <v>-</v>
      </c>
      <c r="X27" s="24" t="str">
        <f>IF(Eingabe!AA80&lt;&gt;"",Eingabe!AA80,"-")</f>
        <v>-</v>
      </c>
      <c r="Y27" s="24" t="str">
        <f>IF(Eingabe!AB80&lt;&gt;"",Eingabe!AB80,"-")</f>
        <v>-</v>
      </c>
      <c r="Z27" s="24" t="str">
        <f>IF(Eingabe!AC80&lt;&gt;"",Eingabe!AC80,"-")</f>
        <v>-</v>
      </c>
      <c r="AA27" s="24" t="str">
        <f>IF(Eingabe!AD80&lt;&gt;"",Eingabe!AD80,"-")</f>
        <v>-</v>
      </c>
      <c r="AB27" s="24" t="str">
        <f>IF(Eingabe!AE80&lt;&gt;"",Eingabe!AE80,"-")</f>
        <v>-</v>
      </c>
      <c r="AC27" s="24" t="str">
        <f>IF(Eingabe!AF80&lt;&gt;"",Eingabe!AF80,"-")</f>
        <v>-</v>
      </c>
      <c r="AD27" s="24" t="str">
        <f>IF(Eingabe!AG80&lt;&gt;"",Eingabe!AG80,"-")</f>
        <v>-</v>
      </c>
      <c r="AE27" s="24" t="str">
        <f>IF(Eingabe!AH80&lt;&gt;"",Eingabe!AH80,"-")</f>
        <v>-</v>
      </c>
      <c r="AF27" s="24" t="str">
        <f>IF(Eingabe!AI80&lt;&gt;"",Eingabe!AI80,"-")</f>
        <v>-</v>
      </c>
      <c r="AG27" s="24" t="str">
        <f>IF(Eingabe!AJ80&lt;&gt;"",Eingabe!AJ80,"-")</f>
        <v>-</v>
      </c>
      <c r="AH27" s="51">
        <v>60</v>
      </c>
      <c r="AI27" s="52">
        <v>150</v>
      </c>
      <c r="AJ27" s="52">
        <v>200</v>
      </c>
      <c r="AK27" s="76">
        <v>300</v>
      </c>
      <c r="AL27" s="484">
        <v>450</v>
      </c>
      <c r="AM27" s="484"/>
      <c r="AN27" s="82">
        <v>1500</v>
      </c>
      <c r="AP27" s="55"/>
    </row>
    <row r="28" spans="1:44" s="307" customFormat="1" ht="12.95" customHeight="1" x14ac:dyDescent="0.2">
      <c r="A28" s="536" t="s">
        <v>26</v>
      </c>
      <c r="B28" s="537"/>
      <c r="C28" s="50" t="s">
        <v>9</v>
      </c>
      <c r="D28" s="24" t="str">
        <f ca="1">IF(Eingabe!G14&lt;&gt;"",Eingabe!G14,"-")</f>
        <v>-</v>
      </c>
      <c r="E28" s="24" t="str">
        <f ca="1">IF(Eingabe!H14&lt;&gt;"",Eingabe!H14,"-")</f>
        <v>-</v>
      </c>
      <c r="F28" s="24" t="str">
        <f ca="1">IF(Eingabe!I14&lt;&gt;"",Eingabe!I14,"-")</f>
        <v>-</v>
      </c>
      <c r="G28" s="24" t="str">
        <f ca="1">IF(Eingabe!J14&lt;&gt;"",Eingabe!J14,"-")</f>
        <v>-</v>
      </c>
      <c r="H28" s="24" t="str">
        <f ca="1">IF(Eingabe!K14&lt;&gt;"",Eingabe!K14,"-")</f>
        <v>-</v>
      </c>
      <c r="I28" s="24" t="str">
        <f ca="1">IF(Eingabe!L14&lt;&gt;"",Eingabe!L14,"-")</f>
        <v>-</v>
      </c>
      <c r="J28" s="24" t="str">
        <f ca="1">IF(Eingabe!M14&lt;&gt;"",Eingabe!M14,"-")</f>
        <v>-</v>
      </c>
      <c r="K28" s="24" t="str">
        <f ca="1">IF(Eingabe!N14&lt;&gt;"",Eingabe!N14,"-")</f>
        <v>-</v>
      </c>
      <c r="L28" s="24" t="str">
        <f ca="1">IF(Eingabe!O14&lt;&gt;"",Eingabe!O14,"-")</f>
        <v>-</v>
      </c>
      <c r="M28" s="24" t="str">
        <f ca="1">IF(Eingabe!P14&lt;&gt;"",Eingabe!P14,"-")</f>
        <v>-</v>
      </c>
      <c r="N28" s="24" t="str">
        <f ca="1">IF(Eingabe!Q14&lt;&gt;"",Eingabe!Q14,"-")</f>
        <v>-</v>
      </c>
      <c r="O28" s="24" t="str">
        <f ca="1">IF(Eingabe!R14&lt;&gt;"",Eingabe!R14,"-")</f>
        <v>-</v>
      </c>
      <c r="P28" s="24" t="str">
        <f ca="1">IF(Eingabe!S14&lt;&gt;"",Eingabe!S14,"-")</f>
        <v>-</v>
      </c>
      <c r="Q28" s="24" t="str">
        <f ca="1">IF(Eingabe!T14&lt;&gt;"",Eingabe!T14,"-")</f>
        <v>-</v>
      </c>
      <c r="R28" s="24" t="str">
        <f ca="1">IF(Eingabe!U14&lt;&gt;"",Eingabe!U14,"-")</f>
        <v>-</v>
      </c>
      <c r="S28" s="24" t="str">
        <f ca="1">IF(Eingabe!V14&lt;&gt;"",Eingabe!V14,"-")</f>
        <v>-</v>
      </c>
      <c r="T28" s="24" t="str">
        <f ca="1">IF(Eingabe!W14&lt;&gt;"",Eingabe!W14,"-")</f>
        <v>-</v>
      </c>
      <c r="U28" s="24" t="str">
        <f ca="1">IF(Eingabe!X14&lt;&gt;"",Eingabe!X14,"-")</f>
        <v>-</v>
      </c>
      <c r="V28" s="24" t="str">
        <f ca="1">IF(Eingabe!Y14&lt;&gt;"",Eingabe!Y14,"-")</f>
        <v>-</v>
      </c>
      <c r="W28" s="24" t="str">
        <f ca="1">IF(Eingabe!Z14&lt;&gt;"",Eingabe!Z14,"-")</f>
        <v>-</v>
      </c>
      <c r="X28" s="24" t="str">
        <f>IF(Eingabe!AA14&lt;&gt;"",Eingabe!AA14,"-")</f>
        <v>-</v>
      </c>
      <c r="Y28" s="24" t="str">
        <f>IF(Eingabe!AB14&lt;&gt;"",Eingabe!AB14,"-")</f>
        <v>-</v>
      </c>
      <c r="Z28" s="24" t="str">
        <f>IF(Eingabe!AC14&lt;&gt;"",Eingabe!AC14,"-")</f>
        <v>-</v>
      </c>
      <c r="AA28" s="24" t="str">
        <f>IF(Eingabe!AD14&lt;&gt;"",Eingabe!AD14,"-")</f>
        <v>-</v>
      </c>
      <c r="AB28" s="24" t="str">
        <f>IF(Eingabe!AE14&lt;&gt;"",Eingabe!AE14,"-")</f>
        <v>-</v>
      </c>
      <c r="AC28" s="24" t="str">
        <f>IF(Eingabe!AF14&lt;&gt;"",Eingabe!AF14,"-")</f>
        <v>-</v>
      </c>
      <c r="AD28" s="24" t="str">
        <f>IF(Eingabe!AG14&lt;&gt;"",Eingabe!AG14,"-")</f>
        <v>-</v>
      </c>
      <c r="AE28" s="24" t="str">
        <f>IF(Eingabe!AH14&lt;&gt;"",Eingabe!AH14,"-")</f>
        <v>-</v>
      </c>
      <c r="AF28" s="24" t="str">
        <f>IF(Eingabe!AI14&lt;&gt;"",Eingabe!AI14,"-")</f>
        <v>-</v>
      </c>
      <c r="AG28" s="24" t="str">
        <f>IF(Eingabe!AJ14&lt;&gt;"",Eingabe!AJ14,"-")</f>
        <v>-</v>
      </c>
      <c r="AH28" s="51" t="s">
        <v>7</v>
      </c>
      <c r="AI28" s="52" t="s">
        <v>7</v>
      </c>
      <c r="AJ28" s="52" t="s">
        <v>7</v>
      </c>
      <c r="AK28" s="76" t="s">
        <v>7</v>
      </c>
      <c r="AL28" s="484">
        <v>3</v>
      </c>
      <c r="AM28" s="484"/>
      <c r="AN28" s="80">
        <v>10</v>
      </c>
      <c r="AP28" s="55"/>
      <c r="AR28" s="55"/>
    </row>
    <row r="29" spans="1:44" s="307" customFormat="1" ht="12.95" customHeight="1" x14ac:dyDescent="0.2">
      <c r="A29" s="251" t="s">
        <v>27</v>
      </c>
      <c r="B29" s="254"/>
      <c r="C29" s="252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472" t="s">
        <v>28</v>
      </c>
      <c r="AI29" s="473"/>
      <c r="AJ29" s="473"/>
      <c r="AK29" s="474"/>
      <c r="AL29" s="212" t="s">
        <v>29</v>
      </c>
      <c r="AM29" s="79" t="s">
        <v>30</v>
      </c>
      <c r="AN29" s="80" t="s">
        <v>4</v>
      </c>
      <c r="AP29" s="55"/>
      <c r="AR29" s="308"/>
    </row>
    <row r="30" spans="1:44" s="309" customFormat="1" ht="12.95" customHeight="1" x14ac:dyDescent="0.2">
      <c r="A30" s="538" t="s">
        <v>31</v>
      </c>
      <c r="B30" s="537"/>
      <c r="C30" s="56" t="s">
        <v>7</v>
      </c>
      <c r="D30" s="27" t="str">
        <f ca="1">IF(Eingabe!G84&lt;&gt;"",Eingabe!G84,"-")</f>
        <v>-</v>
      </c>
      <c r="E30" s="27" t="str">
        <f ca="1">IF(Eingabe!H84&lt;&gt;"",Eingabe!H84,"-")</f>
        <v>-</v>
      </c>
      <c r="F30" s="27" t="str">
        <f ca="1">IF(Eingabe!I84&lt;&gt;"",Eingabe!I84,"-")</f>
        <v>-</v>
      </c>
      <c r="G30" s="27" t="str">
        <f ca="1">IF(Eingabe!J84&lt;&gt;"",Eingabe!J84,"-")</f>
        <v>-</v>
      </c>
      <c r="H30" s="27" t="str">
        <f ca="1">IF(Eingabe!K84&lt;&gt;"",Eingabe!K84,"-")</f>
        <v>-</v>
      </c>
      <c r="I30" s="27" t="str">
        <f ca="1">IF(Eingabe!L84&lt;&gt;"",Eingabe!L84,"-")</f>
        <v>-</v>
      </c>
      <c r="J30" s="27" t="str">
        <f ca="1">IF(Eingabe!M84&lt;&gt;"",Eingabe!M84,"-")</f>
        <v>-</v>
      </c>
      <c r="K30" s="27" t="str">
        <f ca="1">IF(Eingabe!N84&lt;&gt;"",Eingabe!N84,"-")</f>
        <v>-</v>
      </c>
      <c r="L30" s="27" t="str">
        <f ca="1">IF(Eingabe!O84&lt;&gt;"",Eingabe!O84,"-")</f>
        <v>-</v>
      </c>
      <c r="M30" s="27" t="str">
        <f ca="1">IF(Eingabe!P84&lt;&gt;"",Eingabe!P84,"-")</f>
        <v>-</v>
      </c>
      <c r="N30" s="27" t="str">
        <f ca="1">IF(Eingabe!Q84&lt;&gt;"",Eingabe!Q84,"-")</f>
        <v>-</v>
      </c>
      <c r="O30" s="27" t="str">
        <f ca="1">IF(Eingabe!R84&lt;&gt;"",Eingabe!R84,"-")</f>
        <v>-</v>
      </c>
      <c r="P30" s="27" t="str">
        <f ca="1">IF(Eingabe!S84&lt;&gt;"",Eingabe!S84,"-")</f>
        <v>-</v>
      </c>
      <c r="Q30" s="27" t="str">
        <f ca="1">IF(Eingabe!T84&lt;&gt;"",Eingabe!T84,"-")</f>
        <v>-</v>
      </c>
      <c r="R30" s="27" t="str">
        <f ca="1">IF(Eingabe!U84&lt;&gt;"",Eingabe!U84,"-")</f>
        <v>-</v>
      </c>
      <c r="S30" s="27" t="str">
        <f ca="1">IF(Eingabe!V84&lt;&gt;"",Eingabe!V84,"-")</f>
        <v>-</v>
      </c>
      <c r="T30" s="27" t="str">
        <f ca="1">IF(Eingabe!W84&lt;&gt;"",Eingabe!W84,"-")</f>
        <v>-</v>
      </c>
      <c r="U30" s="27" t="str">
        <f ca="1">IF(Eingabe!X84&lt;&gt;"",Eingabe!X84,"-")</f>
        <v>-</v>
      </c>
      <c r="V30" s="27" t="str">
        <f ca="1">IF(Eingabe!Y84&lt;&gt;"",Eingabe!Y84,"-")</f>
        <v>-</v>
      </c>
      <c r="W30" s="27" t="str">
        <f ca="1">IF(Eingabe!Z84&lt;&gt;"",Eingabe!Z84,"-")</f>
        <v>-</v>
      </c>
      <c r="X30" s="27" t="str">
        <f>IF(Eingabe!AA84&lt;&gt;"",Eingabe!AA84,"-")</f>
        <v>-</v>
      </c>
      <c r="Y30" s="27" t="str">
        <f>IF(Eingabe!AB84&lt;&gt;"",Eingabe!AB84,"-")</f>
        <v>-</v>
      </c>
      <c r="Z30" s="27" t="str">
        <f>IF(Eingabe!AC84&lt;&gt;"",Eingabe!AC84,"-")</f>
        <v>-</v>
      </c>
      <c r="AA30" s="27" t="str">
        <f>IF(Eingabe!AD84&lt;&gt;"",Eingabe!AD84,"-")</f>
        <v>-</v>
      </c>
      <c r="AB30" s="27" t="str">
        <f>IF(Eingabe!AE84&lt;&gt;"",Eingabe!AE84,"-")</f>
        <v>-</v>
      </c>
      <c r="AC30" s="27" t="str">
        <f>IF(Eingabe!AF84&lt;&gt;"",Eingabe!AF84,"-")</f>
        <v>-</v>
      </c>
      <c r="AD30" s="27" t="str">
        <f>IF(Eingabe!AG84&lt;&gt;"",Eingabe!AG84,"-")</f>
        <v>-</v>
      </c>
      <c r="AE30" s="27" t="str">
        <f>IF(Eingabe!AH84&lt;&gt;"",Eingabe!AH84,"-")</f>
        <v>-</v>
      </c>
      <c r="AF30" s="27" t="str">
        <f>IF(Eingabe!AI84&lt;&gt;"",Eingabe!AI84,"-")</f>
        <v>-</v>
      </c>
      <c r="AG30" s="27" t="str">
        <f>IF(Eingabe!AJ84&lt;&gt;"",Eingabe!AJ84,"-")</f>
        <v>-</v>
      </c>
      <c r="AH30" s="475" t="s">
        <v>32</v>
      </c>
      <c r="AI30" s="476"/>
      <c r="AJ30" s="476"/>
      <c r="AK30" s="477"/>
      <c r="AL30" s="78" t="s">
        <v>32</v>
      </c>
      <c r="AM30" s="79" t="s">
        <v>33</v>
      </c>
      <c r="AN30" s="80" t="s">
        <v>34</v>
      </c>
      <c r="AP30" s="55"/>
      <c r="AR30" s="310"/>
    </row>
    <row r="31" spans="1:44" s="307" customFormat="1" ht="12.95" customHeight="1" x14ac:dyDescent="0.2">
      <c r="A31" s="536" t="s">
        <v>35</v>
      </c>
      <c r="B31" s="537"/>
      <c r="C31" s="57" t="s">
        <v>36</v>
      </c>
      <c r="D31" s="24" t="str">
        <f ca="1">IF(Eingabe!G85&lt;&gt;"",Eingabe!G85,"-")</f>
        <v>-</v>
      </c>
      <c r="E31" s="24" t="str">
        <f ca="1">IF(Eingabe!H85&lt;&gt;"",Eingabe!H85,"-")</f>
        <v>-</v>
      </c>
      <c r="F31" s="24" t="str">
        <f ca="1">IF(Eingabe!I85&lt;&gt;"",Eingabe!I85,"-")</f>
        <v>-</v>
      </c>
      <c r="G31" s="24" t="str">
        <f ca="1">IF(Eingabe!J85&lt;&gt;"",Eingabe!J85,"-")</f>
        <v>-</v>
      </c>
      <c r="H31" s="24" t="str">
        <f ca="1">IF(Eingabe!K85&lt;&gt;"",Eingabe!K85,"-")</f>
        <v>-</v>
      </c>
      <c r="I31" s="24" t="str">
        <f ca="1">IF(Eingabe!L85&lt;&gt;"",Eingabe!L85,"-")</f>
        <v>-</v>
      </c>
      <c r="J31" s="24" t="str">
        <f ca="1">IF(Eingabe!M85&lt;&gt;"",Eingabe!M85,"-")</f>
        <v>-</v>
      </c>
      <c r="K31" s="24" t="str">
        <f ca="1">IF(Eingabe!N85&lt;&gt;"",Eingabe!N85,"-")</f>
        <v>-</v>
      </c>
      <c r="L31" s="24" t="str">
        <f ca="1">IF(Eingabe!O85&lt;&gt;"",Eingabe!O85,"-")</f>
        <v>-</v>
      </c>
      <c r="M31" s="24" t="str">
        <f ca="1">IF(Eingabe!P85&lt;&gt;"",Eingabe!P85,"-")</f>
        <v>-</v>
      </c>
      <c r="N31" s="24" t="str">
        <f ca="1">IF(Eingabe!Q85&lt;&gt;"",Eingabe!Q85,"-")</f>
        <v>-</v>
      </c>
      <c r="O31" s="24" t="str">
        <f ca="1">IF(Eingabe!R85&lt;&gt;"",Eingabe!R85,"-")</f>
        <v>-</v>
      </c>
      <c r="P31" s="24" t="str">
        <f ca="1">IF(Eingabe!S85&lt;&gt;"",Eingabe!S85,"-")</f>
        <v>-</v>
      </c>
      <c r="Q31" s="24" t="str">
        <f ca="1">IF(Eingabe!T85&lt;&gt;"",Eingabe!T85,"-")</f>
        <v>-</v>
      </c>
      <c r="R31" s="24" t="str">
        <f ca="1">IF(Eingabe!U85&lt;&gt;"",Eingabe!U85,"-")</f>
        <v>-</v>
      </c>
      <c r="S31" s="24" t="str">
        <f ca="1">IF(Eingabe!V85&lt;&gt;"",Eingabe!V85,"-")</f>
        <v>-</v>
      </c>
      <c r="T31" s="24" t="str">
        <f ca="1">IF(Eingabe!W85&lt;&gt;"",Eingabe!W85,"-")</f>
        <v>-</v>
      </c>
      <c r="U31" s="24" t="str">
        <f ca="1">IF(Eingabe!X85&lt;&gt;"",Eingabe!X85,"-")</f>
        <v>-</v>
      </c>
      <c r="V31" s="24" t="str">
        <f ca="1">IF(Eingabe!Y85&lt;&gt;"",Eingabe!Y85,"-")</f>
        <v>-</v>
      </c>
      <c r="W31" s="24" t="str">
        <f ca="1">IF(Eingabe!Z85&lt;&gt;"",Eingabe!Z85,"-")</f>
        <v>-</v>
      </c>
      <c r="X31" s="24" t="str">
        <f>IF(Eingabe!AA85&lt;&gt;"",Eingabe!AA85,"-")</f>
        <v>-</v>
      </c>
      <c r="Y31" s="24" t="str">
        <f>IF(Eingabe!AB85&lt;&gt;"",Eingabe!AB85,"-")</f>
        <v>-</v>
      </c>
      <c r="Z31" s="24" t="str">
        <f>IF(Eingabe!AC85&lt;&gt;"",Eingabe!AC85,"-")</f>
        <v>-</v>
      </c>
      <c r="AA31" s="24" t="str">
        <f>IF(Eingabe!AD85&lt;&gt;"",Eingabe!AD85,"-")</f>
        <v>-</v>
      </c>
      <c r="AB31" s="24" t="str">
        <f>IF(Eingabe!AE85&lt;&gt;"",Eingabe!AE85,"-")</f>
        <v>-</v>
      </c>
      <c r="AC31" s="24" t="str">
        <f>IF(Eingabe!AF85&lt;&gt;"",Eingabe!AF85,"-")</f>
        <v>-</v>
      </c>
      <c r="AD31" s="24" t="str">
        <f>IF(Eingabe!AG85&lt;&gt;"",Eingabe!AG85,"-")</f>
        <v>-</v>
      </c>
      <c r="AE31" s="24" t="str">
        <f>IF(Eingabe!AH85&lt;&gt;"",Eingabe!AH85,"-")</f>
        <v>-</v>
      </c>
      <c r="AF31" s="24" t="str">
        <f>IF(Eingabe!AI85&lt;&gt;"",Eingabe!AI85,"-")</f>
        <v>-</v>
      </c>
      <c r="AG31" s="24" t="str">
        <f>IF(Eingabe!AJ85&lt;&gt;"",Eingabe!AJ85,"-")</f>
        <v>-</v>
      </c>
      <c r="AH31" s="475">
        <v>250</v>
      </c>
      <c r="AI31" s="476"/>
      <c r="AJ31" s="476"/>
      <c r="AK31" s="477"/>
      <c r="AL31" s="78">
        <v>250</v>
      </c>
      <c r="AM31" s="81">
        <v>1500</v>
      </c>
      <c r="AN31" s="82">
        <v>2000</v>
      </c>
      <c r="AP31" s="311"/>
      <c r="AR31" s="308"/>
    </row>
    <row r="32" spans="1:44" s="307" customFormat="1" ht="12.95" customHeight="1" x14ac:dyDescent="0.2">
      <c r="A32" s="536" t="s">
        <v>37</v>
      </c>
      <c r="B32" s="537"/>
      <c r="C32" s="50" t="s">
        <v>38</v>
      </c>
      <c r="D32" s="24" t="str">
        <f ca="1">IF(Eingabe!G88&lt;&gt;"",Eingabe!G88,"-")</f>
        <v>-</v>
      </c>
      <c r="E32" s="24" t="str">
        <f ca="1">IF(Eingabe!H88&lt;&gt;"",Eingabe!H88,"-")</f>
        <v>-</v>
      </c>
      <c r="F32" s="24" t="str">
        <f ca="1">IF(Eingabe!I88&lt;&gt;"",Eingabe!I88,"-")</f>
        <v>-</v>
      </c>
      <c r="G32" s="24" t="str">
        <f ca="1">IF(Eingabe!J88&lt;&gt;"",Eingabe!J88,"-")</f>
        <v>-</v>
      </c>
      <c r="H32" s="24" t="str">
        <f ca="1">IF(Eingabe!K88&lt;&gt;"",Eingabe!K88,"-")</f>
        <v>-</v>
      </c>
      <c r="I32" s="24" t="str">
        <f ca="1">IF(Eingabe!L88&lt;&gt;"",Eingabe!L88,"-")</f>
        <v>-</v>
      </c>
      <c r="J32" s="24" t="str">
        <f ca="1">IF(Eingabe!M88&lt;&gt;"",Eingabe!M88,"-")</f>
        <v>-</v>
      </c>
      <c r="K32" s="24" t="str">
        <f ca="1">IF(Eingabe!N88&lt;&gt;"",Eingabe!N88,"-")</f>
        <v>-</v>
      </c>
      <c r="L32" s="24" t="str">
        <f ca="1">IF(Eingabe!O88&lt;&gt;"",Eingabe!O88,"-")</f>
        <v>-</v>
      </c>
      <c r="M32" s="24" t="str">
        <f ca="1">IF(Eingabe!P88&lt;&gt;"",Eingabe!P88,"-")</f>
        <v>-</v>
      </c>
      <c r="N32" s="24" t="str">
        <f ca="1">IF(Eingabe!Q88&lt;&gt;"",Eingabe!Q88,"-")</f>
        <v>-</v>
      </c>
      <c r="O32" s="24" t="str">
        <f ca="1">IF(Eingabe!R88&lt;&gt;"",Eingabe!R88,"-")</f>
        <v>-</v>
      </c>
      <c r="P32" s="24" t="str">
        <f ca="1">IF(Eingabe!S88&lt;&gt;"",Eingabe!S88,"-")</f>
        <v>-</v>
      </c>
      <c r="Q32" s="24" t="str">
        <f ca="1">IF(Eingabe!T88&lt;&gt;"",Eingabe!T88,"-")</f>
        <v>-</v>
      </c>
      <c r="R32" s="24" t="str">
        <f ca="1">IF(Eingabe!U88&lt;&gt;"",Eingabe!U88,"-")</f>
        <v>-</v>
      </c>
      <c r="S32" s="24" t="str">
        <f ca="1">IF(Eingabe!V88&lt;&gt;"",Eingabe!V88,"-")</f>
        <v>-</v>
      </c>
      <c r="T32" s="24" t="str">
        <f ca="1">IF(Eingabe!W88&lt;&gt;"",Eingabe!W88,"-")</f>
        <v>-</v>
      </c>
      <c r="U32" s="24" t="str">
        <f ca="1">IF(Eingabe!X88&lt;&gt;"",Eingabe!X88,"-")</f>
        <v>-</v>
      </c>
      <c r="V32" s="24" t="str">
        <f ca="1">IF(Eingabe!Y88&lt;&gt;"",Eingabe!Y88,"-")</f>
        <v>-</v>
      </c>
      <c r="W32" s="24" t="str">
        <f ca="1">IF(Eingabe!Z88&lt;&gt;"",Eingabe!Z88,"-")</f>
        <v>-</v>
      </c>
      <c r="X32" s="24" t="str">
        <f>IF(Eingabe!AA88&lt;&gt;"",Eingabe!AA88,"-")</f>
        <v>-</v>
      </c>
      <c r="Y32" s="24" t="str">
        <f>IF(Eingabe!AB88&lt;&gt;"",Eingabe!AB88,"-")</f>
        <v>-</v>
      </c>
      <c r="Z32" s="24" t="str">
        <f>IF(Eingabe!AC88&lt;&gt;"",Eingabe!AC88,"-")</f>
        <v>-</v>
      </c>
      <c r="AA32" s="24" t="str">
        <f>IF(Eingabe!AD88&lt;&gt;"",Eingabe!AD88,"-")</f>
        <v>-</v>
      </c>
      <c r="AB32" s="24" t="str">
        <f>IF(Eingabe!AE88&lt;&gt;"",Eingabe!AE88,"-")</f>
        <v>-</v>
      </c>
      <c r="AC32" s="24" t="str">
        <f>IF(Eingabe!AF88&lt;&gt;"",Eingabe!AF88,"-")</f>
        <v>-</v>
      </c>
      <c r="AD32" s="24" t="str">
        <f>IF(Eingabe!AG88&lt;&gt;"",Eingabe!AG88,"-")</f>
        <v>-</v>
      </c>
      <c r="AE32" s="24" t="str">
        <f>IF(Eingabe!AH88&lt;&gt;"",Eingabe!AH88,"-")</f>
        <v>-</v>
      </c>
      <c r="AF32" s="24" t="str">
        <f>IF(Eingabe!AI88&lt;&gt;"",Eingabe!AI88,"-")</f>
        <v>-</v>
      </c>
      <c r="AG32" s="24" t="str">
        <f>IF(Eingabe!AJ88&lt;&gt;"",Eingabe!AJ88,"-")</f>
        <v>-</v>
      </c>
      <c r="AH32" s="475">
        <v>30</v>
      </c>
      <c r="AI32" s="476"/>
      <c r="AJ32" s="476"/>
      <c r="AK32" s="477"/>
      <c r="AL32" s="78">
        <v>30</v>
      </c>
      <c r="AM32" s="79">
        <v>50</v>
      </c>
      <c r="AN32" s="80">
        <v>100</v>
      </c>
      <c r="AP32" s="311"/>
      <c r="AR32" s="308"/>
    </row>
    <row r="33" spans="1:44" s="307" customFormat="1" ht="12.95" customHeight="1" x14ac:dyDescent="0.2">
      <c r="A33" s="536" t="s">
        <v>39</v>
      </c>
      <c r="B33" s="537"/>
      <c r="C33" s="50" t="s">
        <v>38</v>
      </c>
      <c r="D33" s="24" t="str">
        <f ca="1">IF(Eingabe!G89&lt;&gt;"",Eingabe!G89,"-")</f>
        <v>-</v>
      </c>
      <c r="E33" s="24" t="str">
        <f ca="1">IF(Eingabe!H89&lt;&gt;"",Eingabe!H89,"-")</f>
        <v>-</v>
      </c>
      <c r="F33" s="24" t="str">
        <f ca="1">IF(Eingabe!I89&lt;&gt;"",Eingabe!I89,"-")</f>
        <v>-</v>
      </c>
      <c r="G33" s="24" t="str">
        <f ca="1">IF(Eingabe!J89&lt;&gt;"",Eingabe!J89,"-")</f>
        <v>-</v>
      </c>
      <c r="H33" s="24" t="str">
        <f ca="1">IF(Eingabe!K89&lt;&gt;"",Eingabe!K89,"-")</f>
        <v>-</v>
      </c>
      <c r="I33" s="24" t="str">
        <f ca="1">IF(Eingabe!L89&lt;&gt;"",Eingabe!L89,"-")</f>
        <v>-</v>
      </c>
      <c r="J33" s="24" t="str">
        <f ca="1">IF(Eingabe!M89&lt;&gt;"",Eingabe!M89,"-")</f>
        <v>-</v>
      </c>
      <c r="K33" s="24" t="str">
        <f ca="1">IF(Eingabe!N89&lt;&gt;"",Eingabe!N89,"-")</f>
        <v>-</v>
      </c>
      <c r="L33" s="24" t="str">
        <f ca="1">IF(Eingabe!O89&lt;&gt;"",Eingabe!O89,"-")</f>
        <v>-</v>
      </c>
      <c r="M33" s="24" t="str">
        <f ca="1">IF(Eingabe!P89&lt;&gt;"",Eingabe!P89,"-")</f>
        <v>-</v>
      </c>
      <c r="N33" s="24" t="str">
        <f ca="1">IF(Eingabe!Q89&lt;&gt;"",Eingabe!Q89,"-")</f>
        <v>-</v>
      </c>
      <c r="O33" s="24" t="str">
        <f ca="1">IF(Eingabe!R89&lt;&gt;"",Eingabe!R89,"-")</f>
        <v>-</v>
      </c>
      <c r="P33" s="24" t="str">
        <f ca="1">IF(Eingabe!S89&lt;&gt;"",Eingabe!S89,"-")</f>
        <v>-</v>
      </c>
      <c r="Q33" s="24" t="str">
        <f ca="1">IF(Eingabe!T89&lt;&gt;"",Eingabe!T89,"-")</f>
        <v>-</v>
      </c>
      <c r="R33" s="24" t="str">
        <f ca="1">IF(Eingabe!U89&lt;&gt;"",Eingabe!U89,"-")</f>
        <v>-</v>
      </c>
      <c r="S33" s="24" t="str">
        <f ca="1">IF(Eingabe!V89&lt;&gt;"",Eingabe!V89,"-")</f>
        <v>-</v>
      </c>
      <c r="T33" s="24" t="str">
        <f ca="1">IF(Eingabe!W89&lt;&gt;"",Eingabe!W89,"-")</f>
        <v>-</v>
      </c>
      <c r="U33" s="24" t="str">
        <f ca="1">IF(Eingabe!X89&lt;&gt;"",Eingabe!X89,"-")</f>
        <v>-</v>
      </c>
      <c r="V33" s="24" t="str">
        <f ca="1">IF(Eingabe!Y89&lt;&gt;"",Eingabe!Y89,"-")</f>
        <v>-</v>
      </c>
      <c r="W33" s="24" t="str">
        <f ca="1">IF(Eingabe!Z89&lt;&gt;"",Eingabe!Z89,"-")</f>
        <v>-</v>
      </c>
      <c r="X33" s="24" t="str">
        <f>IF(Eingabe!AA89&lt;&gt;"",Eingabe!AA89,"-")</f>
        <v>-</v>
      </c>
      <c r="Y33" s="24" t="str">
        <f>IF(Eingabe!AB89&lt;&gt;"",Eingabe!AB89,"-")</f>
        <v>-</v>
      </c>
      <c r="Z33" s="24" t="str">
        <f>IF(Eingabe!AC89&lt;&gt;"",Eingabe!AC89,"-")</f>
        <v>-</v>
      </c>
      <c r="AA33" s="24" t="str">
        <f>IF(Eingabe!AD89&lt;&gt;"",Eingabe!AD89,"-")</f>
        <v>-</v>
      </c>
      <c r="AB33" s="24" t="str">
        <f>IF(Eingabe!AE89&lt;&gt;"",Eingabe!AE89,"-")</f>
        <v>-</v>
      </c>
      <c r="AC33" s="24" t="str">
        <f>IF(Eingabe!AF89&lt;&gt;"",Eingabe!AF89,"-")</f>
        <v>-</v>
      </c>
      <c r="AD33" s="24" t="str">
        <f>IF(Eingabe!AG89&lt;&gt;"",Eingabe!AG89,"-")</f>
        <v>-</v>
      </c>
      <c r="AE33" s="24" t="str">
        <f>IF(Eingabe!AH89&lt;&gt;"",Eingabe!AH89,"-")</f>
        <v>-</v>
      </c>
      <c r="AF33" s="24" t="str">
        <f>IF(Eingabe!AI89&lt;&gt;"",Eingabe!AI89,"-")</f>
        <v>-</v>
      </c>
      <c r="AG33" s="24" t="str">
        <f>IF(Eingabe!AJ89&lt;&gt;"",Eingabe!AJ89,"-")</f>
        <v>-</v>
      </c>
      <c r="AH33" s="475">
        <v>20</v>
      </c>
      <c r="AI33" s="476"/>
      <c r="AJ33" s="476"/>
      <c r="AK33" s="477"/>
      <c r="AL33" s="78">
        <v>20</v>
      </c>
      <c r="AM33" s="79">
        <v>50</v>
      </c>
      <c r="AN33" s="80">
        <v>200</v>
      </c>
      <c r="AP33" s="311"/>
      <c r="AR33" s="308"/>
    </row>
    <row r="34" spans="1:44" s="307" customFormat="1" ht="12.95" customHeight="1" x14ac:dyDescent="0.2">
      <c r="A34" s="536" t="s">
        <v>40</v>
      </c>
      <c r="B34" s="537"/>
      <c r="C34" s="57" t="s">
        <v>41</v>
      </c>
      <c r="D34" s="24" t="str">
        <f ca="1">IF(Eingabe!G91&lt;&gt;"",IF(ISNUMBER(Eingabe!G91),Eingabe!G91*1000,CONCATENATE("&lt; ",VALUE(MID(Eingabe!G91,3,10)*1000))),"-")</f>
        <v>-</v>
      </c>
      <c r="E34" s="24" t="str">
        <f ca="1">IF(Eingabe!H91&lt;&gt;"",IF(ISNUMBER(Eingabe!H91),Eingabe!H91*1000,CONCATENATE("&lt; ",VALUE(MID(Eingabe!H91,3,10)*1000))),"-")</f>
        <v>-</v>
      </c>
      <c r="F34" s="24" t="str">
        <f ca="1">IF(Eingabe!I91&lt;&gt;"",IF(ISNUMBER(Eingabe!I91),Eingabe!I91*1000,CONCATENATE("&lt; ",VALUE(MID(Eingabe!I91,3,10)*1000))),"-")</f>
        <v>-</v>
      </c>
      <c r="G34" s="24" t="str">
        <f ca="1">IF(Eingabe!J91&lt;&gt;"",IF(ISNUMBER(Eingabe!J91),Eingabe!J91*1000,CONCATENATE("&lt; ",VALUE(MID(Eingabe!J91,3,10)*1000))),"-")</f>
        <v>-</v>
      </c>
      <c r="H34" s="24" t="str">
        <f ca="1">IF(Eingabe!K91&lt;&gt;"",IF(ISNUMBER(Eingabe!K91),Eingabe!K91*1000,CONCATENATE("&lt; ",VALUE(MID(Eingabe!K91,3,10)*1000))),"-")</f>
        <v>-</v>
      </c>
      <c r="I34" s="24" t="str">
        <f ca="1">IF(Eingabe!L91&lt;&gt;"",IF(ISNUMBER(Eingabe!L91),Eingabe!L91*1000,CONCATENATE("&lt; ",VALUE(MID(Eingabe!L91,3,10)*1000))),"-")</f>
        <v>-</v>
      </c>
      <c r="J34" s="24" t="str">
        <f ca="1">IF(Eingabe!M91&lt;&gt;"",IF(ISNUMBER(Eingabe!M91),Eingabe!M91*1000,CONCATENATE("&lt; ",VALUE(MID(Eingabe!M91,3,10)*1000))),"-")</f>
        <v>-</v>
      </c>
      <c r="K34" s="24" t="str">
        <f ca="1">IF(Eingabe!N91&lt;&gt;"",IF(ISNUMBER(Eingabe!N91),Eingabe!N91*1000,CONCATENATE("&lt; ",VALUE(MID(Eingabe!N91,3,10)*1000))),"-")</f>
        <v>-</v>
      </c>
      <c r="L34" s="24" t="str">
        <f ca="1">IF(Eingabe!O91&lt;&gt;"",IF(ISNUMBER(Eingabe!O91),Eingabe!O91*1000,CONCATENATE("&lt; ",VALUE(MID(Eingabe!O91,3,10)*1000))),"-")</f>
        <v>-</v>
      </c>
      <c r="M34" s="24" t="str">
        <f ca="1">IF(Eingabe!P91&lt;&gt;"",IF(ISNUMBER(Eingabe!P91),Eingabe!P91*1000,CONCATENATE("&lt; ",VALUE(MID(Eingabe!P91,3,10)*1000))),"-")</f>
        <v>-</v>
      </c>
      <c r="N34" s="24" t="str">
        <f ca="1">IF(Eingabe!Q91&lt;&gt;"",IF(ISNUMBER(Eingabe!Q91),Eingabe!Q91*1000,CONCATENATE("&lt; ",VALUE(MID(Eingabe!Q91,3,10)*1000))),"-")</f>
        <v>-</v>
      </c>
      <c r="O34" s="24" t="str">
        <f ca="1">IF(Eingabe!R91&lt;&gt;"",IF(ISNUMBER(Eingabe!R91),Eingabe!R91*1000,CONCATENATE("&lt; ",VALUE(MID(Eingabe!R91,3,10)*1000))),"-")</f>
        <v>-</v>
      </c>
      <c r="P34" s="24" t="str">
        <f ca="1">IF(Eingabe!S91&lt;&gt;"",IF(ISNUMBER(Eingabe!S91),Eingabe!S91*1000,CONCATENATE("&lt; ",VALUE(MID(Eingabe!S91,3,10)*1000))),"-")</f>
        <v>-</v>
      </c>
      <c r="Q34" s="24" t="str">
        <f ca="1">IF(Eingabe!T91&lt;&gt;"",IF(ISNUMBER(Eingabe!T91),Eingabe!T91*1000,CONCATENATE("&lt; ",VALUE(MID(Eingabe!T91,3,10)*1000))),"-")</f>
        <v>-</v>
      </c>
      <c r="R34" s="24" t="str">
        <f ca="1">IF(Eingabe!U91&lt;&gt;"",IF(ISNUMBER(Eingabe!U91),Eingabe!U91*1000,CONCATENATE("&lt; ",VALUE(MID(Eingabe!U91,3,10)*1000))),"-")</f>
        <v>-</v>
      </c>
      <c r="S34" s="24" t="str">
        <f ca="1">IF(Eingabe!V91&lt;&gt;"",IF(ISNUMBER(Eingabe!V91),Eingabe!V91*1000,CONCATENATE("&lt; ",VALUE(MID(Eingabe!V91,3,10)*1000))),"-")</f>
        <v>-</v>
      </c>
      <c r="T34" s="24" t="str">
        <f ca="1">IF(Eingabe!W91&lt;&gt;"",IF(ISNUMBER(Eingabe!W91),Eingabe!W91*1000,CONCATENATE("&lt; ",VALUE(MID(Eingabe!W91,3,10)*1000))),"-")</f>
        <v>-</v>
      </c>
      <c r="U34" s="24" t="str">
        <f ca="1">IF(Eingabe!X91&lt;&gt;"",IF(ISNUMBER(Eingabe!X91),Eingabe!X91*1000,CONCATENATE("&lt; ",VALUE(MID(Eingabe!X91,3,10)*1000))),"-")</f>
        <v>-</v>
      </c>
      <c r="V34" s="24" t="str">
        <f ca="1">IF(Eingabe!Y91&lt;&gt;"",IF(ISNUMBER(Eingabe!Y91),Eingabe!Y91*1000,CONCATENATE("&lt; ",VALUE(MID(Eingabe!Y91,3,10)*1000))),"-")</f>
        <v>-</v>
      </c>
      <c r="W34" s="24" t="str">
        <f ca="1">IF(Eingabe!Z91&lt;&gt;"",IF(ISNUMBER(Eingabe!Z91),Eingabe!Z91*1000,CONCATENATE("&lt; ",VALUE(MID(Eingabe!Z91,3,10)*1000))),"-")</f>
        <v>-</v>
      </c>
      <c r="X34" s="24" t="str">
        <f>IF(Eingabe!AA91&lt;&gt;"",IF(ISNUMBER(Eingabe!AA91),Eingabe!AA91*1000,CONCATENATE("&lt; ",VALUE(MID(Eingabe!AA91,3,10)*1000))),"-")</f>
        <v>-</v>
      </c>
      <c r="Y34" s="24" t="str">
        <f>IF(Eingabe!AB91&lt;&gt;"",IF(ISNUMBER(Eingabe!AB91),Eingabe!AB91*1000,CONCATENATE("&lt; ",VALUE(MID(Eingabe!AB91,3,10)*1000))),"-")</f>
        <v>-</v>
      </c>
      <c r="Z34" s="24" t="str">
        <f>IF(Eingabe!AC91&lt;&gt;"",IF(ISNUMBER(Eingabe!AC91),Eingabe!AC91*1000,CONCATENATE("&lt; ",VALUE(MID(Eingabe!AC91,3,10)*1000))),"-")</f>
        <v>-</v>
      </c>
      <c r="AA34" s="24" t="str">
        <f>IF(Eingabe!AD91&lt;&gt;"",IF(ISNUMBER(Eingabe!AD91),Eingabe!AD91*1000,CONCATENATE("&lt; ",VALUE(MID(Eingabe!AD91,3,10)*1000))),"-")</f>
        <v>-</v>
      </c>
      <c r="AB34" s="24" t="str">
        <f>IF(Eingabe!AE91&lt;&gt;"",IF(ISNUMBER(Eingabe!AE91),Eingabe!AE91*1000,CONCATENATE("&lt; ",VALUE(MID(Eingabe!AE91,3,10)*1000))),"-")</f>
        <v>-</v>
      </c>
      <c r="AC34" s="24" t="str">
        <f>IF(Eingabe!AF91&lt;&gt;"",IF(ISNUMBER(Eingabe!AF91),Eingabe!AF91*1000,CONCATENATE("&lt; ",VALUE(MID(Eingabe!AF91,3,10)*1000))),"-")</f>
        <v>-</v>
      </c>
      <c r="AD34" s="24" t="str">
        <f>IF(Eingabe!AG91&lt;&gt;"",IF(ISNUMBER(Eingabe!AG91),Eingabe!AG91*1000,CONCATENATE("&lt; ",VALUE(MID(Eingabe!AG91,3,10)*1000))),"-")</f>
        <v>-</v>
      </c>
      <c r="AE34" s="24" t="str">
        <f>IF(Eingabe!AH91&lt;&gt;"",IF(ISNUMBER(Eingabe!AH91),Eingabe!AH91*1000,CONCATENATE("&lt; ",VALUE(MID(Eingabe!AH91,3,10)*1000))),"-")</f>
        <v>-</v>
      </c>
      <c r="AF34" s="24" t="str">
        <f>IF(Eingabe!AI91&lt;&gt;"",IF(ISNUMBER(Eingabe!AI91),Eingabe!AI91*1000,CONCATENATE("&lt; ",VALUE(MID(Eingabe!AI91,3,10)*1000))),"-")</f>
        <v>-</v>
      </c>
      <c r="AG34" s="24" t="str">
        <f>IF(Eingabe!AJ91&lt;&gt;"",IF(ISNUMBER(Eingabe!AJ91),Eingabe!AJ91*1000,CONCATENATE("&lt; ",VALUE(MID(Eingabe!AJ91,3,10)*1000))),"-")</f>
        <v>-</v>
      </c>
      <c r="AH34" s="475">
        <v>5</v>
      </c>
      <c r="AI34" s="476"/>
      <c r="AJ34" s="476"/>
      <c r="AK34" s="477"/>
      <c r="AL34" s="78">
        <v>5</v>
      </c>
      <c r="AM34" s="79">
        <v>10</v>
      </c>
      <c r="AN34" s="80">
        <v>20</v>
      </c>
      <c r="AP34" s="311"/>
      <c r="AR34" s="308"/>
    </row>
    <row r="35" spans="1:44" s="307" customFormat="1" ht="12.95" customHeight="1" x14ac:dyDescent="0.2">
      <c r="A35" s="536" t="s">
        <v>17</v>
      </c>
      <c r="B35" s="537"/>
      <c r="C35" s="57" t="s">
        <v>41</v>
      </c>
      <c r="D35" s="24" t="str">
        <f ca="1">IF(Eingabe!G95&lt;&gt;"",IF(ISNUMBER(Eingabe!G95),Eingabe!G95*1000,CONCATENATE("&lt; ",VALUE(MID(Eingabe!G95,3,10)*1000))),"-")</f>
        <v>-</v>
      </c>
      <c r="E35" s="24" t="str">
        <f ca="1">IF(Eingabe!H95&lt;&gt;"",IF(ISNUMBER(Eingabe!H95),Eingabe!H95*1000,CONCATENATE("&lt; ",VALUE(MID(Eingabe!H95,3,10)*1000))),"-")</f>
        <v>-</v>
      </c>
      <c r="F35" s="24" t="str">
        <f ca="1">IF(Eingabe!I95&lt;&gt;"",IF(ISNUMBER(Eingabe!I95),Eingabe!I95*1000,CONCATENATE("&lt; ",VALUE(MID(Eingabe!I95,3,10)*1000))),"-")</f>
        <v>-</v>
      </c>
      <c r="G35" s="24" t="str">
        <f ca="1">IF(Eingabe!J95&lt;&gt;"",IF(ISNUMBER(Eingabe!J95),Eingabe!J95*1000,CONCATENATE("&lt; ",VALUE(MID(Eingabe!J95,3,10)*1000))),"-")</f>
        <v>-</v>
      </c>
      <c r="H35" s="24" t="str">
        <f ca="1">IF(Eingabe!K95&lt;&gt;"",IF(ISNUMBER(Eingabe!K95),Eingabe!K95*1000,CONCATENATE("&lt; ",VALUE(MID(Eingabe!K95,3,10)*1000))),"-")</f>
        <v>-</v>
      </c>
      <c r="I35" s="24" t="str">
        <f ca="1">IF(Eingabe!L95&lt;&gt;"",IF(ISNUMBER(Eingabe!L95),Eingabe!L95*1000,CONCATENATE("&lt; ",VALUE(MID(Eingabe!L95,3,10)*1000))),"-")</f>
        <v>-</v>
      </c>
      <c r="J35" s="24" t="str">
        <f ca="1">IF(Eingabe!M95&lt;&gt;"",IF(ISNUMBER(Eingabe!M95),Eingabe!M95*1000,CONCATENATE("&lt; ",VALUE(MID(Eingabe!M95,3,10)*1000))),"-")</f>
        <v>-</v>
      </c>
      <c r="K35" s="24" t="str">
        <f ca="1">IF(Eingabe!N95&lt;&gt;"",IF(ISNUMBER(Eingabe!N95),Eingabe!N95*1000,CONCATENATE("&lt; ",VALUE(MID(Eingabe!N95,3,10)*1000))),"-")</f>
        <v>-</v>
      </c>
      <c r="L35" s="24" t="str">
        <f ca="1">IF(Eingabe!O95&lt;&gt;"",IF(ISNUMBER(Eingabe!O95),Eingabe!O95*1000,CONCATENATE("&lt; ",VALUE(MID(Eingabe!O95,3,10)*1000))),"-")</f>
        <v>-</v>
      </c>
      <c r="M35" s="24" t="str">
        <f ca="1">IF(Eingabe!P95&lt;&gt;"",IF(ISNUMBER(Eingabe!P95),Eingabe!P95*1000,CONCATENATE("&lt; ",VALUE(MID(Eingabe!P95,3,10)*1000))),"-")</f>
        <v>-</v>
      </c>
      <c r="N35" s="24" t="str">
        <f ca="1">IF(Eingabe!Q95&lt;&gt;"",IF(ISNUMBER(Eingabe!Q95),Eingabe!Q95*1000,CONCATENATE("&lt; ",VALUE(MID(Eingabe!Q95,3,10)*1000))),"-")</f>
        <v>-</v>
      </c>
      <c r="O35" s="24" t="str">
        <f ca="1">IF(Eingabe!R95&lt;&gt;"",IF(ISNUMBER(Eingabe!R95),Eingabe!R95*1000,CONCATENATE("&lt; ",VALUE(MID(Eingabe!R95,3,10)*1000))),"-")</f>
        <v>-</v>
      </c>
      <c r="P35" s="24" t="str">
        <f ca="1">IF(Eingabe!S95&lt;&gt;"",IF(ISNUMBER(Eingabe!S95),Eingabe!S95*1000,CONCATENATE("&lt; ",VALUE(MID(Eingabe!S95,3,10)*1000))),"-")</f>
        <v>-</v>
      </c>
      <c r="Q35" s="24" t="str">
        <f ca="1">IF(Eingabe!T95&lt;&gt;"",IF(ISNUMBER(Eingabe!T95),Eingabe!T95*1000,CONCATENATE("&lt; ",VALUE(MID(Eingabe!T95,3,10)*1000))),"-")</f>
        <v>-</v>
      </c>
      <c r="R35" s="24" t="str">
        <f ca="1">IF(Eingabe!U95&lt;&gt;"",IF(ISNUMBER(Eingabe!U95),Eingabe!U95*1000,CONCATENATE("&lt; ",VALUE(MID(Eingabe!U95,3,10)*1000))),"-")</f>
        <v>-</v>
      </c>
      <c r="S35" s="24" t="str">
        <f ca="1">IF(Eingabe!V95&lt;&gt;"",IF(ISNUMBER(Eingabe!V95),Eingabe!V95*1000,CONCATENATE("&lt; ",VALUE(MID(Eingabe!V95,3,10)*1000))),"-")</f>
        <v>-</v>
      </c>
      <c r="T35" s="24" t="str">
        <f ca="1">IF(Eingabe!W95&lt;&gt;"",IF(ISNUMBER(Eingabe!W95),Eingabe!W95*1000,CONCATENATE("&lt; ",VALUE(MID(Eingabe!W95,3,10)*1000))),"-")</f>
        <v>-</v>
      </c>
      <c r="U35" s="24" t="str">
        <f ca="1">IF(Eingabe!X95&lt;&gt;"",IF(ISNUMBER(Eingabe!X95),Eingabe!X95*1000,CONCATENATE("&lt; ",VALUE(MID(Eingabe!X95,3,10)*1000))),"-")</f>
        <v>-</v>
      </c>
      <c r="V35" s="24" t="str">
        <f ca="1">IF(Eingabe!Y95&lt;&gt;"",IF(ISNUMBER(Eingabe!Y95),Eingabe!Y95*1000,CONCATENATE("&lt; ",VALUE(MID(Eingabe!Y95,3,10)*1000))),"-")</f>
        <v>-</v>
      </c>
      <c r="W35" s="24" t="str">
        <f ca="1">IF(Eingabe!Z95&lt;&gt;"",IF(ISNUMBER(Eingabe!Z95),Eingabe!Z95*1000,CONCATENATE("&lt; ",VALUE(MID(Eingabe!Z95,3,10)*1000))),"-")</f>
        <v>-</v>
      </c>
      <c r="X35" s="24" t="str">
        <f>IF(Eingabe!AA95&lt;&gt;"",IF(ISNUMBER(Eingabe!AA95),Eingabe!AA95*1000,CONCATENATE("&lt; ",VALUE(MID(Eingabe!AA95,3,10)*1000))),"-")</f>
        <v>-</v>
      </c>
      <c r="Y35" s="24" t="str">
        <f>IF(Eingabe!AB95&lt;&gt;"",IF(ISNUMBER(Eingabe!AB95),Eingabe!AB95*1000,CONCATENATE("&lt; ",VALUE(MID(Eingabe!AB95,3,10)*1000))),"-")</f>
        <v>-</v>
      </c>
      <c r="Z35" s="24" t="str">
        <f>IF(Eingabe!AC95&lt;&gt;"",IF(ISNUMBER(Eingabe!AC95),Eingabe!AC95*1000,CONCATENATE("&lt; ",VALUE(MID(Eingabe!AC95,3,10)*1000))),"-")</f>
        <v>-</v>
      </c>
      <c r="AA35" s="24" t="str">
        <f>IF(Eingabe!AD95&lt;&gt;"",IF(ISNUMBER(Eingabe!AD95),Eingabe!AD95*1000,CONCATENATE("&lt; ",VALUE(MID(Eingabe!AD95,3,10)*1000))),"-")</f>
        <v>-</v>
      </c>
      <c r="AB35" s="24" t="str">
        <f>IF(Eingabe!AE95&lt;&gt;"",IF(ISNUMBER(Eingabe!AE95),Eingabe!AE95*1000,CONCATENATE("&lt; ",VALUE(MID(Eingabe!AE95,3,10)*1000))),"-")</f>
        <v>-</v>
      </c>
      <c r="AC35" s="24" t="str">
        <f>IF(Eingabe!AF95&lt;&gt;"",IF(ISNUMBER(Eingabe!AF95),Eingabe!AF95*1000,CONCATENATE("&lt; ",VALUE(MID(Eingabe!AF95,3,10)*1000))),"-")</f>
        <v>-</v>
      </c>
      <c r="AD35" s="24" t="str">
        <f>IF(Eingabe!AG95&lt;&gt;"",IF(ISNUMBER(Eingabe!AG95),Eingabe!AG95*1000,CONCATENATE("&lt; ",VALUE(MID(Eingabe!AG95,3,10)*1000))),"-")</f>
        <v>-</v>
      </c>
      <c r="AE35" s="24" t="str">
        <f>IF(Eingabe!AH95&lt;&gt;"",IF(ISNUMBER(Eingabe!AH95),Eingabe!AH95*1000,CONCATENATE("&lt; ",VALUE(MID(Eingabe!AH95,3,10)*1000))),"-")</f>
        <v>-</v>
      </c>
      <c r="AF35" s="24" t="str">
        <f>IF(Eingabe!AI95&lt;&gt;"",IF(ISNUMBER(Eingabe!AI95),Eingabe!AI95*1000,CONCATENATE("&lt; ",VALUE(MID(Eingabe!AI95,3,10)*1000))),"-")</f>
        <v>-</v>
      </c>
      <c r="AG35" s="24" t="str">
        <f>IF(Eingabe!AJ95&lt;&gt;"",IF(ISNUMBER(Eingabe!AJ95),Eingabe!AJ95*1000,CONCATENATE("&lt; ",VALUE(MID(Eingabe!AJ95,3,10)*1000))),"-")</f>
        <v>-</v>
      </c>
      <c r="AH35" s="475">
        <v>14</v>
      </c>
      <c r="AI35" s="476"/>
      <c r="AJ35" s="476"/>
      <c r="AK35" s="477"/>
      <c r="AL35" s="78">
        <v>14</v>
      </c>
      <c r="AM35" s="79">
        <v>20</v>
      </c>
      <c r="AN35" s="80">
        <v>60</v>
      </c>
      <c r="AP35" s="311"/>
    </row>
    <row r="36" spans="1:44" s="307" customFormat="1" ht="12.95" customHeight="1" x14ac:dyDescent="0.2">
      <c r="A36" s="536" t="s">
        <v>18</v>
      </c>
      <c r="B36" s="537"/>
      <c r="C36" s="57" t="s">
        <v>41</v>
      </c>
      <c r="D36" s="24" t="str">
        <f ca="1">IF(Eingabe!G97&lt;&gt;"",IF(ISNUMBER(Eingabe!G97),Eingabe!G97*1000,CONCATENATE("&lt; ",VALUE(MID(Eingabe!G97,3,10)*1000))),"-")</f>
        <v>-</v>
      </c>
      <c r="E36" s="24" t="str">
        <f ca="1">IF(Eingabe!H97&lt;&gt;"",IF(ISNUMBER(Eingabe!H97),Eingabe!H97*1000,CONCATENATE("&lt; ",VALUE(MID(Eingabe!H97,3,10)*1000))),"-")</f>
        <v>-</v>
      </c>
      <c r="F36" s="24" t="str">
        <f ca="1">IF(Eingabe!I97&lt;&gt;"",IF(ISNUMBER(Eingabe!I97),Eingabe!I97*1000,CONCATENATE("&lt; ",VALUE(MID(Eingabe!I97,3,10)*1000))),"-")</f>
        <v>-</v>
      </c>
      <c r="G36" s="24" t="str">
        <f ca="1">IF(Eingabe!J97&lt;&gt;"",IF(ISNUMBER(Eingabe!J97),Eingabe!J97*1000,CONCATENATE("&lt; ",VALUE(MID(Eingabe!J97,3,10)*1000))),"-")</f>
        <v>-</v>
      </c>
      <c r="H36" s="24" t="str">
        <f ca="1">IF(Eingabe!K97&lt;&gt;"",IF(ISNUMBER(Eingabe!K97),Eingabe!K97*1000,CONCATENATE("&lt; ",VALUE(MID(Eingabe!K97,3,10)*1000))),"-")</f>
        <v>-</v>
      </c>
      <c r="I36" s="24" t="str">
        <f ca="1">IF(Eingabe!L97&lt;&gt;"",IF(ISNUMBER(Eingabe!L97),Eingabe!L97*1000,CONCATENATE("&lt; ",VALUE(MID(Eingabe!L97,3,10)*1000))),"-")</f>
        <v>-</v>
      </c>
      <c r="J36" s="24" t="str">
        <f ca="1">IF(Eingabe!M97&lt;&gt;"",IF(ISNUMBER(Eingabe!M97),Eingabe!M97*1000,CONCATENATE("&lt; ",VALUE(MID(Eingabe!M97,3,10)*1000))),"-")</f>
        <v>-</v>
      </c>
      <c r="K36" s="24" t="str">
        <f ca="1">IF(Eingabe!N97&lt;&gt;"",IF(ISNUMBER(Eingabe!N97),Eingabe!N97*1000,CONCATENATE("&lt; ",VALUE(MID(Eingabe!N97,3,10)*1000))),"-")</f>
        <v>-</v>
      </c>
      <c r="L36" s="24" t="str">
        <f ca="1">IF(Eingabe!O97&lt;&gt;"",IF(ISNUMBER(Eingabe!O97),Eingabe!O97*1000,CONCATENATE("&lt; ",VALUE(MID(Eingabe!O97,3,10)*1000))),"-")</f>
        <v>-</v>
      </c>
      <c r="M36" s="24" t="str">
        <f ca="1">IF(Eingabe!P97&lt;&gt;"",IF(ISNUMBER(Eingabe!P97),Eingabe!P97*1000,CONCATENATE("&lt; ",VALUE(MID(Eingabe!P97,3,10)*1000))),"-")</f>
        <v>-</v>
      </c>
      <c r="N36" s="24" t="str">
        <f ca="1">IF(Eingabe!Q97&lt;&gt;"",IF(ISNUMBER(Eingabe!Q97),Eingabe!Q97*1000,CONCATENATE("&lt; ",VALUE(MID(Eingabe!Q97,3,10)*1000))),"-")</f>
        <v>-</v>
      </c>
      <c r="O36" s="24" t="str">
        <f ca="1">IF(Eingabe!R97&lt;&gt;"",IF(ISNUMBER(Eingabe!R97),Eingabe!R97*1000,CONCATENATE("&lt; ",VALUE(MID(Eingabe!R97,3,10)*1000))),"-")</f>
        <v>-</v>
      </c>
      <c r="P36" s="24" t="str">
        <f ca="1">IF(Eingabe!S97&lt;&gt;"",IF(ISNUMBER(Eingabe!S97),Eingabe!S97*1000,CONCATENATE("&lt; ",VALUE(MID(Eingabe!S97,3,10)*1000))),"-")</f>
        <v>-</v>
      </c>
      <c r="Q36" s="24" t="str">
        <f ca="1">IF(Eingabe!T97&lt;&gt;"",IF(ISNUMBER(Eingabe!T97),Eingabe!T97*1000,CONCATENATE("&lt; ",VALUE(MID(Eingabe!T97,3,10)*1000))),"-")</f>
        <v>-</v>
      </c>
      <c r="R36" s="24" t="str">
        <f ca="1">IF(Eingabe!U97&lt;&gt;"",IF(ISNUMBER(Eingabe!U97),Eingabe!U97*1000,CONCATENATE("&lt; ",VALUE(MID(Eingabe!U97,3,10)*1000))),"-")</f>
        <v>-</v>
      </c>
      <c r="S36" s="24" t="str">
        <f ca="1">IF(Eingabe!V97&lt;&gt;"",IF(ISNUMBER(Eingabe!V97),Eingabe!V97*1000,CONCATENATE("&lt; ",VALUE(MID(Eingabe!V97,3,10)*1000))),"-")</f>
        <v>-</v>
      </c>
      <c r="T36" s="24" t="str">
        <f ca="1">IF(Eingabe!W97&lt;&gt;"",IF(ISNUMBER(Eingabe!W97),Eingabe!W97*1000,CONCATENATE("&lt; ",VALUE(MID(Eingabe!W97,3,10)*1000))),"-")</f>
        <v>-</v>
      </c>
      <c r="U36" s="24" t="str">
        <f ca="1">IF(Eingabe!X97&lt;&gt;"",IF(ISNUMBER(Eingabe!X97),Eingabe!X97*1000,CONCATENATE("&lt; ",VALUE(MID(Eingabe!X97,3,10)*1000))),"-")</f>
        <v>-</v>
      </c>
      <c r="V36" s="24" t="str">
        <f ca="1">IF(Eingabe!Y97&lt;&gt;"",IF(ISNUMBER(Eingabe!Y97),Eingabe!Y97*1000,CONCATENATE("&lt; ",VALUE(MID(Eingabe!Y97,3,10)*1000))),"-")</f>
        <v>-</v>
      </c>
      <c r="W36" s="24" t="str">
        <f ca="1">IF(Eingabe!Z97&lt;&gt;"",IF(ISNUMBER(Eingabe!Z97),Eingabe!Z97*1000,CONCATENATE("&lt; ",VALUE(MID(Eingabe!Z97,3,10)*1000))),"-")</f>
        <v>-</v>
      </c>
      <c r="X36" s="24" t="str">
        <f>IF(Eingabe!AA97&lt;&gt;"",IF(ISNUMBER(Eingabe!AA97),Eingabe!AA97*1000,CONCATENATE("&lt; ",VALUE(MID(Eingabe!AA97,3,10)*1000))),"-")</f>
        <v>-</v>
      </c>
      <c r="Y36" s="24" t="str">
        <f>IF(Eingabe!AB97&lt;&gt;"",IF(ISNUMBER(Eingabe!AB97),Eingabe!AB97*1000,CONCATENATE("&lt; ",VALUE(MID(Eingabe!AB97,3,10)*1000))),"-")</f>
        <v>-</v>
      </c>
      <c r="Z36" s="24" t="str">
        <f>IF(Eingabe!AC97&lt;&gt;"",IF(ISNUMBER(Eingabe!AC97),Eingabe!AC97*1000,CONCATENATE("&lt; ",VALUE(MID(Eingabe!AC97,3,10)*1000))),"-")</f>
        <v>-</v>
      </c>
      <c r="AA36" s="24" t="str">
        <f>IF(Eingabe!AD97&lt;&gt;"",IF(ISNUMBER(Eingabe!AD97),Eingabe!AD97*1000,CONCATENATE("&lt; ",VALUE(MID(Eingabe!AD97,3,10)*1000))),"-")</f>
        <v>-</v>
      </c>
      <c r="AB36" s="24" t="str">
        <f>IF(Eingabe!AE97&lt;&gt;"",IF(ISNUMBER(Eingabe!AE97),Eingabe!AE97*1000,CONCATENATE("&lt; ",VALUE(MID(Eingabe!AE97,3,10)*1000))),"-")</f>
        <v>-</v>
      </c>
      <c r="AC36" s="24" t="str">
        <f>IF(Eingabe!AF97&lt;&gt;"",IF(ISNUMBER(Eingabe!AF97),Eingabe!AF97*1000,CONCATENATE("&lt; ",VALUE(MID(Eingabe!AF97,3,10)*1000))),"-")</f>
        <v>-</v>
      </c>
      <c r="AD36" s="24" t="str">
        <f>IF(Eingabe!AG97&lt;&gt;"",IF(ISNUMBER(Eingabe!AG97),Eingabe!AG97*1000,CONCATENATE("&lt; ",VALUE(MID(Eingabe!AG97,3,10)*1000))),"-")</f>
        <v>-</v>
      </c>
      <c r="AE36" s="24" t="str">
        <f>IF(Eingabe!AH97&lt;&gt;"",IF(ISNUMBER(Eingabe!AH97),Eingabe!AH97*1000,CONCATENATE("&lt; ",VALUE(MID(Eingabe!AH97,3,10)*1000))),"-")</f>
        <v>-</v>
      </c>
      <c r="AF36" s="24" t="str">
        <f>IF(Eingabe!AI97&lt;&gt;"",IF(ISNUMBER(Eingabe!AI97),Eingabe!AI97*1000,CONCATENATE("&lt; ",VALUE(MID(Eingabe!AI97,3,10)*1000))),"-")</f>
        <v>-</v>
      </c>
      <c r="AG36" s="24" t="str">
        <f>IF(Eingabe!AJ97&lt;&gt;"",IF(ISNUMBER(Eingabe!AJ97),Eingabe!AJ97*1000,CONCATENATE("&lt; ",VALUE(MID(Eingabe!AJ97,3,10)*1000))),"-")</f>
        <v>-</v>
      </c>
      <c r="AH36" s="475">
        <v>40</v>
      </c>
      <c r="AI36" s="476"/>
      <c r="AJ36" s="476"/>
      <c r="AK36" s="477"/>
      <c r="AL36" s="78">
        <v>40</v>
      </c>
      <c r="AM36" s="79">
        <v>80</v>
      </c>
      <c r="AN36" s="80">
        <v>200</v>
      </c>
      <c r="AP36" s="311"/>
    </row>
    <row r="37" spans="1:44" s="307" customFormat="1" ht="12.95" customHeight="1" x14ac:dyDescent="0.2">
      <c r="A37" s="536" t="s">
        <v>19</v>
      </c>
      <c r="B37" s="537"/>
      <c r="C37" s="57" t="s">
        <v>41</v>
      </c>
      <c r="D37" s="24" t="str">
        <f ca="1">IF(Eingabe!G98&lt;&gt;"",IF(ISNUMBER(Eingabe!G98),Eingabe!G98*1000,CONCATENATE("&lt; ",VALUE(MID(Eingabe!G98,3,10)*1000))),"-")</f>
        <v>-</v>
      </c>
      <c r="E37" s="24" t="str">
        <f ca="1">IF(Eingabe!H98&lt;&gt;"",IF(ISNUMBER(Eingabe!H98),Eingabe!H98*1000,CONCATENATE("&lt; ",VALUE(MID(Eingabe!H98,3,10)*1000))),"-")</f>
        <v>-</v>
      </c>
      <c r="F37" s="24" t="str">
        <f ca="1">IF(Eingabe!I98&lt;&gt;"",IF(ISNUMBER(Eingabe!I98),Eingabe!I98*1000,CONCATENATE("&lt; ",VALUE(MID(Eingabe!I98,3,10)*1000))),"-")</f>
        <v>-</v>
      </c>
      <c r="G37" s="24" t="str">
        <f ca="1">IF(Eingabe!J98&lt;&gt;"",IF(ISNUMBER(Eingabe!J98),Eingabe!J98*1000,CONCATENATE("&lt; ",VALUE(MID(Eingabe!J98,3,10)*1000))),"-")</f>
        <v>-</v>
      </c>
      <c r="H37" s="24" t="str">
        <f ca="1">IF(Eingabe!K98&lt;&gt;"",IF(ISNUMBER(Eingabe!K98),Eingabe!K98*1000,CONCATENATE("&lt; ",VALUE(MID(Eingabe!K98,3,10)*1000))),"-")</f>
        <v>-</v>
      </c>
      <c r="I37" s="24" t="str">
        <f ca="1">IF(Eingabe!L98&lt;&gt;"",IF(ISNUMBER(Eingabe!L98),Eingabe!L98*1000,CONCATENATE("&lt; ",VALUE(MID(Eingabe!L98,3,10)*1000))),"-")</f>
        <v>-</v>
      </c>
      <c r="J37" s="24" t="str">
        <f ca="1">IF(Eingabe!M98&lt;&gt;"",IF(ISNUMBER(Eingabe!M98),Eingabe!M98*1000,CONCATENATE("&lt; ",VALUE(MID(Eingabe!M98,3,10)*1000))),"-")</f>
        <v>-</v>
      </c>
      <c r="K37" s="24" t="str">
        <f ca="1">IF(Eingabe!N98&lt;&gt;"",IF(ISNUMBER(Eingabe!N98),Eingabe!N98*1000,CONCATENATE("&lt; ",VALUE(MID(Eingabe!N98,3,10)*1000))),"-")</f>
        <v>-</v>
      </c>
      <c r="L37" s="24" t="str">
        <f ca="1">IF(Eingabe!O98&lt;&gt;"",IF(ISNUMBER(Eingabe!O98),Eingabe!O98*1000,CONCATENATE("&lt; ",VALUE(MID(Eingabe!O98,3,10)*1000))),"-")</f>
        <v>-</v>
      </c>
      <c r="M37" s="24" t="str">
        <f ca="1">IF(Eingabe!P98&lt;&gt;"",IF(ISNUMBER(Eingabe!P98),Eingabe!P98*1000,CONCATENATE("&lt; ",VALUE(MID(Eingabe!P98,3,10)*1000))),"-")</f>
        <v>-</v>
      </c>
      <c r="N37" s="24" t="str">
        <f ca="1">IF(Eingabe!Q98&lt;&gt;"",IF(ISNUMBER(Eingabe!Q98),Eingabe!Q98*1000,CONCATENATE("&lt; ",VALUE(MID(Eingabe!Q98,3,10)*1000))),"-")</f>
        <v>-</v>
      </c>
      <c r="O37" s="24" t="str">
        <f ca="1">IF(Eingabe!R98&lt;&gt;"",IF(ISNUMBER(Eingabe!R98),Eingabe!R98*1000,CONCATENATE("&lt; ",VALUE(MID(Eingabe!R98,3,10)*1000))),"-")</f>
        <v>-</v>
      </c>
      <c r="P37" s="24" t="str">
        <f ca="1">IF(Eingabe!S98&lt;&gt;"",IF(ISNUMBER(Eingabe!S98),Eingabe!S98*1000,CONCATENATE("&lt; ",VALUE(MID(Eingabe!S98,3,10)*1000))),"-")</f>
        <v>-</v>
      </c>
      <c r="Q37" s="24" t="str">
        <f ca="1">IF(Eingabe!T98&lt;&gt;"",IF(ISNUMBER(Eingabe!T98),Eingabe!T98*1000,CONCATENATE("&lt; ",VALUE(MID(Eingabe!T98,3,10)*1000))),"-")</f>
        <v>-</v>
      </c>
      <c r="R37" s="24" t="str">
        <f ca="1">IF(Eingabe!U98&lt;&gt;"",IF(ISNUMBER(Eingabe!U98),Eingabe!U98*1000,CONCATENATE("&lt; ",VALUE(MID(Eingabe!U98,3,10)*1000))),"-")</f>
        <v>-</v>
      </c>
      <c r="S37" s="24" t="str">
        <f ca="1">IF(Eingabe!V98&lt;&gt;"",IF(ISNUMBER(Eingabe!V98),Eingabe!V98*1000,CONCATENATE("&lt; ",VALUE(MID(Eingabe!V98,3,10)*1000))),"-")</f>
        <v>-</v>
      </c>
      <c r="T37" s="24" t="str">
        <f ca="1">IF(Eingabe!W98&lt;&gt;"",IF(ISNUMBER(Eingabe!W98),Eingabe!W98*1000,CONCATENATE("&lt; ",VALUE(MID(Eingabe!W98,3,10)*1000))),"-")</f>
        <v>-</v>
      </c>
      <c r="U37" s="24" t="str">
        <f ca="1">IF(Eingabe!X98&lt;&gt;"",IF(ISNUMBER(Eingabe!X98),Eingabe!X98*1000,CONCATENATE("&lt; ",VALUE(MID(Eingabe!X98,3,10)*1000))),"-")</f>
        <v>-</v>
      </c>
      <c r="V37" s="24" t="str">
        <f ca="1">IF(Eingabe!Y98&lt;&gt;"",IF(ISNUMBER(Eingabe!Y98),Eingabe!Y98*1000,CONCATENATE("&lt; ",VALUE(MID(Eingabe!Y98,3,10)*1000))),"-")</f>
        <v>-</v>
      </c>
      <c r="W37" s="24" t="str">
        <f ca="1">IF(Eingabe!Z98&lt;&gt;"",IF(ISNUMBER(Eingabe!Z98),Eingabe!Z98*1000,CONCATENATE("&lt; ",VALUE(MID(Eingabe!Z98,3,10)*1000))),"-")</f>
        <v>-</v>
      </c>
      <c r="X37" s="24" t="str">
        <f>IF(Eingabe!AA98&lt;&gt;"",IF(ISNUMBER(Eingabe!AA98),Eingabe!AA98*1000,CONCATENATE("&lt; ",VALUE(MID(Eingabe!AA98,3,10)*1000))),"-")</f>
        <v>-</v>
      </c>
      <c r="Y37" s="24" t="str">
        <f>IF(Eingabe!AB98&lt;&gt;"",IF(ISNUMBER(Eingabe!AB98),Eingabe!AB98*1000,CONCATENATE("&lt; ",VALUE(MID(Eingabe!AB98,3,10)*1000))),"-")</f>
        <v>-</v>
      </c>
      <c r="Z37" s="24" t="str">
        <f>IF(Eingabe!AC98&lt;&gt;"",IF(ISNUMBER(Eingabe!AC98),Eingabe!AC98*1000,CONCATENATE("&lt; ",VALUE(MID(Eingabe!AC98,3,10)*1000))),"-")</f>
        <v>-</v>
      </c>
      <c r="AA37" s="24" t="str">
        <f>IF(Eingabe!AD98&lt;&gt;"",IF(ISNUMBER(Eingabe!AD98),Eingabe!AD98*1000,CONCATENATE("&lt; ",VALUE(MID(Eingabe!AD98,3,10)*1000))),"-")</f>
        <v>-</v>
      </c>
      <c r="AB37" s="24" t="str">
        <f>IF(Eingabe!AE98&lt;&gt;"",IF(ISNUMBER(Eingabe!AE98),Eingabe!AE98*1000,CONCATENATE("&lt; ",VALUE(MID(Eingabe!AE98,3,10)*1000))),"-")</f>
        <v>-</v>
      </c>
      <c r="AC37" s="24" t="str">
        <f>IF(Eingabe!AF98&lt;&gt;"",IF(ISNUMBER(Eingabe!AF98),Eingabe!AF98*1000,CONCATENATE("&lt; ",VALUE(MID(Eingabe!AF98,3,10)*1000))),"-")</f>
        <v>-</v>
      </c>
      <c r="AD37" s="24" t="str">
        <f>IF(Eingabe!AG98&lt;&gt;"",IF(ISNUMBER(Eingabe!AG98),Eingabe!AG98*1000,CONCATENATE("&lt; ",VALUE(MID(Eingabe!AG98,3,10)*1000))),"-")</f>
        <v>-</v>
      </c>
      <c r="AE37" s="24" t="str">
        <f>IF(Eingabe!AH98&lt;&gt;"",IF(ISNUMBER(Eingabe!AH98),Eingabe!AH98*1000,CONCATENATE("&lt; ",VALUE(MID(Eingabe!AH98,3,10)*1000))),"-")</f>
        <v>-</v>
      </c>
      <c r="AF37" s="24" t="str">
        <f>IF(Eingabe!AI98&lt;&gt;"",IF(ISNUMBER(Eingabe!AI98),Eingabe!AI98*1000,CONCATENATE("&lt; ",VALUE(MID(Eingabe!AI98,3,10)*1000))),"-")</f>
        <v>-</v>
      </c>
      <c r="AG37" s="24" t="str">
        <f>IF(Eingabe!AJ98&lt;&gt;"",IF(ISNUMBER(Eingabe!AJ98),Eingabe!AJ98*1000,CONCATENATE("&lt; ",VALUE(MID(Eingabe!AJ98,3,10)*1000))),"-")</f>
        <v>-</v>
      </c>
      <c r="AH37" s="475">
        <v>1.5</v>
      </c>
      <c r="AI37" s="476"/>
      <c r="AJ37" s="476"/>
      <c r="AK37" s="477"/>
      <c r="AL37" s="78">
        <v>1.5</v>
      </c>
      <c r="AM37" s="79">
        <v>3</v>
      </c>
      <c r="AN37" s="80">
        <v>6</v>
      </c>
      <c r="AP37" s="311"/>
    </row>
    <row r="38" spans="1:44" s="307" customFormat="1" ht="12.95" customHeight="1" x14ac:dyDescent="0.2">
      <c r="A38" s="536" t="s">
        <v>20</v>
      </c>
      <c r="B38" s="537"/>
      <c r="C38" s="57" t="s">
        <v>41</v>
      </c>
      <c r="D38" s="24" t="str">
        <f ca="1">IF(Eingabe!G99&lt;&gt;"",IF(ISNUMBER(Eingabe!G99),Eingabe!G99*1000,CONCATENATE("&lt; ",VALUE(MID(Eingabe!G99,3,10)*1000))),"-")</f>
        <v>-</v>
      </c>
      <c r="E38" s="24" t="str">
        <f ca="1">IF(Eingabe!H99&lt;&gt;"",IF(ISNUMBER(Eingabe!H99),Eingabe!H99*1000,CONCATENATE("&lt; ",VALUE(MID(Eingabe!H99,3,10)*1000))),"-")</f>
        <v>-</v>
      </c>
      <c r="F38" s="24" t="str">
        <f ca="1">IF(Eingabe!I99&lt;&gt;"",IF(ISNUMBER(Eingabe!I99),Eingabe!I99*1000,CONCATENATE("&lt; ",VALUE(MID(Eingabe!I99,3,10)*1000))),"-")</f>
        <v>-</v>
      </c>
      <c r="G38" s="24" t="str">
        <f ca="1">IF(Eingabe!J99&lt;&gt;"",IF(ISNUMBER(Eingabe!J99),Eingabe!J99*1000,CONCATENATE("&lt; ",VALUE(MID(Eingabe!J99,3,10)*1000))),"-")</f>
        <v>-</v>
      </c>
      <c r="H38" s="24" t="str">
        <f ca="1">IF(Eingabe!K99&lt;&gt;"",IF(ISNUMBER(Eingabe!K99),Eingabe!K99*1000,CONCATENATE("&lt; ",VALUE(MID(Eingabe!K99,3,10)*1000))),"-")</f>
        <v>-</v>
      </c>
      <c r="I38" s="24" t="str">
        <f ca="1">IF(Eingabe!L99&lt;&gt;"",IF(ISNUMBER(Eingabe!L99),Eingabe!L99*1000,CONCATENATE("&lt; ",VALUE(MID(Eingabe!L99,3,10)*1000))),"-")</f>
        <v>-</v>
      </c>
      <c r="J38" s="24" t="str">
        <f ca="1">IF(Eingabe!M99&lt;&gt;"",IF(ISNUMBER(Eingabe!M99),Eingabe!M99*1000,CONCATENATE("&lt; ",VALUE(MID(Eingabe!M99,3,10)*1000))),"-")</f>
        <v>-</v>
      </c>
      <c r="K38" s="24" t="str">
        <f ca="1">IF(Eingabe!N99&lt;&gt;"",IF(ISNUMBER(Eingabe!N99),Eingabe!N99*1000,CONCATENATE("&lt; ",VALUE(MID(Eingabe!N99,3,10)*1000))),"-")</f>
        <v>-</v>
      </c>
      <c r="L38" s="24" t="str">
        <f ca="1">IF(Eingabe!O99&lt;&gt;"",IF(ISNUMBER(Eingabe!O99),Eingabe!O99*1000,CONCATENATE("&lt; ",VALUE(MID(Eingabe!O99,3,10)*1000))),"-")</f>
        <v>-</v>
      </c>
      <c r="M38" s="24" t="str">
        <f ca="1">IF(Eingabe!P99&lt;&gt;"",IF(ISNUMBER(Eingabe!P99),Eingabe!P99*1000,CONCATENATE("&lt; ",VALUE(MID(Eingabe!P99,3,10)*1000))),"-")</f>
        <v>-</v>
      </c>
      <c r="N38" s="24" t="str">
        <f ca="1">IF(Eingabe!Q99&lt;&gt;"",IF(ISNUMBER(Eingabe!Q99),Eingabe!Q99*1000,CONCATENATE("&lt; ",VALUE(MID(Eingabe!Q99,3,10)*1000))),"-")</f>
        <v>-</v>
      </c>
      <c r="O38" s="24" t="str">
        <f ca="1">IF(Eingabe!R99&lt;&gt;"",IF(ISNUMBER(Eingabe!R99),Eingabe!R99*1000,CONCATENATE("&lt; ",VALUE(MID(Eingabe!R99,3,10)*1000))),"-")</f>
        <v>-</v>
      </c>
      <c r="P38" s="24" t="str">
        <f ca="1">IF(Eingabe!S99&lt;&gt;"",IF(ISNUMBER(Eingabe!S99),Eingabe!S99*1000,CONCATENATE("&lt; ",VALUE(MID(Eingabe!S99,3,10)*1000))),"-")</f>
        <v>-</v>
      </c>
      <c r="Q38" s="24" t="str">
        <f ca="1">IF(Eingabe!T99&lt;&gt;"",IF(ISNUMBER(Eingabe!T99),Eingabe!T99*1000,CONCATENATE("&lt; ",VALUE(MID(Eingabe!T99,3,10)*1000))),"-")</f>
        <v>-</v>
      </c>
      <c r="R38" s="24" t="str">
        <f ca="1">IF(Eingabe!U99&lt;&gt;"",IF(ISNUMBER(Eingabe!U99),Eingabe!U99*1000,CONCATENATE("&lt; ",VALUE(MID(Eingabe!U99,3,10)*1000))),"-")</f>
        <v>-</v>
      </c>
      <c r="S38" s="24" t="str">
        <f ca="1">IF(Eingabe!V99&lt;&gt;"",IF(ISNUMBER(Eingabe!V99),Eingabe!V99*1000,CONCATENATE("&lt; ",VALUE(MID(Eingabe!V99,3,10)*1000))),"-")</f>
        <v>-</v>
      </c>
      <c r="T38" s="24" t="str">
        <f ca="1">IF(Eingabe!W99&lt;&gt;"",IF(ISNUMBER(Eingabe!W99),Eingabe!W99*1000,CONCATENATE("&lt; ",VALUE(MID(Eingabe!W99,3,10)*1000))),"-")</f>
        <v>-</v>
      </c>
      <c r="U38" s="24" t="str">
        <f ca="1">IF(Eingabe!X99&lt;&gt;"",IF(ISNUMBER(Eingabe!X99),Eingabe!X99*1000,CONCATENATE("&lt; ",VALUE(MID(Eingabe!X99,3,10)*1000))),"-")</f>
        <v>-</v>
      </c>
      <c r="V38" s="24" t="str">
        <f ca="1">IF(Eingabe!Y99&lt;&gt;"",IF(ISNUMBER(Eingabe!Y99),Eingabe!Y99*1000,CONCATENATE("&lt; ",VALUE(MID(Eingabe!Y99,3,10)*1000))),"-")</f>
        <v>-</v>
      </c>
      <c r="W38" s="24" t="str">
        <f ca="1">IF(Eingabe!Z99&lt;&gt;"",IF(ISNUMBER(Eingabe!Z99),Eingabe!Z99*1000,CONCATENATE("&lt; ",VALUE(MID(Eingabe!Z99,3,10)*1000))),"-")</f>
        <v>-</v>
      </c>
      <c r="X38" s="24" t="str">
        <f>IF(Eingabe!AA99&lt;&gt;"",IF(ISNUMBER(Eingabe!AA99),Eingabe!AA99*1000,CONCATENATE("&lt; ",VALUE(MID(Eingabe!AA99,3,10)*1000))),"-")</f>
        <v>-</v>
      </c>
      <c r="Y38" s="24" t="str">
        <f>IF(Eingabe!AB99&lt;&gt;"",IF(ISNUMBER(Eingabe!AB99),Eingabe!AB99*1000,CONCATENATE("&lt; ",VALUE(MID(Eingabe!AB99,3,10)*1000))),"-")</f>
        <v>-</v>
      </c>
      <c r="Z38" s="24" t="str">
        <f>IF(Eingabe!AC99&lt;&gt;"",IF(ISNUMBER(Eingabe!AC99),Eingabe!AC99*1000,CONCATENATE("&lt; ",VALUE(MID(Eingabe!AC99,3,10)*1000))),"-")</f>
        <v>-</v>
      </c>
      <c r="AA38" s="24" t="str">
        <f>IF(Eingabe!AD99&lt;&gt;"",IF(ISNUMBER(Eingabe!AD99),Eingabe!AD99*1000,CONCATENATE("&lt; ",VALUE(MID(Eingabe!AD99,3,10)*1000))),"-")</f>
        <v>-</v>
      </c>
      <c r="AB38" s="24" t="str">
        <f>IF(Eingabe!AE99&lt;&gt;"",IF(ISNUMBER(Eingabe!AE99),Eingabe!AE99*1000,CONCATENATE("&lt; ",VALUE(MID(Eingabe!AE99,3,10)*1000))),"-")</f>
        <v>-</v>
      </c>
      <c r="AC38" s="24" t="str">
        <f>IF(Eingabe!AF99&lt;&gt;"",IF(ISNUMBER(Eingabe!AF99),Eingabe!AF99*1000,CONCATENATE("&lt; ",VALUE(MID(Eingabe!AF99,3,10)*1000))),"-")</f>
        <v>-</v>
      </c>
      <c r="AD38" s="24" t="str">
        <f>IF(Eingabe!AG99&lt;&gt;"",IF(ISNUMBER(Eingabe!AG99),Eingabe!AG99*1000,CONCATENATE("&lt; ",VALUE(MID(Eingabe!AG99,3,10)*1000))),"-")</f>
        <v>-</v>
      </c>
      <c r="AE38" s="24" t="str">
        <f>IF(Eingabe!AH99&lt;&gt;"",IF(ISNUMBER(Eingabe!AH99),Eingabe!AH99*1000,CONCATENATE("&lt; ",VALUE(MID(Eingabe!AH99,3,10)*1000))),"-")</f>
        <v>-</v>
      </c>
      <c r="AF38" s="24" t="str">
        <f>IF(Eingabe!AI99&lt;&gt;"",IF(ISNUMBER(Eingabe!AI99),Eingabe!AI99*1000,CONCATENATE("&lt; ",VALUE(MID(Eingabe!AI99,3,10)*1000))),"-")</f>
        <v>-</v>
      </c>
      <c r="AG38" s="24" t="str">
        <f>IF(Eingabe!AJ99&lt;&gt;"",IF(ISNUMBER(Eingabe!AJ99),Eingabe!AJ99*1000,CONCATENATE("&lt; ",VALUE(MID(Eingabe!AJ99,3,10)*1000))),"-")</f>
        <v>-</v>
      </c>
      <c r="AH38" s="475">
        <v>12.5</v>
      </c>
      <c r="AI38" s="476"/>
      <c r="AJ38" s="476"/>
      <c r="AK38" s="477"/>
      <c r="AL38" s="78">
        <v>12.5</v>
      </c>
      <c r="AM38" s="79">
        <v>25</v>
      </c>
      <c r="AN38" s="80">
        <v>60</v>
      </c>
      <c r="AP38" s="311"/>
    </row>
    <row r="39" spans="1:44" s="307" customFormat="1" ht="12.95" customHeight="1" x14ac:dyDescent="0.2">
      <c r="A39" s="536" t="s">
        <v>21</v>
      </c>
      <c r="B39" s="537"/>
      <c r="C39" s="57" t="s">
        <v>41</v>
      </c>
      <c r="D39" s="24" t="str">
        <f ca="1">IF(Eingabe!G100&lt;&gt;"",IF(ISNUMBER(Eingabe!G100),Eingabe!G100*1000,CONCATENATE("&lt; ",VALUE(MID(Eingabe!G100,3,10)*1000))),"-")</f>
        <v>-</v>
      </c>
      <c r="E39" s="24" t="str">
        <f ca="1">IF(Eingabe!H100&lt;&gt;"",IF(ISNUMBER(Eingabe!H100),Eingabe!H100*1000,CONCATENATE("&lt; ",VALUE(MID(Eingabe!H100,3,10)*1000))),"-")</f>
        <v>-</v>
      </c>
      <c r="F39" s="24" t="str">
        <f ca="1">IF(Eingabe!I100&lt;&gt;"",IF(ISNUMBER(Eingabe!I100),Eingabe!I100*1000,CONCATENATE("&lt; ",VALUE(MID(Eingabe!I100,3,10)*1000))),"-")</f>
        <v>-</v>
      </c>
      <c r="G39" s="24" t="str">
        <f ca="1">IF(Eingabe!J100&lt;&gt;"",IF(ISNUMBER(Eingabe!J100),Eingabe!J100*1000,CONCATENATE("&lt; ",VALUE(MID(Eingabe!J100,3,10)*1000))),"-")</f>
        <v>-</v>
      </c>
      <c r="H39" s="24" t="str">
        <f ca="1">IF(Eingabe!K100&lt;&gt;"",IF(ISNUMBER(Eingabe!K100),Eingabe!K100*1000,CONCATENATE("&lt; ",VALUE(MID(Eingabe!K100,3,10)*1000))),"-")</f>
        <v>-</v>
      </c>
      <c r="I39" s="24" t="str">
        <f ca="1">IF(Eingabe!L100&lt;&gt;"",IF(ISNUMBER(Eingabe!L100),Eingabe!L100*1000,CONCATENATE("&lt; ",VALUE(MID(Eingabe!L100,3,10)*1000))),"-")</f>
        <v>-</v>
      </c>
      <c r="J39" s="24" t="str">
        <f ca="1">IF(Eingabe!M100&lt;&gt;"",IF(ISNUMBER(Eingabe!M100),Eingabe!M100*1000,CONCATENATE("&lt; ",VALUE(MID(Eingabe!M100,3,10)*1000))),"-")</f>
        <v>-</v>
      </c>
      <c r="K39" s="24" t="str">
        <f ca="1">IF(Eingabe!N100&lt;&gt;"",IF(ISNUMBER(Eingabe!N100),Eingabe!N100*1000,CONCATENATE("&lt; ",VALUE(MID(Eingabe!N100,3,10)*1000))),"-")</f>
        <v>-</v>
      </c>
      <c r="L39" s="24" t="str">
        <f ca="1">IF(Eingabe!O100&lt;&gt;"",IF(ISNUMBER(Eingabe!O100),Eingabe!O100*1000,CONCATENATE("&lt; ",VALUE(MID(Eingabe!O100,3,10)*1000))),"-")</f>
        <v>-</v>
      </c>
      <c r="M39" s="24" t="str">
        <f ca="1">IF(Eingabe!P100&lt;&gt;"",IF(ISNUMBER(Eingabe!P100),Eingabe!P100*1000,CONCATENATE("&lt; ",VALUE(MID(Eingabe!P100,3,10)*1000))),"-")</f>
        <v>-</v>
      </c>
      <c r="N39" s="24" t="str">
        <f ca="1">IF(Eingabe!Q100&lt;&gt;"",IF(ISNUMBER(Eingabe!Q100),Eingabe!Q100*1000,CONCATENATE("&lt; ",VALUE(MID(Eingabe!Q100,3,10)*1000))),"-")</f>
        <v>-</v>
      </c>
      <c r="O39" s="24" t="str">
        <f ca="1">IF(Eingabe!R100&lt;&gt;"",IF(ISNUMBER(Eingabe!R100),Eingabe!R100*1000,CONCATENATE("&lt; ",VALUE(MID(Eingabe!R100,3,10)*1000))),"-")</f>
        <v>-</v>
      </c>
      <c r="P39" s="24" t="str">
        <f ca="1">IF(Eingabe!S100&lt;&gt;"",IF(ISNUMBER(Eingabe!S100),Eingabe!S100*1000,CONCATENATE("&lt; ",VALUE(MID(Eingabe!S100,3,10)*1000))),"-")</f>
        <v>-</v>
      </c>
      <c r="Q39" s="24" t="str">
        <f ca="1">IF(Eingabe!T100&lt;&gt;"",IF(ISNUMBER(Eingabe!T100),Eingabe!T100*1000,CONCATENATE("&lt; ",VALUE(MID(Eingabe!T100,3,10)*1000))),"-")</f>
        <v>-</v>
      </c>
      <c r="R39" s="24" t="str">
        <f ca="1">IF(Eingabe!U100&lt;&gt;"",IF(ISNUMBER(Eingabe!U100),Eingabe!U100*1000,CONCATENATE("&lt; ",VALUE(MID(Eingabe!U100,3,10)*1000))),"-")</f>
        <v>-</v>
      </c>
      <c r="S39" s="24" t="str">
        <f ca="1">IF(Eingabe!V100&lt;&gt;"",IF(ISNUMBER(Eingabe!V100),Eingabe!V100*1000,CONCATENATE("&lt; ",VALUE(MID(Eingabe!V100,3,10)*1000))),"-")</f>
        <v>-</v>
      </c>
      <c r="T39" s="24" t="str">
        <f ca="1">IF(Eingabe!W100&lt;&gt;"",IF(ISNUMBER(Eingabe!W100),Eingabe!W100*1000,CONCATENATE("&lt; ",VALUE(MID(Eingabe!W100,3,10)*1000))),"-")</f>
        <v>-</v>
      </c>
      <c r="U39" s="24" t="str">
        <f ca="1">IF(Eingabe!X100&lt;&gt;"",IF(ISNUMBER(Eingabe!X100),Eingabe!X100*1000,CONCATENATE("&lt; ",VALUE(MID(Eingabe!X100,3,10)*1000))),"-")</f>
        <v>-</v>
      </c>
      <c r="V39" s="24" t="str">
        <f ca="1">IF(Eingabe!Y100&lt;&gt;"",IF(ISNUMBER(Eingabe!Y100),Eingabe!Y100*1000,CONCATENATE("&lt; ",VALUE(MID(Eingabe!Y100,3,10)*1000))),"-")</f>
        <v>-</v>
      </c>
      <c r="W39" s="24" t="str">
        <f ca="1">IF(Eingabe!Z100&lt;&gt;"",IF(ISNUMBER(Eingabe!Z100),Eingabe!Z100*1000,CONCATENATE("&lt; ",VALUE(MID(Eingabe!Z100,3,10)*1000))),"-")</f>
        <v>-</v>
      </c>
      <c r="X39" s="24" t="str">
        <f>IF(Eingabe!AA100&lt;&gt;"",IF(ISNUMBER(Eingabe!AA100),Eingabe!AA100*1000,CONCATENATE("&lt; ",VALUE(MID(Eingabe!AA100,3,10)*1000))),"-")</f>
        <v>-</v>
      </c>
      <c r="Y39" s="24" t="str">
        <f>IF(Eingabe!AB100&lt;&gt;"",IF(ISNUMBER(Eingabe!AB100),Eingabe!AB100*1000,CONCATENATE("&lt; ",VALUE(MID(Eingabe!AB100,3,10)*1000))),"-")</f>
        <v>-</v>
      </c>
      <c r="Z39" s="24" t="str">
        <f>IF(Eingabe!AC100&lt;&gt;"",IF(ISNUMBER(Eingabe!AC100),Eingabe!AC100*1000,CONCATENATE("&lt; ",VALUE(MID(Eingabe!AC100,3,10)*1000))),"-")</f>
        <v>-</v>
      </c>
      <c r="AA39" s="24" t="str">
        <f>IF(Eingabe!AD100&lt;&gt;"",IF(ISNUMBER(Eingabe!AD100),Eingabe!AD100*1000,CONCATENATE("&lt; ",VALUE(MID(Eingabe!AD100,3,10)*1000))),"-")</f>
        <v>-</v>
      </c>
      <c r="AB39" s="24" t="str">
        <f>IF(Eingabe!AE100&lt;&gt;"",IF(ISNUMBER(Eingabe!AE100),Eingabe!AE100*1000,CONCATENATE("&lt; ",VALUE(MID(Eingabe!AE100,3,10)*1000))),"-")</f>
        <v>-</v>
      </c>
      <c r="AC39" s="24" t="str">
        <f>IF(Eingabe!AF100&lt;&gt;"",IF(ISNUMBER(Eingabe!AF100),Eingabe!AF100*1000,CONCATENATE("&lt; ",VALUE(MID(Eingabe!AF100,3,10)*1000))),"-")</f>
        <v>-</v>
      </c>
      <c r="AD39" s="24" t="str">
        <f>IF(Eingabe!AG100&lt;&gt;"",IF(ISNUMBER(Eingabe!AG100),Eingabe!AG100*1000,CONCATENATE("&lt; ",VALUE(MID(Eingabe!AG100,3,10)*1000))),"-")</f>
        <v>-</v>
      </c>
      <c r="AE39" s="24" t="str">
        <f>IF(Eingabe!AH100&lt;&gt;"",IF(ISNUMBER(Eingabe!AH100),Eingabe!AH100*1000,CONCATENATE("&lt; ",VALUE(MID(Eingabe!AH100,3,10)*1000))),"-")</f>
        <v>-</v>
      </c>
      <c r="AF39" s="24" t="str">
        <f>IF(Eingabe!AI100&lt;&gt;"",IF(ISNUMBER(Eingabe!AI100),Eingabe!AI100*1000,CONCATENATE("&lt; ",VALUE(MID(Eingabe!AI100,3,10)*1000))),"-")</f>
        <v>-</v>
      </c>
      <c r="AG39" s="24" t="str">
        <f>IF(Eingabe!AJ100&lt;&gt;"",IF(ISNUMBER(Eingabe!AJ100),Eingabe!AJ100*1000,CONCATENATE("&lt; ",VALUE(MID(Eingabe!AJ100,3,10)*1000))),"-")</f>
        <v>-</v>
      </c>
      <c r="AH39" s="475">
        <v>20</v>
      </c>
      <c r="AI39" s="476"/>
      <c r="AJ39" s="476"/>
      <c r="AK39" s="477"/>
      <c r="AL39" s="78">
        <v>20</v>
      </c>
      <c r="AM39" s="79">
        <v>60</v>
      </c>
      <c r="AN39" s="80">
        <v>100</v>
      </c>
      <c r="AP39" s="311"/>
    </row>
    <row r="40" spans="1:44" ht="12.95" customHeight="1" x14ac:dyDescent="0.2">
      <c r="A40" s="536" t="s">
        <v>22</v>
      </c>
      <c r="B40" s="537"/>
      <c r="C40" s="57" t="s">
        <v>41</v>
      </c>
      <c r="D40" s="24" t="str">
        <f ca="1">IF(Eingabe!G102&lt;&gt;"",IF(ISNUMBER(Eingabe!G102),Eingabe!G102*1000,CONCATENATE("&lt; ",VALUE(MID(Eingabe!G102,3,10)*1000))),"-")</f>
        <v>-</v>
      </c>
      <c r="E40" s="24" t="str">
        <f ca="1">IF(Eingabe!H102&lt;&gt;"",IF(ISNUMBER(Eingabe!H102),Eingabe!H102*1000,CONCATENATE("&lt; ",VALUE(MID(Eingabe!H102,3,10)*1000))),"-")</f>
        <v>-</v>
      </c>
      <c r="F40" s="24" t="str">
        <f ca="1">IF(Eingabe!I102&lt;&gt;"",IF(ISNUMBER(Eingabe!I102),Eingabe!I102*1000,CONCATENATE("&lt; ",VALUE(MID(Eingabe!I102,3,10)*1000))),"-")</f>
        <v>-</v>
      </c>
      <c r="G40" s="24" t="str">
        <f ca="1">IF(Eingabe!J102&lt;&gt;"",IF(ISNUMBER(Eingabe!J102),Eingabe!J102*1000,CONCATENATE("&lt; ",VALUE(MID(Eingabe!J102,3,10)*1000))),"-")</f>
        <v>-</v>
      </c>
      <c r="H40" s="24" t="str">
        <f ca="1">IF(Eingabe!K102&lt;&gt;"",IF(ISNUMBER(Eingabe!K102),Eingabe!K102*1000,CONCATENATE("&lt; ",VALUE(MID(Eingabe!K102,3,10)*1000))),"-")</f>
        <v>-</v>
      </c>
      <c r="I40" s="24" t="str">
        <f ca="1">IF(Eingabe!L102&lt;&gt;"",IF(ISNUMBER(Eingabe!L102),Eingabe!L102*1000,CONCATENATE("&lt; ",VALUE(MID(Eingabe!L102,3,10)*1000))),"-")</f>
        <v>-</v>
      </c>
      <c r="J40" s="24" t="str">
        <f ca="1">IF(Eingabe!M102&lt;&gt;"",IF(ISNUMBER(Eingabe!M102),Eingabe!M102*1000,CONCATENATE("&lt; ",VALUE(MID(Eingabe!M102,3,10)*1000))),"-")</f>
        <v>-</v>
      </c>
      <c r="K40" s="24" t="str">
        <f ca="1">IF(Eingabe!N102&lt;&gt;"",IF(ISNUMBER(Eingabe!N102),Eingabe!N102*1000,CONCATENATE("&lt; ",VALUE(MID(Eingabe!N102,3,10)*1000))),"-")</f>
        <v>-</v>
      </c>
      <c r="L40" s="24" t="str">
        <f ca="1">IF(Eingabe!O102&lt;&gt;"",IF(ISNUMBER(Eingabe!O102),Eingabe!O102*1000,CONCATENATE("&lt; ",VALUE(MID(Eingabe!O102,3,10)*1000))),"-")</f>
        <v>-</v>
      </c>
      <c r="M40" s="24" t="str">
        <f ca="1">IF(Eingabe!P102&lt;&gt;"",IF(ISNUMBER(Eingabe!P102),Eingabe!P102*1000,CONCATENATE("&lt; ",VALUE(MID(Eingabe!P102,3,10)*1000))),"-")</f>
        <v>-</v>
      </c>
      <c r="N40" s="24" t="str">
        <f ca="1">IF(Eingabe!Q102&lt;&gt;"",IF(ISNUMBER(Eingabe!Q102),Eingabe!Q102*1000,CONCATENATE("&lt; ",VALUE(MID(Eingabe!Q102,3,10)*1000))),"-")</f>
        <v>-</v>
      </c>
      <c r="O40" s="24" t="str">
        <f ca="1">IF(Eingabe!R102&lt;&gt;"",IF(ISNUMBER(Eingabe!R102),Eingabe!R102*1000,CONCATENATE("&lt; ",VALUE(MID(Eingabe!R102,3,10)*1000))),"-")</f>
        <v>-</v>
      </c>
      <c r="P40" s="24" t="str">
        <f ca="1">IF(Eingabe!S102&lt;&gt;"",IF(ISNUMBER(Eingabe!S102),Eingabe!S102*1000,CONCATENATE("&lt; ",VALUE(MID(Eingabe!S102,3,10)*1000))),"-")</f>
        <v>-</v>
      </c>
      <c r="Q40" s="24" t="str">
        <f ca="1">IF(Eingabe!T102&lt;&gt;"",IF(ISNUMBER(Eingabe!T102),Eingabe!T102*1000,CONCATENATE("&lt; ",VALUE(MID(Eingabe!T102,3,10)*1000))),"-")</f>
        <v>-</v>
      </c>
      <c r="R40" s="24" t="str">
        <f ca="1">IF(Eingabe!U102&lt;&gt;"",IF(ISNUMBER(Eingabe!U102),Eingabe!U102*1000,CONCATENATE("&lt; ",VALUE(MID(Eingabe!U102,3,10)*1000))),"-")</f>
        <v>-</v>
      </c>
      <c r="S40" s="24" t="str">
        <f ca="1">IF(Eingabe!V102&lt;&gt;"",IF(ISNUMBER(Eingabe!V102),Eingabe!V102*1000,CONCATENATE("&lt; ",VALUE(MID(Eingabe!V102,3,10)*1000))),"-")</f>
        <v>-</v>
      </c>
      <c r="T40" s="24" t="str">
        <f ca="1">IF(Eingabe!W102&lt;&gt;"",IF(ISNUMBER(Eingabe!W102),Eingabe!W102*1000,CONCATENATE("&lt; ",VALUE(MID(Eingabe!W102,3,10)*1000))),"-")</f>
        <v>-</v>
      </c>
      <c r="U40" s="24" t="str">
        <f ca="1">IF(Eingabe!X102&lt;&gt;"",IF(ISNUMBER(Eingabe!X102),Eingabe!X102*1000,CONCATENATE("&lt; ",VALUE(MID(Eingabe!X102,3,10)*1000))),"-")</f>
        <v>-</v>
      </c>
      <c r="V40" s="24" t="str">
        <f ca="1">IF(Eingabe!Y102&lt;&gt;"",IF(ISNUMBER(Eingabe!Y102),Eingabe!Y102*1000,CONCATENATE("&lt; ",VALUE(MID(Eingabe!Y102,3,10)*1000))),"-")</f>
        <v>-</v>
      </c>
      <c r="W40" s="24" t="str">
        <f ca="1">IF(Eingabe!Z102&lt;&gt;"",IF(ISNUMBER(Eingabe!Z102),Eingabe!Z102*1000,CONCATENATE("&lt; ",VALUE(MID(Eingabe!Z102,3,10)*1000))),"-")</f>
        <v>-</v>
      </c>
      <c r="X40" s="24" t="str">
        <f>IF(Eingabe!AA102&lt;&gt;"",IF(ISNUMBER(Eingabe!AA102),Eingabe!AA102*1000,CONCATENATE("&lt; ",VALUE(MID(Eingabe!AA102,3,10)*1000))),"-")</f>
        <v>-</v>
      </c>
      <c r="Y40" s="24" t="str">
        <f>IF(Eingabe!AB102&lt;&gt;"",IF(ISNUMBER(Eingabe!AB102),Eingabe!AB102*1000,CONCATENATE("&lt; ",VALUE(MID(Eingabe!AB102,3,10)*1000))),"-")</f>
        <v>-</v>
      </c>
      <c r="Z40" s="24" t="str">
        <f>IF(Eingabe!AC102&lt;&gt;"",IF(ISNUMBER(Eingabe!AC102),Eingabe!AC102*1000,CONCATENATE("&lt; ",VALUE(MID(Eingabe!AC102,3,10)*1000))),"-")</f>
        <v>-</v>
      </c>
      <c r="AA40" s="24" t="str">
        <f>IF(Eingabe!AD102&lt;&gt;"",IF(ISNUMBER(Eingabe!AD102),Eingabe!AD102*1000,CONCATENATE("&lt; ",VALUE(MID(Eingabe!AD102,3,10)*1000))),"-")</f>
        <v>-</v>
      </c>
      <c r="AB40" s="24" t="str">
        <f>IF(Eingabe!AE102&lt;&gt;"",IF(ISNUMBER(Eingabe!AE102),Eingabe!AE102*1000,CONCATENATE("&lt; ",VALUE(MID(Eingabe!AE102,3,10)*1000))),"-")</f>
        <v>-</v>
      </c>
      <c r="AC40" s="24" t="str">
        <f>IF(Eingabe!AF102&lt;&gt;"",IF(ISNUMBER(Eingabe!AF102),Eingabe!AF102*1000,CONCATENATE("&lt; ",VALUE(MID(Eingabe!AF102,3,10)*1000))),"-")</f>
        <v>-</v>
      </c>
      <c r="AD40" s="24" t="str">
        <f>IF(Eingabe!AG102&lt;&gt;"",IF(ISNUMBER(Eingabe!AG102),Eingabe!AG102*1000,CONCATENATE("&lt; ",VALUE(MID(Eingabe!AG102,3,10)*1000))),"-")</f>
        <v>-</v>
      </c>
      <c r="AE40" s="24" t="str">
        <f>IF(Eingabe!AH102&lt;&gt;"",IF(ISNUMBER(Eingabe!AH102),Eingabe!AH102*1000,CONCATENATE("&lt; ",VALUE(MID(Eingabe!AH102,3,10)*1000))),"-")</f>
        <v>-</v>
      </c>
      <c r="AF40" s="24" t="str">
        <f>IF(Eingabe!AI102&lt;&gt;"",IF(ISNUMBER(Eingabe!AI102),Eingabe!AI102*1000,CONCATENATE("&lt; ",VALUE(MID(Eingabe!AI102,3,10)*1000))),"-")</f>
        <v>-</v>
      </c>
      <c r="AG40" s="24" t="str">
        <f>IF(Eingabe!AJ102&lt;&gt;"",IF(ISNUMBER(Eingabe!AJ102),Eingabe!AJ102*1000,CONCATENATE("&lt; ",VALUE(MID(Eingabe!AJ102,3,10)*1000))),"-")</f>
        <v>-</v>
      </c>
      <c r="AH40" s="475">
        <v>15</v>
      </c>
      <c r="AI40" s="476"/>
      <c r="AJ40" s="476"/>
      <c r="AK40" s="477"/>
      <c r="AL40" s="78">
        <v>15</v>
      </c>
      <c r="AM40" s="79">
        <v>20</v>
      </c>
      <c r="AN40" s="80">
        <v>70</v>
      </c>
      <c r="AP40" s="55"/>
    </row>
    <row r="41" spans="1:44" ht="12.95" customHeight="1" x14ac:dyDescent="0.2">
      <c r="A41" s="536" t="s">
        <v>24</v>
      </c>
      <c r="B41" s="537"/>
      <c r="C41" s="57" t="s">
        <v>41</v>
      </c>
      <c r="D41" s="24" t="str">
        <f ca="1">IF(Eingabe!G103&lt;&gt;"",IF(ISNUMBER(Eingabe!G103),Eingabe!G103*1000,CONCATENATE("&lt; ",VALUE(MID(Eingabe!G103,3,10)*1000))),"-")</f>
        <v>-</v>
      </c>
      <c r="E41" s="24" t="str">
        <f ca="1">IF(Eingabe!H103&lt;&gt;"",IF(ISNUMBER(Eingabe!H103),Eingabe!H103*1000,CONCATENATE("&lt; ",VALUE(MID(Eingabe!H103,3,10)*1000))),"-")</f>
        <v>-</v>
      </c>
      <c r="F41" s="24" t="str">
        <f ca="1">IF(Eingabe!I103&lt;&gt;"",IF(ISNUMBER(Eingabe!I103),Eingabe!I103*1000,CONCATENATE("&lt; ",VALUE(MID(Eingabe!I103,3,10)*1000))),"-")</f>
        <v>-</v>
      </c>
      <c r="G41" s="24" t="str">
        <f ca="1">IF(Eingabe!J103&lt;&gt;"",IF(ISNUMBER(Eingabe!J103),Eingabe!J103*1000,CONCATENATE("&lt; ",VALUE(MID(Eingabe!J103,3,10)*1000))),"-")</f>
        <v>-</v>
      </c>
      <c r="H41" s="24" t="str">
        <f ca="1">IF(Eingabe!K103&lt;&gt;"",IF(ISNUMBER(Eingabe!K103),Eingabe!K103*1000,CONCATENATE("&lt; ",VALUE(MID(Eingabe!K103,3,10)*1000))),"-")</f>
        <v>-</v>
      </c>
      <c r="I41" s="24" t="str">
        <f ca="1">IF(Eingabe!L103&lt;&gt;"",IF(ISNUMBER(Eingabe!L103),Eingabe!L103*1000,CONCATENATE("&lt; ",VALUE(MID(Eingabe!L103,3,10)*1000))),"-")</f>
        <v>-</v>
      </c>
      <c r="J41" s="24" t="str">
        <f ca="1">IF(Eingabe!M103&lt;&gt;"",IF(ISNUMBER(Eingabe!M103),Eingabe!M103*1000,CONCATENATE("&lt; ",VALUE(MID(Eingabe!M103,3,10)*1000))),"-")</f>
        <v>-</v>
      </c>
      <c r="K41" s="24" t="str">
        <f ca="1">IF(Eingabe!N103&lt;&gt;"",IF(ISNUMBER(Eingabe!N103),Eingabe!N103*1000,CONCATENATE("&lt; ",VALUE(MID(Eingabe!N103,3,10)*1000))),"-")</f>
        <v>-</v>
      </c>
      <c r="L41" s="24" t="str">
        <f ca="1">IF(Eingabe!O103&lt;&gt;"",IF(ISNUMBER(Eingabe!O103),Eingabe!O103*1000,CONCATENATE("&lt; ",VALUE(MID(Eingabe!O103,3,10)*1000))),"-")</f>
        <v>-</v>
      </c>
      <c r="M41" s="24" t="str">
        <f ca="1">IF(Eingabe!P103&lt;&gt;"",IF(ISNUMBER(Eingabe!P103),Eingabe!P103*1000,CONCATENATE("&lt; ",VALUE(MID(Eingabe!P103,3,10)*1000))),"-")</f>
        <v>-</v>
      </c>
      <c r="N41" s="24" t="str">
        <f ca="1">IF(Eingabe!Q103&lt;&gt;"",IF(ISNUMBER(Eingabe!Q103),Eingabe!Q103*1000,CONCATENATE("&lt; ",VALUE(MID(Eingabe!Q103,3,10)*1000))),"-")</f>
        <v>-</v>
      </c>
      <c r="O41" s="24" t="str">
        <f ca="1">IF(Eingabe!R103&lt;&gt;"",IF(ISNUMBER(Eingabe!R103),Eingabe!R103*1000,CONCATENATE("&lt; ",VALUE(MID(Eingabe!R103,3,10)*1000))),"-")</f>
        <v>-</v>
      </c>
      <c r="P41" s="24" t="str">
        <f ca="1">IF(Eingabe!S103&lt;&gt;"",IF(ISNUMBER(Eingabe!S103),Eingabe!S103*1000,CONCATENATE("&lt; ",VALUE(MID(Eingabe!S103,3,10)*1000))),"-")</f>
        <v>-</v>
      </c>
      <c r="Q41" s="24" t="str">
        <f ca="1">IF(Eingabe!T103&lt;&gt;"",IF(ISNUMBER(Eingabe!T103),Eingabe!T103*1000,CONCATENATE("&lt; ",VALUE(MID(Eingabe!T103,3,10)*1000))),"-")</f>
        <v>-</v>
      </c>
      <c r="R41" s="24" t="str">
        <f ca="1">IF(Eingabe!U103&lt;&gt;"",IF(ISNUMBER(Eingabe!U103),Eingabe!U103*1000,CONCATENATE("&lt; ",VALUE(MID(Eingabe!U103,3,10)*1000))),"-")</f>
        <v>-</v>
      </c>
      <c r="S41" s="24" t="str">
        <f ca="1">IF(Eingabe!V103&lt;&gt;"",IF(ISNUMBER(Eingabe!V103),Eingabe!V103*1000,CONCATENATE("&lt; ",VALUE(MID(Eingabe!V103,3,10)*1000))),"-")</f>
        <v>-</v>
      </c>
      <c r="T41" s="24" t="str">
        <f ca="1">IF(Eingabe!W103&lt;&gt;"",IF(ISNUMBER(Eingabe!W103),Eingabe!W103*1000,CONCATENATE("&lt; ",VALUE(MID(Eingabe!W103,3,10)*1000))),"-")</f>
        <v>-</v>
      </c>
      <c r="U41" s="24" t="str">
        <f ca="1">IF(Eingabe!X103&lt;&gt;"",IF(ISNUMBER(Eingabe!X103),Eingabe!X103*1000,CONCATENATE("&lt; ",VALUE(MID(Eingabe!X103,3,10)*1000))),"-")</f>
        <v>-</v>
      </c>
      <c r="V41" s="24" t="str">
        <f ca="1">IF(Eingabe!Y103&lt;&gt;"",IF(ISNUMBER(Eingabe!Y103),Eingabe!Y103*1000,CONCATENATE("&lt; ",VALUE(MID(Eingabe!Y103,3,10)*1000))),"-")</f>
        <v>-</v>
      </c>
      <c r="W41" s="24" t="str">
        <f ca="1">IF(Eingabe!Z103&lt;&gt;"",IF(ISNUMBER(Eingabe!Z103),Eingabe!Z103*1000,CONCATENATE("&lt; ",VALUE(MID(Eingabe!Z103,3,10)*1000))),"-")</f>
        <v>-</v>
      </c>
      <c r="X41" s="24" t="str">
        <f>IF(Eingabe!AA103&lt;&gt;"",IF(ISNUMBER(Eingabe!AA103),Eingabe!AA103*1000,CONCATENATE("&lt; ",VALUE(MID(Eingabe!AA103,3,10)*1000))),"-")</f>
        <v>-</v>
      </c>
      <c r="Y41" s="24" t="str">
        <f>IF(Eingabe!AB103&lt;&gt;"",IF(ISNUMBER(Eingabe!AB103),Eingabe!AB103*1000,CONCATENATE("&lt; ",VALUE(MID(Eingabe!AB103,3,10)*1000))),"-")</f>
        <v>-</v>
      </c>
      <c r="Z41" s="24" t="str">
        <f>IF(Eingabe!AC103&lt;&gt;"",IF(ISNUMBER(Eingabe!AC103),Eingabe!AC103*1000,CONCATENATE("&lt; ",VALUE(MID(Eingabe!AC103,3,10)*1000))),"-")</f>
        <v>-</v>
      </c>
      <c r="AA41" s="24" t="str">
        <f>IF(Eingabe!AD103&lt;&gt;"",IF(ISNUMBER(Eingabe!AD103),Eingabe!AD103*1000,CONCATENATE("&lt; ",VALUE(MID(Eingabe!AD103,3,10)*1000))),"-")</f>
        <v>-</v>
      </c>
      <c r="AB41" s="24" t="str">
        <f>IF(Eingabe!AE103&lt;&gt;"",IF(ISNUMBER(Eingabe!AE103),Eingabe!AE103*1000,CONCATENATE("&lt; ",VALUE(MID(Eingabe!AE103,3,10)*1000))),"-")</f>
        <v>-</v>
      </c>
      <c r="AC41" s="24" t="str">
        <f>IF(Eingabe!AF103&lt;&gt;"",IF(ISNUMBER(Eingabe!AF103),Eingabe!AF103*1000,CONCATENATE("&lt; ",VALUE(MID(Eingabe!AF103,3,10)*1000))),"-")</f>
        <v>-</v>
      </c>
      <c r="AD41" s="24" t="str">
        <f>IF(Eingabe!AG103&lt;&gt;"",IF(ISNUMBER(Eingabe!AG103),Eingabe!AG103*1000,CONCATENATE("&lt; ",VALUE(MID(Eingabe!AG103,3,10)*1000))),"-")</f>
        <v>-</v>
      </c>
      <c r="AE41" s="24" t="str">
        <f>IF(Eingabe!AH103&lt;&gt;"",IF(ISNUMBER(Eingabe!AH103),Eingabe!AH103*1000,CONCATENATE("&lt; ",VALUE(MID(Eingabe!AH103,3,10)*1000))),"-")</f>
        <v>-</v>
      </c>
      <c r="AF41" s="24" t="str">
        <f>IF(Eingabe!AI103&lt;&gt;"",IF(ISNUMBER(Eingabe!AI103),Eingabe!AI103*1000,CONCATENATE("&lt; ",VALUE(MID(Eingabe!AI103,3,10)*1000))),"-")</f>
        <v>-</v>
      </c>
      <c r="AG41" s="24" t="str">
        <f>IF(Eingabe!AJ103&lt;&gt;"",IF(ISNUMBER(Eingabe!AJ103),Eingabe!AJ103*1000,CONCATENATE("&lt; ",VALUE(MID(Eingabe!AJ103,3,10)*1000))),"-")</f>
        <v>-</v>
      </c>
      <c r="AH41" s="481">
        <v>0.5</v>
      </c>
      <c r="AI41" s="482"/>
      <c r="AJ41" s="482"/>
      <c r="AK41" s="483"/>
      <c r="AL41" s="215">
        <v>0.5</v>
      </c>
      <c r="AM41" s="79">
        <v>1</v>
      </c>
      <c r="AN41" s="80">
        <v>2</v>
      </c>
      <c r="AP41" s="55"/>
    </row>
    <row r="42" spans="1:44" ht="12.95" customHeight="1" x14ac:dyDescent="0.2">
      <c r="A42" s="536" t="s">
        <v>25</v>
      </c>
      <c r="B42" s="537"/>
      <c r="C42" s="57" t="s">
        <v>41</v>
      </c>
      <c r="D42" s="24" t="str">
        <f ca="1">IF(Eingabe!G105&lt;&gt;"",IF(ISNUMBER(Eingabe!G105),Eingabe!G105*1000,CONCATENATE("&lt; ",VALUE(MID(Eingabe!G105,3,10)*1000))),"-")</f>
        <v>-</v>
      </c>
      <c r="E42" s="24" t="str">
        <f ca="1">IF(Eingabe!H105&lt;&gt;"",IF(ISNUMBER(Eingabe!H105),Eingabe!H105*1000,CONCATENATE("&lt; ",VALUE(MID(Eingabe!H105,3,10)*1000))),"-")</f>
        <v>-</v>
      </c>
      <c r="F42" s="24" t="str">
        <f ca="1">IF(Eingabe!I105&lt;&gt;"",IF(ISNUMBER(Eingabe!I105),Eingabe!I105*1000,CONCATENATE("&lt; ",VALUE(MID(Eingabe!I105,3,10)*1000))),"-")</f>
        <v>-</v>
      </c>
      <c r="G42" s="24" t="str">
        <f ca="1">IF(Eingabe!J105&lt;&gt;"",IF(ISNUMBER(Eingabe!J105),Eingabe!J105*1000,CONCATENATE("&lt; ",VALUE(MID(Eingabe!J105,3,10)*1000))),"-")</f>
        <v>-</v>
      </c>
      <c r="H42" s="24" t="str">
        <f ca="1">IF(Eingabe!K105&lt;&gt;"",IF(ISNUMBER(Eingabe!K105),Eingabe!K105*1000,CONCATENATE("&lt; ",VALUE(MID(Eingabe!K105,3,10)*1000))),"-")</f>
        <v>-</v>
      </c>
      <c r="I42" s="24" t="str">
        <f ca="1">IF(Eingabe!L105&lt;&gt;"",IF(ISNUMBER(Eingabe!L105),Eingabe!L105*1000,CONCATENATE("&lt; ",VALUE(MID(Eingabe!L105,3,10)*1000))),"-")</f>
        <v>-</v>
      </c>
      <c r="J42" s="24" t="str">
        <f ca="1">IF(Eingabe!M105&lt;&gt;"",IF(ISNUMBER(Eingabe!M105),Eingabe!M105*1000,CONCATENATE("&lt; ",VALUE(MID(Eingabe!M105,3,10)*1000))),"-")</f>
        <v>-</v>
      </c>
      <c r="K42" s="24" t="str">
        <f ca="1">IF(Eingabe!N105&lt;&gt;"",IF(ISNUMBER(Eingabe!N105),Eingabe!N105*1000,CONCATENATE("&lt; ",VALUE(MID(Eingabe!N105,3,10)*1000))),"-")</f>
        <v>-</v>
      </c>
      <c r="L42" s="24" t="str">
        <f ca="1">IF(Eingabe!O105&lt;&gt;"",IF(ISNUMBER(Eingabe!O105),Eingabe!O105*1000,CONCATENATE("&lt; ",VALUE(MID(Eingabe!O105,3,10)*1000))),"-")</f>
        <v>-</v>
      </c>
      <c r="M42" s="24" t="str">
        <f ca="1">IF(Eingabe!P105&lt;&gt;"",IF(ISNUMBER(Eingabe!P105),Eingabe!P105*1000,CONCATENATE("&lt; ",VALUE(MID(Eingabe!P105,3,10)*1000))),"-")</f>
        <v>-</v>
      </c>
      <c r="N42" s="24" t="str">
        <f ca="1">IF(Eingabe!Q105&lt;&gt;"",IF(ISNUMBER(Eingabe!Q105),Eingabe!Q105*1000,CONCATENATE("&lt; ",VALUE(MID(Eingabe!Q105,3,10)*1000))),"-")</f>
        <v>-</v>
      </c>
      <c r="O42" s="24" t="str">
        <f ca="1">IF(Eingabe!R105&lt;&gt;"",IF(ISNUMBER(Eingabe!R105),Eingabe!R105*1000,CONCATENATE("&lt; ",VALUE(MID(Eingabe!R105,3,10)*1000))),"-")</f>
        <v>-</v>
      </c>
      <c r="P42" s="24" t="str">
        <f ca="1">IF(Eingabe!S105&lt;&gt;"",IF(ISNUMBER(Eingabe!S105),Eingabe!S105*1000,CONCATENATE("&lt; ",VALUE(MID(Eingabe!S105,3,10)*1000))),"-")</f>
        <v>-</v>
      </c>
      <c r="Q42" s="24" t="str">
        <f ca="1">IF(Eingabe!T105&lt;&gt;"",IF(ISNUMBER(Eingabe!T105),Eingabe!T105*1000,CONCATENATE("&lt; ",VALUE(MID(Eingabe!T105,3,10)*1000))),"-")</f>
        <v>-</v>
      </c>
      <c r="R42" s="24" t="str">
        <f ca="1">IF(Eingabe!U105&lt;&gt;"",IF(ISNUMBER(Eingabe!U105),Eingabe!U105*1000,CONCATENATE("&lt; ",VALUE(MID(Eingabe!U105,3,10)*1000))),"-")</f>
        <v>-</v>
      </c>
      <c r="S42" s="24" t="str">
        <f ca="1">IF(Eingabe!V105&lt;&gt;"",IF(ISNUMBER(Eingabe!V105),Eingabe!V105*1000,CONCATENATE("&lt; ",VALUE(MID(Eingabe!V105,3,10)*1000))),"-")</f>
        <v>-</v>
      </c>
      <c r="T42" s="24" t="str">
        <f ca="1">IF(Eingabe!W105&lt;&gt;"",IF(ISNUMBER(Eingabe!W105),Eingabe!W105*1000,CONCATENATE("&lt; ",VALUE(MID(Eingabe!W105,3,10)*1000))),"-")</f>
        <v>-</v>
      </c>
      <c r="U42" s="24" t="str">
        <f ca="1">IF(Eingabe!X105&lt;&gt;"",IF(ISNUMBER(Eingabe!X105),Eingabe!X105*1000,CONCATENATE("&lt; ",VALUE(MID(Eingabe!X105,3,10)*1000))),"-")</f>
        <v>-</v>
      </c>
      <c r="V42" s="24" t="str">
        <f ca="1">IF(Eingabe!Y105&lt;&gt;"",IF(ISNUMBER(Eingabe!Y105),Eingabe!Y105*1000,CONCATENATE("&lt; ",VALUE(MID(Eingabe!Y105,3,10)*1000))),"-")</f>
        <v>-</v>
      </c>
      <c r="W42" s="24" t="str">
        <f ca="1">IF(Eingabe!Z105&lt;&gt;"",IF(ISNUMBER(Eingabe!Z105),Eingabe!Z105*1000,CONCATENATE("&lt; ",VALUE(MID(Eingabe!Z105,3,10)*1000))),"-")</f>
        <v>-</v>
      </c>
      <c r="X42" s="24" t="str">
        <f>IF(Eingabe!AA105&lt;&gt;"",IF(ISNUMBER(Eingabe!AA105),Eingabe!AA105*1000,CONCATENATE("&lt; ",VALUE(MID(Eingabe!AA105,3,10)*1000))),"-")</f>
        <v>-</v>
      </c>
      <c r="Y42" s="24" t="str">
        <f>IF(Eingabe!AB105&lt;&gt;"",IF(ISNUMBER(Eingabe!AB105),Eingabe!AB105*1000,CONCATENATE("&lt; ",VALUE(MID(Eingabe!AB105,3,10)*1000))),"-")</f>
        <v>-</v>
      </c>
      <c r="Z42" s="24" t="str">
        <f>IF(Eingabe!AC105&lt;&gt;"",IF(ISNUMBER(Eingabe!AC105),Eingabe!AC105*1000,CONCATENATE("&lt; ",VALUE(MID(Eingabe!AC105,3,10)*1000))),"-")</f>
        <v>-</v>
      </c>
      <c r="AA42" s="24" t="str">
        <f>IF(Eingabe!AD105&lt;&gt;"",IF(ISNUMBER(Eingabe!AD105),Eingabe!AD105*1000,CONCATENATE("&lt; ",VALUE(MID(Eingabe!AD105,3,10)*1000))),"-")</f>
        <v>-</v>
      </c>
      <c r="AB42" s="24" t="str">
        <f>IF(Eingabe!AE105&lt;&gt;"",IF(ISNUMBER(Eingabe!AE105),Eingabe!AE105*1000,CONCATENATE("&lt; ",VALUE(MID(Eingabe!AE105,3,10)*1000))),"-")</f>
        <v>-</v>
      </c>
      <c r="AC42" s="24" t="str">
        <f>IF(Eingabe!AF105&lt;&gt;"",IF(ISNUMBER(Eingabe!AF105),Eingabe!AF105*1000,CONCATENATE("&lt; ",VALUE(MID(Eingabe!AF105,3,10)*1000))),"-")</f>
        <v>-</v>
      </c>
      <c r="AD42" s="24" t="str">
        <f>IF(Eingabe!AG105&lt;&gt;"",IF(ISNUMBER(Eingabe!AG105),Eingabe!AG105*1000,CONCATENATE("&lt; ",VALUE(MID(Eingabe!AG105,3,10)*1000))),"-")</f>
        <v>-</v>
      </c>
      <c r="AE42" s="24" t="str">
        <f>IF(Eingabe!AH105&lt;&gt;"",IF(ISNUMBER(Eingabe!AH105),Eingabe!AH105*1000,CONCATENATE("&lt; ",VALUE(MID(Eingabe!AH105,3,10)*1000))),"-")</f>
        <v>-</v>
      </c>
      <c r="AF42" s="24" t="str">
        <f>IF(Eingabe!AI105&lt;&gt;"",IF(ISNUMBER(Eingabe!AI105),Eingabe!AI105*1000,CONCATENATE("&lt; ",VALUE(MID(Eingabe!AI105,3,10)*1000))),"-")</f>
        <v>-</v>
      </c>
      <c r="AG42" s="24" t="str">
        <f>IF(Eingabe!AJ105&lt;&gt;"",IF(ISNUMBER(Eingabe!AJ105),Eingabe!AJ105*1000,CONCATENATE("&lt; ",VALUE(MID(Eingabe!AJ105,3,10)*1000))),"-")</f>
        <v>-</v>
      </c>
      <c r="AH42" s="475">
        <v>150</v>
      </c>
      <c r="AI42" s="476"/>
      <c r="AJ42" s="476"/>
      <c r="AK42" s="477"/>
      <c r="AL42" s="78">
        <v>150</v>
      </c>
      <c r="AM42" s="79">
        <v>200</v>
      </c>
      <c r="AN42" s="80">
        <v>600</v>
      </c>
    </row>
    <row r="43" spans="1:44" ht="12.95" customHeight="1" thickBot="1" x14ac:dyDescent="0.25">
      <c r="A43" s="540" t="s">
        <v>42</v>
      </c>
      <c r="B43" s="541"/>
      <c r="C43" s="58" t="s">
        <v>41</v>
      </c>
      <c r="D43" s="25" t="str">
        <f ca="1">IF(Eingabe!G93&lt;&gt;"",IF(ISNUMBER(Eingabe!G93),Eingabe!G93*1000,CONCATENATE("&lt; ",VALUE(MID(Eingabe!G93,3,10)*1000))),"-")</f>
        <v>-</v>
      </c>
      <c r="E43" s="25" t="str">
        <f ca="1">IF(Eingabe!H93&lt;&gt;"",IF(ISNUMBER(Eingabe!H93),Eingabe!H93*1000,CONCATENATE("&lt; ",VALUE(MID(Eingabe!H93,3,10)*1000))),"-")</f>
        <v>-</v>
      </c>
      <c r="F43" s="25" t="str">
        <f ca="1">IF(Eingabe!I93&lt;&gt;"",IF(ISNUMBER(Eingabe!I93),Eingabe!I93*1000,CONCATENATE("&lt; ",VALUE(MID(Eingabe!I93,3,10)*1000))),"-")</f>
        <v>-</v>
      </c>
      <c r="G43" s="25" t="str">
        <f ca="1">IF(Eingabe!J93&lt;&gt;"",IF(ISNUMBER(Eingabe!J93),Eingabe!J93*1000,CONCATENATE("&lt; ",VALUE(MID(Eingabe!J93,3,10)*1000))),"-")</f>
        <v>-</v>
      </c>
      <c r="H43" s="25" t="str">
        <f ca="1">IF(Eingabe!K93&lt;&gt;"",IF(ISNUMBER(Eingabe!K93),Eingabe!K93*1000,CONCATENATE("&lt; ",VALUE(MID(Eingabe!K93,3,10)*1000))),"-")</f>
        <v>-</v>
      </c>
      <c r="I43" s="25" t="str">
        <f ca="1">IF(Eingabe!L93&lt;&gt;"",IF(ISNUMBER(Eingabe!L93),Eingabe!L93*1000,CONCATENATE("&lt; ",VALUE(MID(Eingabe!L93,3,10)*1000))),"-")</f>
        <v>-</v>
      </c>
      <c r="J43" s="25" t="str">
        <f ca="1">IF(Eingabe!M93&lt;&gt;"",IF(ISNUMBER(Eingabe!M93),Eingabe!M93*1000,CONCATENATE("&lt; ",VALUE(MID(Eingabe!M93,3,10)*1000))),"-")</f>
        <v>-</v>
      </c>
      <c r="K43" s="25" t="str">
        <f ca="1">IF(Eingabe!N93&lt;&gt;"",IF(ISNUMBER(Eingabe!N93),Eingabe!N93*1000,CONCATENATE("&lt; ",VALUE(MID(Eingabe!N93,3,10)*1000))),"-")</f>
        <v>-</v>
      </c>
      <c r="L43" s="25" t="str">
        <f ca="1">IF(Eingabe!O93&lt;&gt;"",IF(ISNUMBER(Eingabe!O93),Eingabe!O93*1000,CONCATENATE("&lt; ",VALUE(MID(Eingabe!O93,3,10)*1000))),"-")</f>
        <v>-</v>
      </c>
      <c r="M43" s="25" t="str">
        <f ca="1">IF(Eingabe!P93&lt;&gt;"",IF(ISNUMBER(Eingabe!P93),Eingabe!P93*1000,CONCATENATE("&lt; ",VALUE(MID(Eingabe!P93,3,10)*1000))),"-")</f>
        <v>-</v>
      </c>
      <c r="N43" s="25" t="str">
        <f ca="1">IF(Eingabe!Q93&lt;&gt;"",IF(ISNUMBER(Eingabe!Q93),Eingabe!Q93*1000,CONCATENATE("&lt; ",VALUE(MID(Eingabe!Q93,3,10)*1000))),"-")</f>
        <v>-</v>
      </c>
      <c r="O43" s="25" t="str">
        <f ca="1">IF(Eingabe!R93&lt;&gt;"",IF(ISNUMBER(Eingabe!R93),Eingabe!R93*1000,CONCATENATE("&lt; ",VALUE(MID(Eingabe!R93,3,10)*1000))),"-")</f>
        <v>-</v>
      </c>
      <c r="P43" s="25" t="str">
        <f ca="1">IF(Eingabe!S93&lt;&gt;"",IF(ISNUMBER(Eingabe!S93),Eingabe!S93*1000,CONCATENATE("&lt; ",VALUE(MID(Eingabe!S93,3,10)*1000))),"-")</f>
        <v>-</v>
      </c>
      <c r="Q43" s="25" t="str">
        <f ca="1">IF(Eingabe!T93&lt;&gt;"",IF(ISNUMBER(Eingabe!T93),Eingabe!T93*1000,CONCATENATE("&lt; ",VALUE(MID(Eingabe!T93,3,10)*1000))),"-")</f>
        <v>-</v>
      </c>
      <c r="R43" s="25" t="str">
        <f ca="1">IF(Eingabe!U93&lt;&gt;"",IF(ISNUMBER(Eingabe!U93),Eingabe!U93*1000,CONCATENATE("&lt; ",VALUE(MID(Eingabe!U93,3,10)*1000))),"-")</f>
        <v>-</v>
      </c>
      <c r="S43" s="25" t="str">
        <f ca="1">IF(Eingabe!V93&lt;&gt;"",IF(ISNUMBER(Eingabe!V93),Eingabe!V93*1000,CONCATENATE("&lt; ",VALUE(MID(Eingabe!V93,3,10)*1000))),"-")</f>
        <v>-</v>
      </c>
      <c r="T43" s="25" t="str">
        <f ca="1">IF(Eingabe!W93&lt;&gt;"",IF(ISNUMBER(Eingabe!W93),Eingabe!W93*1000,CONCATENATE("&lt; ",VALUE(MID(Eingabe!W93,3,10)*1000))),"-")</f>
        <v>-</v>
      </c>
      <c r="U43" s="25" t="str">
        <f ca="1">IF(Eingabe!X93&lt;&gt;"",IF(ISNUMBER(Eingabe!X93),Eingabe!X93*1000,CONCATENATE("&lt; ",VALUE(MID(Eingabe!X93,3,10)*1000))),"-")</f>
        <v>-</v>
      </c>
      <c r="V43" s="25" t="str">
        <f ca="1">IF(Eingabe!Y93&lt;&gt;"",IF(ISNUMBER(Eingabe!Y93),Eingabe!Y93*1000,CONCATENATE("&lt; ",VALUE(MID(Eingabe!Y93,3,10)*1000))),"-")</f>
        <v>-</v>
      </c>
      <c r="W43" s="25" t="str">
        <f ca="1">IF(Eingabe!Z93&lt;&gt;"",IF(ISNUMBER(Eingabe!Z93),Eingabe!Z93*1000,CONCATENATE("&lt; ",VALUE(MID(Eingabe!Z93,3,10)*1000))),"-")</f>
        <v>-</v>
      </c>
      <c r="X43" s="25" t="str">
        <f>IF(Eingabe!AA93&lt;&gt;"",IF(ISNUMBER(Eingabe!AA93),Eingabe!AA93*1000,CONCATENATE("&lt; ",VALUE(MID(Eingabe!AA93,3,10)*1000))),"-")</f>
        <v>-</v>
      </c>
      <c r="Y43" s="25" t="str">
        <f>IF(Eingabe!AB93&lt;&gt;"",IF(ISNUMBER(Eingabe!AB93),Eingabe!AB93*1000,CONCATENATE("&lt; ",VALUE(MID(Eingabe!AB93,3,10)*1000))),"-")</f>
        <v>-</v>
      </c>
      <c r="Z43" s="25" t="str">
        <f>IF(Eingabe!AC93&lt;&gt;"",IF(ISNUMBER(Eingabe!AC93),Eingabe!AC93*1000,CONCATENATE("&lt; ",VALUE(MID(Eingabe!AC93,3,10)*1000))),"-")</f>
        <v>-</v>
      </c>
      <c r="AA43" s="25" t="str">
        <f>IF(Eingabe!AD93&lt;&gt;"",IF(ISNUMBER(Eingabe!AD93),Eingabe!AD93*1000,CONCATENATE("&lt; ",VALUE(MID(Eingabe!AD93,3,10)*1000))),"-")</f>
        <v>-</v>
      </c>
      <c r="AB43" s="25" t="str">
        <f>IF(Eingabe!AE93&lt;&gt;"",IF(ISNUMBER(Eingabe!AE93),Eingabe!AE93*1000,CONCATENATE("&lt; ",VALUE(MID(Eingabe!AE93,3,10)*1000))),"-")</f>
        <v>-</v>
      </c>
      <c r="AC43" s="25" t="str">
        <f>IF(Eingabe!AF93&lt;&gt;"",IF(ISNUMBER(Eingabe!AF93),Eingabe!AF93*1000,CONCATENATE("&lt; ",VALUE(MID(Eingabe!AF93,3,10)*1000))),"-")</f>
        <v>-</v>
      </c>
      <c r="AD43" s="25" t="str">
        <f>IF(Eingabe!AG93&lt;&gt;"",IF(ISNUMBER(Eingabe!AG93),Eingabe!AG93*1000,CONCATENATE("&lt; ",VALUE(MID(Eingabe!AG93,3,10)*1000))),"-")</f>
        <v>-</v>
      </c>
      <c r="AE43" s="25" t="str">
        <f>IF(Eingabe!AH93&lt;&gt;"",IF(ISNUMBER(Eingabe!AH93),Eingabe!AH93*1000,CONCATENATE("&lt; ",VALUE(MID(Eingabe!AH93,3,10)*1000))),"-")</f>
        <v>-</v>
      </c>
      <c r="AF43" s="25" t="str">
        <f>IF(Eingabe!AI93&lt;&gt;"",IF(ISNUMBER(Eingabe!AI93),Eingabe!AI93*1000,CONCATENATE("&lt; ",VALUE(MID(Eingabe!AI93,3,10)*1000))),"-")</f>
        <v>-</v>
      </c>
      <c r="AG43" s="25" t="str">
        <f>IF(Eingabe!AJ93&lt;&gt;"",IF(ISNUMBER(Eingabe!AJ93),Eingabe!AJ93*1000,CONCATENATE("&lt; ",VALUE(MID(Eingabe!AJ93,3,10)*1000))),"-")</f>
        <v>-</v>
      </c>
      <c r="AH43" s="478">
        <v>20</v>
      </c>
      <c r="AI43" s="479"/>
      <c r="AJ43" s="479"/>
      <c r="AK43" s="480"/>
      <c r="AL43" s="83">
        <v>20</v>
      </c>
      <c r="AM43" s="84">
        <v>40</v>
      </c>
      <c r="AN43" s="85">
        <v>100</v>
      </c>
    </row>
    <row r="44" spans="1:44" ht="3.95" customHeight="1" x14ac:dyDescent="0.2">
      <c r="A44" s="59"/>
      <c r="B44" s="59"/>
    </row>
    <row r="45" spans="1:44" x14ac:dyDescent="0.2">
      <c r="A45" s="542" t="s">
        <v>249</v>
      </c>
      <c r="B45" s="542"/>
      <c r="C45" s="457" t="s">
        <v>271</v>
      </c>
      <c r="D45" s="457"/>
      <c r="E45" s="457"/>
      <c r="F45" s="457"/>
      <c r="G45" s="457"/>
      <c r="H45" s="457"/>
      <c r="I45" s="457"/>
      <c r="J45" s="457"/>
      <c r="K45" s="457"/>
      <c r="L45" s="457"/>
      <c r="M45" s="457"/>
      <c r="N45" s="457"/>
      <c r="O45" s="457"/>
      <c r="P45" s="457"/>
      <c r="Q45" s="457"/>
      <c r="R45" s="457"/>
      <c r="S45" s="457"/>
      <c r="T45" s="457"/>
      <c r="U45" s="457"/>
      <c r="V45" s="457"/>
      <c r="W45" s="457"/>
      <c r="X45" s="457"/>
      <c r="Y45" s="457"/>
      <c r="Z45" s="457"/>
      <c r="AA45" s="457"/>
      <c r="AB45" s="457"/>
      <c r="AC45" s="457"/>
      <c r="AD45" s="457"/>
      <c r="AE45" s="457"/>
      <c r="AF45" s="457"/>
      <c r="AG45" s="457"/>
      <c r="AH45" s="457"/>
      <c r="AI45" s="457"/>
      <c r="AJ45" s="457"/>
      <c r="AK45" s="457"/>
      <c r="AL45" s="457"/>
      <c r="AM45" s="457"/>
      <c r="AN45" s="457"/>
    </row>
    <row r="46" spans="1:44" ht="28.5" customHeight="1" x14ac:dyDescent="0.2">
      <c r="A46" s="539"/>
      <c r="B46" s="539"/>
      <c r="C46" s="494" t="s">
        <v>151</v>
      </c>
      <c r="D46" s="494"/>
      <c r="E46" s="494"/>
      <c r="F46" s="494"/>
      <c r="G46" s="494"/>
      <c r="H46" s="494"/>
      <c r="I46" s="494"/>
      <c r="J46" s="494"/>
      <c r="K46" s="494"/>
      <c r="L46" s="494"/>
      <c r="M46" s="494"/>
      <c r="N46" s="494"/>
      <c r="O46" s="494"/>
      <c r="P46" s="494"/>
      <c r="Q46" s="494"/>
      <c r="R46" s="494"/>
      <c r="S46" s="494"/>
      <c r="T46" s="494"/>
      <c r="U46" s="494"/>
      <c r="V46" s="494"/>
      <c r="W46" s="494"/>
      <c r="X46" s="494"/>
      <c r="Y46" s="494"/>
      <c r="Z46" s="494"/>
      <c r="AA46" s="494"/>
      <c r="AB46" s="494"/>
      <c r="AC46" s="494"/>
      <c r="AD46" s="494"/>
      <c r="AE46" s="494"/>
      <c r="AF46" s="494"/>
      <c r="AG46" s="494"/>
      <c r="AH46" s="494"/>
      <c r="AI46" s="494"/>
      <c r="AJ46" s="494"/>
      <c r="AK46" s="494"/>
      <c r="AL46" s="494"/>
      <c r="AM46" s="494"/>
      <c r="AN46" s="494"/>
    </row>
    <row r="47" spans="1:44" s="61" customFormat="1" ht="30" customHeight="1" x14ac:dyDescent="0.2">
      <c r="A47" s="494" t="s">
        <v>273</v>
      </c>
      <c r="B47" s="494"/>
      <c r="C47" s="494"/>
      <c r="D47" s="494"/>
      <c r="E47" s="494"/>
      <c r="F47" s="494"/>
      <c r="G47" s="494"/>
      <c r="H47" s="494"/>
      <c r="I47" s="494"/>
      <c r="J47" s="494"/>
      <c r="K47" s="494"/>
      <c r="L47" s="494"/>
      <c r="M47" s="494"/>
      <c r="N47" s="494"/>
      <c r="O47" s="494"/>
      <c r="P47" s="494"/>
      <c r="Q47" s="494"/>
      <c r="R47" s="494"/>
      <c r="S47" s="494"/>
      <c r="T47" s="494"/>
      <c r="U47" s="494"/>
      <c r="V47" s="494"/>
      <c r="W47" s="494"/>
      <c r="X47" s="494"/>
      <c r="Y47" s="494"/>
      <c r="Z47" s="494"/>
      <c r="AA47" s="494"/>
      <c r="AB47" s="494"/>
      <c r="AC47" s="494"/>
      <c r="AD47" s="494"/>
      <c r="AE47" s="494"/>
      <c r="AF47" s="494"/>
      <c r="AG47" s="494"/>
      <c r="AH47" s="494"/>
      <c r="AI47" s="494"/>
      <c r="AJ47" s="494"/>
      <c r="AK47" s="494"/>
      <c r="AL47" s="494"/>
      <c r="AM47" s="494"/>
      <c r="AN47" s="494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/>
  <mergeCells count="88">
    <mergeCell ref="A46:B46"/>
    <mergeCell ref="A40:B40"/>
    <mergeCell ref="A41:B41"/>
    <mergeCell ref="A42:B42"/>
    <mergeCell ref="A43:B43"/>
    <mergeCell ref="A45:B45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10:A11"/>
    <mergeCell ref="A8:B8"/>
    <mergeCell ref="A3:B6"/>
    <mergeCell ref="A12:B12"/>
    <mergeCell ref="A13:B13"/>
    <mergeCell ref="A47:AN47"/>
    <mergeCell ref="AL3:AM7"/>
    <mergeCell ref="AN3:AN7"/>
    <mergeCell ref="AH6:AH7"/>
    <mergeCell ref="AI6:AI7"/>
    <mergeCell ref="AJ6:AJ7"/>
    <mergeCell ref="A7:C7"/>
    <mergeCell ref="AH3:AJ5"/>
    <mergeCell ref="C46:AN46"/>
    <mergeCell ref="AL28:AM28"/>
    <mergeCell ref="AL17:AM17"/>
    <mergeCell ref="AL8:AM8"/>
    <mergeCell ref="AL9:AM9"/>
    <mergeCell ref="C10:C11"/>
    <mergeCell ref="AH10:AH11"/>
    <mergeCell ref="AI10:AI11"/>
    <mergeCell ref="AJ10:AJ11"/>
    <mergeCell ref="AL10:AM10"/>
    <mergeCell ref="AL11:AM11"/>
    <mergeCell ref="AL12:AM12"/>
    <mergeCell ref="AL13:AM13"/>
    <mergeCell ref="AK3:AK7"/>
    <mergeCell ref="AL14:AM14"/>
    <mergeCell ref="AL15:AM15"/>
    <mergeCell ref="AL16:AM16"/>
    <mergeCell ref="AL23:AM23"/>
    <mergeCell ref="AL18:AM18"/>
    <mergeCell ref="AL19:AM19"/>
    <mergeCell ref="AL20:AM20"/>
    <mergeCell ref="AL21:AM21"/>
    <mergeCell ref="AL22:AM22"/>
    <mergeCell ref="AH40:AK40"/>
    <mergeCell ref="AL24:AM24"/>
    <mergeCell ref="AL25:AM25"/>
    <mergeCell ref="AL26:AM26"/>
    <mergeCell ref="AL27:AM27"/>
    <mergeCell ref="C45:AN45"/>
    <mergeCell ref="C3:C6"/>
    <mergeCell ref="AH29:AK29"/>
    <mergeCell ref="AH42:AK42"/>
    <mergeCell ref="AH43:AK43"/>
    <mergeCell ref="AH41:AK41"/>
    <mergeCell ref="AH30:AK30"/>
    <mergeCell ref="AH31:AK31"/>
    <mergeCell ref="AH32:AK32"/>
    <mergeCell ref="AH33:AK33"/>
    <mergeCell ref="AH34:AK34"/>
    <mergeCell ref="AH35:AK35"/>
    <mergeCell ref="AH36:AK36"/>
    <mergeCell ref="AH37:AK37"/>
    <mergeCell ref="AH38:AK38"/>
    <mergeCell ref="AH39:AK39"/>
  </mergeCells>
  <conditionalFormatting sqref="AR28">
    <cfRule type="cellIs" dxfId="3429" priority="13468" operator="greaterThan">
      <formula>$AN28</formula>
    </cfRule>
    <cfRule type="cellIs" dxfId="3428" priority="13469" operator="greaterThan">
      <formula>$AL28</formula>
    </cfRule>
    <cfRule type="cellIs" dxfId="3427" priority="13470" operator="greaterThan">
      <formula>$AK28</formula>
    </cfRule>
    <cfRule type="cellIs" dxfId="3426" priority="13471" operator="greaterThan">
      <formula>$AJ28</formula>
    </cfRule>
  </conditionalFormatting>
  <conditionalFormatting sqref="AR28">
    <cfRule type="containsText" dxfId="3425" priority="13467" operator="containsText" text="oder(&lt;;n)">
      <formula>NOT(ISERROR(SEARCH("oder(&lt;;n)",AR28)))</formula>
    </cfRule>
  </conditionalFormatting>
  <conditionalFormatting sqref="D20">
    <cfRule type="containsText" dxfId="3424" priority="9180" operator="containsText" text="n">
      <formula>NOT(ISERROR(SEARCH("n",D20)))</formula>
    </cfRule>
    <cfRule type="containsText" dxfId="3423" priority="9181" operator="containsText" text="&lt;">
      <formula>NOT(ISERROR(SEARCH("&lt;",D20)))</formula>
    </cfRule>
  </conditionalFormatting>
  <conditionalFormatting sqref="D22">
    <cfRule type="containsText" dxfId="3422" priority="9178" operator="containsText" text="n">
      <formula>NOT(ISERROR(SEARCH("n",D22)))</formula>
    </cfRule>
    <cfRule type="containsText" dxfId="3421" priority="9179" operator="containsText" text="&lt;">
      <formula>NOT(ISERROR(SEARCH("&lt;",D22)))</formula>
    </cfRule>
  </conditionalFormatting>
  <conditionalFormatting sqref="D23">
    <cfRule type="containsText" dxfId="3420" priority="9176" operator="containsText" text="n">
      <formula>NOT(ISERROR(SEARCH("n",D23)))</formula>
    </cfRule>
    <cfRule type="containsText" dxfId="3419" priority="9177" operator="containsText" text="&lt;">
      <formula>NOT(ISERROR(SEARCH("&lt;",D23)))</formula>
    </cfRule>
  </conditionalFormatting>
  <conditionalFormatting sqref="D24">
    <cfRule type="containsText" dxfId="3418" priority="9174" operator="containsText" text="n">
      <formula>NOT(ISERROR(SEARCH("n",D24)))</formula>
    </cfRule>
    <cfRule type="containsText" dxfId="3417" priority="9175" operator="containsText" text="&lt;">
      <formula>NOT(ISERROR(SEARCH("&lt;",D24)))</formula>
    </cfRule>
  </conditionalFormatting>
  <conditionalFormatting sqref="D31:D43">
    <cfRule type="cellIs" dxfId="3416" priority="9161" operator="greaterThan">
      <formula>$AN31</formula>
    </cfRule>
    <cfRule type="cellIs" dxfId="3415" priority="9184" operator="greaterThan">
      <formula>$AM31</formula>
    </cfRule>
    <cfRule type="cellIs" dxfId="3414" priority="9185" operator="greaterThan">
      <formula>$AL31</formula>
    </cfRule>
  </conditionalFormatting>
  <conditionalFormatting sqref="D30:AG30">
    <cfRule type="cellIs" dxfId="3413" priority="9162" operator="between">
      <formula>6.5</formula>
      <formula>9.5</formula>
    </cfRule>
    <cfRule type="cellIs" dxfId="3412" priority="9163" operator="between">
      <formula>6</formula>
      <formula>12</formula>
    </cfRule>
    <cfRule type="cellIs" dxfId="3411" priority="9182" operator="between">
      <formula>5.5</formula>
      <formula>12</formula>
    </cfRule>
    <cfRule type="cellIs" dxfId="3410" priority="9183" operator="between">
      <formula>0.1</formula>
      <formula>20</formula>
    </cfRule>
  </conditionalFormatting>
  <conditionalFormatting sqref="D20">
    <cfRule type="containsText" dxfId="3409" priority="9158" operator="containsText" text="n">
      <formula>NOT(ISERROR(SEARCH("n",D20)))</formula>
    </cfRule>
    <cfRule type="containsText" dxfId="3408" priority="9159" operator="containsText" text="&lt;">
      <formula>NOT(ISERROR(SEARCH("&lt;",D20)))</formula>
    </cfRule>
  </conditionalFormatting>
  <conditionalFormatting sqref="D22">
    <cfRule type="containsText" dxfId="3407" priority="9156" operator="containsText" text="n">
      <formula>NOT(ISERROR(SEARCH("n",D22)))</formula>
    </cfRule>
    <cfRule type="containsText" dxfId="3406" priority="9157" operator="containsText" text="&lt;">
      <formula>NOT(ISERROR(SEARCH("&lt;",D22)))</formula>
    </cfRule>
  </conditionalFormatting>
  <conditionalFormatting sqref="D23">
    <cfRule type="containsText" dxfId="3405" priority="9154" operator="containsText" text="n">
      <formula>NOT(ISERROR(SEARCH("n",D23)))</formula>
    </cfRule>
    <cfRule type="containsText" dxfId="3404" priority="9155" operator="containsText" text="&lt;">
      <formula>NOT(ISERROR(SEARCH("&lt;",D23)))</formula>
    </cfRule>
  </conditionalFormatting>
  <conditionalFormatting sqref="D24">
    <cfRule type="containsText" dxfId="3403" priority="9152" operator="containsText" text="n">
      <formula>NOT(ISERROR(SEARCH("n",D24)))</formula>
    </cfRule>
    <cfRule type="containsText" dxfId="3402" priority="9153" operator="containsText" text="&lt;">
      <formula>NOT(ISERROR(SEARCH("&lt;",D24)))</formula>
    </cfRule>
  </conditionalFormatting>
  <conditionalFormatting sqref="D25">
    <cfRule type="containsText" dxfId="3401" priority="9084" operator="containsText" text="n">
      <formula>NOT(ISERROR(SEARCH("n",D25)))</formula>
    </cfRule>
    <cfRule type="containsText" dxfId="3400" priority="9085" operator="containsText" text="&lt;">
      <formula>NOT(ISERROR(SEARCH("&lt;",D25)))</formula>
    </cfRule>
  </conditionalFormatting>
  <conditionalFormatting sqref="AP40">
    <cfRule type="containsText" dxfId="3399" priority="5510" operator="containsText" text="n">
      <formula>NOT(ISERROR(SEARCH("n",AP40)))</formula>
    </cfRule>
    <cfRule type="containsText" dxfId="3398" priority="5511" operator="containsText" text="&lt;">
      <formula>NOT(ISERROR(SEARCH("&lt;",AP40)))</formula>
    </cfRule>
  </conditionalFormatting>
  <conditionalFormatting sqref="AP41">
    <cfRule type="containsText" dxfId="3397" priority="5508" operator="containsText" text="n">
      <formula>NOT(ISERROR(SEARCH("n",AP41)))</formula>
    </cfRule>
    <cfRule type="containsText" dxfId="3396" priority="5509" operator="containsText" text="&lt;">
      <formula>NOT(ISERROR(SEARCH("&lt;",AP41)))</formula>
    </cfRule>
  </conditionalFormatting>
  <conditionalFormatting sqref="AP40">
    <cfRule type="containsText" dxfId="3395" priority="5490" operator="containsText" text="n">
      <formula>NOT(ISERROR(SEARCH("n",AP40)))</formula>
    </cfRule>
    <cfRule type="containsText" dxfId="3394" priority="5491" operator="containsText" text="&lt;">
      <formula>NOT(ISERROR(SEARCH("&lt;",AP40)))</formula>
    </cfRule>
  </conditionalFormatting>
  <conditionalFormatting sqref="AP40">
    <cfRule type="containsText" dxfId="3393" priority="5488" operator="containsText" text="n">
      <formula>NOT(ISERROR(SEARCH("n",AP40)))</formula>
    </cfRule>
    <cfRule type="containsText" dxfId="3392" priority="5489" operator="containsText" text="&lt;">
      <formula>NOT(ISERROR(SEARCH("&lt;",AP40)))</formula>
    </cfRule>
  </conditionalFormatting>
  <conditionalFormatting sqref="AP40">
    <cfRule type="containsText" dxfId="3391" priority="5486" operator="containsText" text="n">
      <formula>NOT(ISERROR(SEARCH("n",AP40)))</formula>
    </cfRule>
    <cfRule type="containsText" dxfId="3390" priority="5487" operator="containsText" text="&lt;">
      <formula>NOT(ISERROR(SEARCH("&lt;",AP40)))</formula>
    </cfRule>
  </conditionalFormatting>
  <conditionalFormatting sqref="AP40">
    <cfRule type="containsText" dxfId="3389" priority="5484" operator="containsText" text="n">
      <formula>NOT(ISERROR(SEARCH("n",AP40)))</formula>
    </cfRule>
    <cfRule type="containsText" dxfId="3388" priority="5485" operator="containsText" text="&lt;">
      <formula>NOT(ISERROR(SEARCH("&lt;",AP40)))</formula>
    </cfRule>
  </conditionalFormatting>
  <conditionalFormatting sqref="AP40">
    <cfRule type="containsText" dxfId="3387" priority="5482" operator="containsText" text="n">
      <formula>NOT(ISERROR(SEARCH("n",AP40)))</formula>
    </cfRule>
    <cfRule type="containsText" dxfId="3386" priority="5483" operator="containsText" text="&lt;">
      <formula>NOT(ISERROR(SEARCH("&lt;",AP40)))</formula>
    </cfRule>
  </conditionalFormatting>
  <conditionalFormatting sqref="AP41">
    <cfRule type="containsText" dxfId="3385" priority="5480" operator="containsText" text="n">
      <formula>NOT(ISERROR(SEARCH("n",AP41)))</formula>
    </cfRule>
    <cfRule type="containsText" dxfId="3384" priority="5481" operator="containsText" text="&lt;">
      <formula>NOT(ISERROR(SEARCH("&lt;",AP41)))</formula>
    </cfRule>
  </conditionalFormatting>
  <conditionalFormatting sqref="AP41">
    <cfRule type="containsText" dxfId="3383" priority="5478" operator="containsText" text="n">
      <formula>NOT(ISERROR(SEARCH("n",AP41)))</formula>
    </cfRule>
    <cfRule type="containsText" dxfId="3382" priority="5479" operator="containsText" text="&lt;">
      <formula>NOT(ISERROR(SEARCH("&lt;",AP41)))</formula>
    </cfRule>
  </conditionalFormatting>
  <conditionalFormatting sqref="AP41">
    <cfRule type="containsText" dxfId="3381" priority="5476" operator="containsText" text="n">
      <formula>NOT(ISERROR(SEARCH("n",AP41)))</formula>
    </cfRule>
    <cfRule type="containsText" dxfId="3380" priority="5477" operator="containsText" text="&lt;">
      <formula>NOT(ISERROR(SEARCH("&lt;",AP41)))</formula>
    </cfRule>
  </conditionalFormatting>
  <conditionalFormatting sqref="AP41">
    <cfRule type="containsText" dxfId="3379" priority="5474" operator="containsText" text="n">
      <formula>NOT(ISERROR(SEARCH("n",AP41)))</formula>
    </cfRule>
    <cfRule type="containsText" dxfId="3378" priority="5475" operator="containsText" text="&lt;">
      <formula>NOT(ISERROR(SEARCH("&lt;",AP41)))</formula>
    </cfRule>
  </conditionalFormatting>
  <conditionalFormatting sqref="AP41">
    <cfRule type="containsText" dxfId="3377" priority="5472" operator="containsText" text="n">
      <formula>NOT(ISERROR(SEARCH("n",AP41)))</formula>
    </cfRule>
    <cfRule type="containsText" dxfId="3376" priority="5473" operator="containsText" text="&lt;">
      <formula>NOT(ISERROR(SEARCH("&lt;",AP41)))</formula>
    </cfRule>
  </conditionalFormatting>
  <conditionalFormatting sqref="AP41">
    <cfRule type="containsText" dxfId="3375" priority="5470" operator="containsText" text="n">
      <formula>NOT(ISERROR(SEARCH("n",AP41)))</formula>
    </cfRule>
    <cfRule type="containsText" dxfId="3374" priority="5471" operator="containsText" text="&lt;">
      <formula>NOT(ISERROR(SEARCH("&lt;",AP41)))</formula>
    </cfRule>
  </conditionalFormatting>
  <conditionalFormatting sqref="AP31">
    <cfRule type="containsText" dxfId="3373" priority="5468" operator="containsText" text="n">
      <formula>NOT(ISERROR(SEARCH("n",AP31)))</formula>
    </cfRule>
    <cfRule type="containsText" dxfId="3372" priority="5469" operator="containsText" text="&lt;">
      <formula>NOT(ISERROR(SEARCH("&lt;",AP31)))</formula>
    </cfRule>
  </conditionalFormatting>
  <conditionalFormatting sqref="AP30">
    <cfRule type="containsText" dxfId="3371" priority="5466" operator="containsText" text="n">
      <formula>NOT(ISERROR(SEARCH("n",AP30)))</formula>
    </cfRule>
    <cfRule type="containsText" dxfId="3370" priority="5467" operator="containsText" text="&lt;">
      <formula>NOT(ISERROR(SEARCH("&lt;",AP30)))</formula>
    </cfRule>
  </conditionalFormatting>
  <conditionalFormatting sqref="AP23:AP29">
    <cfRule type="containsText" dxfId="3369" priority="5464" operator="containsText" text="n">
      <formula>NOT(ISERROR(SEARCH("n",AP23)))</formula>
    </cfRule>
    <cfRule type="containsText" dxfId="3368" priority="5465" operator="containsText" text="&lt;">
      <formula>NOT(ISERROR(SEARCH("&lt;",AP23)))</formula>
    </cfRule>
  </conditionalFormatting>
  <conditionalFormatting sqref="AP40:AP41 AP23:AP31">
    <cfRule type="cellIs" dxfId="3367" priority="5522" operator="greaterThan">
      <formula>$AN23</formula>
    </cfRule>
    <cfRule type="cellIs" dxfId="3366" priority="5523" operator="greaterThan">
      <formula>$AL23</formula>
    </cfRule>
    <cfRule type="cellIs" dxfId="3365" priority="5524" operator="greaterThan">
      <formula>$AK23</formula>
    </cfRule>
    <cfRule type="cellIs" dxfId="3364" priority="5525" operator="greaterThan">
      <formula>INDEX($AH23:$AJ23,1,AP$7)</formula>
    </cfRule>
  </conditionalFormatting>
  <conditionalFormatting sqref="AP31">
    <cfRule type="containsText" dxfId="3363" priority="5453" operator="containsText" text="n">
      <formula>NOT(ISERROR(SEARCH("n",AP31)))</formula>
    </cfRule>
    <cfRule type="containsText" dxfId="3362" priority="5454" operator="containsText" text="&lt;">
      <formula>NOT(ISERROR(SEARCH("&lt;",AP31)))</formula>
    </cfRule>
    <cfRule type="cellIs" dxfId="3361" priority="5455" operator="greaterThan">
      <formula>5</formula>
    </cfRule>
    <cfRule type="cellIs" dxfId="3360" priority="5456" operator="greaterThan">
      <formula>1.5</formula>
    </cfRule>
    <cfRule type="cellIs" dxfId="3359" priority="5457" operator="greaterThan">
      <formula>0.5</formula>
    </cfRule>
  </conditionalFormatting>
  <conditionalFormatting sqref="D41">
    <cfRule type="cellIs" dxfId="3358" priority="9186" operator="greaterThanOrEqual">
      <formula>$AH$41</formula>
    </cfRule>
  </conditionalFormatting>
  <conditionalFormatting sqref="D30:D43 D10:D18 D22:D28 D20 E18:AG18 E30:AG30 E16:AG16">
    <cfRule type="containsText" dxfId="3357" priority="1655" operator="containsText" text="f">
      <formula>NOT(ISERROR(SEARCH("f",D10)))</formula>
    </cfRule>
    <cfRule type="containsText" dxfId="3356" priority="4469" operator="containsText" text="&lt;">
      <formula>NOT(ISERROR(SEARCH("&lt;",D10)))</formula>
    </cfRule>
    <cfRule type="containsText" dxfId="3355" priority="4526" operator="containsText" text="n">
      <formula>NOT(ISERROR(SEARCH("n",D10)))</formula>
    </cfRule>
  </conditionalFormatting>
  <conditionalFormatting sqref="D11">
    <cfRule type="cellIs" dxfId="3354" priority="6164" operator="greaterThan">
      <formula>$AN11</formula>
    </cfRule>
    <cfRule type="cellIs" dxfId="3353" priority="6165" operator="greaterThan">
      <formula>$AL11</formula>
    </cfRule>
    <cfRule type="cellIs" dxfId="3352" priority="6166" operator="greaterThan">
      <formula>$AK11</formula>
    </cfRule>
    <cfRule type="cellIs" dxfId="3351" priority="9105" operator="greaterThan">
      <formula>INDEX($AH10:$AJ10,1,D$7)</formula>
    </cfRule>
  </conditionalFormatting>
  <conditionalFormatting sqref="D10 D20 D22:D28 E20:E28 D12:AG17 F19:AG28">
    <cfRule type="cellIs" dxfId="3350" priority="4648" operator="greaterThan">
      <formula>$AN10</formula>
    </cfRule>
    <cfRule type="cellIs" dxfId="3349" priority="13847" operator="greaterThan">
      <formula>$AK10</formula>
    </cfRule>
    <cfRule type="cellIs" dxfId="3348" priority="13848" operator="greaterThan">
      <formula>INDEX($AH10:$AJ10,1,D$7)</formula>
    </cfRule>
  </conditionalFormatting>
  <conditionalFormatting sqref="D18:AG18">
    <cfRule type="cellIs" dxfId="3347" priority="6168" operator="greaterThan">
      <formula>5</formula>
    </cfRule>
    <cfRule type="cellIs" dxfId="3346" priority="6169" operator="greaterThan">
      <formula>1.5</formula>
    </cfRule>
    <cfRule type="cellIs" dxfId="3345" priority="6170" operator="greaterThan">
      <formula>0.5</formula>
    </cfRule>
  </conditionalFormatting>
  <conditionalFormatting sqref="D16:AG16">
    <cfRule type="cellIs" dxfId="3344" priority="9160" operator="greaterThan">
      <formula>3</formula>
    </cfRule>
  </conditionalFormatting>
  <conditionalFormatting sqref="D10 D20 D22:D28 E20:E28 D12:AG15 D17:AG17 F19:AG28">
    <cfRule type="cellIs" dxfId="3343" priority="13845" operator="greaterThan">
      <formula>$AL10</formula>
    </cfRule>
  </conditionalFormatting>
  <conditionalFormatting sqref="E20">
    <cfRule type="containsText" dxfId="3342" priority="1643" operator="containsText" text="n">
      <formula>NOT(ISERROR(SEARCH("n",E20)))</formula>
    </cfRule>
    <cfRule type="containsText" dxfId="3341" priority="1644" operator="containsText" text="&lt;">
      <formula>NOT(ISERROR(SEARCH("&lt;",E20)))</formula>
    </cfRule>
  </conditionalFormatting>
  <conditionalFormatting sqref="E22">
    <cfRule type="containsText" dxfId="3340" priority="1641" operator="containsText" text="n">
      <formula>NOT(ISERROR(SEARCH("n",E22)))</formula>
    </cfRule>
    <cfRule type="containsText" dxfId="3339" priority="1642" operator="containsText" text="&lt;">
      <formula>NOT(ISERROR(SEARCH("&lt;",E22)))</formula>
    </cfRule>
  </conditionalFormatting>
  <conditionalFormatting sqref="E23">
    <cfRule type="containsText" dxfId="3338" priority="1639" operator="containsText" text="n">
      <formula>NOT(ISERROR(SEARCH("n",E23)))</formula>
    </cfRule>
    <cfRule type="containsText" dxfId="3337" priority="1640" operator="containsText" text="&lt;">
      <formula>NOT(ISERROR(SEARCH("&lt;",E23)))</formula>
    </cfRule>
  </conditionalFormatting>
  <conditionalFormatting sqref="E24">
    <cfRule type="containsText" dxfId="3336" priority="1637" operator="containsText" text="n">
      <formula>NOT(ISERROR(SEARCH("n",E24)))</formula>
    </cfRule>
    <cfRule type="containsText" dxfId="3335" priority="1638" operator="containsText" text="&lt;">
      <formula>NOT(ISERROR(SEARCH("&lt;",E24)))</formula>
    </cfRule>
  </conditionalFormatting>
  <conditionalFormatting sqref="E31:E43">
    <cfRule type="cellIs" dxfId="3334" priority="1634" operator="greaterThan">
      <formula>$AN31</formula>
    </cfRule>
    <cfRule type="cellIs" dxfId="3333" priority="1647" operator="greaterThan">
      <formula>$AM31</formula>
    </cfRule>
    <cfRule type="cellIs" dxfId="3332" priority="1648" operator="greaterThan">
      <formula>$AL31</formula>
    </cfRule>
  </conditionalFormatting>
  <conditionalFormatting sqref="E20">
    <cfRule type="containsText" dxfId="3331" priority="1631" operator="containsText" text="n">
      <formula>NOT(ISERROR(SEARCH("n",E20)))</formula>
    </cfRule>
    <cfRule type="containsText" dxfId="3330" priority="1632" operator="containsText" text="&lt;">
      <formula>NOT(ISERROR(SEARCH("&lt;",E20)))</formula>
    </cfRule>
  </conditionalFormatting>
  <conditionalFormatting sqref="E22">
    <cfRule type="containsText" dxfId="3329" priority="1629" operator="containsText" text="n">
      <formula>NOT(ISERROR(SEARCH("n",E22)))</formula>
    </cfRule>
    <cfRule type="containsText" dxfId="3328" priority="1630" operator="containsText" text="&lt;">
      <formula>NOT(ISERROR(SEARCH("&lt;",E22)))</formula>
    </cfRule>
  </conditionalFormatting>
  <conditionalFormatting sqref="E23">
    <cfRule type="containsText" dxfId="3327" priority="1627" operator="containsText" text="n">
      <formula>NOT(ISERROR(SEARCH("n",E23)))</formula>
    </cfRule>
    <cfRule type="containsText" dxfId="3326" priority="1628" operator="containsText" text="&lt;">
      <formula>NOT(ISERROR(SEARCH("&lt;",E23)))</formula>
    </cfRule>
  </conditionalFormatting>
  <conditionalFormatting sqref="E24">
    <cfRule type="containsText" dxfId="3325" priority="1625" operator="containsText" text="n">
      <formula>NOT(ISERROR(SEARCH("n",E24)))</formula>
    </cfRule>
    <cfRule type="containsText" dxfId="3324" priority="1626" operator="containsText" text="&lt;">
      <formula>NOT(ISERROR(SEARCH("&lt;",E24)))</formula>
    </cfRule>
  </conditionalFormatting>
  <conditionalFormatting sqref="E21">
    <cfRule type="containsText" dxfId="3323" priority="1622" operator="containsText" text="n">
      <formula>NOT(ISERROR(SEARCH("n",E21)))</formula>
    </cfRule>
    <cfRule type="containsText" dxfId="3322" priority="1623" operator="containsText" text="&lt;">
      <formula>NOT(ISERROR(SEARCH("&lt;",E21)))</formula>
    </cfRule>
  </conditionalFormatting>
  <conditionalFormatting sqref="E25">
    <cfRule type="containsText" dxfId="3321" priority="1620" operator="containsText" text="n">
      <formula>NOT(ISERROR(SEARCH("n",E25)))</formula>
    </cfRule>
    <cfRule type="containsText" dxfId="3320" priority="1621" operator="containsText" text="&lt;">
      <formula>NOT(ISERROR(SEARCH("&lt;",E25)))</formula>
    </cfRule>
  </conditionalFormatting>
  <conditionalFormatting sqref="E41">
    <cfRule type="cellIs" dxfId="3319" priority="1649" operator="greaterThanOrEqual">
      <formula>$AH$41</formula>
    </cfRule>
  </conditionalFormatting>
  <conditionalFormatting sqref="E31:E43 E10:E15 E20:E28 E17">
    <cfRule type="containsText" dxfId="3318" priority="1608" operator="containsText" text="f">
      <formula>NOT(ISERROR(SEARCH("f",E10)))</formula>
    </cfRule>
    <cfRule type="containsText" dxfId="3317" priority="1609" operator="containsText" text="&lt;">
      <formula>NOT(ISERROR(SEARCH("&lt;",E10)))</formula>
    </cfRule>
    <cfRule type="containsText" dxfId="3316" priority="1611" operator="containsText" text="n">
      <formula>NOT(ISERROR(SEARCH("n",E10)))</formula>
    </cfRule>
  </conditionalFormatting>
  <conditionalFormatting sqref="E11">
    <cfRule type="cellIs" dxfId="3315" priority="1614" operator="greaterThan">
      <formula>$AN11</formula>
    </cfRule>
    <cfRule type="cellIs" dxfId="3314" priority="1615" operator="greaterThan">
      <formula>$AL11</formula>
    </cfRule>
    <cfRule type="cellIs" dxfId="3313" priority="1616" operator="greaterThan">
      <formula>$AK11</formula>
    </cfRule>
    <cfRule type="cellIs" dxfId="3312" priority="1624" operator="greaterThan">
      <formula>INDEX($AH10:$AJ10,1,E$7)</formula>
    </cfRule>
  </conditionalFormatting>
  <conditionalFormatting sqref="E10">
    <cfRule type="cellIs" dxfId="3311" priority="1613" operator="greaterThan">
      <formula>$AN10</formula>
    </cfRule>
    <cfRule type="cellIs" dxfId="3310" priority="1652" operator="greaterThan">
      <formula>$AK10</formula>
    </cfRule>
    <cfRule type="cellIs" dxfId="3309" priority="1653" operator="greaterThan">
      <formula>INDEX($AH10:$AJ10,1,E$7)</formula>
    </cfRule>
  </conditionalFormatting>
  <conditionalFormatting sqref="E10">
    <cfRule type="cellIs" dxfId="3308" priority="1650" operator="greaterThan">
      <formula>$AL10</formula>
    </cfRule>
  </conditionalFormatting>
  <conditionalFormatting sqref="E21">
    <cfRule type="cellIs" dxfId="3307" priority="1607" operator="lessThanOrEqual">
      <formula>INDEX($AH21:$AJ21,1,E$7)</formula>
    </cfRule>
  </conditionalFormatting>
  <conditionalFormatting sqref="F20">
    <cfRule type="containsText" dxfId="3306" priority="1596" operator="containsText" text="n">
      <formula>NOT(ISERROR(SEARCH("n",F20)))</formula>
    </cfRule>
    <cfRule type="containsText" dxfId="3305" priority="1597" operator="containsText" text="&lt;">
      <formula>NOT(ISERROR(SEARCH("&lt;",F20)))</formula>
    </cfRule>
  </conditionalFormatting>
  <conditionalFormatting sqref="F22">
    <cfRule type="containsText" dxfId="3304" priority="1594" operator="containsText" text="n">
      <formula>NOT(ISERROR(SEARCH("n",F22)))</formula>
    </cfRule>
    <cfRule type="containsText" dxfId="3303" priority="1595" operator="containsText" text="&lt;">
      <formula>NOT(ISERROR(SEARCH("&lt;",F22)))</formula>
    </cfRule>
  </conditionalFormatting>
  <conditionalFormatting sqref="F23">
    <cfRule type="containsText" dxfId="3302" priority="1592" operator="containsText" text="n">
      <formula>NOT(ISERROR(SEARCH("n",F23)))</formula>
    </cfRule>
    <cfRule type="containsText" dxfId="3301" priority="1593" operator="containsText" text="&lt;">
      <formula>NOT(ISERROR(SEARCH("&lt;",F23)))</formula>
    </cfRule>
  </conditionalFormatting>
  <conditionalFormatting sqref="F24">
    <cfRule type="containsText" dxfId="3300" priority="1590" operator="containsText" text="n">
      <formula>NOT(ISERROR(SEARCH("n",F24)))</formula>
    </cfRule>
    <cfRule type="containsText" dxfId="3299" priority="1591" operator="containsText" text="&lt;">
      <formula>NOT(ISERROR(SEARCH("&lt;",F24)))</formula>
    </cfRule>
  </conditionalFormatting>
  <conditionalFormatting sqref="F31:F43">
    <cfRule type="cellIs" dxfId="3298" priority="1587" operator="greaterThan">
      <formula>$AN31</formula>
    </cfRule>
    <cfRule type="cellIs" dxfId="3297" priority="1600" operator="greaterThan">
      <formula>$AM31</formula>
    </cfRule>
    <cfRule type="cellIs" dxfId="3296" priority="1601" operator="greaterThan">
      <formula>$AL31</formula>
    </cfRule>
  </conditionalFormatting>
  <conditionalFormatting sqref="F20">
    <cfRule type="containsText" dxfId="3295" priority="1584" operator="containsText" text="n">
      <formula>NOT(ISERROR(SEARCH("n",F20)))</formula>
    </cfRule>
    <cfRule type="containsText" dxfId="3294" priority="1585" operator="containsText" text="&lt;">
      <formula>NOT(ISERROR(SEARCH("&lt;",F20)))</formula>
    </cfRule>
  </conditionalFormatting>
  <conditionalFormatting sqref="F22">
    <cfRule type="containsText" dxfId="3293" priority="1582" operator="containsText" text="n">
      <formula>NOT(ISERROR(SEARCH("n",F22)))</formula>
    </cfRule>
    <cfRule type="containsText" dxfId="3292" priority="1583" operator="containsText" text="&lt;">
      <formula>NOT(ISERROR(SEARCH("&lt;",F22)))</formula>
    </cfRule>
  </conditionalFormatting>
  <conditionalFormatting sqref="F23">
    <cfRule type="containsText" dxfId="3291" priority="1580" operator="containsText" text="n">
      <formula>NOT(ISERROR(SEARCH("n",F23)))</formula>
    </cfRule>
    <cfRule type="containsText" dxfId="3290" priority="1581" operator="containsText" text="&lt;">
      <formula>NOT(ISERROR(SEARCH("&lt;",F23)))</formula>
    </cfRule>
  </conditionalFormatting>
  <conditionalFormatting sqref="F24">
    <cfRule type="containsText" dxfId="3289" priority="1578" operator="containsText" text="n">
      <formula>NOT(ISERROR(SEARCH("n",F24)))</formula>
    </cfRule>
    <cfRule type="containsText" dxfId="3288" priority="1579" operator="containsText" text="&lt;">
      <formula>NOT(ISERROR(SEARCH("&lt;",F24)))</formula>
    </cfRule>
  </conditionalFormatting>
  <conditionalFormatting sqref="F21">
    <cfRule type="containsText" dxfId="3287" priority="1575" operator="containsText" text="n">
      <formula>NOT(ISERROR(SEARCH("n",F21)))</formula>
    </cfRule>
    <cfRule type="containsText" dxfId="3286" priority="1576" operator="containsText" text="&lt;">
      <formula>NOT(ISERROR(SEARCH("&lt;",F21)))</formula>
    </cfRule>
  </conditionalFormatting>
  <conditionalFormatting sqref="F25">
    <cfRule type="containsText" dxfId="3285" priority="1573" operator="containsText" text="n">
      <formula>NOT(ISERROR(SEARCH("n",F25)))</formula>
    </cfRule>
    <cfRule type="containsText" dxfId="3284" priority="1574" operator="containsText" text="&lt;">
      <formula>NOT(ISERROR(SEARCH("&lt;",F25)))</formula>
    </cfRule>
  </conditionalFormatting>
  <conditionalFormatting sqref="F41">
    <cfRule type="cellIs" dxfId="3283" priority="1602" operator="greaterThanOrEqual">
      <formula>$AH$41</formula>
    </cfRule>
  </conditionalFormatting>
  <conditionalFormatting sqref="F31:F43 F10:F15 F17 F19:F28">
    <cfRule type="containsText" dxfId="3282" priority="1561" operator="containsText" text="f">
      <formula>NOT(ISERROR(SEARCH("f",F10)))</formula>
    </cfRule>
    <cfRule type="containsText" dxfId="3281" priority="1562" operator="containsText" text="&lt;">
      <formula>NOT(ISERROR(SEARCH("&lt;",F10)))</formula>
    </cfRule>
    <cfRule type="containsText" dxfId="3280" priority="1564" operator="containsText" text="n">
      <formula>NOT(ISERROR(SEARCH("n",F10)))</formula>
    </cfRule>
  </conditionalFormatting>
  <conditionalFormatting sqref="F11">
    <cfRule type="cellIs" dxfId="3279" priority="1567" operator="greaterThan">
      <formula>$AN11</formula>
    </cfRule>
    <cfRule type="cellIs" dxfId="3278" priority="1568" operator="greaterThan">
      <formula>$AL11</formula>
    </cfRule>
    <cfRule type="cellIs" dxfId="3277" priority="1569" operator="greaterThan">
      <formula>$AK11</formula>
    </cfRule>
    <cfRule type="cellIs" dxfId="3276" priority="1577" operator="greaterThan">
      <formula>INDEX($AH10:$AJ10,1,F$7)</formula>
    </cfRule>
  </conditionalFormatting>
  <conditionalFormatting sqref="F10">
    <cfRule type="cellIs" dxfId="3275" priority="1566" operator="greaterThan">
      <formula>$AN10</formula>
    </cfRule>
    <cfRule type="cellIs" dxfId="3274" priority="1605" operator="greaterThan">
      <formula>$AK10</formula>
    </cfRule>
    <cfRule type="cellIs" dxfId="3273" priority="1606" operator="greaterThan">
      <formula>INDEX($AH10:$AJ10,1,F$7)</formula>
    </cfRule>
  </conditionalFormatting>
  <conditionalFormatting sqref="F10">
    <cfRule type="cellIs" dxfId="3272" priority="1603" operator="greaterThan">
      <formula>$AL10</formula>
    </cfRule>
  </conditionalFormatting>
  <conditionalFormatting sqref="F19">
    <cfRule type="cellIs" dxfId="3271" priority="1565" operator="lessThanOrEqual">
      <formula>INDEX($AH19:$AJ19,1,F$7)</formula>
    </cfRule>
  </conditionalFormatting>
  <conditionalFormatting sqref="F21">
    <cfRule type="cellIs" dxfId="3270" priority="1560" operator="lessThanOrEqual">
      <formula>INDEX($AH21:$AJ21,1,F$7)</formula>
    </cfRule>
  </conditionalFormatting>
  <conditionalFormatting sqref="G20">
    <cfRule type="containsText" dxfId="3269" priority="1549" operator="containsText" text="n">
      <formula>NOT(ISERROR(SEARCH("n",G20)))</formula>
    </cfRule>
    <cfRule type="containsText" dxfId="3268" priority="1550" operator="containsText" text="&lt;">
      <formula>NOT(ISERROR(SEARCH("&lt;",G20)))</formula>
    </cfRule>
  </conditionalFormatting>
  <conditionalFormatting sqref="G22">
    <cfRule type="containsText" dxfId="3267" priority="1547" operator="containsText" text="n">
      <formula>NOT(ISERROR(SEARCH("n",G22)))</formula>
    </cfRule>
    <cfRule type="containsText" dxfId="3266" priority="1548" operator="containsText" text="&lt;">
      <formula>NOT(ISERROR(SEARCH("&lt;",G22)))</formula>
    </cfRule>
  </conditionalFormatting>
  <conditionalFormatting sqref="G23">
    <cfRule type="containsText" dxfId="3265" priority="1545" operator="containsText" text="n">
      <formula>NOT(ISERROR(SEARCH("n",G23)))</formula>
    </cfRule>
    <cfRule type="containsText" dxfId="3264" priority="1546" operator="containsText" text="&lt;">
      <formula>NOT(ISERROR(SEARCH("&lt;",G23)))</formula>
    </cfRule>
  </conditionalFormatting>
  <conditionalFormatting sqref="G24">
    <cfRule type="containsText" dxfId="3263" priority="1543" operator="containsText" text="n">
      <formula>NOT(ISERROR(SEARCH("n",G24)))</formula>
    </cfRule>
    <cfRule type="containsText" dxfId="3262" priority="1544" operator="containsText" text="&lt;">
      <formula>NOT(ISERROR(SEARCH("&lt;",G24)))</formula>
    </cfRule>
  </conditionalFormatting>
  <conditionalFormatting sqref="G31:G43">
    <cfRule type="cellIs" dxfId="3261" priority="1540" operator="greaterThan">
      <formula>$AN31</formula>
    </cfRule>
    <cfRule type="cellIs" dxfId="3260" priority="1553" operator="greaterThan">
      <formula>$AM31</formula>
    </cfRule>
    <cfRule type="cellIs" dxfId="3259" priority="1554" operator="greaterThan">
      <formula>$AL31</formula>
    </cfRule>
  </conditionalFormatting>
  <conditionalFormatting sqref="G20">
    <cfRule type="containsText" dxfId="3258" priority="1537" operator="containsText" text="n">
      <formula>NOT(ISERROR(SEARCH("n",G20)))</formula>
    </cfRule>
    <cfRule type="containsText" dxfId="3257" priority="1538" operator="containsText" text="&lt;">
      <formula>NOT(ISERROR(SEARCH("&lt;",G20)))</formula>
    </cfRule>
  </conditionalFormatting>
  <conditionalFormatting sqref="G22">
    <cfRule type="containsText" dxfId="3256" priority="1535" operator="containsText" text="n">
      <formula>NOT(ISERROR(SEARCH("n",G22)))</formula>
    </cfRule>
    <cfRule type="containsText" dxfId="3255" priority="1536" operator="containsText" text="&lt;">
      <formula>NOT(ISERROR(SEARCH("&lt;",G22)))</formula>
    </cfRule>
  </conditionalFormatting>
  <conditionalFormatting sqref="G23">
    <cfRule type="containsText" dxfId="3254" priority="1533" operator="containsText" text="n">
      <formula>NOT(ISERROR(SEARCH("n",G23)))</formula>
    </cfRule>
    <cfRule type="containsText" dxfId="3253" priority="1534" operator="containsText" text="&lt;">
      <formula>NOT(ISERROR(SEARCH("&lt;",G23)))</formula>
    </cfRule>
  </conditionalFormatting>
  <conditionalFormatting sqref="G24">
    <cfRule type="containsText" dxfId="3252" priority="1531" operator="containsText" text="n">
      <formula>NOT(ISERROR(SEARCH("n",G24)))</formula>
    </cfRule>
    <cfRule type="containsText" dxfId="3251" priority="1532" operator="containsText" text="&lt;">
      <formula>NOT(ISERROR(SEARCH("&lt;",G24)))</formula>
    </cfRule>
  </conditionalFormatting>
  <conditionalFormatting sqref="G21">
    <cfRule type="containsText" dxfId="3250" priority="1528" operator="containsText" text="n">
      <formula>NOT(ISERROR(SEARCH("n",G21)))</formula>
    </cfRule>
    <cfRule type="containsText" dxfId="3249" priority="1529" operator="containsText" text="&lt;">
      <formula>NOT(ISERROR(SEARCH("&lt;",G21)))</formula>
    </cfRule>
  </conditionalFormatting>
  <conditionalFormatting sqref="G25">
    <cfRule type="containsText" dxfId="3248" priority="1526" operator="containsText" text="n">
      <formula>NOT(ISERROR(SEARCH("n",G25)))</formula>
    </cfRule>
    <cfRule type="containsText" dxfId="3247" priority="1527" operator="containsText" text="&lt;">
      <formula>NOT(ISERROR(SEARCH("&lt;",G25)))</formula>
    </cfRule>
  </conditionalFormatting>
  <conditionalFormatting sqref="G41">
    <cfRule type="cellIs" dxfId="3246" priority="1555" operator="greaterThanOrEqual">
      <formula>$AH$41</formula>
    </cfRule>
  </conditionalFormatting>
  <conditionalFormatting sqref="G31:G43 G10:G15 G17 G19:G28">
    <cfRule type="containsText" dxfId="3245" priority="1514" operator="containsText" text="f">
      <formula>NOT(ISERROR(SEARCH("f",G10)))</formula>
    </cfRule>
    <cfRule type="containsText" dxfId="3244" priority="1515" operator="containsText" text="&lt;">
      <formula>NOT(ISERROR(SEARCH("&lt;",G10)))</formula>
    </cfRule>
    <cfRule type="containsText" dxfId="3243" priority="1517" operator="containsText" text="n">
      <formula>NOT(ISERROR(SEARCH("n",G10)))</formula>
    </cfRule>
  </conditionalFormatting>
  <conditionalFormatting sqref="G11">
    <cfRule type="cellIs" dxfId="3242" priority="1520" operator="greaterThan">
      <formula>$AN11</formula>
    </cfRule>
    <cfRule type="cellIs" dxfId="3241" priority="1521" operator="greaterThan">
      <formula>$AL11</formula>
    </cfRule>
    <cfRule type="cellIs" dxfId="3240" priority="1522" operator="greaterThan">
      <formula>$AK11</formula>
    </cfRule>
    <cfRule type="cellIs" dxfId="3239" priority="1530" operator="greaterThan">
      <formula>INDEX($AH10:$AJ10,1,G$7)</formula>
    </cfRule>
  </conditionalFormatting>
  <conditionalFormatting sqref="G10">
    <cfRule type="cellIs" dxfId="3238" priority="1519" operator="greaterThan">
      <formula>$AN10</formula>
    </cfRule>
    <cfRule type="cellIs" dxfId="3237" priority="1558" operator="greaterThan">
      <formula>$AK10</formula>
    </cfRule>
    <cfRule type="cellIs" dxfId="3236" priority="1559" operator="greaterThan">
      <formula>INDEX($AH10:$AJ10,1,G$7)</formula>
    </cfRule>
  </conditionalFormatting>
  <conditionalFormatting sqref="G10">
    <cfRule type="cellIs" dxfId="3235" priority="1556" operator="greaterThan">
      <formula>$AL10</formula>
    </cfRule>
  </conditionalFormatting>
  <conditionalFormatting sqref="G19">
    <cfRule type="cellIs" dxfId="3234" priority="1518" operator="lessThanOrEqual">
      <formula>INDEX($AH19:$AJ19,1,G$7)</formula>
    </cfRule>
  </conditionalFormatting>
  <conditionalFormatting sqref="G21">
    <cfRule type="cellIs" dxfId="3233" priority="1513" operator="lessThanOrEqual">
      <formula>INDEX($AH21:$AJ21,1,G$7)</formula>
    </cfRule>
  </conditionalFormatting>
  <conditionalFormatting sqref="H20">
    <cfRule type="containsText" dxfId="3232" priority="1502" operator="containsText" text="n">
      <formula>NOT(ISERROR(SEARCH("n",H20)))</formula>
    </cfRule>
    <cfRule type="containsText" dxfId="3231" priority="1503" operator="containsText" text="&lt;">
      <formula>NOT(ISERROR(SEARCH("&lt;",H20)))</formula>
    </cfRule>
  </conditionalFormatting>
  <conditionalFormatting sqref="H22">
    <cfRule type="containsText" dxfId="3230" priority="1500" operator="containsText" text="n">
      <formula>NOT(ISERROR(SEARCH("n",H22)))</formula>
    </cfRule>
    <cfRule type="containsText" dxfId="3229" priority="1501" operator="containsText" text="&lt;">
      <formula>NOT(ISERROR(SEARCH("&lt;",H22)))</formula>
    </cfRule>
  </conditionalFormatting>
  <conditionalFormatting sqref="H23">
    <cfRule type="containsText" dxfId="3228" priority="1498" operator="containsText" text="n">
      <formula>NOT(ISERROR(SEARCH("n",H23)))</formula>
    </cfRule>
    <cfRule type="containsText" dxfId="3227" priority="1499" operator="containsText" text="&lt;">
      <formula>NOT(ISERROR(SEARCH("&lt;",H23)))</formula>
    </cfRule>
  </conditionalFormatting>
  <conditionalFormatting sqref="H24">
    <cfRule type="containsText" dxfId="3226" priority="1496" operator="containsText" text="n">
      <formula>NOT(ISERROR(SEARCH("n",H24)))</formula>
    </cfRule>
    <cfRule type="containsText" dxfId="3225" priority="1497" operator="containsText" text="&lt;">
      <formula>NOT(ISERROR(SEARCH("&lt;",H24)))</formula>
    </cfRule>
  </conditionalFormatting>
  <conditionalFormatting sqref="H31:H43">
    <cfRule type="cellIs" dxfId="3224" priority="1493" operator="greaterThan">
      <formula>$AN31</formula>
    </cfRule>
    <cfRule type="cellIs" dxfId="3223" priority="1506" operator="greaterThan">
      <formula>$AM31</formula>
    </cfRule>
    <cfRule type="cellIs" dxfId="3222" priority="1507" operator="greaterThan">
      <formula>$AL31</formula>
    </cfRule>
  </conditionalFormatting>
  <conditionalFormatting sqref="H20">
    <cfRule type="containsText" dxfId="3221" priority="1490" operator="containsText" text="n">
      <formula>NOT(ISERROR(SEARCH("n",H20)))</formula>
    </cfRule>
    <cfRule type="containsText" dxfId="3220" priority="1491" operator="containsText" text="&lt;">
      <formula>NOT(ISERROR(SEARCH("&lt;",H20)))</formula>
    </cfRule>
  </conditionalFormatting>
  <conditionalFormatting sqref="H22">
    <cfRule type="containsText" dxfId="3219" priority="1488" operator="containsText" text="n">
      <formula>NOT(ISERROR(SEARCH("n",H22)))</formula>
    </cfRule>
    <cfRule type="containsText" dxfId="3218" priority="1489" operator="containsText" text="&lt;">
      <formula>NOT(ISERROR(SEARCH("&lt;",H22)))</formula>
    </cfRule>
  </conditionalFormatting>
  <conditionalFormatting sqref="H23">
    <cfRule type="containsText" dxfId="3217" priority="1486" operator="containsText" text="n">
      <formula>NOT(ISERROR(SEARCH("n",H23)))</formula>
    </cfRule>
    <cfRule type="containsText" dxfId="3216" priority="1487" operator="containsText" text="&lt;">
      <formula>NOT(ISERROR(SEARCH("&lt;",H23)))</formula>
    </cfRule>
  </conditionalFormatting>
  <conditionalFormatting sqref="H24">
    <cfRule type="containsText" dxfId="3215" priority="1484" operator="containsText" text="n">
      <formula>NOT(ISERROR(SEARCH("n",H24)))</formula>
    </cfRule>
    <cfRule type="containsText" dxfId="3214" priority="1485" operator="containsText" text="&lt;">
      <formula>NOT(ISERROR(SEARCH("&lt;",H24)))</formula>
    </cfRule>
  </conditionalFormatting>
  <conditionalFormatting sqref="H21">
    <cfRule type="containsText" dxfId="3213" priority="1481" operator="containsText" text="n">
      <formula>NOT(ISERROR(SEARCH("n",H21)))</formula>
    </cfRule>
    <cfRule type="containsText" dxfId="3212" priority="1482" operator="containsText" text="&lt;">
      <formula>NOT(ISERROR(SEARCH("&lt;",H21)))</formula>
    </cfRule>
  </conditionalFormatting>
  <conditionalFormatting sqref="H25">
    <cfRule type="containsText" dxfId="3211" priority="1479" operator="containsText" text="n">
      <formula>NOT(ISERROR(SEARCH("n",H25)))</formula>
    </cfRule>
    <cfRule type="containsText" dxfId="3210" priority="1480" operator="containsText" text="&lt;">
      <formula>NOT(ISERROR(SEARCH("&lt;",H25)))</formula>
    </cfRule>
  </conditionalFormatting>
  <conditionalFormatting sqref="H41">
    <cfRule type="cellIs" dxfId="3209" priority="1508" operator="greaterThanOrEqual">
      <formula>$AH$41</formula>
    </cfRule>
  </conditionalFormatting>
  <conditionalFormatting sqref="H31:H43 H10:H15 H17 H19:H28">
    <cfRule type="containsText" dxfId="3208" priority="1467" operator="containsText" text="f">
      <formula>NOT(ISERROR(SEARCH("f",H10)))</formula>
    </cfRule>
    <cfRule type="containsText" dxfId="3207" priority="1468" operator="containsText" text="&lt;">
      <formula>NOT(ISERROR(SEARCH("&lt;",H10)))</formula>
    </cfRule>
    <cfRule type="containsText" dxfId="3206" priority="1470" operator="containsText" text="n">
      <formula>NOT(ISERROR(SEARCH("n",H10)))</formula>
    </cfRule>
  </conditionalFormatting>
  <conditionalFormatting sqref="H11">
    <cfRule type="cellIs" dxfId="3205" priority="1473" operator="greaterThan">
      <formula>$AN11</formula>
    </cfRule>
    <cfRule type="cellIs" dxfId="3204" priority="1474" operator="greaterThan">
      <formula>$AL11</formula>
    </cfRule>
    <cfRule type="cellIs" dxfId="3203" priority="1475" operator="greaterThan">
      <formula>$AK11</formula>
    </cfRule>
    <cfRule type="cellIs" dxfId="3202" priority="1483" operator="greaterThan">
      <formula>INDEX($AH10:$AJ10,1,H$7)</formula>
    </cfRule>
  </conditionalFormatting>
  <conditionalFormatting sqref="H10">
    <cfRule type="cellIs" dxfId="3201" priority="1472" operator="greaterThan">
      <formula>$AN10</formula>
    </cfRule>
    <cfRule type="cellIs" dxfId="3200" priority="1511" operator="greaterThan">
      <formula>$AK10</formula>
    </cfRule>
    <cfRule type="cellIs" dxfId="3199" priority="1512" operator="greaterThan">
      <formula>INDEX($AH10:$AJ10,1,H$7)</formula>
    </cfRule>
  </conditionalFormatting>
  <conditionalFormatting sqref="H10">
    <cfRule type="cellIs" dxfId="3198" priority="1509" operator="greaterThan">
      <formula>$AL10</formula>
    </cfRule>
  </conditionalFormatting>
  <conditionalFormatting sqref="H19">
    <cfRule type="cellIs" dxfId="3197" priority="1471" operator="lessThanOrEqual">
      <formula>INDEX($AH19:$AJ19,1,H$7)</formula>
    </cfRule>
  </conditionalFormatting>
  <conditionalFormatting sqref="H21">
    <cfRule type="cellIs" dxfId="3196" priority="1466" operator="lessThanOrEqual">
      <formula>INDEX($AH21:$AJ21,1,H$7)</formula>
    </cfRule>
  </conditionalFormatting>
  <conditionalFormatting sqref="I20">
    <cfRule type="containsText" dxfId="3195" priority="1455" operator="containsText" text="n">
      <formula>NOT(ISERROR(SEARCH("n",I20)))</formula>
    </cfRule>
    <cfRule type="containsText" dxfId="3194" priority="1456" operator="containsText" text="&lt;">
      <formula>NOT(ISERROR(SEARCH("&lt;",I20)))</formula>
    </cfRule>
  </conditionalFormatting>
  <conditionalFormatting sqref="I22">
    <cfRule type="containsText" dxfId="3193" priority="1453" operator="containsText" text="n">
      <formula>NOT(ISERROR(SEARCH("n",I22)))</formula>
    </cfRule>
    <cfRule type="containsText" dxfId="3192" priority="1454" operator="containsText" text="&lt;">
      <formula>NOT(ISERROR(SEARCH("&lt;",I22)))</formula>
    </cfRule>
  </conditionalFormatting>
  <conditionalFormatting sqref="I23">
    <cfRule type="containsText" dxfId="3191" priority="1451" operator="containsText" text="n">
      <formula>NOT(ISERROR(SEARCH("n",I23)))</formula>
    </cfRule>
    <cfRule type="containsText" dxfId="3190" priority="1452" operator="containsText" text="&lt;">
      <formula>NOT(ISERROR(SEARCH("&lt;",I23)))</formula>
    </cfRule>
  </conditionalFormatting>
  <conditionalFormatting sqref="I24">
    <cfRule type="containsText" dxfId="3189" priority="1449" operator="containsText" text="n">
      <formula>NOT(ISERROR(SEARCH("n",I24)))</formula>
    </cfRule>
    <cfRule type="containsText" dxfId="3188" priority="1450" operator="containsText" text="&lt;">
      <formula>NOT(ISERROR(SEARCH("&lt;",I24)))</formula>
    </cfRule>
  </conditionalFormatting>
  <conditionalFormatting sqref="I31:I43">
    <cfRule type="cellIs" dxfId="3187" priority="1446" operator="greaterThan">
      <formula>$AN31</formula>
    </cfRule>
    <cfRule type="cellIs" dxfId="3186" priority="1459" operator="greaterThan">
      <formula>$AM31</formula>
    </cfRule>
    <cfRule type="cellIs" dxfId="3185" priority="1460" operator="greaterThan">
      <formula>$AL31</formula>
    </cfRule>
  </conditionalFormatting>
  <conditionalFormatting sqref="I20">
    <cfRule type="containsText" dxfId="3184" priority="1443" operator="containsText" text="n">
      <formula>NOT(ISERROR(SEARCH("n",I20)))</formula>
    </cfRule>
    <cfRule type="containsText" dxfId="3183" priority="1444" operator="containsText" text="&lt;">
      <formula>NOT(ISERROR(SEARCH("&lt;",I20)))</formula>
    </cfRule>
  </conditionalFormatting>
  <conditionalFormatting sqref="I22">
    <cfRule type="containsText" dxfId="3182" priority="1441" operator="containsText" text="n">
      <formula>NOT(ISERROR(SEARCH("n",I22)))</formula>
    </cfRule>
    <cfRule type="containsText" dxfId="3181" priority="1442" operator="containsText" text="&lt;">
      <formula>NOT(ISERROR(SEARCH("&lt;",I22)))</formula>
    </cfRule>
  </conditionalFormatting>
  <conditionalFormatting sqref="I23">
    <cfRule type="containsText" dxfId="3180" priority="1439" operator="containsText" text="n">
      <formula>NOT(ISERROR(SEARCH("n",I23)))</formula>
    </cfRule>
    <cfRule type="containsText" dxfId="3179" priority="1440" operator="containsText" text="&lt;">
      <formula>NOT(ISERROR(SEARCH("&lt;",I23)))</formula>
    </cfRule>
  </conditionalFormatting>
  <conditionalFormatting sqref="I24">
    <cfRule type="containsText" dxfId="3178" priority="1437" operator="containsText" text="n">
      <formula>NOT(ISERROR(SEARCH("n",I24)))</formula>
    </cfRule>
    <cfRule type="containsText" dxfId="3177" priority="1438" operator="containsText" text="&lt;">
      <formula>NOT(ISERROR(SEARCH("&lt;",I24)))</formula>
    </cfRule>
  </conditionalFormatting>
  <conditionalFormatting sqref="I21">
    <cfRule type="containsText" dxfId="3176" priority="1434" operator="containsText" text="n">
      <formula>NOT(ISERROR(SEARCH("n",I21)))</formula>
    </cfRule>
    <cfRule type="containsText" dxfId="3175" priority="1435" operator="containsText" text="&lt;">
      <formula>NOT(ISERROR(SEARCH("&lt;",I21)))</formula>
    </cfRule>
  </conditionalFormatting>
  <conditionalFormatting sqref="I25">
    <cfRule type="containsText" dxfId="3174" priority="1432" operator="containsText" text="n">
      <formula>NOT(ISERROR(SEARCH("n",I25)))</formula>
    </cfRule>
    <cfRule type="containsText" dxfId="3173" priority="1433" operator="containsText" text="&lt;">
      <formula>NOT(ISERROR(SEARCH("&lt;",I25)))</formula>
    </cfRule>
  </conditionalFormatting>
  <conditionalFormatting sqref="I41">
    <cfRule type="cellIs" dxfId="3172" priority="1461" operator="greaterThanOrEqual">
      <formula>$AH$41</formula>
    </cfRule>
  </conditionalFormatting>
  <conditionalFormatting sqref="I31:I43 I10:I15 I17 I19:I28">
    <cfRule type="containsText" dxfId="3171" priority="1420" operator="containsText" text="f">
      <formula>NOT(ISERROR(SEARCH("f",I10)))</formula>
    </cfRule>
    <cfRule type="containsText" dxfId="3170" priority="1421" operator="containsText" text="&lt;">
      <formula>NOT(ISERROR(SEARCH("&lt;",I10)))</formula>
    </cfRule>
    <cfRule type="containsText" dxfId="3169" priority="1423" operator="containsText" text="n">
      <formula>NOT(ISERROR(SEARCH("n",I10)))</formula>
    </cfRule>
  </conditionalFormatting>
  <conditionalFormatting sqref="I11">
    <cfRule type="cellIs" dxfId="3168" priority="1426" operator="greaterThan">
      <formula>$AN11</formula>
    </cfRule>
    <cfRule type="cellIs" dxfId="3167" priority="1427" operator="greaterThan">
      <formula>$AL11</formula>
    </cfRule>
    <cfRule type="cellIs" dxfId="3166" priority="1428" operator="greaterThan">
      <formula>$AK11</formula>
    </cfRule>
    <cfRule type="cellIs" dxfId="3165" priority="1436" operator="greaterThan">
      <formula>INDEX($AH10:$AJ10,1,I$7)</formula>
    </cfRule>
  </conditionalFormatting>
  <conditionalFormatting sqref="I10">
    <cfRule type="cellIs" dxfId="3164" priority="1425" operator="greaterThan">
      <formula>$AN10</formula>
    </cfRule>
    <cfRule type="cellIs" dxfId="3163" priority="1464" operator="greaterThan">
      <formula>$AK10</formula>
    </cfRule>
    <cfRule type="cellIs" dxfId="3162" priority="1465" operator="greaterThan">
      <formula>INDEX($AH10:$AJ10,1,I$7)</formula>
    </cfRule>
  </conditionalFormatting>
  <conditionalFormatting sqref="I10">
    <cfRule type="cellIs" dxfId="3161" priority="1462" operator="greaterThan">
      <formula>$AL10</formula>
    </cfRule>
  </conditionalFormatting>
  <conditionalFormatting sqref="I19">
    <cfRule type="cellIs" dxfId="3160" priority="1424" operator="lessThanOrEqual">
      <formula>INDEX($AH19:$AJ19,1,I$7)</formula>
    </cfRule>
  </conditionalFormatting>
  <conditionalFormatting sqref="I21">
    <cfRule type="cellIs" dxfId="3159" priority="1419" operator="lessThanOrEqual">
      <formula>INDEX($AH21:$AJ21,1,I$7)</formula>
    </cfRule>
  </conditionalFormatting>
  <conditionalFormatting sqref="J20">
    <cfRule type="containsText" dxfId="3158" priority="1408" operator="containsText" text="n">
      <formula>NOT(ISERROR(SEARCH("n",J20)))</formula>
    </cfRule>
    <cfRule type="containsText" dxfId="3157" priority="1409" operator="containsText" text="&lt;">
      <formula>NOT(ISERROR(SEARCH("&lt;",J20)))</formula>
    </cfRule>
  </conditionalFormatting>
  <conditionalFormatting sqref="J22">
    <cfRule type="containsText" dxfId="3156" priority="1406" operator="containsText" text="n">
      <formula>NOT(ISERROR(SEARCH("n",J22)))</formula>
    </cfRule>
    <cfRule type="containsText" dxfId="3155" priority="1407" operator="containsText" text="&lt;">
      <formula>NOT(ISERROR(SEARCH("&lt;",J22)))</formula>
    </cfRule>
  </conditionalFormatting>
  <conditionalFormatting sqref="J23">
    <cfRule type="containsText" dxfId="3154" priority="1404" operator="containsText" text="n">
      <formula>NOT(ISERROR(SEARCH("n",J23)))</formula>
    </cfRule>
    <cfRule type="containsText" dxfId="3153" priority="1405" operator="containsText" text="&lt;">
      <formula>NOT(ISERROR(SEARCH("&lt;",J23)))</formula>
    </cfRule>
  </conditionalFormatting>
  <conditionalFormatting sqref="J24">
    <cfRule type="containsText" dxfId="3152" priority="1402" operator="containsText" text="n">
      <formula>NOT(ISERROR(SEARCH("n",J24)))</formula>
    </cfRule>
    <cfRule type="containsText" dxfId="3151" priority="1403" operator="containsText" text="&lt;">
      <formula>NOT(ISERROR(SEARCH("&lt;",J24)))</formula>
    </cfRule>
  </conditionalFormatting>
  <conditionalFormatting sqref="J31:J43">
    <cfRule type="cellIs" dxfId="3150" priority="1399" operator="greaterThan">
      <formula>$AN31</formula>
    </cfRule>
    <cfRule type="cellIs" dxfId="3149" priority="1412" operator="greaterThan">
      <formula>$AM31</formula>
    </cfRule>
    <cfRule type="cellIs" dxfId="3148" priority="1413" operator="greaterThan">
      <formula>$AL31</formula>
    </cfRule>
  </conditionalFormatting>
  <conditionalFormatting sqref="J20">
    <cfRule type="containsText" dxfId="3147" priority="1396" operator="containsText" text="n">
      <formula>NOT(ISERROR(SEARCH("n",J20)))</formula>
    </cfRule>
    <cfRule type="containsText" dxfId="3146" priority="1397" operator="containsText" text="&lt;">
      <formula>NOT(ISERROR(SEARCH("&lt;",J20)))</formula>
    </cfRule>
  </conditionalFormatting>
  <conditionalFormatting sqref="J22">
    <cfRule type="containsText" dxfId="3145" priority="1394" operator="containsText" text="n">
      <formula>NOT(ISERROR(SEARCH("n",J22)))</formula>
    </cfRule>
    <cfRule type="containsText" dxfId="3144" priority="1395" operator="containsText" text="&lt;">
      <formula>NOT(ISERROR(SEARCH("&lt;",J22)))</formula>
    </cfRule>
  </conditionalFormatting>
  <conditionalFormatting sqref="J23">
    <cfRule type="containsText" dxfId="3143" priority="1392" operator="containsText" text="n">
      <formula>NOT(ISERROR(SEARCH("n",J23)))</formula>
    </cfRule>
    <cfRule type="containsText" dxfId="3142" priority="1393" operator="containsText" text="&lt;">
      <formula>NOT(ISERROR(SEARCH("&lt;",J23)))</formula>
    </cfRule>
  </conditionalFormatting>
  <conditionalFormatting sqref="J24">
    <cfRule type="containsText" dxfId="3141" priority="1390" operator="containsText" text="n">
      <formula>NOT(ISERROR(SEARCH("n",J24)))</formula>
    </cfRule>
    <cfRule type="containsText" dxfId="3140" priority="1391" operator="containsText" text="&lt;">
      <formula>NOT(ISERROR(SEARCH("&lt;",J24)))</formula>
    </cfRule>
  </conditionalFormatting>
  <conditionalFormatting sqref="J21">
    <cfRule type="containsText" dxfId="3139" priority="1387" operator="containsText" text="n">
      <formula>NOT(ISERROR(SEARCH("n",J21)))</formula>
    </cfRule>
    <cfRule type="containsText" dxfId="3138" priority="1388" operator="containsText" text="&lt;">
      <formula>NOT(ISERROR(SEARCH("&lt;",J21)))</formula>
    </cfRule>
  </conditionalFormatting>
  <conditionalFormatting sqref="J25">
    <cfRule type="containsText" dxfId="3137" priority="1385" operator="containsText" text="n">
      <formula>NOT(ISERROR(SEARCH("n",J25)))</formula>
    </cfRule>
    <cfRule type="containsText" dxfId="3136" priority="1386" operator="containsText" text="&lt;">
      <formula>NOT(ISERROR(SEARCH("&lt;",J25)))</formula>
    </cfRule>
  </conditionalFormatting>
  <conditionalFormatting sqref="J41">
    <cfRule type="cellIs" dxfId="3135" priority="1414" operator="greaterThanOrEqual">
      <formula>$AH$41</formula>
    </cfRule>
  </conditionalFormatting>
  <conditionalFormatting sqref="J31:J43 J10:J15 J17 J19:J28">
    <cfRule type="containsText" dxfId="3134" priority="1373" operator="containsText" text="f">
      <formula>NOT(ISERROR(SEARCH("f",J10)))</formula>
    </cfRule>
    <cfRule type="containsText" dxfId="3133" priority="1374" operator="containsText" text="&lt;">
      <formula>NOT(ISERROR(SEARCH("&lt;",J10)))</formula>
    </cfRule>
    <cfRule type="containsText" dxfId="3132" priority="1376" operator="containsText" text="n">
      <formula>NOT(ISERROR(SEARCH("n",J10)))</formula>
    </cfRule>
  </conditionalFormatting>
  <conditionalFormatting sqref="J11">
    <cfRule type="cellIs" dxfId="3131" priority="1379" operator="greaterThan">
      <formula>$AN11</formula>
    </cfRule>
    <cfRule type="cellIs" dxfId="3130" priority="1380" operator="greaterThan">
      <formula>$AL11</formula>
    </cfRule>
    <cfRule type="cellIs" dxfId="3129" priority="1381" operator="greaterThan">
      <formula>$AK11</formula>
    </cfRule>
    <cfRule type="cellIs" dxfId="3128" priority="1389" operator="greaterThan">
      <formula>INDEX($AH10:$AJ10,1,J$7)</formula>
    </cfRule>
  </conditionalFormatting>
  <conditionalFormatting sqref="J10">
    <cfRule type="cellIs" dxfId="3127" priority="1378" operator="greaterThan">
      <formula>$AN10</formula>
    </cfRule>
    <cfRule type="cellIs" dxfId="3126" priority="1417" operator="greaterThan">
      <formula>$AK10</formula>
    </cfRule>
    <cfRule type="cellIs" dxfId="3125" priority="1418" operator="greaterThan">
      <formula>INDEX($AH10:$AJ10,1,J$7)</formula>
    </cfRule>
  </conditionalFormatting>
  <conditionalFormatting sqref="J10">
    <cfRule type="cellIs" dxfId="3124" priority="1415" operator="greaterThan">
      <formula>$AL10</formula>
    </cfRule>
  </conditionalFormatting>
  <conditionalFormatting sqref="J19">
    <cfRule type="cellIs" dxfId="3123" priority="1377" operator="lessThanOrEqual">
      <formula>INDEX($AH19:$AJ19,1,J$7)</formula>
    </cfRule>
  </conditionalFormatting>
  <conditionalFormatting sqref="J21">
    <cfRule type="cellIs" dxfId="3122" priority="1372" operator="lessThanOrEqual">
      <formula>INDEX($AH21:$AJ21,1,J$7)</formula>
    </cfRule>
  </conditionalFormatting>
  <conditionalFormatting sqref="K20">
    <cfRule type="containsText" dxfId="3121" priority="1361" operator="containsText" text="n">
      <formula>NOT(ISERROR(SEARCH("n",K20)))</formula>
    </cfRule>
    <cfRule type="containsText" dxfId="3120" priority="1362" operator="containsText" text="&lt;">
      <formula>NOT(ISERROR(SEARCH("&lt;",K20)))</formula>
    </cfRule>
  </conditionalFormatting>
  <conditionalFormatting sqref="K22">
    <cfRule type="containsText" dxfId="3119" priority="1359" operator="containsText" text="n">
      <formula>NOT(ISERROR(SEARCH("n",K22)))</formula>
    </cfRule>
    <cfRule type="containsText" dxfId="3118" priority="1360" operator="containsText" text="&lt;">
      <formula>NOT(ISERROR(SEARCH("&lt;",K22)))</formula>
    </cfRule>
  </conditionalFormatting>
  <conditionalFormatting sqref="K23">
    <cfRule type="containsText" dxfId="3117" priority="1357" operator="containsText" text="n">
      <formula>NOT(ISERROR(SEARCH("n",K23)))</formula>
    </cfRule>
    <cfRule type="containsText" dxfId="3116" priority="1358" operator="containsText" text="&lt;">
      <formula>NOT(ISERROR(SEARCH("&lt;",K23)))</formula>
    </cfRule>
  </conditionalFormatting>
  <conditionalFormatting sqref="K24">
    <cfRule type="containsText" dxfId="3115" priority="1355" operator="containsText" text="n">
      <formula>NOT(ISERROR(SEARCH("n",K24)))</formula>
    </cfRule>
    <cfRule type="containsText" dxfId="3114" priority="1356" operator="containsText" text="&lt;">
      <formula>NOT(ISERROR(SEARCH("&lt;",K24)))</formula>
    </cfRule>
  </conditionalFormatting>
  <conditionalFormatting sqref="K31:K43">
    <cfRule type="cellIs" dxfId="3113" priority="1352" operator="greaterThan">
      <formula>$AN31</formula>
    </cfRule>
    <cfRule type="cellIs" dxfId="3112" priority="1365" operator="greaterThan">
      <formula>$AM31</formula>
    </cfRule>
    <cfRule type="cellIs" dxfId="3111" priority="1366" operator="greaterThan">
      <formula>$AL31</formula>
    </cfRule>
  </conditionalFormatting>
  <conditionalFormatting sqref="K20">
    <cfRule type="containsText" dxfId="3110" priority="1349" operator="containsText" text="n">
      <formula>NOT(ISERROR(SEARCH("n",K20)))</formula>
    </cfRule>
    <cfRule type="containsText" dxfId="3109" priority="1350" operator="containsText" text="&lt;">
      <formula>NOT(ISERROR(SEARCH("&lt;",K20)))</formula>
    </cfRule>
  </conditionalFormatting>
  <conditionalFormatting sqref="K22">
    <cfRule type="containsText" dxfId="3108" priority="1347" operator="containsText" text="n">
      <formula>NOT(ISERROR(SEARCH("n",K22)))</formula>
    </cfRule>
    <cfRule type="containsText" dxfId="3107" priority="1348" operator="containsText" text="&lt;">
      <formula>NOT(ISERROR(SEARCH("&lt;",K22)))</formula>
    </cfRule>
  </conditionalFormatting>
  <conditionalFormatting sqref="K23">
    <cfRule type="containsText" dxfId="3106" priority="1345" operator="containsText" text="n">
      <formula>NOT(ISERROR(SEARCH("n",K23)))</formula>
    </cfRule>
    <cfRule type="containsText" dxfId="3105" priority="1346" operator="containsText" text="&lt;">
      <formula>NOT(ISERROR(SEARCH("&lt;",K23)))</formula>
    </cfRule>
  </conditionalFormatting>
  <conditionalFormatting sqref="K24">
    <cfRule type="containsText" dxfId="3104" priority="1343" operator="containsText" text="n">
      <formula>NOT(ISERROR(SEARCH("n",K24)))</formula>
    </cfRule>
    <cfRule type="containsText" dxfId="3103" priority="1344" operator="containsText" text="&lt;">
      <formula>NOT(ISERROR(SEARCH("&lt;",K24)))</formula>
    </cfRule>
  </conditionalFormatting>
  <conditionalFormatting sqref="K21">
    <cfRule type="containsText" dxfId="3102" priority="1340" operator="containsText" text="n">
      <formula>NOT(ISERROR(SEARCH("n",K21)))</formula>
    </cfRule>
    <cfRule type="containsText" dxfId="3101" priority="1341" operator="containsText" text="&lt;">
      <formula>NOT(ISERROR(SEARCH("&lt;",K21)))</formula>
    </cfRule>
  </conditionalFormatting>
  <conditionalFormatting sqref="K25">
    <cfRule type="containsText" dxfId="3100" priority="1338" operator="containsText" text="n">
      <formula>NOT(ISERROR(SEARCH("n",K25)))</formula>
    </cfRule>
    <cfRule type="containsText" dxfId="3099" priority="1339" operator="containsText" text="&lt;">
      <formula>NOT(ISERROR(SEARCH("&lt;",K25)))</formula>
    </cfRule>
  </conditionalFormatting>
  <conditionalFormatting sqref="K41">
    <cfRule type="cellIs" dxfId="3098" priority="1367" operator="greaterThanOrEqual">
      <formula>$AH$41</formula>
    </cfRule>
  </conditionalFormatting>
  <conditionalFormatting sqref="K31:K43 K10:K15 K17 K19:K28">
    <cfRule type="containsText" dxfId="3097" priority="1326" operator="containsText" text="f">
      <formula>NOT(ISERROR(SEARCH("f",K10)))</formula>
    </cfRule>
    <cfRule type="containsText" dxfId="3096" priority="1327" operator="containsText" text="&lt;">
      <formula>NOT(ISERROR(SEARCH("&lt;",K10)))</formula>
    </cfRule>
    <cfRule type="containsText" dxfId="3095" priority="1329" operator="containsText" text="n">
      <formula>NOT(ISERROR(SEARCH("n",K10)))</formula>
    </cfRule>
  </conditionalFormatting>
  <conditionalFormatting sqref="K11">
    <cfRule type="cellIs" dxfId="3094" priority="1332" operator="greaterThan">
      <formula>$AN11</formula>
    </cfRule>
    <cfRule type="cellIs" dxfId="3093" priority="1333" operator="greaterThan">
      <formula>$AL11</formula>
    </cfRule>
    <cfRule type="cellIs" dxfId="3092" priority="1334" operator="greaterThan">
      <formula>$AK11</formula>
    </cfRule>
    <cfRule type="cellIs" dxfId="3091" priority="1342" operator="greaterThan">
      <formula>INDEX($AH10:$AJ10,1,K$7)</formula>
    </cfRule>
  </conditionalFormatting>
  <conditionalFormatting sqref="K10">
    <cfRule type="cellIs" dxfId="3090" priority="1331" operator="greaterThan">
      <formula>$AN10</formula>
    </cfRule>
    <cfRule type="cellIs" dxfId="3089" priority="1370" operator="greaterThan">
      <formula>$AK10</formula>
    </cfRule>
    <cfRule type="cellIs" dxfId="3088" priority="1371" operator="greaterThan">
      <formula>INDEX($AH10:$AJ10,1,K$7)</formula>
    </cfRule>
  </conditionalFormatting>
  <conditionalFormatting sqref="K10">
    <cfRule type="cellIs" dxfId="3087" priority="1368" operator="greaterThan">
      <formula>$AL10</formula>
    </cfRule>
  </conditionalFormatting>
  <conditionalFormatting sqref="K19">
    <cfRule type="cellIs" dxfId="3086" priority="1330" operator="lessThanOrEqual">
      <formula>INDEX($AH19:$AJ19,1,K$7)</formula>
    </cfRule>
  </conditionalFormatting>
  <conditionalFormatting sqref="K21">
    <cfRule type="cellIs" dxfId="3085" priority="1325" operator="lessThanOrEqual">
      <formula>INDEX($AH21:$AJ21,1,K$7)</formula>
    </cfRule>
  </conditionalFormatting>
  <conditionalFormatting sqref="L20">
    <cfRule type="containsText" dxfId="3084" priority="1314" operator="containsText" text="n">
      <formula>NOT(ISERROR(SEARCH("n",L20)))</formula>
    </cfRule>
    <cfRule type="containsText" dxfId="3083" priority="1315" operator="containsText" text="&lt;">
      <formula>NOT(ISERROR(SEARCH("&lt;",L20)))</formula>
    </cfRule>
  </conditionalFormatting>
  <conditionalFormatting sqref="L22">
    <cfRule type="containsText" dxfId="3082" priority="1312" operator="containsText" text="n">
      <formula>NOT(ISERROR(SEARCH("n",L22)))</formula>
    </cfRule>
    <cfRule type="containsText" dxfId="3081" priority="1313" operator="containsText" text="&lt;">
      <formula>NOT(ISERROR(SEARCH("&lt;",L22)))</formula>
    </cfRule>
  </conditionalFormatting>
  <conditionalFormatting sqref="L23">
    <cfRule type="containsText" dxfId="3080" priority="1310" operator="containsText" text="n">
      <formula>NOT(ISERROR(SEARCH("n",L23)))</formula>
    </cfRule>
    <cfRule type="containsText" dxfId="3079" priority="1311" operator="containsText" text="&lt;">
      <formula>NOT(ISERROR(SEARCH("&lt;",L23)))</formula>
    </cfRule>
  </conditionalFormatting>
  <conditionalFormatting sqref="L24">
    <cfRule type="containsText" dxfId="3078" priority="1308" operator="containsText" text="n">
      <formula>NOT(ISERROR(SEARCH("n",L24)))</formula>
    </cfRule>
    <cfRule type="containsText" dxfId="3077" priority="1309" operator="containsText" text="&lt;">
      <formula>NOT(ISERROR(SEARCH("&lt;",L24)))</formula>
    </cfRule>
  </conditionalFormatting>
  <conditionalFormatting sqref="L31:L43">
    <cfRule type="cellIs" dxfId="3076" priority="1305" operator="greaterThan">
      <formula>$AN31</formula>
    </cfRule>
    <cfRule type="cellIs" dxfId="3075" priority="1318" operator="greaterThan">
      <formula>$AM31</formula>
    </cfRule>
    <cfRule type="cellIs" dxfId="3074" priority="1319" operator="greaterThan">
      <formula>$AL31</formula>
    </cfRule>
  </conditionalFormatting>
  <conditionalFormatting sqref="L20">
    <cfRule type="containsText" dxfId="3073" priority="1302" operator="containsText" text="n">
      <formula>NOT(ISERROR(SEARCH("n",L20)))</formula>
    </cfRule>
    <cfRule type="containsText" dxfId="3072" priority="1303" operator="containsText" text="&lt;">
      <formula>NOT(ISERROR(SEARCH("&lt;",L20)))</formula>
    </cfRule>
  </conditionalFormatting>
  <conditionalFormatting sqref="L22">
    <cfRule type="containsText" dxfId="3071" priority="1300" operator="containsText" text="n">
      <formula>NOT(ISERROR(SEARCH("n",L22)))</formula>
    </cfRule>
    <cfRule type="containsText" dxfId="3070" priority="1301" operator="containsText" text="&lt;">
      <formula>NOT(ISERROR(SEARCH("&lt;",L22)))</formula>
    </cfRule>
  </conditionalFormatting>
  <conditionalFormatting sqref="L23">
    <cfRule type="containsText" dxfId="3069" priority="1298" operator="containsText" text="n">
      <formula>NOT(ISERROR(SEARCH("n",L23)))</formula>
    </cfRule>
    <cfRule type="containsText" dxfId="3068" priority="1299" operator="containsText" text="&lt;">
      <formula>NOT(ISERROR(SEARCH("&lt;",L23)))</formula>
    </cfRule>
  </conditionalFormatting>
  <conditionalFormatting sqref="L24">
    <cfRule type="containsText" dxfId="3067" priority="1296" operator="containsText" text="n">
      <formula>NOT(ISERROR(SEARCH("n",L24)))</formula>
    </cfRule>
    <cfRule type="containsText" dxfId="3066" priority="1297" operator="containsText" text="&lt;">
      <formula>NOT(ISERROR(SEARCH("&lt;",L24)))</formula>
    </cfRule>
  </conditionalFormatting>
  <conditionalFormatting sqref="L21">
    <cfRule type="containsText" dxfId="3065" priority="1293" operator="containsText" text="n">
      <formula>NOT(ISERROR(SEARCH("n",L21)))</formula>
    </cfRule>
    <cfRule type="containsText" dxfId="3064" priority="1294" operator="containsText" text="&lt;">
      <formula>NOT(ISERROR(SEARCH("&lt;",L21)))</formula>
    </cfRule>
  </conditionalFormatting>
  <conditionalFormatting sqref="L25">
    <cfRule type="containsText" dxfId="3063" priority="1291" operator="containsText" text="n">
      <formula>NOT(ISERROR(SEARCH("n",L25)))</formula>
    </cfRule>
    <cfRule type="containsText" dxfId="3062" priority="1292" operator="containsText" text="&lt;">
      <formula>NOT(ISERROR(SEARCH("&lt;",L25)))</formula>
    </cfRule>
  </conditionalFormatting>
  <conditionalFormatting sqref="L41">
    <cfRule type="cellIs" dxfId="3061" priority="1320" operator="greaterThanOrEqual">
      <formula>$AH$41</formula>
    </cfRule>
  </conditionalFormatting>
  <conditionalFormatting sqref="L31:L43 L10:L15 L17 L19:L28">
    <cfRule type="containsText" dxfId="3060" priority="1279" operator="containsText" text="f">
      <formula>NOT(ISERROR(SEARCH("f",L10)))</formula>
    </cfRule>
    <cfRule type="containsText" dxfId="3059" priority="1280" operator="containsText" text="&lt;">
      <formula>NOT(ISERROR(SEARCH("&lt;",L10)))</formula>
    </cfRule>
    <cfRule type="containsText" dxfId="3058" priority="1282" operator="containsText" text="n">
      <formula>NOT(ISERROR(SEARCH("n",L10)))</formula>
    </cfRule>
  </conditionalFormatting>
  <conditionalFormatting sqref="L11">
    <cfRule type="cellIs" dxfId="3057" priority="1285" operator="greaterThan">
      <formula>$AN11</formula>
    </cfRule>
    <cfRule type="cellIs" dxfId="3056" priority="1286" operator="greaterThan">
      <formula>$AL11</formula>
    </cfRule>
    <cfRule type="cellIs" dxfId="3055" priority="1287" operator="greaterThan">
      <formula>$AK11</formula>
    </cfRule>
    <cfRule type="cellIs" dxfId="3054" priority="1295" operator="greaterThan">
      <formula>INDEX($AH10:$AJ10,1,L$7)</formula>
    </cfRule>
  </conditionalFormatting>
  <conditionalFormatting sqref="L10">
    <cfRule type="cellIs" dxfId="3053" priority="1284" operator="greaterThan">
      <formula>$AN10</formula>
    </cfRule>
    <cfRule type="cellIs" dxfId="3052" priority="1323" operator="greaterThan">
      <formula>$AK10</formula>
    </cfRule>
    <cfRule type="cellIs" dxfId="3051" priority="1324" operator="greaterThan">
      <formula>INDEX($AH10:$AJ10,1,L$7)</formula>
    </cfRule>
  </conditionalFormatting>
  <conditionalFormatting sqref="L10">
    <cfRule type="cellIs" dxfId="3050" priority="1321" operator="greaterThan">
      <formula>$AL10</formula>
    </cfRule>
  </conditionalFormatting>
  <conditionalFormatting sqref="L19">
    <cfRule type="cellIs" dxfId="3049" priority="1283" operator="lessThanOrEqual">
      <formula>INDEX($AH19:$AJ19,1,L$7)</formula>
    </cfRule>
  </conditionalFormatting>
  <conditionalFormatting sqref="L21">
    <cfRule type="cellIs" dxfId="3048" priority="1278" operator="lessThanOrEqual">
      <formula>INDEX($AH21:$AJ21,1,L$7)</formula>
    </cfRule>
  </conditionalFormatting>
  <conditionalFormatting sqref="M20">
    <cfRule type="containsText" dxfId="3047" priority="1267" operator="containsText" text="n">
      <formula>NOT(ISERROR(SEARCH("n",M20)))</formula>
    </cfRule>
    <cfRule type="containsText" dxfId="3046" priority="1268" operator="containsText" text="&lt;">
      <formula>NOT(ISERROR(SEARCH("&lt;",M20)))</formula>
    </cfRule>
  </conditionalFormatting>
  <conditionalFormatting sqref="M22">
    <cfRule type="containsText" dxfId="3045" priority="1265" operator="containsText" text="n">
      <formula>NOT(ISERROR(SEARCH("n",M22)))</formula>
    </cfRule>
    <cfRule type="containsText" dxfId="3044" priority="1266" operator="containsText" text="&lt;">
      <formula>NOT(ISERROR(SEARCH("&lt;",M22)))</formula>
    </cfRule>
  </conditionalFormatting>
  <conditionalFormatting sqref="M23">
    <cfRule type="containsText" dxfId="3043" priority="1263" operator="containsText" text="n">
      <formula>NOT(ISERROR(SEARCH("n",M23)))</formula>
    </cfRule>
    <cfRule type="containsText" dxfId="3042" priority="1264" operator="containsText" text="&lt;">
      <formula>NOT(ISERROR(SEARCH("&lt;",M23)))</formula>
    </cfRule>
  </conditionalFormatting>
  <conditionalFormatting sqref="M24">
    <cfRule type="containsText" dxfId="3041" priority="1261" operator="containsText" text="n">
      <formula>NOT(ISERROR(SEARCH("n",M24)))</formula>
    </cfRule>
    <cfRule type="containsText" dxfId="3040" priority="1262" operator="containsText" text="&lt;">
      <formula>NOT(ISERROR(SEARCH("&lt;",M24)))</formula>
    </cfRule>
  </conditionalFormatting>
  <conditionalFormatting sqref="M31:M43">
    <cfRule type="cellIs" dxfId="3039" priority="1258" operator="greaterThan">
      <formula>$AN31</formula>
    </cfRule>
    <cfRule type="cellIs" dxfId="3038" priority="1271" operator="greaterThan">
      <formula>$AM31</formula>
    </cfRule>
    <cfRule type="cellIs" dxfId="3037" priority="1272" operator="greaterThan">
      <formula>$AL31</formula>
    </cfRule>
  </conditionalFormatting>
  <conditionalFormatting sqref="M20">
    <cfRule type="containsText" dxfId="3036" priority="1255" operator="containsText" text="n">
      <formula>NOT(ISERROR(SEARCH("n",M20)))</formula>
    </cfRule>
    <cfRule type="containsText" dxfId="3035" priority="1256" operator="containsText" text="&lt;">
      <formula>NOT(ISERROR(SEARCH("&lt;",M20)))</formula>
    </cfRule>
  </conditionalFormatting>
  <conditionalFormatting sqref="M22">
    <cfRule type="containsText" dxfId="3034" priority="1253" operator="containsText" text="n">
      <formula>NOT(ISERROR(SEARCH("n",M22)))</formula>
    </cfRule>
    <cfRule type="containsText" dxfId="3033" priority="1254" operator="containsText" text="&lt;">
      <formula>NOT(ISERROR(SEARCH("&lt;",M22)))</formula>
    </cfRule>
  </conditionalFormatting>
  <conditionalFormatting sqref="M23">
    <cfRule type="containsText" dxfId="3032" priority="1251" operator="containsText" text="n">
      <formula>NOT(ISERROR(SEARCH("n",M23)))</formula>
    </cfRule>
    <cfRule type="containsText" dxfId="3031" priority="1252" operator="containsText" text="&lt;">
      <formula>NOT(ISERROR(SEARCH("&lt;",M23)))</formula>
    </cfRule>
  </conditionalFormatting>
  <conditionalFormatting sqref="M24">
    <cfRule type="containsText" dxfId="3030" priority="1249" operator="containsText" text="n">
      <formula>NOT(ISERROR(SEARCH("n",M24)))</formula>
    </cfRule>
    <cfRule type="containsText" dxfId="3029" priority="1250" operator="containsText" text="&lt;">
      <formula>NOT(ISERROR(SEARCH("&lt;",M24)))</formula>
    </cfRule>
  </conditionalFormatting>
  <conditionalFormatting sqref="M21">
    <cfRule type="containsText" dxfId="3028" priority="1246" operator="containsText" text="n">
      <formula>NOT(ISERROR(SEARCH("n",M21)))</formula>
    </cfRule>
    <cfRule type="containsText" dxfId="3027" priority="1247" operator="containsText" text="&lt;">
      <formula>NOT(ISERROR(SEARCH("&lt;",M21)))</formula>
    </cfRule>
  </conditionalFormatting>
  <conditionalFormatting sqref="M25">
    <cfRule type="containsText" dxfId="3026" priority="1244" operator="containsText" text="n">
      <formula>NOT(ISERROR(SEARCH("n",M25)))</formula>
    </cfRule>
    <cfRule type="containsText" dxfId="3025" priority="1245" operator="containsText" text="&lt;">
      <formula>NOT(ISERROR(SEARCH("&lt;",M25)))</formula>
    </cfRule>
  </conditionalFormatting>
  <conditionalFormatting sqref="M41">
    <cfRule type="cellIs" dxfId="3024" priority="1273" operator="greaterThanOrEqual">
      <formula>$AH$41</formula>
    </cfRule>
  </conditionalFormatting>
  <conditionalFormatting sqref="M31:M43 M10:M15 M17 M19:M28">
    <cfRule type="containsText" dxfId="3023" priority="1232" operator="containsText" text="f">
      <formula>NOT(ISERROR(SEARCH("f",M10)))</formula>
    </cfRule>
    <cfRule type="containsText" dxfId="3022" priority="1233" operator="containsText" text="&lt;">
      <formula>NOT(ISERROR(SEARCH("&lt;",M10)))</formula>
    </cfRule>
    <cfRule type="containsText" dxfId="3021" priority="1235" operator="containsText" text="n">
      <formula>NOT(ISERROR(SEARCH("n",M10)))</formula>
    </cfRule>
  </conditionalFormatting>
  <conditionalFormatting sqref="M11">
    <cfRule type="cellIs" dxfId="3020" priority="1238" operator="greaterThan">
      <formula>$AN11</formula>
    </cfRule>
    <cfRule type="cellIs" dxfId="3019" priority="1239" operator="greaterThan">
      <formula>$AL11</formula>
    </cfRule>
    <cfRule type="cellIs" dxfId="3018" priority="1240" operator="greaterThan">
      <formula>$AK11</formula>
    </cfRule>
    <cfRule type="cellIs" dxfId="3017" priority="1248" operator="greaterThan">
      <formula>INDEX($AH10:$AJ10,1,M$7)</formula>
    </cfRule>
  </conditionalFormatting>
  <conditionalFormatting sqref="M10">
    <cfRule type="cellIs" dxfId="3016" priority="1237" operator="greaterThan">
      <formula>$AN10</formula>
    </cfRule>
    <cfRule type="cellIs" dxfId="3015" priority="1276" operator="greaterThan">
      <formula>$AK10</formula>
    </cfRule>
    <cfRule type="cellIs" dxfId="3014" priority="1277" operator="greaterThan">
      <formula>INDEX($AH10:$AJ10,1,M$7)</formula>
    </cfRule>
  </conditionalFormatting>
  <conditionalFormatting sqref="M10">
    <cfRule type="cellIs" dxfId="3013" priority="1274" operator="greaterThan">
      <formula>$AL10</formula>
    </cfRule>
  </conditionalFormatting>
  <conditionalFormatting sqref="M19">
    <cfRule type="cellIs" dxfId="3012" priority="1236" operator="lessThanOrEqual">
      <formula>INDEX($AH19:$AJ19,1,M$7)</formula>
    </cfRule>
  </conditionalFormatting>
  <conditionalFormatting sqref="M21">
    <cfRule type="cellIs" dxfId="3011" priority="1231" operator="lessThanOrEqual">
      <formula>INDEX($AH21:$AJ21,1,M$7)</formula>
    </cfRule>
  </conditionalFormatting>
  <conditionalFormatting sqref="N20">
    <cfRule type="containsText" dxfId="3010" priority="1220" operator="containsText" text="n">
      <formula>NOT(ISERROR(SEARCH("n",N20)))</formula>
    </cfRule>
    <cfRule type="containsText" dxfId="3009" priority="1221" operator="containsText" text="&lt;">
      <formula>NOT(ISERROR(SEARCH("&lt;",N20)))</formula>
    </cfRule>
  </conditionalFormatting>
  <conditionalFormatting sqref="N22">
    <cfRule type="containsText" dxfId="3008" priority="1218" operator="containsText" text="n">
      <formula>NOT(ISERROR(SEARCH("n",N22)))</formula>
    </cfRule>
    <cfRule type="containsText" dxfId="3007" priority="1219" operator="containsText" text="&lt;">
      <formula>NOT(ISERROR(SEARCH("&lt;",N22)))</formula>
    </cfRule>
  </conditionalFormatting>
  <conditionalFormatting sqref="N23">
    <cfRule type="containsText" dxfId="3006" priority="1216" operator="containsText" text="n">
      <formula>NOT(ISERROR(SEARCH("n",N23)))</formula>
    </cfRule>
    <cfRule type="containsText" dxfId="3005" priority="1217" operator="containsText" text="&lt;">
      <formula>NOT(ISERROR(SEARCH("&lt;",N23)))</formula>
    </cfRule>
  </conditionalFormatting>
  <conditionalFormatting sqref="N24">
    <cfRule type="containsText" dxfId="3004" priority="1214" operator="containsText" text="n">
      <formula>NOT(ISERROR(SEARCH("n",N24)))</formula>
    </cfRule>
    <cfRule type="containsText" dxfId="3003" priority="1215" operator="containsText" text="&lt;">
      <formula>NOT(ISERROR(SEARCH("&lt;",N24)))</formula>
    </cfRule>
  </conditionalFormatting>
  <conditionalFormatting sqref="N31:N43">
    <cfRule type="cellIs" dxfId="3002" priority="1211" operator="greaterThan">
      <formula>$AN31</formula>
    </cfRule>
    <cfRule type="cellIs" dxfId="3001" priority="1224" operator="greaterThan">
      <formula>$AM31</formula>
    </cfRule>
    <cfRule type="cellIs" dxfId="3000" priority="1225" operator="greaterThan">
      <formula>$AL31</formula>
    </cfRule>
  </conditionalFormatting>
  <conditionalFormatting sqref="N20">
    <cfRule type="containsText" dxfId="2999" priority="1208" operator="containsText" text="n">
      <formula>NOT(ISERROR(SEARCH("n",N20)))</formula>
    </cfRule>
    <cfRule type="containsText" dxfId="2998" priority="1209" operator="containsText" text="&lt;">
      <formula>NOT(ISERROR(SEARCH("&lt;",N20)))</formula>
    </cfRule>
  </conditionalFormatting>
  <conditionalFormatting sqref="N22">
    <cfRule type="containsText" dxfId="2997" priority="1206" operator="containsText" text="n">
      <formula>NOT(ISERROR(SEARCH("n",N22)))</formula>
    </cfRule>
    <cfRule type="containsText" dxfId="2996" priority="1207" operator="containsText" text="&lt;">
      <formula>NOT(ISERROR(SEARCH("&lt;",N22)))</formula>
    </cfRule>
  </conditionalFormatting>
  <conditionalFormatting sqref="N23">
    <cfRule type="containsText" dxfId="2995" priority="1204" operator="containsText" text="n">
      <formula>NOT(ISERROR(SEARCH("n",N23)))</formula>
    </cfRule>
    <cfRule type="containsText" dxfId="2994" priority="1205" operator="containsText" text="&lt;">
      <formula>NOT(ISERROR(SEARCH("&lt;",N23)))</formula>
    </cfRule>
  </conditionalFormatting>
  <conditionalFormatting sqref="N24">
    <cfRule type="containsText" dxfId="2993" priority="1202" operator="containsText" text="n">
      <formula>NOT(ISERROR(SEARCH("n",N24)))</formula>
    </cfRule>
    <cfRule type="containsText" dxfId="2992" priority="1203" operator="containsText" text="&lt;">
      <formula>NOT(ISERROR(SEARCH("&lt;",N24)))</formula>
    </cfRule>
  </conditionalFormatting>
  <conditionalFormatting sqref="N21">
    <cfRule type="containsText" dxfId="2991" priority="1199" operator="containsText" text="n">
      <formula>NOT(ISERROR(SEARCH("n",N21)))</formula>
    </cfRule>
    <cfRule type="containsText" dxfId="2990" priority="1200" operator="containsText" text="&lt;">
      <formula>NOT(ISERROR(SEARCH("&lt;",N21)))</formula>
    </cfRule>
  </conditionalFormatting>
  <conditionalFormatting sqref="N25">
    <cfRule type="containsText" dxfId="2989" priority="1197" operator="containsText" text="n">
      <formula>NOT(ISERROR(SEARCH("n",N25)))</formula>
    </cfRule>
    <cfRule type="containsText" dxfId="2988" priority="1198" operator="containsText" text="&lt;">
      <formula>NOT(ISERROR(SEARCH("&lt;",N25)))</formula>
    </cfRule>
  </conditionalFormatting>
  <conditionalFormatting sqref="N41">
    <cfRule type="cellIs" dxfId="2987" priority="1226" operator="greaterThanOrEqual">
      <formula>$AH$41</formula>
    </cfRule>
  </conditionalFormatting>
  <conditionalFormatting sqref="N31:N43 N10:N15 N17 N19:N28">
    <cfRule type="containsText" dxfId="2986" priority="1185" operator="containsText" text="f">
      <formula>NOT(ISERROR(SEARCH("f",N10)))</formula>
    </cfRule>
    <cfRule type="containsText" dxfId="2985" priority="1186" operator="containsText" text="&lt;">
      <formula>NOT(ISERROR(SEARCH("&lt;",N10)))</formula>
    </cfRule>
    <cfRule type="containsText" dxfId="2984" priority="1188" operator="containsText" text="n">
      <formula>NOT(ISERROR(SEARCH("n",N10)))</formula>
    </cfRule>
  </conditionalFormatting>
  <conditionalFormatting sqref="N11">
    <cfRule type="cellIs" dxfId="2983" priority="1191" operator="greaterThan">
      <formula>$AN11</formula>
    </cfRule>
    <cfRule type="cellIs" dxfId="2982" priority="1192" operator="greaterThan">
      <formula>$AL11</formula>
    </cfRule>
    <cfRule type="cellIs" dxfId="2981" priority="1193" operator="greaterThan">
      <formula>$AK11</formula>
    </cfRule>
    <cfRule type="cellIs" dxfId="2980" priority="1201" operator="greaterThan">
      <formula>INDEX($AH10:$AJ10,1,N$7)</formula>
    </cfRule>
  </conditionalFormatting>
  <conditionalFormatting sqref="N10">
    <cfRule type="cellIs" dxfId="2979" priority="1190" operator="greaterThan">
      <formula>$AN10</formula>
    </cfRule>
    <cfRule type="cellIs" dxfId="2978" priority="1229" operator="greaterThan">
      <formula>$AK10</formula>
    </cfRule>
    <cfRule type="cellIs" dxfId="2977" priority="1230" operator="greaterThan">
      <formula>INDEX($AH10:$AJ10,1,N$7)</formula>
    </cfRule>
  </conditionalFormatting>
  <conditionalFormatting sqref="N10">
    <cfRule type="cellIs" dxfId="2976" priority="1227" operator="greaterThan">
      <formula>$AL10</formula>
    </cfRule>
  </conditionalFormatting>
  <conditionalFormatting sqref="N19">
    <cfRule type="cellIs" dxfId="2975" priority="1189" operator="lessThanOrEqual">
      <formula>INDEX($AH19:$AJ19,1,N$7)</formula>
    </cfRule>
  </conditionalFormatting>
  <conditionalFormatting sqref="N21">
    <cfRule type="cellIs" dxfId="2974" priority="1184" operator="lessThanOrEqual">
      <formula>INDEX($AH21:$AJ21,1,N$7)</formula>
    </cfRule>
  </conditionalFormatting>
  <conditionalFormatting sqref="O20">
    <cfRule type="containsText" dxfId="2973" priority="1173" operator="containsText" text="n">
      <formula>NOT(ISERROR(SEARCH("n",O20)))</formula>
    </cfRule>
    <cfRule type="containsText" dxfId="2972" priority="1174" operator="containsText" text="&lt;">
      <formula>NOT(ISERROR(SEARCH("&lt;",O20)))</formula>
    </cfRule>
  </conditionalFormatting>
  <conditionalFormatting sqref="O22">
    <cfRule type="containsText" dxfId="2971" priority="1171" operator="containsText" text="n">
      <formula>NOT(ISERROR(SEARCH("n",O22)))</formula>
    </cfRule>
    <cfRule type="containsText" dxfId="2970" priority="1172" operator="containsText" text="&lt;">
      <formula>NOT(ISERROR(SEARCH("&lt;",O22)))</formula>
    </cfRule>
  </conditionalFormatting>
  <conditionalFormatting sqref="O23">
    <cfRule type="containsText" dxfId="2969" priority="1169" operator="containsText" text="n">
      <formula>NOT(ISERROR(SEARCH("n",O23)))</formula>
    </cfRule>
    <cfRule type="containsText" dxfId="2968" priority="1170" operator="containsText" text="&lt;">
      <formula>NOT(ISERROR(SEARCH("&lt;",O23)))</formula>
    </cfRule>
  </conditionalFormatting>
  <conditionalFormatting sqref="O24">
    <cfRule type="containsText" dxfId="2967" priority="1167" operator="containsText" text="n">
      <formula>NOT(ISERROR(SEARCH("n",O24)))</formula>
    </cfRule>
    <cfRule type="containsText" dxfId="2966" priority="1168" operator="containsText" text="&lt;">
      <formula>NOT(ISERROR(SEARCH("&lt;",O24)))</formula>
    </cfRule>
  </conditionalFormatting>
  <conditionalFormatting sqref="O31:O43">
    <cfRule type="cellIs" dxfId="2965" priority="1164" operator="greaterThan">
      <formula>$AN31</formula>
    </cfRule>
    <cfRule type="cellIs" dxfId="2964" priority="1177" operator="greaterThan">
      <formula>$AM31</formula>
    </cfRule>
    <cfRule type="cellIs" dxfId="2963" priority="1178" operator="greaterThan">
      <formula>$AL31</formula>
    </cfRule>
  </conditionalFormatting>
  <conditionalFormatting sqref="O20">
    <cfRule type="containsText" dxfId="2962" priority="1161" operator="containsText" text="n">
      <formula>NOT(ISERROR(SEARCH("n",O20)))</formula>
    </cfRule>
    <cfRule type="containsText" dxfId="2961" priority="1162" operator="containsText" text="&lt;">
      <formula>NOT(ISERROR(SEARCH("&lt;",O20)))</formula>
    </cfRule>
  </conditionalFormatting>
  <conditionalFormatting sqref="O22">
    <cfRule type="containsText" dxfId="2960" priority="1159" operator="containsText" text="n">
      <formula>NOT(ISERROR(SEARCH("n",O22)))</formula>
    </cfRule>
    <cfRule type="containsText" dxfId="2959" priority="1160" operator="containsText" text="&lt;">
      <formula>NOT(ISERROR(SEARCH("&lt;",O22)))</formula>
    </cfRule>
  </conditionalFormatting>
  <conditionalFormatting sqref="O23">
    <cfRule type="containsText" dxfId="2958" priority="1157" operator="containsText" text="n">
      <formula>NOT(ISERROR(SEARCH("n",O23)))</formula>
    </cfRule>
    <cfRule type="containsText" dxfId="2957" priority="1158" operator="containsText" text="&lt;">
      <formula>NOT(ISERROR(SEARCH("&lt;",O23)))</formula>
    </cfRule>
  </conditionalFormatting>
  <conditionalFormatting sqref="O24">
    <cfRule type="containsText" dxfId="2956" priority="1155" operator="containsText" text="n">
      <formula>NOT(ISERROR(SEARCH("n",O24)))</formula>
    </cfRule>
    <cfRule type="containsText" dxfId="2955" priority="1156" operator="containsText" text="&lt;">
      <formula>NOT(ISERROR(SEARCH("&lt;",O24)))</formula>
    </cfRule>
  </conditionalFormatting>
  <conditionalFormatting sqref="O21">
    <cfRule type="containsText" dxfId="2954" priority="1152" operator="containsText" text="n">
      <formula>NOT(ISERROR(SEARCH("n",O21)))</formula>
    </cfRule>
    <cfRule type="containsText" dxfId="2953" priority="1153" operator="containsText" text="&lt;">
      <formula>NOT(ISERROR(SEARCH("&lt;",O21)))</formula>
    </cfRule>
  </conditionalFormatting>
  <conditionalFormatting sqref="O25">
    <cfRule type="containsText" dxfId="2952" priority="1150" operator="containsText" text="n">
      <formula>NOT(ISERROR(SEARCH("n",O25)))</formula>
    </cfRule>
    <cfRule type="containsText" dxfId="2951" priority="1151" operator="containsText" text="&lt;">
      <formula>NOT(ISERROR(SEARCH("&lt;",O25)))</formula>
    </cfRule>
  </conditionalFormatting>
  <conditionalFormatting sqref="O41">
    <cfRule type="cellIs" dxfId="2950" priority="1179" operator="greaterThanOrEqual">
      <formula>$AH$41</formula>
    </cfRule>
  </conditionalFormatting>
  <conditionalFormatting sqref="O31:O43 O10:O15 O17 O19:O28">
    <cfRule type="containsText" dxfId="2949" priority="1138" operator="containsText" text="f">
      <formula>NOT(ISERROR(SEARCH("f",O10)))</formula>
    </cfRule>
    <cfRule type="containsText" dxfId="2948" priority="1139" operator="containsText" text="&lt;">
      <formula>NOT(ISERROR(SEARCH("&lt;",O10)))</formula>
    </cfRule>
    <cfRule type="containsText" dxfId="2947" priority="1141" operator="containsText" text="n">
      <formula>NOT(ISERROR(SEARCH("n",O10)))</formula>
    </cfRule>
  </conditionalFormatting>
  <conditionalFormatting sqref="O11">
    <cfRule type="cellIs" dxfId="2946" priority="1144" operator="greaterThan">
      <formula>$AN11</formula>
    </cfRule>
    <cfRule type="cellIs" dxfId="2945" priority="1145" operator="greaterThan">
      <formula>$AL11</formula>
    </cfRule>
    <cfRule type="cellIs" dxfId="2944" priority="1146" operator="greaterThan">
      <formula>$AK11</formula>
    </cfRule>
    <cfRule type="cellIs" dxfId="2943" priority="1154" operator="greaterThan">
      <formula>INDEX($AH10:$AJ10,1,O$7)</formula>
    </cfRule>
  </conditionalFormatting>
  <conditionalFormatting sqref="O10">
    <cfRule type="cellIs" dxfId="2942" priority="1143" operator="greaterThan">
      <formula>$AN10</formula>
    </cfRule>
    <cfRule type="cellIs" dxfId="2941" priority="1182" operator="greaterThan">
      <formula>$AK10</formula>
    </cfRule>
    <cfRule type="cellIs" dxfId="2940" priority="1183" operator="greaterThan">
      <formula>INDEX($AH10:$AJ10,1,O$7)</formula>
    </cfRule>
  </conditionalFormatting>
  <conditionalFormatting sqref="O10">
    <cfRule type="cellIs" dxfId="2939" priority="1180" operator="greaterThan">
      <formula>$AL10</formula>
    </cfRule>
  </conditionalFormatting>
  <conditionalFormatting sqref="O19">
    <cfRule type="cellIs" dxfId="2938" priority="1142" operator="lessThanOrEqual">
      <formula>INDEX($AH19:$AJ19,1,O$7)</formula>
    </cfRule>
  </conditionalFormatting>
  <conditionalFormatting sqref="O21">
    <cfRule type="cellIs" dxfId="2937" priority="1137" operator="lessThanOrEqual">
      <formula>INDEX($AH21:$AJ21,1,O$7)</formula>
    </cfRule>
  </conditionalFormatting>
  <conditionalFormatting sqref="P20">
    <cfRule type="containsText" dxfId="2936" priority="1126" operator="containsText" text="n">
      <formula>NOT(ISERROR(SEARCH("n",P20)))</formula>
    </cfRule>
    <cfRule type="containsText" dxfId="2935" priority="1127" operator="containsText" text="&lt;">
      <formula>NOT(ISERROR(SEARCH("&lt;",P20)))</formula>
    </cfRule>
  </conditionalFormatting>
  <conditionalFormatting sqref="P22">
    <cfRule type="containsText" dxfId="2934" priority="1124" operator="containsText" text="n">
      <formula>NOT(ISERROR(SEARCH("n",P22)))</formula>
    </cfRule>
    <cfRule type="containsText" dxfId="2933" priority="1125" operator="containsText" text="&lt;">
      <formula>NOT(ISERROR(SEARCH("&lt;",P22)))</formula>
    </cfRule>
  </conditionalFormatting>
  <conditionalFormatting sqref="P23">
    <cfRule type="containsText" dxfId="2932" priority="1122" operator="containsText" text="n">
      <formula>NOT(ISERROR(SEARCH("n",P23)))</formula>
    </cfRule>
    <cfRule type="containsText" dxfId="2931" priority="1123" operator="containsText" text="&lt;">
      <formula>NOT(ISERROR(SEARCH("&lt;",P23)))</formula>
    </cfRule>
  </conditionalFormatting>
  <conditionalFormatting sqref="P24">
    <cfRule type="containsText" dxfId="2930" priority="1120" operator="containsText" text="n">
      <formula>NOT(ISERROR(SEARCH("n",P24)))</formula>
    </cfRule>
    <cfRule type="containsText" dxfId="2929" priority="1121" operator="containsText" text="&lt;">
      <formula>NOT(ISERROR(SEARCH("&lt;",P24)))</formula>
    </cfRule>
  </conditionalFormatting>
  <conditionalFormatting sqref="P31:P43">
    <cfRule type="cellIs" dxfId="2928" priority="1117" operator="greaterThan">
      <formula>$AN31</formula>
    </cfRule>
    <cfRule type="cellIs" dxfId="2927" priority="1130" operator="greaterThan">
      <formula>$AM31</formula>
    </cfRule>
    <cfRule type="cellIs" dxfId="2926" priority="1131" operator="greaterThan">
      <formula>$AL31</formula>
    </cfRule>
  </conditionalFormatting>
  <conditionalFormatting sqref="P20">
    <cfRule type="containsText" dxfId="2925" priority="1114" operator="containsText" text="n">
      <formula>NOT(ISERROR(SEARCH("n",P20)))</formula>
    </cfRule>
    <cfRule type="containsText" dxfId="2924" priority="1115" operator="containsText" text="&lt;">
      <formula>NOT(ISERROR(SEARCH("&lt;",P20)))</formula>
    </cfRule>
  </conditionalFormatting>
  <conditionalFormatting sqref="P22">
    <cfRule type="containsText" dxfId="2923" priority="1112" operator="containsText" text="n">
      <formula>NOT(ISERROR(SEARCH("n",P22)))</formula>
    </cfRule>
    <cfRule type="containsText" dxfId="2922" priority="1113" operator="containsText" text="&lt;">
      <formula>NOT(ISERROR(SEARCH("&lt;",P22)))</formula>
    </cfRule>
  </conditionalFormatting>
  <conditionalFormatting sqref="P23">
    <cfRule type="containsText" dxfId="2921" priority="1110" operator="containsText" text="n">
      <formula>NOT(ISERROR(SEARCH("n",P23)))</formula>
    </cfRule>
    <cfRule type="containsText" dxfId="2920" priority="1111" operator="containsText" text="&lt;">
      <formula>NOT(ISERROR(SEARCH("&lt;",P23)))</formula>
    </cfRule>
  </conditionalFormatting>
  <conditionalFormatting sqref="P24">
    <cfRule type="containsText" dxfId="2919" priority="1108" operator="containsText" text="n">
      <formula>NOT(ISERROR(SEARCH("n",P24)))</formula>
    </cfRule>
    <cfRule type="containsText" dxfId="2918" priority="1109" operator="containsText" text="&lt;">
      <formula>NOT(ISERROR(SEARCH("&lt;",P24)))</formula>
    </cfRule>
  </conditionalFormatting>
  <conditionalFormatting sqref="P21">
    <cfRule type="containsText" dxfId="2917" priority="1105" operator="containsText" text="n">
      <formula>NOT(ISERROR(SEARCH("n",P21)))</formula>
    </cfRule>
    <cfRule type="containsText" dxfId="2916" priority="1106" operator="containsText" text="&lt;">
      <formula>NOT(ISERROR(SEARCH("&lt;",P21)))</formula>
    </cfRule>
  </conditionalFormatting>
  <conditionalFormatting sqref="P25">
    <cfRule type="containsText" dxfId="2915" priority="1103" operator="containsText" text="n">
      <formula>NOT(ISERROR(SEARCH("n",P25)))</formula>
    </cfRule>
    <cfRule type="containsText" dxfId="2914" priority="1104" operator="containsText" text="&lt;">
      <formula>NOT(ISERROR(SEARCH("&lt;",P25)))</formula>
    </cfRule>
  </conditionalFormatting>
  <conditionalFormatting sqref="P41">
    <cfRule type="cellIs" dxfId="2913" priority="1132" operator="greaterThanOrEqual">
      <formula>$AH$41</formula>
    </cfRule>
  </conditionalFormatting>
  <conditionalFormatting sqref="P31:P43 P10:P15 P17 P19:P28">
    <cfRule type="containsText" dxfId="2912" priority="1091" operator="containsText" text="f">
      <formula>NOT(ISERROR(SEARCH("f",P10)))</formula>
    </cfRule>
    <cfRule type="containsText" dxfId="2911" priority="1092" operator="containsText" text="&lt;">
      <formula>NOT(ISERROR(SEARCH("&lt;",P10)))</formula>
    </cfRule>
    <cfRule type="containsText" dxfId="2910" priority="1094" operator="containsText" text="n">
      <formula>NOT(ISERROR(SEARCH("n",P10)))</formula>
    </cfRule>
  </conditionalFormatting>
  <conditionalFormatting sqref="P11">
    <cfRule type="cellIs" dxfId="2909" priority="1097" operator="greaterThan">
      <formula>$AN11</formula>
    </cfRule>
    <cfRule type="cellIs" dxfId="2908" priority="1098" operator="greaterThan">
      <formula>$AL11</formula>
    </cfRule>
    <cfRule type="cellIs" dxfId="2907" priority="1099" operator="greaterThan">
      <formula>$AK11</formula>
    </cfRule>
    <cfRule type="cellIs" dxfId="2906" priority="1107" operator="greaterThan">
      <formula>INDEX($AH10:$AJ10,1,P$7)</formula>
    </cfRule>
  </conditionalFormatting>
  <conditionalFormatting sqref="P10">
    <cfRule type="cellIs" dxfId="2905" priority="1096" operator="greaterThan">
      <formula>$AN10</formula>
    </cfRule>
    <cfRule type="cellIs" dxfId="2904" priority="1135" operator="greaterThan">
      <formula>$AK10</formula>
    </cfRule>
    <cfRule type="cellIs" dxfId="2903" priority="1136" operator="greaterThan">
      <formula>INDEX($AH10:$AJ10,1,P$7)</formula>
    </cfRule>
  </conditionalFormatting>
  <conditionalFormatting sqref="P10">
    <cfRule type="cellIs" dxfId="2902" priority="1133" operator="greaterThan">
      <formula>$AL10</formula>
    </cfRule>
  </conditionalFormatting>
  <conditionalFormatting sqref="P19">
    <cfRule type="cellIs" dxfId="2901" priority="1095" operator="lessThanOrEqual">
      <formula>INDEX($AH19:$AJ19,1,P$7)</formula>
    </cfRule>
  </conditionalFormatting>
  <conditionalFormatting sqref="P21">
    <cfRule type="cellIs" dxfId="2900" priority="1090" operator="lessThanOrEqual">
      <formula>INDEX($AH21:$AJ21,1,P$7)</formula>
    </cfRule>
  </conditionalFormatting>
  <conditionalFormatting sqref="Q20">
    <cfRule type="containsText" dxfId="2899" priority="1079" operator="containsText" text="n">
      <formula>NOT(ISERROR(SEARCH("n",Q20)))</formula>
    </cfRule>
    <cfRule type="containsText" dxfId="2898" priority="1080" operator="containsText" text="&lt;">
      <formula>NOT(ISERROR(SEARCH("&lt;",Q20)))</formula>
    </cfRule>
  </conditionalFormatting>
  <conditionalFormatting sqref="Q22">
    <cfRule type="containsText" dxfId="2897" priority="1077" operator="containsText" text="n">
      <formula>NOT(ISERROR(SEARCH("n",Q22)))</formula>
    </cfRule>
    <cfRule type="containsText" dxfId="2896" priority="1078" operator="containsText" text="&lt;">
      <formula>NOT(ISERROR(SEARCH("&lt;",Q22)))</formula>
    </cfRule>
  </conditionalFormatting>
  <conditionalFormatting sqref="Q23">
    <cfRule type="containsText" dxfId="2895" priority="1075" operator="containsText" text="n">
      <formula>NOT(ISERROR(SEARCH("n",Q23)))</formula>
    </cfRule>
    <cfRule type="containsText" dxfId="2894" priority="1076" operator="containsText" text="&lt;">
      <formula>NOT(ISERROR(SEARCH("&lt;",Q23)))</formula>
    </cfRule>
  </conditionalFormatting>
  <conditionalFormatting sqref="Q24">
    <cfRule type="containsText" dxfId="2893" priority="1073" operator="containsText" text="n">
      <formula>NOT(ISERROR(SEARCH("n",Q24)))</formula>
    </cfRule>
    <cfRule type="containsText" dxfId="2892" priority="1074" operator="containsText" text="&lt;">
      <formula>NOT(ISERROR(SEARCH("&lt;",Q24)))</formula>
    </cfRule>
  </conditionalFormatting>
  <conditionalFormatting sqref="Q31:Q43">
    <cfRule type="cellIs" dxfId="2891" priority="1070" operator="greaterThan">
      <formula>$AN31</formula>
    </cfRule>
    <cfRule type="cellIs" dxfId="2890" priority="1083" operator="greaterThan">
      <formula>$AM31</formula>
    </cfRule>
    <cfRule type="cellIs" dxfId="2889" priority="1084" operator="greaterThan">
      <formula>$AL31</formula>
    </cfRule>
  </conditionalFormatting>
  <conditionalFormatting sqref="Q20">
    <cfRule type="containsText" dxfId="2888" priority="1067" operator="containsText" text="n">
      <formula>NOT(ISERROR(SEARCH("n",Q20)))</formula>
    </cfRule>
    <cfRule type="containsText" dxfId="2887" priority="1068" operator="containsText" text="&lt;">
      <formula>NOT(ISERROR(SEARCH("&lt;",Q20)))</formula>
    </cfRule>
  </conditionalFormatting>
  <conditionalFormatting sqref="Q22">
    <cfRule type="containsText" dxfId="2886" priority="1065" operator="containsText" text="n">
      <formula>NOT(ISERROR(SEARCH("n",Q22)))</formula>
    </cfRule>
    <cfRule type="containsText" dxfId="2885" priority="1066" operator="containsText" text="&lt;">
      <formula>NOT(ISERROR(SEARCH("&lt;",Q22)))</formula>
    </cfRule>
  </conditionalFormatting>
  <conditionalFormatting sqref="Q23">
    <cfRule type="containsText" dxfId="2884" priority="1063" operator="containsText" text="n">
      <formula>NOT(ISERROR(SEARCH("n",Q23)))</formula>
    </cfRule>
    <cfRule type="containsText" dxfId="2883" priority="1064" operator="containsText" text="&lt;">
      <formula>NOT(ISERROR(SEARCH("&lt;",Q23)))</formula>
    </cfRule>
  </conditionalFormatting>
  <conditionalFormatting sqref="Q24">
    <cfRule type="containsText" dxfId="2882" priority="1061" operator="containsText" text="n">
      <formula>NOT(ISERROR(SEARCH("n",Q24)))</formula>
    </cfRule>
    <cfRule type="containsText" dxfId="2881" priority="1062" operator="containsText" text="&lt;">
      <formula>NOT(ISERROR(SEARCH("&lt;",Q24)))</formula>
    </cfRule>
  </conditionalFormatting>
  <conditionalFormatting sqref="Q21">
    <cfRule type="containsText" dxfId="2880" priority="1058" operator="containsText" text="n">
      <formula>NOT(ISERROR(SEARCH("n",Q21)))</formula>
    </cfRule>
    <cfRule type="containsText" dxfId="2879" priority="1059" operator="containsText" text="&lt;">
      <formula>NOT(ISERROR(SEARCH("&lt;",Q21)))</formula>
    </cfRule>
  </conditionalFormatting>
  <conditionalFormatting sqref="Q25">
    <cfRule type="containsText" dxfId="2878" priority="1056" operator="containsText" text="n">
      <formula>NOT(ISERROR(SEARCH("n",Q25)))</formula>
    </cfRule>
    <cfRule type="containsText" dxfId="2877" priority="1057" operator="containsText" text="&lt;">
      <formula>NOT(ISERROR(SEARCH("&lt;",Q25)))</formula>
    </cfRule>
  </conditionalFormatting>
  <conditionalFormatting sqref="Q41">
    <cfRule type="cellIs" dxfId="2876" priority="1085" operator="greaterThanOrEqual">
      <formula>$AH$41</formula>
    </cfRule>
  </conditionalFormatting>
  <conditionalFormatting sqref="Q31:Q43 Q10:Q15 Q17 Q19:Q28">
    <cfRule type="containsText" dxfId="2875" priority="1044" operator="containsText" text="f">
      <formula>NOT(ISERROR(SEARCH("f",Q10)))</formula>
    </cfRule>
    <cfRule type="containsText" dxfId="2874" priority="1045" operator="containsText" text="&lt;">
      <formula>NOT(ISERROR(SEARCH("&lt;",Q10)))</formula>
    </cfRule>
    <cfRule type="containsText" dxfId="2873" priority="1047" operator="containsText" text="n">
      <formula>NOT(ISERROR(SEARCH("n",Q10)))</formula>
    </cfRule>
  </conditionalFormatting>
  <conditionalFormatting sqref="Q11">
    <cfRule type="cellIs" dxfId="2872" priority="1050" operator="greaterThan">
      <formula>$AN11</formula>
    </cfRule>
    <cfRule type="cellIs" dxfId="2871" priority="1051" operator="greaterThan">
      <formula>$AL11</formula>
    </cfRule>
    <cfRule type="cellIs" dxfId="2870" priority="1052" operator="greaterThan">
      <formula>$AK11</formula>
    </cfRule>
    <cfRule type="cellIs" dxfId="2869" priority="1060" operator="greaterThan">
      <formula>INDEX($AH10:$AJ10,1,Q$7)</formula>
    </cfRule>
  </conditionalFormatting>
  <conditionalFormatting sqref="Q10">
    <cfRule type="cellIs" dxfId="2868" priority="1049" operator="greaterThan">
      <formula>$AN10</formula>
    </cfRule>
    <cfRule type="cellIs" dxfId="2867" priority="1088" operator="greaterThan">
      <formula>$AK10</formula>
    </cfRule>
    <cfRule type="cellIs" dxfId="2866" priority="1089" operator="greaterThan">
      <formula>INDEX($AH10:$AJ10,1,Q$7)</formula>
    </cfRule>
  </conditionalFormatting>
  <conditionalFormatting sqref="Q10">
    <cfRule type="cellIs" dxfId="2865" priority="1086" operator="greaterThan">
      <formula>$AL10</formula>
    </cfRule>
  </conditionalFormatting>
  <conditionalFormatting sqref="Q19">
    <cfRule type="cellIs" dxfId="2864" priority="1048" operator="lessThanOrEqual">
      <formula>INDEX($AH19:$AJ19,1,Q$7)</formula>
    </cfRule>
  </conditionalFormatting>
  <conditionalFormatting sqref="Q21">
    <cfRule type="cellIs" dxfId="2863" priority="1043" operator="lessThanOrEqual">
      <formula>INDEX($AH21:$AJ21,1,Q$7)</formula>
    </cfRule>
  </conditionalFormatting>
  <conditionalFormatting sqref="R20">
    <cfRule type="containsText" dxfId="2862" priority="1032" operator="containsText" text="n">
      <formula>NOT(ISERROR(SEARCH("n",R20)))</formula>
    </cfRule>
    <cfRule type="containsText" dxfId="2861" priority="1033" operator="containsText" text="&lt;">
      <formula>NOT(ISERROR(SEARCH("&lt;",R20)))</formula>
    </cfRule>
  </conditionalFormatting>
  <conditionalFormatting sqref="R22">
    <cfRule type="containsText" dxfId="2860" priority="1030" operator="containsText" text="n">
      <formula>NOT(ISERROR(SEARCH("n",R22)))</formula>
    </cfRule>
    <cfRule type="containsText" dxfId="2859" priority="1031" operator="containsText" text="&lt;">
      <formula>NOT(ISERROR(SEARCH("&lt;",R22)))</formula>
    </cfRule>
  </conditionalFormatting>
  <conditionalFormatting sqref="R23">
    <cfRule type="containsText" dxfId="2858" priority="1028" operator="containsText" text="n">
      <formula>NOT(ISERROR(SEARCH("n",R23)))</formula>
    </cfRule>
    <cfRule type="containsText" dxfId="2857" priority="1029" operator="containsText" text="&lt;">
      <formula>NOT(ISERROR(SEARCH("&lt;",R23)))</formula>
    </cfRule>
  </conditionalFormatting>
  <conditionalFormatting sqref="R24">
    <cfRule type="containsText" dxfId="2856" priority="1026" operator="containsText" text="n">
      <formula>NOT(ISERROR(SEARCH("n",R24)))</formula>
    </cfRule>
    <cfRule type="containsText" dxfId="2855" priority="1027" operator="containsText" text="&lt;">
      <formula>NOT(ISERROR(SEARCH("&lt;",R24)))</formula>
    </cfRule>
  </conditionalFormatting>
  <conditionalFormatting sqref="R31:R43">
    <cfRule type="cellIs" dxfId="2854" priority="1023" operator="greaterThan">
      <formula>$AN31</formula>
    </cfRule>
    <cfRule type="cellIs" dxfId="2853" priority="1036" operator="greaterThan">
      <formula>$AM31</formula>
    </cfRule>
    <cfRule type="cellIs" dxfId="2852" priority="1037" operator="greaterThan">
      <formula>$AL31</formula>
    </cfRule>
  </conditionalFormatting>
  <conditionalFormatting sqref="R20">
    <cfRule type="containsText" dxfId="2851" priority="1020" operator="containsText" text="n">
      <formula>NOT(ISERROR(SEARCH("n",R20)))</formula>
    </cfRule>
    <cfRule type="containsText" dxfId="2850" priority="1021" operator="containsText" text="&lt;">
      <formula>NOT(ISERROR(SEARCH("&lt;",R20)))</formula>
    </cfRule>
  </conditionalFormatting>
  <conditionalFormatting sqref="R22">
    <cfRule type="containsText" dxfId="2849" priority="1018" operator="containsText" text="n">
      <formula>NOT(ISERROR(SEARCH("n",R22)))</formula>
    </cfRule>
    <cfRule type="containsText" dxfId="2848" priority="1019" operator="containsText" text="&lt;">
      <formula>NOT(ISERROR(SEARCH("&lt;",R22)))</formula>
    </cfRule>
  </conditionalFormatting>
  <conditionalFormatting sqref="R23">
    <cfRule type="containsText" dxfId="2847" priority="1016" operator="containsText" text="n">
      <formula>NOT(ISERROR(SEARCH("n",R23)))</formula>
    </cfRule>
    <cfRule type="containsText" dxfId="2846" priority="1017" operator="containsText" text="&lt;">
      <formula>NOT(ISERROR(SEARCH("&lt;",R23)))</formula>
    </cfRule>
  </conditionalFormatting>
  <conditionalFormatting sqref="R24">
    <cfRule type="containsText" dxfId="2845" priority="1014" operator="containsText" text="n">
      <formula>NOT(ISERROR(SEARCH("n",R24)))</formula>
    </cfRule>
    <cfRule type="containsText" dxfId="2844" priority="1015" operator="containsText" text="&lt;">
      <formula>NOT(ISERROR(SEARCH("&lt;",R24)))</formula>
    </cfRule>
  </conditionalFormatting>
  <conditionalFormatting sqref="R21">
    <cfRule type="containsText" dxfId="2843" priority="1011" operator="containsText" text="n">
      <formula>NOT(ISERROR(SEARCH("n",R21)))</formula>
    </cfRule>
    <cfRule type="containsText" dxfId="2842" priority="1012" operator="containsText" text="&lt;">
      <formula>NOT(ISERROR(SEARCH("&lt;",R21)))</formula>
    </cfRule>
  </conditionalFormatting>
  <conditionalFormatting sqref="R25">
    <cfRule type="containsText" dxfId="2841" priority="1009" operator="containsText" text="n">
      <formula>NOT(ISERROR(SEARCH("n",R25)))</formula>
    </cfRule>
    <cfRule type="containsText" dxfId="2840" priority="1010" operator="containsText" text="&lt;">
      <formula>NOT(ISERROR(SEARCH("&lt;",R25)))</formula>
    </cfRule>
  </conditionalFormatting>
  <conditionalFormatting sqref="R41">
    <cfRule type="cellIs" dxfId="2839" priority="1038" operator="greaterThanOrEqual">
      <formula>$AH$41</formula>
    </cfRule>
  </conditionalFormatting>
  <conditionalFormatting sqref="R31:R43 R10:R15 R17 R19:R28">
    <cfRule type="containsText" dxfId="2838" priority="997" operator="containsText" text="f">
      <formula>NOT(ISERROR(SEARCH("f",R10)))</formula>
    </cfRule>
    <cfRule type="containsText" dxfId="2837" priority="998" operator="containsText" text="&lt;">
      <formula>NOT(ISERROR(SEARCH("&lt;",R10)))</formula>
    </cfRule>
    <cfRule type="containsText" dxfId="2836" priority="1000" operator="containsText" text="n">
      <formula>NOT(ISERROR(SEARCH("n",R10)))</formula>
    </cfRule>
  </conditionalFormatting>
  <conditionalFormatting sqref="R11">
    <cfRule type="cellIs" dxfId="2835" priority="1003" operator="greaterThan">
      <formula>$AN11</formula>
    </cfRule>
    <cfRule type="cellIs" dxfId="2834" priority="1004" operator="greaterThan">
      <formula>$AL11</formula>
    </cfRule>
    <cfRule type="cellIs" dxfId="2833" priority="1005" operator="greaterThan">
      <formula>$AK11</formula>
    </cfRule>
    <cfRule type="cellIs" dxfId="2832" priority="1013" operator="greaterThan">
      <formula>INDEX($AH10:$AJ10,1,R$7)</formula>
    </cfRule>
  </conditionalFormatting>
  <conditionalFormatting sqref="R10">
    <cfRule type="cellIs" dxfId="2831" priority="1002" operator="greaterThan">
      <formula>$AN10</formula>
    </cfRule>
    <cfRule type="cellIs" dxfId="2830" priority="1041" operator="greaterThan">
      <formula>$AK10</formula>
    </cfRule>
    <cfRule type="cellIs" dxfId="2829" priority="1042" operator="greaterThan">
      <formula>INDEX($AH10:$AJ10,1,R$7)</formula>
    </cfRule>
  </conditionalFormatting>
  <conditionalFormatting sqref="R10">
    <cfRule type="cellIs" dxfId="2828" priority="1039" operator="greaterThan">
      <formula>$AL10</formula>
    </cfRule>
  </conditionalFormatting>
  <conditionalFormatting sqref="R19">
    <cfRule type="cellIs" dxfId="2827" priority="1001" operator="lessThanOrEqual">
      <formula>INDEX($AH19:$AJ19,1,R$7)</formula>
    </cfRule>
  </conditionalFormatting>
  <conditionalFormatting sqref="R21">
    <cfRule type="cellIs" dxfId="2826" priority="996" operator="lessThanOrEqual">
      <formula>INDEX($AH21:$AJ21,1,R$7)</formula>
    </cfRule>
  </conditionalFormatting>
  <conditionalFormatting sqref="S20">
    <cfRule type="containsText" dxfId="2825" priority="985" operator="containsText" text="n">
      <formula>NOT(ISERROR(SEARCH("n",S20)))</formula>
    </cfRule>
    <cfRule type="containsText" dxfId="2824" priority="986" operator="containsText" text="&lt;">
      <formula>NOT(ISERROR(SEARCH("&lt;",S20)))</formula>
    </cfRule>
  </conditionalFormatting>
  <conditionalFormatting sqref="S22">
    <cfRule type="containsText" dxfId="2823" priority="983" operator="containsText" text="n">
      <formula>NOT(ISERROR(SEARCH("n",S22)))</formula>
    </cfRule>
    <cfRule type="containsText" dxfId="2822" priority="984" operator="containsText" text="&lt;">
      <formula>NOT(ISERROR(SEARCH("&lt;",S22)))</formula>
    </cfRule>
  </conditionalFormatting>
  <conditionalFormatting sqref="S23">
    <cfRule type="containsText" dxfId="2821" priority="981" operator="containsText" text="n">
      <formula>NOT(ISERROR(SEARCH("n",S23)))</formula>
    </cfRule>
    <cfRule type="containsText" dxfId="2820" priority="982" operator="containsText" text="&lt;">
      <formula>NOT(ISERROR(SEARCH("&lt;",S23)))</formula>
    </cfRule>
  </conditionalFormatting>
  <conditionalFormatting sqref="S24">
    <cfRule type="containsText" dxfId="2819" priority="979" operator="containsText" text="n">
      <formula>NOT(ISERROR(SEARCH("n",S24)))</formula>
    </cfRule>
    <cfRule type="containsText" dxfId="2818" priority="980" operator="containsText" text="&lt;">
      <formula>NOT(ISERROR(SEARCH("&lt;",S24)))</formula>
    </cfRule>
  </conditionalFormatting>
  <conditionalFormatting sqref="S31:S43">
    <cfRule type="cellIs" dxfId="2817" priority="976" operator="greaterThan">
      <formula>$AN31</formula>
    </cfRule>
    <cfRule type="cellIs" dxfId="2816" priority="989" operator="greaterThan">
      <formula>$AM31</formula>
    </cfRule>
    <cfRule type="cellIs" dxfId="2815" priority="990" operator="greaterThan">
      <formula>$AL31</formula>
    </cfRule>
  </conditionalFormatting>
  <conditionalFormatting sqref="S20">
    <cfRule type="containsText" dxfId="2814" priority="973" operator="containsText" text="n">
      <formula>NOT(ISERROR(SEARCH("n",S20)))</formula>
    </cfRule>
    <cfRule type="containsText" dxfId="2813" priority="974" operator="containsText" text="&lt;">
      <formula>NOT(ISERROR(SEARCH("&lt;",S20)))</formula>
    </cfRule>
  </conditionalFormatting>
  <conditionalFormatting sqref="S22">
    <cfRule type="containsText" dxfId="2812" priority="971" operator="containsText" text="n">
      <formula>NOT(ISERROR(SEARCH("n",S22)))</formula>
    </cfRule>
    <cfRule type="containsText" dxfId="2811" priority="972" operator="containsText" text="&lt;">
      <formula>NOT(ISERROR(SEARCH("&lt;",S22)))</formula>
    </cfRule>
  </conditionalFormatting>
  <conditionalFormatting sqref="S23">
    <cfRule type="containsText" dxfId="2810" priority="969" operator="containsText" text="n">
      <formula>NOT(ISERROR(SEARCH("n",S23)))</formula>
    </cfRule>
    <cfRule type="containsText" dxfId="2809" priority="970" operator="containsText" text="&lt;">
      <formula>NOT(ISERROR(SEARCH("&lt;",S23)))</formula>
    </cfRule>
  </conditionalFormatting>
  <conditionalFormatting sqref="S24">
    <cfRule type="containsText" dxfId="2808" priority="967" operator="containsText" text="n">
      <formula>NOT(ISERROR(SEARCH("n",S24)))</formula>
    </cfRule>
    <cfRule type="containsText" dxfId="2807" priority="968" operator="containsText" text="&lt;">
      <formula>NOT(ISERROR(SEARCH("&lt;",S24)))</formula>
    </cfRule>
  </conditionalFormatting>
  <conditionalFormatting sqref="S21">
    <cfRule type="containsText" dxfId="2806" priority="964" operator="containsText" text="n">
      <formula>NOT(ISERROR(SEARCH("n",S21)))</formula>
    </cfRule>
    <cfRule type="containsText" dxfId="2805" priority="965" operator="containsText" text="&lt;">
      <formula>NOT(ISERROR(SEARCH("&lt;",S21)))</formula>
    </cfRule>
  </conditionalFormatting>
  <conditionalFormatting sqref="S25">
    <cfRule type="containsText" dxfId="2804" priority="962" operator="containsText" text="n">
      <formula>NOT(ISERROR(SEARCH("n",S25)))</formula>
    </cfRule>
    <cfRule type="containsText" dxfId="2803" priority="963" operator="containsText" text="&lt;">
      <formula>NOT(ISERROR(SEARCH("&lt;",S25)))</formula>
    </cfRule>
  </conditionalFormatting>
  <conditionalFormatting sqref="S41">
    <cfRule type="cellIs" dxfId="2802" priority="991" operator="greaterThanOrEqual">
      <formula>$AH$41</formula>
    </cfRule>
  </conditionalFormatting>
  <conditionalFormatting sqref="S31:S43 S10:S15 S17 S19:S28">
    <cfRule type="containsText" dxfId="2801" priority="950" operator="containsText" text="f">
      <formula>NOT(ISERROR(SEARCH("f",S10)))</formula>
    </cfRule>
    <cfRule type="containsText" dxfId="2800" priority="951" operator="containsText" text="&lt;">
      <formula>NOT(ISERROR(SEARCH("&lt;",S10)))</formula>
    </cfRule>
    <cfRule type="containsText" dxfId="2799" priority="953" operator="containsText" text="n">
      <formula>NOT(ISERROR(SEARCH("n",S10)))</formula>
    </cfRule>
  </conditionalFormatting>
  <conditionalFormatting sqref="S11">
    <cfRule type="cellIs" dxfId="2798" priority="956" operator="greaterThan">
      <formula>$AN11</formula>
    </cfRule>
    <cfRule type="cellIs" dxfId="2797" priority="957" operator="greaterThan">
      <formula>$AL11</formula>
    </cfRule>
    <cfRule type="cellIs" dxfId="2796" priority="958" operator="greaterThan">
      <formula>$AK11</formula>
    </cfRule>
    <cfRule type="cellIs" dxfId="2795" priority="966" operator="greaterThan">
      <formula>INDEX($AH10:$AJ10,1,S$7)</formula>
    </cfRule>
  </conditionalFormatting>
  <conditionalFormatting sqref="S10">
    <cfRule type="cellIs" dxfId="2794" priority="955" operator="greaterThan">
      <formula>$AN10</formula>
    </cfRule>
    <cfRule type="cellIs" dxfId="2793" priority="994" operator="greaterThan">
      <formula>$AK10</formula>
    </cfRule>
    <cfRule type="cellIs" dxfId="2792" priority="995" operator="greaterThan">
      <formula>INDEX($AH10:$AJ10,1,S$7)</formula>
    </cfRule>
  </conditionalFormatting>
  <conditionalFormatting sqref="S10">
    <cfRule type="cellIs" dxfId="2791" priority="992" operator="greaterThan">
      <formula>$AL10</formula>
    </cfRule>
  </conditionalFormatting>
  <conditionalFormatting sqref="S19">
    <cfRule type="cellIs" dxfId="2790" priority="954" operator="lessThanOrEqual">
      <formula>INDEX($AH19:$AJ19,1,S$7)</formula>
    </cfRule>
  </conditionalFormatting>
  <conditionalFormatting sqref="S21">
    <cfRule type="cellIs" dxfId="2789" priority="949" operator="lessThanOrEqual">
      <formula>INDEX($AH21:$AJ21,1,S$7)</formula>
    </cfRule>
  </conditionalFormatting>
  <conditionalFormatting sqref="T20">
    <cfRule type="containsText" dxfId="2788" priority="938" operator="containsText" text="n">
      <formula>NOT(ISERROR(SEARCH("n",T20)))</formula>
    </cfRule>
    <cfRule type="containsText" dxfId="2787" priority="939" operator="containsText" text="&lt;">
      <formula>NOT(ISERROR(SEARCH("&lt;",T20)))</formula>
    </cfRule>
  </conditionalFormatting>
  <conditionalFormatting sqref="T22">
    <cfRule type="containsText" dxfId="2786" priority="936" operator="containsText" text="n">
      <formula>NOT(ISERROR(SEARCH("n",T22)))</formula>
    </cfRule>
    <cfRule type="containsText" dxfId="2785" priority="937" operator="containsText" text="&lt;">
      <formula>NOT(ISERROR(SEARCH("&lt;",T22)))</formula>
    </cfRule>
  </conditionalFormatting>
  <conditionalFormatting sqref="T23">
    <cfRule type="containsText" dxfId="2784" priority="934" operator="containsText" text="n">
      <formula>NOT(ISERROR(SEARCH("n",T23)))</formula>
    </cfRule>
    <cfRule type="containsText" dxfId="2783" priority="935" operator="containsText" text="&lt;">
      <formula>NOT(ISERROR(SEARCH("&lt;",T23)))</formula>
    </cfRule>
  </conditionalFormatting>
  <conditionalFormatting sqref="T24">
    <cfRule type="containsText" dxfId="2782" priority="932" operator="containsText" text="n">
      <formula>NOT(ISERROR(SEARCH("n",T24)))</formula>
    </cfRule>
    <cfRule type="containsText" dxfId="2781" priority="933" operator="containsText" text="&lt;">
      <formula>NOT(ISERROR(SEARCH("&lt;",T24)))</formula>
    </cfRule>
  </conditionalFormatting>
  <conditionalFormatting sqref="T31:T43">
    <cfRule type="cellIs" dxfId="2780" priority="929" operator="greaterThan">
      <formula>$AN31</formula>
    </cfRule>
    <cfRule type="cellIs" dxfId="2779" priority="942" operator="greaterThan">
      <formula>$AM31</formula>
    </cfRule>
    <cfRule type="cellIs" dxfId="2778" priority="943" operator="greaterThan">
      <formula>$AL31</formula>
    </cfRule>
  </conditionalFormatting>
  <conditionalFormatting sqref="T20">
    <cfRule type="containsText" dxfId="2777" priority="926" operator="containsText" text="n">
      <formula>NOT(ISERROR(SEARCH("n",T20)))</formula>
    </cfRule>
    <cfRule type="containsText" dxfId="2776" priority="927" operator="containsText" text="&lt;">
      <formula>NOT(ISERROR(SEARCH("&lt;",T20)))</formula>
    </cfRule>
  </conditionalFormatting>
  <conditionalFormatting sqref="T22">
    <cfRule type="containsText" dxfId="2775" priority="924" operator="containsText" text="n">
      <formula>NOT(ISERROR(SEARCH("n",T22)))</formula>
    </cfRule>
    <cfRule type="containsText" dxfId="2774" priority="925" operator="containsText" text="&lt;">
      <formula>NOT(ISERROR(SEARCH("&lt;",T22)))</formula>
    </cfRule>
  </conditionalFormatting>
  <conditionalFormatting sqref="T23">
    <cfRule type="containsText" dxfId="2773" priority="922" operator="containsText" text="n">
      <formula>NOT(ISERROR(SEARCH("n",T23)))</formula>
    </cfRule>
    <cfRule type="containsText" dxfId="2772" priority="923" operator="containsText" text="&lt;">
      <formula>NOT(ISERROR(SEARCH("&lt;",T23)))</formula>
    </cfRule>
  </conditionalFormatting>
  <conditionalFormatting sqref="T24">
    <cfRule type="containsText" dxfId="2771" priority="920" operator="containsText" text="n">
      <formula>NOT(ISERROR(SEARCH("n",T24)))</formula>
    </cfRule>
    <cfRule type="containsText" dxfId="2770" priority="921" operator="containsText" text="&lt;">
      <formula>NOT(ISERROR(SEARCH("&lt;",T24)))</formula>
    </cfRule>
  </conditionalFormatting>
  <conditionalFormatting sqref="T21">
    <cfRule type="containsText" dxfId="2769" priority="917" operator="containsText" text="n">
      <formula>NOT(ISERROR(SEARCH("n",T21)))</formula>
    </cfRule>
    <cfRule type="containsText" dxfId="2768" priority="918" operator="containsText" text="&lt;">
      <formula>NOT(ISERROR(SEARCH("&lt;",T21)))</formula>
    </cfRule>
  </conditionalFormatting>
  <conditionalFormatting sqref="T25">
    <cfRule type="containsText" dxfId="2767" priority="915" operator="containsText" text="n">
      <formula>NOT(ISERROR(SEARCH("n",T25)))</formula>
    </cfRule>
    <cfRule type="containsText" dxfId="2766" priority="916" operator="containsText" text="&lt;">
      <formula>NOT(ISERROR(SEARCH("&lt;",T25)))</formula>
    </cfRule>
  </conditionalFormatting>
  <conditionalFormatting sqref="T41">
    <cfRule type="cellIs" dxfId="2765" priority="944" operator="greaterThanOrEqual">
      <formula>$AH$41</formula>
    </cfRule>
  </conditionalFormatting>
  <conditionalFormatting sqref="T31:T43 T10:T15 T17 T19:T28">
    <cfRule type="containsText" dxfId="2764" priority="903" operator="containsText" text="f">
      <formula>NOT(ISERROR(SEARCH("f",T10)))</formula>
    </cfRule>
    <cfRule type="containsText" dxfId="2763" priority="904" operator="containsText" text="&lt;">
      <formula>NOT(ISERROR(SEARCH("&lt;",T10)))</formula>
    </cfRule>
    <cfRule type="containsText" dxfId="2762" priority="906" operator="containsText" text="n">
      <formula>NOT(ISERROR(SEARCH("n",T10)))</formula>
    </cfRule>
  </conditionalFormatting>
  <conditionalFormatting sqref="T11">
    <cfRule type="cellIs" dxfId="2761" priority="909" operator="greaterThan">
      <formula>$AN11</formula>
    </cfRule>
    <cfRule type="cellIs" dxfId="2760" priority="910" operator="greaterThan">
      <formula>$AL11</formula>
    </cfRule>
    <cfRule type="cellIs" dxfId="2759" priority="911" operator="greaterThan">
      <formula>$AK11</formula>
    </cfRule>
    <cfRule type="cellIs" dxfId="2758" priority="919" operator="greaterThan">
      <formula>INDEX($AH10:$AJ10,1,T$7)</formula>
    </cfRule>
  </conditionalFormatting>
  <conditionalFormatting sqref="T10">
    <cfRule type="cellIs" dxfId="2757" priority="908" operator="greaterThan">
      <formula>$AN10</formula>
    </cfRule>
    <cfRule type="cellIs" dxfId="2756" priority="947" operator="greaterThan">
      <formula>$AK10</formula>
    </cfRule>
    <cfRule type="cellIs" dxfId="2755" priority="948" operator="greaterThan">
      <formula>INDEX($AH10:$AJ10,1,T$7)</formula>
    </cfRule>
  </conditionalFormatting>
  <conditionalFormatting sqref="T10">
    <cfRule type="cellIs" dxfId="2754" priority="945" operator="greaterThan">
      <formula>$AL10</formula>
    </cfRule>
  </conditionalFormatting>
  <conditionalFormatting sqref="T19">
    <cfRule type="cellIs" dxfId="2753" priority="907" operator="lessThanOrEqual">
      <formula>INDEX($AH19:$AJ19,1,T$7)</formula>
    </cfRule>
  </conditionalFormatting>
  <conditionalFormatting sqref="T21">
    <cfRule type="cellIs" dxfId="2752" priority="902" operator="lessThanOrEqual">
      <formula>INDEX($AH21:$AJ21,1,T$7)</formula>
    </cfRule>
  </conditionalFormatting>
  <conditionalFormatting sqref="U20">
    <cfRule type="containsText" dxfId="2751" priority="891" operator="containsText" text="n">
      <formula>NOT(ISERROR(SEARCH("n",U20)))</formula>
    </cfRule>
    <cfRule type="containsText" dxfId="2750" priority="892" operator="containsText" text="&lt;">
      <formula>NOT(ISERROR(SEARCH("&lt;",U20)))</formula>
    </cfRule>
  </conditionalFormatting>
  <conditionalFormatting sqref="U22">
    <cfRule type="containsText" dxfId="2749" priority="889" operator="containsText" text="n">
      <formula>NOT(ISERROR(SEARCH("n",U22)))</formula>
    </cfRule>
    <cfRule type="containsText" dxfId="2748" priority="890" operator="containsText" text="&lt;">
      <formula>NOT(ISERROR(SEARCH("&lt;",U22)))</formula>
    </cfRule>
  </conditionalFormatting>
  <conditionalFormatting sqref="U23">
    <cfRule type="containsText" dxfId="2747" priority="887" operator="containsText" text="n">
      <formula>NOT(ISERROR(SEARCH("n",U23)))</formula>
    </cfRule>
    <cfRule type="containsText" dxfId="2746" priority="888" operator="containsText" text="&lt;">
      <formula>NOT(ISERROR(SEARCH("&lt;",U23)))</formula>
    </cfRule>
  </conditionalFormatting>
  <conditionalFormatting sqref="U24">
    <cfRule type="containsText" dxfId="2745" priority="885" operator="containsText" text="n">
      <formula>NOT(ISERROR(SEARCH("n",U24)))</formula>
    </cfRule>
    <cfRule type="containsText" dxfId="2744" priority="886" operator="containsText" text="&lt;">
      <formula>NOT(ISERROR(SEARCH("&lt;",U24)))</formula>
    </cfRule>
  </conditionalFormatting>
  <conditionalFormatting sqref="U31:U43">
    <cfRule type="cellIs" dxfId="2743" priority="882" operator="greaterThan">
      <formula>$AN31</formula>
    </cfRule>
    <cfRule type="cellIs" dxfId="2742" priority="895" operator="greaterThan">
      <formula>$AM31</formula>
    </cfRule>
    <cfRule type="cellIs" dxfId="2741" priority="896" operator="greaterThan">
      <formula>$AL31</formula>
    </cfRule>
  </conditionalFormatting>
  <conditionalFormatting sqref="U20">
    <cfRule type="containsText" dxfId="2740" priority="879" operator="containsText" text="n">
      <formula>NOT(ISERROR(SEARCH("n",U20)))</formula>
    </cfRule>
    <cfRule type="containsText" dxfId="2739" priority="880" operator="containsText" text="&lt;">
      <formula>NOT(ISERROR(SEARCH("&lt;",U20)))</formula>
    </cfRule>
  </conditionalFormatting>
  <conditionalFormatting sqref="U22">
    <cfRule type="containsText" dxfId="2738" priority="877" operator="containsText" text="n">
      <formula>NOT(ISERROR(SEARCH("n",U22)))</formula>
    </cfRule>
    <cfRule type="containsText" dxfId="2737" priority="878" operator="containsText" text="&lt;">
      <formula>NOT(ISERROR(SEARCH("&lt;",U22)))</formula>
    </cfRule>
  </conditionalFormatting>
  <conditionalFormatting sqref="U23">
    <cfRule type="containsText" dxfId="2736" priority="875" operator="containsText" text="n">
      <formula>NOT(ISERROR(SEARCH("n",U23)))</formula>
    </cfRule>
    <cfRule type="containsText" dxfId="2735" priority="876" operator="containsText" text="&lt;">
      <formula>NOT(ISERROR(SEARCH("&lt;",U23)))</formula>
    </cfRule>
  </conditionalFormatting>
  <conditionalFormatting sqref="U24">
    <cfRule type="containsText" dxfId="2734" priority="873" operator="containsText" text="n">
      <formula>NOT(ISERROR(SEARCH("n",U24)))</formula>
    </cfRule>
    <cfRule type="containsText" dxfId="2733" priority="874" operator="containsText" text="&lt;">
      <formula>NOT(ISERROR(SEARCH("&lt;",U24)))</formula>
    </cfRule>
  </conditionalFormatting>
  <conditionalFormatting sqref="U21">
    <cfRule type="containsText" dxfId="2732" priority="870" operator="containsText" text="n">
      <formula>NOT(ISERROR(SEARCH("n",U21)))</formula>
    </cfRule>
    <cfRule type="containsText" dxfId="2731" priority="871" operator="containsText" text="&lt;">
      <formula>NOT(ISERROR(SEARCH("&lt;",U21)))</formula>
    </cfRule>
  </conditionalFormatting>
  <conditionalFormatting sqref="U25">
    <cfRule type="containsText" dxfId="2730" priority="868" operator="containsText" text="n">
      <formula>NOT(ISERROR(SEARCH("n",U25)))</formula>
    </cfRule>
    <cfRule type="containsText" dxfId="2729" priority="869" operator="containsText" text="&lt;">
      <formula>NOT(ISERROR(SEARCH("&lt;",U25)))</formula>
    </cfRule>
  </conditionalFormatting>
  <conditionalFormatting sqref="U41">
    <cfRule type="cellIs" dxfId="2728" priority="897" operator="greaterThanOrEqual">
      <formula>$AH$41</formula>
    </cfRule>
  </conditionalFormatting>
  <conditionalFormatting sqref="U31:U43 U10:U15 U17 U19:U28">
    <cfRule type="containsText" dxfId="2727" priority="856" operator="containsText" text="f">
      <formula>NOT(ISERROR(SEARCH("f",U10)))</formula>
    </cfRule>
    <cfRule type="containsText" dxfId="2726" priority="857" operator="containsText" text="&lt;">
      <formula>NOT(ISERROR(SEARCH("&lt;",U10)))</formula>
    </cfRule>
    <cfRule type="containsText" dxfId="2725" priority="859" operator="containsText" text="n">
      <formula>NOT(ISERROR(SEARCH("n",U10)))</formula>
    </cfRule>
  </conditionalFormatting>
  <conditionalFormatting sqref="U11">
    <cfRule type="cellIs" dxfId="2724" priority="862" operator="greaterThan">
      <formula>$AN11</formula>
    </cfRule>
    <cfRule type="cellIs" dxfId="2723" priority="863" operator="greaterThan">
      <formula>$AL11</formula>
    </cfRule>
    <cfRule type="cellIs" dxfId="2722" priority="864" operator="greaterThan">
      <formula>$AK11</formula>
    </cfRule>
    <cfRule type="cellIs" dxfId="2721" priority="872" operator="greaterThan">
      <formula>INDEX($AH10:$AJ10,1,U$7)</formula>
    </cfRule>
  </conditionalFormatting>
  <conditionalFormatting sqref="U10">
    <cfRule type="cellIs" dxfId="2720" priority="861" operator="greaterThan">
      <formula>$AN10</formula>
    </cfRule>
    <cfRule type="cellIs" dxfId="2719" priority="900" operator="greaterThan">
      <formula>$AK10</formula>
    </cfRule>
    <cfRule type="cellIs" dxfId="2718" priority="901" operator="greaterThan">
      <formula>INDEX($AH10:$AJ10,1,U$7)</formula>
    </cfRule>
  </conditionalFormatting>
  <conditionalFormatting sqref="U10">
    <cfRule type="cellIs" dxfId="2717" priority="898" operator="greaterThan">
      <formula>$AL10</formula>
    </cfRule>
  </conditionalFormatting>
  <conditionalFormatting sqref="U19">
    <cfRule type="cellIs" dxfId="2716" priority="860" operator="lessThanOrEqual">
      <formula>INDEX($AH19:$AJ19,1,U$7)</formula>
    </cfRule>
  </conditionalFormatting>
  <conditionalFormatting sqref="U21">
    <cfRule type="cellIs" dxfId="2715" priority="855" operator="lessThanOrEqual">
      <formula>INDEX($AH21:$AJ21,1,U$7)</formula>
    </cfRule>
  </conditionalFormatting>
  <conditionalFormatting sqref="V20">
    <cfRule type="containsText" dxfId="2714" priority="844" operator="containsText" text="n">
      <formula>NOT(ISERROR(SEARCH("n",V20)))</formula>
    </cfRule>
    <cfRule type="containsText" dxfId="2713" priority="845" operator="containsText" text="&lt;">
      <formula>NOT(ISERROR(SEARCH("&lt;",V20)))</formula>
    </cfRule>
  </conditionalFormatting>
  <conditionalFormatting sqref="V22">
    <cfRule type="containsText" dxfId="2712" priority="842" operator="containsText" text="n">
      <formula>NOT(ISERROR(SEARCH("n",V22)))</formula>
    </cfRule>
    <cfRule type="containsText" dxfId="2711" priority="843" operator="containsText" text="&lt;">
      <formula>NOT(ISERROR(SEARCH("&lt;",V22)))</formula>
    </cfRule>
  </conditionalFormatting>
  <conditionalFormatting sqref="V23">
    <cfRule type="containsText" dxfId="2710" priority="840" operator="containsText" text="n">
      <formula>NOT(ISERROR(SEARCH("n",V23)))</formula>
    </cfRule>
    <cfRule type="containsText" dxfId="2709" priority="841" operator="containsText" text="&lt;">
      <formula>NOT(ISERROR(SEARCH("&lt;",V23)))</formula>
    </cfRule>
  </conditionalFormatting>
  <conditionalFormatting sqref="V24">
    <cfRule type="containsText" dxfId="2708" priority="838" operator="containsText" text="n">
      <formula>NOT(ISERROR(SEARCH("n",V24)))</formula>
    </cfRule>
    <cfRule type="containsText" dxfId="2707" priority="839" operator="containsText" text="&lt;">
      <formula>NOT(ISERROR(SEARCH("&lt;",V24)))</formula>
    </cfRule>
  </conditionalFormatting>
  <conditionalFormatting sqref="V31:V43">
    <cfRule type="cellIs" dxfId="2706" priority="835" operator="greaterThan">
      <formula>$AN31</formula>
    </cfRule>
    <cfRule type="cellIs" dxfId="2705" priority="848" operator="greaterThan">
      <formula>$AM31</formula>
    </cfRule>
    <cfRule type="cellIs" dxfId="2704" priority="849" operator="greaterThan">
      <formula>$AL31</formula>
    </cfRule>
  </conditionalFormatting>
  <conditionalFormatting sqref="V20">
    <cfRule type="containsText" dxfId="2703" priority="832" operator="containsText" text="n">
      <formula>NOT(ISERROR(SEARCH("n",V20)))</formula>
    </cfRule>
    <cfRule type="containsText" dxfId="2702" priority="833" operator="containsText" text="&lt;">
      <formula>NOT(ISERROR(SEARCH("&lt;",V20)))</formula>
    </cfRule>
  </conditionalFormatting>
  <conditionalFormatting sqref="V22">
    <cfRule type="containsText" dxfId="2701" priority="830" operator="containsText" text="n">
      <formula>NOT(ISERROR(SEARCH("n",V22)))</formula>
    </cfRule>
    <cfRule type="containsText" dxfId="2700" priority="831" operator="containsText" text="&lt;">
      <formula>NOT(ISERROR(SEARCH("&lt;",V22)))</formula>
    </cfRule>
  </conditionalFormatting>
  <conditionalFormatting sqref="V23">
    <cfRule type="containsText" dxfId="2699" priority="828" operator="containsText" text="n">
      <formula>NOT(ISERROR(SEARCH("n",V23)))</formula>
    </cfRule>
    <cfRule type="containsText" dxfId="2698" priority="829" operator="containsText" text="&lt;">
      <formula>NOT(ISERROR(SEARCH("&lt;",V23)))</formula>
    </cfRule>
  </conditionalFormatting>
  <conditionalFormatting sqref="V24">
    <cfRule type="containsText" dxfId="2697" priority="826" operator="containsText" text="n">
      <formula>NOT(ISERROR(SEARCH("n",V24)))</formula>
    </cfRule>
    <cfRule type="containsText" dxfId="2696" priority="827" operator="containsText" text="&lt;">
      <formula>NOT(ISERROR(SEARCH("&lt;",V24)))</formula>
    </cfRule>
  </conditionalFormatting>
  <conditionalFormatting sqref="V21">
    <cfRule type="containsText" dxfId="2695" priority="823" operator="containsText" text="n">
      <formula>NOT(ISERROR(SEARCH("n",V21)))</formula>
    </cfRule>
    <cfRule type="containsText" dxfId="2694" priority="824" operator="containsText" text="&lt;">
      <formula>NOT(ISERROR(SEARCH("&lt;",V21)))</formula>
    </cfRule>
  </conditionalFormatting>
  <conditionalFormatting sqref="V25">
    <cfRule type="containsText" dxfId="2693" priority="821" operator="containsText" text="n">
      <formula>NOT(ISERROR(SEARCH("n",V25)))</formula>
    </cfRule>
    <cfRule type="containsText" dxfId="2692" priority="822" operator="containsText" text="&lt;">
      <formula>NOT(ISERROR(SEARCH("&lt;",V25)))</formula>
    </cfRule>
  </conditionalFormatting>
  <conditionalFormatting sqref="V41">
    <cfRule type="cellIs" dxfId="2691" priority="850" operator="greaterThanOrEqual">
      <formula>$AH$41</formula>
    </cfRule>
  </conditionalFormatting>
  <conditionalFormatting sqref="V31:V43 V10:V15 V17 V19:V28">
    <cfRule type="containsText" dxfId="2690" priority="809" operator="containsText" text="f">
      <formula>NOT(ISERROR(SEARCH("f",V10)))</formula>
    </cfRule>
    <cfRule type="containsText" dxfId="2689" priority="810" operator="containsText" text="&lt;">
      <formula>NOT(ISERROR(SEARCH("&lt;",V10)))</formula>
    </cfRule>
    <cfRule type="containsText" dxfId="2688" priority="812" operator="containsText" text="n">
      <formula>NOT(ISERROR(SEARCH("n",V10)))</formula>
    </cfRule>
  </conditionalFormatting>
  <conditionalFormatting sqref="V11">
    <cfRule type="cellIs" dxfId="2687" priority="815" operator="greaterThan">
      <formula>$AN11</formula>
    </cfRule>
    <cfRule type="cellIs" dxfId="2686" priority="816" operator="greaterThan">
      <formula>$AL11</formula>
    </cfRule>
    <cfRule type="cellIs" dxfId="2685" priority="817" operator="greaterThan">
      <formula>$AK11</formula>
    </cfRule>
    <cfRule type="cellIs" dxfId="2684" priority="825" operator="greaterThan">
      <formula>INDEX($AH10:$AJ10,1,V$7)</formula>
    </cfRule>
  </conditionalFormatting>
  <conditionalFormatting sqref="V10">
    <cfRule type="cellIs" dxfId="2683" priority="814" operator="greaterThan">
      <formula>$AN10</formula>
    </cfRule>
    <cfRule type="cellIs" dxfId="2682" priority="853" operator="greaterThan">
      <formula>$AK10</formula>
    </cfRule>
    <cfRule type="cellIs" dxfId="2681" priority="854" operator="greaterThan">
      <formula>INDEX($AH10:$AJ10,1,V$7)</formula>
    </cfRule>
  </conditionalFormatting>
  <conditionalFormatting sqref="V10">
    <cfRule type="cellIs" dxfId="2680" priority="851" operator="greaterThan">
      <formula>$AL10</formula>
    </cfRule>
  </conditionalFormatting>
  <conditionalFormatting sqref="V19">
    <cfRule type="cellIs" dxfId="2679" priority="813" operator="lessThanOrEqual">
      <formula>INDEX($AH19:$AJ19,1,V$7)</formula>
    </cfRule>
  </conditionalFormatting>
  <conditionalFormatting sqref="V21">
    <cfRule type="cellIs" dxfId="2678" priority="808" operator="lessThanOrEqual">
      <formula>INDEX($AH21:$AJ21,1,V$7)</formula>
    </cfRule>
  </conditionalFormatting>
  <conditionalFormatting sqref="W20">
    <cfRule type="containsText" dxfId="2677" priority="797" operator="containsText" text="n">
      <formula>NOT(ISERROR(SEARCH("n",W20)))</formula>
    </cfRule>
    <cfRule type="containsText" dxfId="2676" priority="798" operator="containsText" text="&lt;">
      <formula>NOT(ISERROR(SEARCH("&lt;",W20)))</formula>
    </cfRule>
  </conditionalFormatting>
  <conditionalFormatting sqref="W22">
    <cfRule type="containsText" dxfId="2675" priority="795" operator="containsText" text="n">
      <formula>NOT(ISERROR(SEARCH("n",W22)))</formula>
    </cfRule>
    <cfRule type="containsText" dxfId="2674" priority="796" operator="containsText" text="&lt;">
      <formula>NOT(ISERROR(SEARCH("&lt;",W22)))</formula>
    </cfRule>
  </conditionalFormatting>
  <conditionalFormatting sqref="W23">
    <cfRule type="containsText" dxfId="2673" priority="793" operator="containsText" text="n">
      <formula>NOT(ISERROR(SEARCH("n",W23)))</formula>
    </cfRule>
    <cfRule type="containsText" dxfId="2672" priority="794" operator="containsText" text="&lt;">
      <formula>NOT(ISERROR(SEARCH("&lt;",W23)))</formula>
    </cfRule>
  </conditionalFormatting>
  <conditionalFormatting sqref="W24">
    <cfRule type="containsText" dxfId="2671" priority="791" operator="containsText" text="n">
      <formula>NOT(ISERROR(SEARCH("n",W24)))</formula>
    </cfRule>
    <cfRule type="containsText" dxfId="2670" priority="792" operator="containsText" text="&lt;">
      <formula>NOT(ISERROR(SEARCH("&lt;",W24)))</formula>
    </cfRule>
  </conditionalFormatting>
  <conditionalFormatting sqref="W31:W43">
    <cfRule type="cellIs" dxfId="2669" priority="788" operator="greaterThan">
      <formula>$AN31</formula>
    </cfRule>
    <cfRule type="cellIs" dxfId="2668" priority="801" operator="greaterThan">
      <formula>$AM31</formula>
    </cfRule>
    <cfRule type="cellIs" dxfId="2667" priority="802" operator="greaterThan">
      <formula>$AL31</formula>
    </cfRule>
  </conditionalFormatting>
  <conditionalFormatting sqref="W20">
    <cfRule type="containsText" dxfId="2666" priority="785" operator="containsText" text="n">
      <formula>NOT(ISERROR(SEARCH("n",W20)))</formula>
    </cfRule>
    <cfRule type="containsText" dxfId="2665" priority="786" operator="containsText" text="&lt;">
      <formula>NOT(ISERROR(SEARCH("&lt;",W20)))</formula>
    </cfRule>
  </conditionalFormatting>
  <conditionalFormatting sqref="W22">
    <cfRule type="containsText" dxfId="2664" priority="783" operator="containsText" text="n">
      <formula>NOT(ISERROR(SEARCH("n",W22)))</formula>
    </cfRule>
    <cfRule type="containsText" dxfId="2663" priority="784" operator="containsText" text="&lt;">
      <formula>NOT(ISERROR(SEARCH("&lt;",W22)))</formula>
    </cfRule>
  </conditionalFormatting>
  <conditionalFormatting sqref="W23">
    <cfRule type="containsText" dxfId="2662" priority="781" operator="containsText" text="n">
      <formula>NOT(ISERROR(SEARCH("n",W23)))</formula>
    </cfRule>
    <cfRule type="containsText" dxfId="2661" priority="782" operator="containsText" text="&lt;">
      <formula>NOT(ISERROR(SEARCH("&lt;",W23)))</formula>
    </cfRule>
  </conditionalFormatting>
  <conditionalFormatting sqref="W24">
    <cfRule type="containsText" dxfId="2660" priority="779" operator="containsText" text="n">
      <formula>NOT(ISERROR(SEARCH("n",W24)))</formula>
    </cfRule>
    <cfRule type="containsText" dxfId="2659" priority="780" operator="containsText" text="&lt;">
      <formula>NOT(ISERROR(SEARCH("&lt;",W24)))</formula>
    </cfRule>
  </conditionalFormatting>
  <conditionalFormatting sqref="W21">
    <cfRule type="containsText" dxfId="2658" priority="776" operator="containsText" text="n">
      <formula>NOT(ISERROR(SEARCH("n",W21)))</formula>
    </cfRule>
    <cfRule type="containsText" dxfId="2657" priority="777" operator="containsText" text="&lt;">
      <formula>NOT(ISERROR(SEARCH("&lt;",W21)))</formula>
    </cfRule>
  </conditionalFormatting>
  <conditionalFormatting sqref="W25">
    <cfRule type="containsText" dxfId="2656" priority="774" operator="containsText" text="n">
      <formula>NOT(ISERROR(SEARCH("n",W25)))</formula>
    </cfRule>
    <cfRule type="containsText" dxfId="2655" priority="775" operator="containsText" text="&lt;">
      <formula>NOT(ISERROR(SEARCH("&lt;",W25)))</formula>
    </cfRule>
  </conditionalFormatting>
  <conditionalFormatting sqref="W41">
    <cfRule type="cellIs" dxfId="2654" priority="803" operator="greaterThanOrEqual">
      <formula>$AH$41</formula>
    </cfRule>
  </conditionalFormatting>
  <conditionalFormatting sqref="W31:W43 W10:W15 W17 W19:W28">
    <cfRule type="containsText" dxfId="2653" priority="762" operator="containsText" text="f">
      <formula>NOT(ISERROR(SEARCH("f",W10)))</formula>
    </cfRule>
    <cfRule type="containsText" dxfId="2652" priority="763" operator="containsText" text="&lt;">
      <formula>NOT(ISERROR(SEARCH("&lt;",W10)))</formula>
    </cfRule>
    <cfRule type="containsText" dxfId="2651" priority="765" operator="containsText" text="n">
      <formula>NOT(ISERROR(SEARCH("n",W10)))</formula>
    </cfRule>
  </conditionalFormatting>
  <conditionalFormatting sqref="W11">
    <cfRule type="cellIs" dxfId="2650" priority="768" operator="greaterThan">
      <formula>$AN11</formula>
    </cfRule>
    <cfRule type="cellIs" dxfId="2649" priority="769" operator="greaterThan">
      <formula>$AL11</formula>
    </cfRule>
    <cfRule type="cellIs" dxfId="2648" priority="770" operator="greaterThan">
      <formula>$AK11</formula>
    </cfRule>
    <cfRule type="cellIs" dxfId="2647" priority="778" operator="greaterThan">
      <formula>INDEX($AH10:$AJ10,1,W$7)</formula>
    </cfRule>
  </conditionalFormatting>
  <conditionalFormatting sqref="W10">
    <cfRule type="cellIs" dxfId="2646" priority="767" operator="greaterThan">
      <formula>$AN10</formula>
    </cfRule>
    <cfRule type="cellIs" dxfId="2645" priority="806" operator="greaterThan">
      <formula>$AK10</formula>
    </cfRule>
    <cfRule type="cellIs" dxfId="2644" priority="807" operator="greaterThan">
      <formula>INDEX($AH10:$AJ10,1,W$7)</formula>
    </cfRule>
  </conditionalFormatting>
  <conditionalFormatting sqref="W10">
    <cfRule type="cellIs" dxfId="2643" priority="804" operator="greaterThan">
      <formula>$AL10</formula>
    </cfRule>
  </conditionalFormatting>
  <conditionalFormatting sqref="W19">
    <cfRule type="cellIs" dxfId="2642" priority="766" operator="lessThanOrEqual">
      <formula>INDEX($AH19:$AJ19,1,W$7)</formula>
    </cfRule>
  </conditionalFormatting>
  <conditionalFormatting sqref="W21">
    <cfRule type="cellIs" dxfId="2641" priority="761" operator="lessThanOrEqual">
      <formula>INDEX($AH21:$AJ21,1,W$7)</formula>
    </cfRule>
  </conditionalFormatting>
  <conditionalFormatting sqref="X20">
    <cfRule type="containsText" dxfId="2640" priority="750" operator="containsText" text="n">
      <formula>NOT(ISERROR(SEARCH("n",X20)))</formula>
    </cfRule>
    <cfRule type="containsText" dxfId="2639" priority="751" operator="containsText" text="&lt;">
      <formula>NOT(ISERROR(SEARCH("&lt;",X20)))</formula>
    </cfRule>
  </conditionalFormatting>
  <conditionalFormatting sqref="X22">
    <cfRule type="containsText" dxfId="2638" priority="748" operator="containsText" text="n">
      <formula>NOT(ISERROR(SEARCH("n",X22)))</formula>
    </cfRule>
    <cfRule type="containsText" dxfId="2637" priority="749" operator="containsText" text="&lt;">
      <formula>NOT(ISERROR(SEARCH("&lt;",X22)))</formula>
    </cfRule>
  </conditionalFormatting>
  <conditionalFormatting sqref="X23">
    <cfRule type="containsText" dxfId="2636" priority="746" operator="containsText" text="n">
      <formula>NOT(ISERROR(SEARCH("n",X23)))</formula>
    </cfRule>
    <cfRule type="containsText" dxfId="2635" priority="747" operator="containsText" text="&lt;">
      <formula>NOT(ISERROR(SEARCH("&lt;",X23)))</formula>
    </cfRule>
  </conditionalFormatting>
  <conditionalFormatting sqref="X24">
    <cfRule type="containsText" dxfId="2634" priority="744" operator="containsText" text="n">
      <formula>NOT(ISERROR(SEARCH("n",X24)))</formula>
    </cfRule>
    <cfRule type="containsText" dxfId="2633" priority="745" operator="containsText" text="&lt;">
      <formula>NOT(ISERROR(SEARCH("&lt;",X24)))</formula>
    </cfRule>
  </conditionalFormatting>
  <conditionalFormatting sqref="X31:X43">
    <cfRule type="cellIs" dxfId="2632" priority="741" operator="greaterThan">
      <formula>$AN31</formula>
    </cfRule>
    <cfRule type="cellIs" dxfId="2631" priority="754" operator="greaterThan">
      <formula>$AM31</formula>
    </cfRule>
    <cfRule type="cellIs" dxfId="2630" priority="755" operator="greaterThan">
      <formula>$AL31</formula>
    </cfRule>
  </conditionalFormatting>
  <conditionalFormatting sqref="X20">
    <cfRule type="containsText" dxfId="2629" priority="738" operator="containsText" text="n">
      <formula>NOT(ISERROR(SEARCH("n",X20)))</formula>
    </cfRule>
    <cfRule type="containsText" dxfId="2628" priority="739" operator="containsText" text="&lt;">
      <formula>NOT(ISERROR(SEARCH("&lt;",X20)))</formula>
    </cfRule>
  </conditionalFormatting>
  <conditionalFormatting sqref="X22">
    <cfRule type="containsText" dxfId="2627" priority="736" operator="containsText" text="n">
      <formula>NOT(ISERROR(SEARCH("n",X22)))</formula>
    </cfRule>
    <cfRule type="containsText" dxfId="2626" priority="737" operator="containsText" text="&lt;">
      <formula>NOT(ISERROR(SEARCH("&lt;",X22)))</formula>
    </cfRule>
  </conditionalFormatting>
  <conditionalFormatting sqref="X23">
    <cfRule type="containsText" dxfId="2625" priority="734" operator="containsText" text="n">
      <formula>NOT(ISERROR(SEARCH("n",X23)))</formula>
    </cfRule>
    <cfRule type="containsText" dxfId="2624" priority="735" operator="containsText" text="&lt;">
      <formula>NOT(ISERROR(SEARCH("&lt;",X23)))</formula>
    </cfRule>
  </conditionalFormatting>
  <conditionalFormatting sqref="X24">
    <cfRule type="containsText" dxfId="2623" priority="732" operator="containsText" text="n">
      <formula>NOT(ISERROR(SEARCH("n",X24)))</formula>
    </cfRule>
    <cfRule type="containsText" dxfId="2622" priority="733" operator="containsText" text="&lt;">
      <formula>NOT(ISERROR(SEARCH("&lt;",X24)))</formula>
    </cfRule>
  </conditionalFormatting>
  <conditionalFormatting sqref="X21">
    <cfRule type="containsText" dxfId="2621" priority="729" operator="containsText" text="n">
      <formula>NOT(ISERROR(SEARCH("n",X21)))</formula>
    </cfRule>
    <cfRule type="containsText" dxfId="2620" priority="730" operator="containsText" text="&lt;">
      <formula>NOT(ISERROR(SEARCH("&lt;",X21)))</formula>
    </cfRule>
  </conditionalFormatting>
  <conditionalFormatting sqref="X25">
    <cfRule type="containsText" dxfId="2619" priority="727" operator="containsText" text="n">
      <formula>NOT(ISERROR(SEARCH("n",X25)))</formula>
    </cfRule>
    <cfRule type="containsText" dxfId="2618" priority="728" operator="containsText" text="&lt;">
      <formula>NOT(ISERROR(SEARCH("&lt;",X25)))</formula>
    </cfRule>
  </conditionalFormatting>
  <conditionalFormatting sqref="X41">
    <cfRule type="cellIs" dxfId="2617" priority="756" operator="greaterThanOrEqual">
      <formula>$AH$41</formula>
    </cfRule>
  </conditionalFormatting>
  <conditionalFormatting sqref="X31:X43 X10:X15 X17 X19:X28">
    <cfRule type="containsText" dxfId="2616" priority="715" operator="containsText" text="f">
      <formula>NOT(ISERROR(SEARCH("f",X10)))</formula>
    </cfRule>
    <cfRule type="containsText" dxfId="2615" priority="716" operator="containsText" text="&lt;">
      <formula>NOT(ISERROR(SEARCH("&lt;",X10)))</formula>
    </cfRule>
    <cfRule type="containsText" dxfId="2614" priority="718" operator="containsText" text="n">
      <formula>NOT(ISERROR(SEARCH("n",X10)))</formula>
    </cfRule>
  </conditionalFormatting>
  <conditionalFormatting sqref="X11">
    <cfRule type="cellIs" dxfId="2613" priority="721" operator="greaterThan">
      <formula>$AN11</formula>
    </cfRule>
    <cfRule type="cellIs" dxfId="2612" priority="722" operator="greaterThan">
      <formula>$AL11</formula>
    </cfRule>
    <cfRule type="cellIs" dxfId="2611" priority="723" operator="greaterThan">
      <formula>$AK11</formula>
    </cfRule>
    <cfRule type="cellIs" dxfId="2610" priority="731" operator="greaterThan">
      <formula>INDEX($AH10:$AJ10,1,X$7)</formula>
    </cfRule>
  </conditionalFormatting>
  <conditionalFormatting sqref="X10">
    <cfRule type="cellIs" dxfId="2609" priority="720" operator="greaterThan">
      <formula>$AN10</formula>
    </cfRule>
    <cfRule type="cellIs" dxfId="2608" priority="759" operator="greaterThan">
      <formula>$AK10</formula>
    </cfRule>
    <cfRule type="cellIs" dxfId="2607" priority="760" operator="greaterThan">
      <formula>INDEX($AH10:$AJ10,1,X$7)</formula>
    </cfRule>
  </conditionalFormatting>
  <conditionalFormatting sqref="X10">
    <cfRule type="cellIs" dxfId="2606" priority="757" operator="greaterThan">
      <formula>$AL10</formula>
    </cfRule>
  </conditionalFormatting>
  <conditionalFormatting sqref="X19">
    <cfRule type="cellIs" dxfId="2605" priority="719" operator="lessThanOrEqual">
      <formula>INDEX($AH19:$AJ19,1,X$7)</formula>
    </cfRule>
  </conditionalFormatting>
  <conditionalFormatting sqref="X21">
    <cfRule type="cellIs" dxfId="2604" priority="714" operator="lessThanOrEqual">
      <formula>INDEX($AH21:$AJ21,1,X$7)</formula>
    </cfRule>
  </conditionalFormatting>
  <conditionalFormatting sqref="Y20">
    <cfRule type="containsText" dxfId="2603" priority="703" operator="containsText" text="n">
      <formula>NOT(ISERROR(SEARCH("n",Y20)))</formula>
    </cfRule>
    <cfRule type="containsText" dxfId="2602" priority="704" operator="containsText" text="&lt;">
      <formula>NOT(ISERROR(SEARCH("&lt;",Y20)))</formula>
    </cfRule>
  </conditionalFormatting>
  <conditionalFormatting sqref="Y22">
    <cfRule type="containsText" dxfId="2601" priority="701" operator="containsText" text="n">
      <formula>NOT(ISERROR(SEARCH("n",Y22)))</formula>
    </cfRule>
    <cfRule type="containsText" dxfId="2600" priority="702" operator="containsText" text="&lt;">
      <formula>NOT(ISERROR(SEARCH("&lt;",Y22)))</formula>
    </cfRule>
  </conditionalFormatting>
  <conditionalFormatting sqref="Y23">
    <cfRule type="containsText" dxfId="2599" priority="699" operator="containsText" text="n">
      <formula>NOT(ISERROR(SEARCH("n",Y23)))</formula>
    </cfRule>
    <cfRule type="containsText" dxfId="2598" priority="700" operator="containsText" text="&lt;">
      <formula>NOT(ISERROR(SEARCH("&lt;",Y23)))</formula>
    </cfRule>
  </conditionalFormatting>
  <conditionalFormatting sqref="Y24">
    <cfRule type="containsText" dxfId="2597" priority="697" operator="containsText" text="n">
      <formula>NOT(ISERROR(SEARCH("n",Y24)))</formula>
    </cfRule>
    <cfRule type="containsText" dxfId="2596" priority="698" operator="containsText" text="&lt;">
      <formula>NOT(ISERROR(SEARCH("&lt;",Y24)))</formula>
    </cfRule>
  </conditionalFormatting>
  <conditionalFormatting sqref="Y31:Y43">
    <cfRule type="cellIs" dxfId="2595" priority="694" operator="greaterThan">
      <formula>$AN31</formula>
    </cfRule>
    <cfRule type="cellIs" dxfId="2594" priority="707" operator="greaterThan">
      <formula>$AM31</formula>
    </cfRule>
    <cfRule type="cellIs" dxfId="2593" priority="708" operator="greaterThan">
      <formula>$AL31</formula>
    </cfRule>
  </conditionalFormatting>
  <conditionalFormatting sqref="Y20">
    <cfRule type="containsText" dxfId="2592" priority="691" operator="containsText" text="n">
      <formula>NOT(ISERROR(SEARCH("n",Y20)))</formula>
    </cfRule>
    <cfRule type="containsText" dxfId="2591" priority="692" operator="containsText" text="&lt;">
      <formula>NOT(ISERROR(SEARCH("&lt;",Y20)))</formula>
    </cfRule>
  </conditionalFormatting>
  <conditionalFormatting sqref="Y22">
    <cfRule type="containsText" dxfId="2590" priority="689" operator="containsText" text="n">
      <formula>NOT(ISERROR(SEARCH("n",Y22)))</formula>
    </cfRule>
    <cfRule type="containsText" dxfId="2589" priority="690" operator="containsText" text="&lt;">
      <formula>NOT(ISERROR(SEARCH("&lt;",Y22)))</formula>
    </cfRule>
  </conditionalFormatting>
  <conditionalFormatting sqref="Y23">
    <cfRule type="containsText" dxfId="2588" priority="687" operator="containsText" text="n">
      <formula>NOT(ISERROR(SEARCH("n",Y23)))</formula>
    </cfRule>
    <cfRule type="containsText" dxfId="2587" priority="688" operator="containsText" text="&lt;">
      <formula>NOT(ISERROR(SEARCH("&lt;",Y23)))</formula>
    </cfRule>
  </conditionalFormatting>
  <conditionalFormatting sqref="Y24">
    <cfRule type="containsText" dxfId="2586" priority="685" operator="containsText" text="n">
      <formula>NOT(ISERROR(SEARCH("n",Y24)))</formula>
    </cfRule>
    <cfRule type="containsText" dxfId="2585" priority="686" operator="containsText" text="&lt;">
      <formula>NOT(ISERROR(SEARCH("&lt;",Y24)))</formula>
    </cfRule>
  </conditionalFormatting>
  <conditionalFormatting sqref="Y21">
    <cfRule type="containsText" dxfId="2584" priority="682" operator="containsText" text="n">
      <formula>NOT(ISERROR(SEARCH("n",Y21)))</formula>
    </cfRule>
    <cfRule type="containsText" dxfId="2583" priority="683" operator="containsText" text="&lt;">
      <formula>NOT(ISERROR(SEARCH("&lt;",Y21)))</formula>
    </cfRule>
  </conditionalFormatting>
  <conditionalFormatting sqref="Y25">
    <cfRule type="containsText" dxfId="2582" priority="680" operator="containsText" text="n">
      <formula>NOT(ISERROR(SEARCH("n",Y25)))</formula>
    </cfRule>
    <cfRule type="containsText" dxfId="2581" priority="681" operator="containsText" text="&lt;">
      <formula>NOT(ISERROR(SEARCH("&lt;",Y25)))</formula>
    </cfRule>
  </conditionalFormatting>
  <conditionalFormatting sqref="Y41">
    <cfRule type="cellIs" dxfId="2580" priority="709" operator="greaterThanOrEqual">
      <formula>$AH$41</formula>
    </cfRule>
  </conditionalFormatting>
  <conditionalFormatting sqref="Y31:Y43 Y10:Y15 Y17 Y19:Y28">
    <cfRule type="containsText" dxfId="2579" priority="668" operator="containsText" text="f">
      <formula>NOT(ISERROR(SEARCH("f",Y10)))</formula>
    </cfRule>
    <cfRule type="containsText" dxfId="2578" priority="669" operator="containsText" text="&lt;">
      <formula>NOT(ISERROR(SEARCH("&lt;",Y10)))</formula>
    </cfRule>
    <cfRule type="containsText" dxfId="2577" priority="671" operator="containsText" text="n">
      <formula>NOT(ISERROR(SEARCH("n",Y10)))</formula>
    </cfRule>
  </conditionalFormatting>
  <conditionalFormatting sqref="Y11">
    <cfRule type="cellIs" dxfId="2576" priority="674" operator="greaterThan">
      <formula>$AN11</formula>
    </cfRule>
    <cfRule type="cellIs" dxfId="2575" priority="675" operator="greaterThan">
      <formula>$AL11</formula>
    </cfRule>
    <cfRule type="cellIs" dxfId="2574" priority="676" operator="greaterThan">
      <formula>$AK11</formula>
    </cfRule>
    <cfRule type="cellIs" dxfId="2573" priority="684" operator="greaterThan">
      <formula>INDEX($AH10:$AJ10,1,Y$7)</formula>
    </cfRule>
  </conditionalFormatting>
  <conditionalFormatting sqref="Y10">
    <cfRule type="cellIs" dxfId="2572" priority="673" operator="greaterThan">
      <formula>$AN10</formula>
    </cfRule>
    <cfRule type="cellIs" dxfId="2571" priority="712" operator="greaterThan">
      <formula>$AK10</formula>
    </cfRule>
    <cfRule type="cellIs" dxfId="2570" priority="713" operator="greaterThan">
      <formula>INDEX($AH10:$AJ10,1,Y$7)</formula>
    </cfRule>
  </conditionalFormatting>
  <conditionalFormatting sqref="Y10">
    <cfRule type="cellIs" dxfId="2569" priority="710" operator="greaterThan">
      <formula>$AL10</formula>
    </cfRule>
  </conditionalFormatting>
  <conditionalFormatting sqref="Y19">
    <cfRule type="cellIs" dxfId="2568" priority="672" operator="lessThanOrEqual">
      <formula>INDEX($AH19:$AJ19,1,Y$7)</formula>
    </cfRule>
  </conditionalFormatting>
  <conditionalFormatting sqref="Y21">
    <cfRule type="cellIs" dxfId="2567" priority="667" operator="lessThanOrEqual">
      <formula>INDEX($AH21:$AJ21,1,Y$7)</formula>
    </cfRule>
  </conditionalFormatting>
  <conditionalFormatting sqref="Z20">
    <cfRule type="containsText" dxfId="2566" priority="656" operator="containsText" text="n">
      <formula>NOT(ISERROR(SEARCH("n",Z20)))</formula>
    </cfRule>
    <cfRule type="containsText" dxfId="2565" priority="657" operator="containsText" text="&lt;">
      <formula>NOT(ISERROR(SEARCH("&lt;",Z20)))</formula>
    </cfRule>
  </conditionalFormatting>
  <conditionalFormatting sqref="Z22">
    <cfRule type="containsText" dxfId="2564" priority="654" operator="containsText" text="n">
      <formula>NOT(ISERROR(SEARCH("n",Z22)))</formula>
    </cfRule>
    <cfRule type="containsText" dxfId="2563" priority="655" operator="containsText" text="&lt;">
      <formula>NOT(ISERROR(SEARCH("&lt;",Z22)))</formula>
    </cfRule>
  </conditionalFormatting>
  <conditionalFormatting sqref="Z23">
    <cfRule type="containsText" dxfId="2562" priority="652" operator="containsText" text="n">
      <formula>NOT(ISERROR(SEARCH("n",Z23)))</formula>
    </cfRule>
    <cfRule type="containsText" dxfId="2561" priority="653" operator="containsText" text="&lt;">
      <formula>NOT(ISERROR(SEARCH("&lt;",Z23)))</formula>
    </cfRule>
  </conditionalFormatting>
  <conditionalFormatting sqref="Z24">
    <cfRule type="containsText" dxfId="2560" priority="650" operator="containsText" text="n">
      <formula>NOT(ISERROR(SEARCH("n",Z24)))</formula>
    </cfRule>
    <cfRule type="containsText" dxfId="2559" priority="651" operator="containsText" text="&lt;">
      <formula>NOT(ISERROR(SEARCH("&lt;",Z24)))</formula>
    </cfRule>
  </conditionalFormatting>
  <conditionalFormatting sqref="Z31:Z43">
    <cfRule type="cellIs" dxfId="2558" priority="647" operator="greaterThan">
      <formula>$AN31</formula>
    </cfRule>
    <cfRule type="cellIs" dxfId="2557" priority="660" operator="greaterThan">
      <formula>$AM31</formula>
    </cfRule>
    <cfRule type="cellIs" dxfId="2556" priority="661" operator="greaterThan">
      <formula>$AL31</formula>
    </cfRule>
  </conditionalFormatting>
  <conditionalFormatting sqref="Z20">
    <cfRule type="containsText" dxfId="2555" priority="644" operator="containsText" text="n">
      <formula>NOT(ISERROR(SEARCH("n",Z20)))</formula>
    </cfRule>
    <cfRule type="containsText" dxfId="2554" priority="645" operator="containsText" text="&lt;">
      <formula>NOT(ISERROR(SEARCH("&lt;",Z20)))</formula>
    </cfRule>
  </conditionalFormatting>
  <conditionalFormatting sqref="Z22">
    <cfRule type="containsText" dxfId="2553" priority="642" operator="containsText" text="n">
      <formula>NOT(ISERROR(SEARCH("n",Z22)))</formula>
    </cfRule>
    <cfRule type="containsText" dxfId="2552" priority="643" operator="containsText" text="&lt;">
      <formula>NOT(ISERROR(SEARCH("&lt;",Z22)))</formula>
    </cfRule>
  </conditionalFormatting>
  <conditionalFormatting sqref="Z23">
    <cfRule type="containsText" dxfId="2551" priority="640" operator="containsText" text="n">
      <formula>NOT(ISERROR(SEARCH("n",Z23)))</formula>
    </cfRule>
    <cfRule type="containsText" dxfId="2550" priority="641" operator="containsText" text="&lt;">
      <formula>NOT(ISERROR(SEARCH("&lt;",Z23)))</formula>
    </cfRule>
  </conditionalFormatting>
  <conditionalFormatting sqref="Z24">
    <cfRule type="containsText" dxfId="2549" priority="638" operator="containsText" text="n">
      <formula>NOT(ISERROR(SEARCH("n",Z24)))</formula>
    </cfRule>
    <cfRule type="containsText" dxfId="2548" priority="639" operator="containsText" text="&lt;">
      <formula>NOT(ISERROR(SEARCH("&lt;",Z24)))</formula>
    </cfRule>
  </conditionalFormatting>
  <conditionalFormatting sqref="Z21">
    <cfRule type="containsText" dxfId="2547" priority="635" operator="containsText" text="n">
      <formula>NOT(ISERROR(SEARCH("n",Z21)))</formula>
    </cfRule>
    <cfRule type="containsText" dxfId="2546" priority="636" operator="containsText" text="&lt;">
      <formula>NOT(ISERROR(SEARCH("&lt;",Z21)))</formula>
    </cfRule>
  </conditionalFormatting>
  <conditionalFormatting sqref="Z25">
    <cfRule type="containsText" dxfId="2545" priority="633" operator="containsText" text="n">
      <formula>NOT(ISERROR(SEARCH("n",Z25)))</formula>
    </cfRule>
    <cfRule type="containsText" dxfId="2544" priority="634" operator="containsText" text="&lt;">
      <formula>NOT(ISERROR(SEARCH("&lt;",Z25)))</formula>
    </cfRule>
  </conditionalFormatting>
  <conditionalFormatting sqref="Z41">
    <cfRule type="cellIs" dxfId="2543" priority="662" operator="greaterThanOrEqual">
      <formula>$AH$41</formula>
    </cfRule>
  </conditionalFormatting>
  <conditionalFormatting sqref="Z31:Z43 Z10:Z15 Z17 Z19:Z28">
    <cfRule type="containsText" dxfId="2542" priority="621" operator="containsText" text="f">
      <formula>NOT(ISERROR(SEARCH("f",Z10)))</formula>
    </cfRule>
    <cfRule type="containsText" dxfId="2541" priority="622" operator="containsText" text="&lt;">
      <formula>NOT(ISERROR(SEARCH("&lt;",Z10)))</formula>
    </cfRule>
    <cfRule type="containsText" dxfId="2540" priority="624" operator="containsText" text="n">
      <formula>NOT(ISERROR(SEARCH("n",Z10)))</formula>
    </cfRule>
  </conditionalFormatting>
  <conditionalFormatting sqref="Z11">
    <cfRule type="cellIs" dxfId="2539" priority="627" operator="greaterThan">
      <formula>$AN11</formula>
    </cfRule>
    <cfRule type="cellIs" dxfId="2538" priority="628" operator="greaterThan">
      <formula>$AL11</formula>
    </cfRule>
    <cfRule type="cellIs" dxfId="2537" priority="629" operator="greaterThan">
      <formula>$AK11</formula>
    </cfRule>
    <cfRule type="cellIs" dxfId="2536" priority="637" operator="greaterThan">
      <formula>INDEX($AH10:$AJ10,1,Z$7)</formula>
    </cfRule>
  </conditionalFormatting>
  <conditionalFormatting sqref="Z10">
    <cfRule type="cellIs" dxfId="2535" priority="626" operator="greaterThan">
      <formula>$AN10</formula>
    </cfRule>
    <cfRule type="cellIs" dxfId="2534" priority="665" operator="greaterThan">
      <formula>$AK10</formula>
    </cfRule>
    <cfRule type="cellIs" dxfId="2533" priority="666" operator="greaterThan">
      <formula>INDEX($AH10:$AJ10,1,Z$7)</formula>
    </cfRule>
  </conditionalFormatting>
  <conditionalFormatting sqref="Z10">
    <cfRule type="cellIs" dxfId="2532" priority="663" operator="greaterThan">
      <formula>$AL10</formula>
    </cfRule>
  </conditionalFormatting>
  <conditionalFormatting sqref="Z19">
    <cfRule type="cellIs" dxfId="2531" priority="625" operator="lessThanOrEqual">
      <formula>INDEX($AH19:$AJ19,1,Z$7)</formula>
    </cfRule>
  </conditionalFormatting>
  <conditionalFormatting sqref="Z21">
    <cfRule type="cellIs" dxfId="2530" priority="620" operator="lessThanOrEqual">
      <formula>INDEX($AH21:$AJ21,1,Z$7)</formula>
    </cfRule>
  </conditionalFormatting>
  <conditionalFormatting sqref="AA20">
    <cfRule type="containsText" dxfId="2529" priority="609" operator="containsText" text="n">
      <formula>NOT(ISERROR(SEARCH("n",AA20)))</formula>
    </cfRule>
    <cfRule type="containsText" dxfId="2528" priority="610" operator="containsText" text="&lt;">
      <formula>NOT(ISERROR(SEARCH("&lt;",AA20)))</formula>
    </cfRule>
  </conditionalFormatting>
  <conditionalFormatting sqref="AA22">
    <cfRule type="containsText" dxfId="2527" priority="607" operator="containsText" text="n">
      <formula>NOT(ISERROR(SEARCH("n",AA22)))</formula>
    </cfRule>
    <cfRule type="containsText" dxfId="2526" priority="608" operator="containsText" text="&lt;">
      <formula>NOT(ISERROR(SEARCH("&lt;",AA22)))</formula>
    </cfRule>
  </conditionalFormatting>
  <conditionalFormatting sqref="AA23">
    <cfRule type="containsText" dxfId="2525" priority="605" operator="containsText" text="n">
      <formula>NOT(ISERROR(SEARCH("n",AA23)))</formula>
    </cfRule>
    <cfRule type="containsText" dxfId="2524" priority="606" operator="containsText" text="&lt;">
      <formula>NOT(ISERROR(SEARCH("&lt;",AA23)))</formula>
    </cfRule>
  </conditionalFormatting>
  <conditionalFormatting sqref="AA24">
    <cfRule type="containsText" dxfId="2523" priority="603" operator="containsText" text="n">
      <formula>NOT(ISERROR(SEARCH("n",AA24)))</formula>
    </cfRule>
    <cfRule type="containsText" dxfId="2522" priority="604" operator="containsText" text="&lt;">
      <formula>NOT(ISERROR(SEARCH("&lt;",AA24)))</formula>
    </cfRule>
  </conditionalFormatting>
  <conditionalFormatting sqref="AA31:AA43">
    <cfRule type="cellIs" dxfId="2521" priority="600" operator="greaterThan">
      <formula>$AN31</formula>
    </cfRule>
    <cfRule type="cellIs" dxfId="2520" priority="613" operator="greaterThan">
      <formula>$AM31</formula>
    </cfRule>
    <cfRule type="cellIs" dxfId="2519" priority="614" operator="greaterThan">
      <formula>$AL31</formula>
    </cfRule>
  </conditionalFormatting>
  <conditionalFormatting sqref="AA20">
    <cfRule type="containsText" dxfId="2518" priority="597" operator="containsText" text="n">
      <formula>NOT(ISERROR(SEARCH("n",AA20)))</formula>
    </cfRule>
    <cfRule type="containsText" dxfId="2517" priority="598" operator="containsText" text="&lt;">
      <formula>NOT(ISERROR(SEARCH("&lt;",AA20)))</formula>
    </cfRule>
  </conditionalFormatting>
  <conditionalFormatting sqref="AA22">
    <cfRule type="containsText" dxfId="2516" priority="595" operator="containsText" text="n">
      <formula>NOT(ISERROR(SEARCH("n",AA22)))</formula>
    </cfRule>
    <cfRule type="containsText" dxfId="2515" priority="596" operator="containsText" text="&lt;">
      <formula>NOT(ISERROR(SEARCH("&lt;",AA22)))</formula>
    </cfRule>
  </conditionalFormatting>
  <conditionalFormatting sqref="AA23">
    <cfRule type="containsText" dxfId="2514" priority="593" operator="containsText" text="n">
      <formula>NOT(ISERROR(SEARCH("n",AA23)))</formula>
    </cfRule>
    <cfRule type="containsText" dxfId="2513" priority="594" operator="containsText" text="&lt;">
      <formula>NOT(ISERROR(SEARCH("&lt;",AA23)))</formula>
    </cfRule>
  </conditionalFormatting>
  <conditionalFormatting sqref="AA24">
    <cfRule type="containsText" dxfId="2512" priority="591" operator="containsText" text="n">
      <formula>NOT(ISERROR(SEARCH("n",AA24)))</formula>
    </cfRule>
    <cfRule type="containsText" dxfId="2511" priority="592" operator="containsText" text="&lt;">
      <formula>NOT(ISERROR(SEARCH("&lt;",AA24)))</formula>
    </cfRule>
  </conditionalFormatting>
  <conditionalFormatting sqref="AA21">
    <cfRule type="containsText" dxfId="2510" priority="588" operator="containsText" text="n">
      <formula>NOT(ISERROR(SEARCH("n",AA21)))</formula>
    </cfRule>
    <cfRule type="containsText" dxfId="2509" priority="589" operator="containsText" text="&lt;">
      <formula>NOT(ISERROR(SEARCH("&lt;",AA21)))</formula>
    </cfRule>
  </conditionalFormatting>
  <conditionalFormatting sqref="AA25">
    <cfRule type="containsText" dxfId="2508" priority="586" operator="containsText" text="n">
      <formula>NOT(ISERROR(SEARCH("n",AA25)))</formula>
    </cfRule>
    <cfRule type="containsText" dxfId="2507" priority="587" operator="containsText" text="&lt;">
      <formula>NOT(ISERROR(SEARCH("&lt;",AA25)))</formula>
    </cfRule>
  </conditionalFormatting>
  <conditionalFormatting sqref="AA41">
    <cfRule type="cellIs" dxfId="2506" priority="615" operator="greaterThanOrEqual">
      <formula>$AH$41</formula>
    </cfRule>
  </conditionalFormatting>
  <conditionalFormatting sqref="AA31:AA43 AA10:AA15 AA17 AA19:AA28">
    <cfRule type="containsText" dxfId="2505" priority="574" operator="containsText" text="f">
      <formula>NOT(ISERROR(SEARCH("f",AA10)))</formula>
    </cfRule>
    <cfRule type="containsText" dxfId="2504" priority="575" operator="containsText" text="&lt;">
      <formula>NOT(ISERROR(SEARCH("&lt;",AA10)))</formula>
    </cfRule>
    <cfRule type="containsText" dxfId="2503" priority="577" operator="containsText" text="n">
      <formula>NOT(ISERROR(SEARCH("n",AA10)))</formula>
    </cfRule>
  </conditionalFormatting>
  <conditionalFormatting sqref="AA11">
    <cfRule type="cellIs" dxfId="2502" priority="580" operator="greaterThan">
      <formula>$AN11</formula>
    </cfRule>
    <cfRule type="cellIs" dxfId="2501" priority="581" operator="greaterThan">
      <formula>$AL11</formula>
    </cfRule>
    <cfRule type="cellIs" dxfId="2500" priority="582" operator="greaterThan">
      <formula>$AK11</formula>
    </cfRule>
    <cfRule type="cellIs" dxfId="2499" priority="590" operator="greaterThan">
      <formula>INDEX($AH10:$AJ10,1,AA$7)</formula>
    </cfRule>
  </conditionalFormatting>
  <conditionalFormatting sqref="AA10">
    <cfRule type="cellIs" dxfId="2498" priority="579" operator="greaterThan">
      <formula>$AN10</formula>
    </cfRule>
    <cfRule type="cellIs" dxfId="2497" priority="618" operator="greaterThan">
      <formula>$AK10</formula>
    </cfRule>
    <cfRule type="cellIs" dxfId="2496" priority="619" operator="greaterThan">
      <formula>INDEX($AH10:$AJ10,1,AA$7)</formula>
    </cfRule>
  </conditionalFormatting>
  <conditionalFormatting sqref="AA10">
    <cfRule type="cellIs" dxfId="2495" priority="616" operator="greaterThan">
      <formula>$AL10</formula>
    </cfRule>
  </conditionalFormatting>
  <conditionalFormatting sqref="AA19">
    <cfRule type="cellIs" dxfId="2494" priority="578" operator="lessThanOrEqual">
      <formula>INDEX($AH19:$AJ19,1,AA$7)</formula>
    </cfRule>
  </conditionalFormatting>
  <conditionalFormatting sqref="AA21">
    <cfRule type="cellIs" dxfId="2493" priority="573" operator="lessThanOrEqual">
      <formula>INDEX($AH21:$AJ21,1,AA$7)</formula>
    </cfRule>
  </conditionalFormatting>
  <conditionalFormatting sqref="AB20">
    <cfRule type="containsText" dxfId="2492" priority="562" operator="containsText" text="n">
      <formula>NOT(ISERROR(SEARCH("n",AB20)))</formula>
    </cfRule>
    <cfRule type="containsText" dxfId="2491" priority="563" operator="containsText" text="&lt;">
      <formula>NOT(ISERROR(SEARCH("&lt;",AB20)))</formula>
    </cfRule>
  </conditionalFormatting>
  <conditionalFormatting sqref="AB22">
    <cfRule type="containsText" dxfId="2490" priority="560" operator="containsText" text="n">
      <formula>NOT(ISERROR(SEARCH("n",AB22)))</formula>
    </cfRule>
    <cfRule type="containsText" dxfId="2489" priority="561" operator="containsText" text="&lt;">
      <formula>NOT(ISERROR(SEARCH("&lt;",AB22)))</formula>
    </cfRule>
  </conditionalFormatting>
  <conditionalFormatting sqref="AB23">
    <cfRule type="containsText" dxfId="2488" priority="558" operator="containsText" text="n">
      <formula>NOT(ISERROR(SEARCH("n",AB23)))</formula>
    </cfRule>
    <cfRule type="containsText" dxfId="2487" priority="559" operator="containsText" text="&lt;">
      <formula>NOT(ISERROR(SEARCH("&lt;",AB23)))</formula>
    </cfRule>
  </conditionalFormatting>
  <conditionalFormatting sqref="AB24">
    <cfRule type="containsText" dxfId="2486" priority="556" operator="containsText" text="n">
      <formula>NOT(ISERROR(SEARCH("n",AB24)))</formula>
    </cfRule>
    <cfRule type="containsText" dxfId="2485" priority="557" operator="containsText" text="&lt;">
      <formula>NOT(ISERROR(SEARCH("&lt;",AB24)))</formula>
    </cfRule>
  </conditionalFormatting>
  <conditionalFormatting sqref="AB31:AB43">
    <cfRule type="cellIs" dxfId="2484" priority="553" operator="greaterThan">
      <formula>$AN31</formula>
    </cfRule>
    <cfRule type="cellIs" dxfId="2483" priority="566" operator="greaterThan">
      <formula>$AM31</formula>
    </cfRule>
    <cfRule type="cellIs" dxfId="2482" priority="567" operator="greaterThan">
      <formula>$AL31</formula>
    </cfRule>
  </conditionalFormatting>
  <conditionalFormatting sqref="AB20">
    <cfRule type="containsText" dxfId="2481" priority="550" operator="containsText" text="n">
      <formula>NOT(ISERROR(SEARCH("n",AB20)))</formula>
    </cfRule>
    <cfRule type="containsText" dxfId="2480" priority="551" operator="containsText" text="&lt;">
      <formula>NOT(ISERROR(SEARCH("&lt;",AB20)))</formula>
    </cfRule>
  </conditionalFormatting>
  <conditionalFormatting sqref="AB22">
    <cfRule type="containsText" dxfId="2479" priority="548" operator="containsText" text="n">
      <formula>NOT(ISERROR(SEARCH("n",AB22)))</formula>
    </cfRule>
    <cfRule type="containsText" dxfId="2478" priority="549" operator="containsText" text="&lt;">
      <formula>NOT(ISERROR(SEARCH("&lt;",AB22)))</formula>
    </cfRule>
  </conditionalFormatting>
  <conditionalFormatting sqref="AB23">
    <cfRule type="containsText" dxfId="2477" priority="546" operator="containsText" text="n">
      <formula>NOT(ISERROR(SEARCH("n",AB23)))</formula>
    </cfRule>
    <cfRule type="containsText" dxfId="2476" priority="547" operator="containsText" text="&lt;">
      <formula>NOT(ISERROR(SEARCH("&lt;",AB23)))</formula>
    </cfRule>
  </conditionalFormatting>
  <conditionalFormatting sqref="AB24">
    <cfRule type="containsText" dxfId="2475" priority="544" operator="containsText" text="n">
      <formula>NOT(ISERROR(SEARCH("n",AB24)))</formula>
    </cfRule>
    <cfRule type="containsText" dxfId="2474" priority="545" operator="containsText" text="&lt;">
      <formula>NOT(ISERROR(SEARCH("&lt;",AB24)))</formula>
    </cfRule>
  </conditionalFormatting>
  <conditionalFormatting sqref="AB21">
    <cfRule type="containsText" dxfId="2473" priority="541" operator="containsText" text="n">
      <formula>NOT(ISERROR(SEARCH("n",AB21)))</formula>
    </cfRule>
    <cfRule type="containsText" dxfId="2472" priority="542" operator="containsText" text="&lt;">
      <formula>NOT(ISERROR(SEARCH("&lt;",AB21)))</formula>
    </cfRule>
  </conditionalFormatting>
  <conditionalFormatting sqref="AB25">
    <cfRule type="containsText" dxfId="2471" priority="539" operator="containsText" text="n">
      <formula>NOT(ISERROR(SEARCH("n",AB25)))</formula>
    </cfRule>
    <cfRule type="containsText" dxfId="2470" priority="540" operator="containsText" text="&lt;">
      <formula>NOT(ISERROR(SEARCH("&lt;",AB25)))</formula>
    </cfRule>
  </conditionalFormatting>
  <conditionalFormatting sqref="AB41">
    <cfRule type="cellIs" dxfId="2469" priority="568" operator="greaterThanOrEqual">
      <formula>$AH$41</formula>
    </cfRule>
  </conditionalFormatting>
  <conditionalFormatting sqref="AB31:AB43 AB10:AB15 AB17 AB19:AB28">
    <cfRule type="containsText" dxfId="2468" priority="527" operator="containsText" text="f">
      <formula>NOT(ISERROR(SEARCH("f",AB10)))</formula>
    </cfRule>
    <cfRule type="containsText" dxfId="2467" priority="528" operator="containsText" text="&lt;">
      <formula>NOT(ISERROR(SEARCH("&lt;",AB10)))</formula>
    </cfRule>
    <cfRule type="containsText" dxfId="2466" priority="530" operator="containsText" text="n">
      <formula>NOT(ISERROR(SEARCH("n",AB10)))</formula>
    </cfRule>
  </conditionalFormatting>
  <conditionalFormatting sqref="AB11">
    <cfRule type="cellIs" dxfId="2465" priority="533" operator="greaterThan">
      <formula>$AN11</formula>
    </cfRule>
    <cfRule type="cellIs" dxfId="2464" priority="534" operator="greaterThan">
      <formula>$AL11</formula>
    </cfRule>
    <cfRule type="cellIs" dxfId="2463" priority="535" operator="greaterThan">
      <formula>$AK11</formula>
    </cfRule>
    <cfRule type="cellIs" dxfId="2462" priority="543" operator="greaterThan">
      <formula>INDEX($AH10:$AJ10,1,AB$7)</formula>
    </cfRule>
  </conditionalFormatting>
  <conditionalFormatting sqref="AB10">
    <cfRule type="cellIs" dxfId="2461" priority="532" operator="greaterThan">
      <formula>$AN10</formula>
    </cfRule>
    <cfRule type="cellIs" dxfId="2460" priority="571" operator="greaterThan">
      <formula>$AK10</formula>
    </cfRule>
    <cfRule type="cellIs" dxfId="2459" priority="572" operator="greaterThan">
      <formula>INDEX($AH10:$AJ10,1,AB$7)</formula>
    </cfRule>
  </conditionalFormatting>
  <conditionalFormatting sqref="AB10">
    <cfRule type="cellIs" dxfId="2458" priority="569" operator="greaterThan">
      <formula>$AL10</formula>
    </cfRule>
  </conditionalFormatting>
  <conditionalFormatting sqref="AB19">
    <cfRule type="cellIs" dxfId="2457" priority="531" operator="lessThanOrEqual">
      <formula>INDEX($AH19:$AJ19,1,AB$7)</formula>
    </cfRule>
  </conditionalFormatting>
  <conditionalFormatting sqref="AB21">
    <cfRule type="cellIs" dxfId="2456" priority="526" operator="lessThanOrEqual">
      <formula>INDEX($AH21:$AJ21,1,AB$7)</formula>
    </cfRule>
  </conditionalFormatting>
  <conditionalFormatting sqref="AC20">
    <cfRule type="containsText" dxfId="2455" priority="515" operator="containsText" text="n">
      <formula>NOT(ISERROR(SEARCH("n",AC20)))</formula>
    </cfRule>
    <cfRule type="containsText" dxfId="2454" priority="516" operator="containsText" text="&lt;">
      <formula>NOT(ISERROR(SEARCH("&lt;",AC20)))</formula>
    </cfRule>
  </conditionalFormatting>
  <conditionalFormatting sqref="AC22">
    <cfRule type="containsText" dxfId="2453" priority="513" operator="containsText" text="n">
      <formula>NOT(ISERROR(SEARCH("n",AC22)))</formula>
    </cfRule>
    <cfRule type="containsText" dxfId="2452" priority="514" operator="containsText" text="&lt;">
      <formula>NOT(ISERROR(SEARCH("&lt;",AC22)))</formula>
    </cfRule>
  </conditionalFormatting>
  <conditionalFormatting sqref="AC23">
    <cfRule type="containsText" dxfId="2451" priority="511" operator="containsText" text="n">
      <formula>NOT(ISERROR(SEARCH("n",AC23)))</formula>
    </cfRule>
    <cfRule type="containsText" dxfId="2450" priority="512" operator="containsText" text="&lt;">
      <formula>NOT(ISERROR(SEARCH("&lt;",AC23)))</formula>
    </cfRule>
  </conditionalFormatting>
  <conditionalFormatting sqref="AC24">
    <cfRule type="containsText" dxfId="2449" priority="509" operator="containsText" text="n">
      <formula>NOT(ISERROR(SEARCH("n",AC24)))</formula>
    </cfRule>
    <cfRule type="containsText" dxfId="2448" priority="510" operator="containsText" text="&lt;">
      <formula>NOT(ISERROR(SEARCH("&lt;",AC24)))</formula>
    </cfRule>
  </conditionalFormatting>
  <conditionalFormatting sqref="AC31:AC43">
    <cfRule type="cellIs" dxfId="2447" priority="506" operator="greaterThan">
      <formula>$AN31</formula>
    </cfRule>
    <cfRule type="cellIs" dxfId="2446" priority="519" operator="greaterThan">
      <formula>$AM31</formula>
    </cfRule>
    <cfRule type="cellIs" dxfId="2445" priority="520" operator="greaterThan">
      <formula>$AL31</formula>
    </cfRule>
  </conditionalFormatting>
  <conditionalFormatting sqref="AC20">
    <cfRule type="containsText" dxfId="2444" priority="503" operator="containsText" text="n">
      <formula>NOT(ISERROR(SEARCH("n",AC20)))</formula>
    </cfRule>
    <cfRule type="containsText" dxfId="2443" priority="504" operator="containsText" text="&lt;">
      <formula>NOT(ISERROR(SEARCH("&lt;",AC20)))</formula>
    </cfRule>
  </conditionalFormatting>
  <conditionalFormatting sqref="AC22">
    <cfRule type="containsText" dxfId="2442" priority="501" operator="containsText" text="n">
      <formula>NOT(ISERROR(SEARCH("n",AC22)))</formula>
    </cfRule>
    <cfRule type="containsText" dxfId="2441" priority="502" operator="containsText" text="&lt;">
      <formula>NOT(ISERROR(SEARCH("&lt;",AC22)))</formula>
    </cfRule>
  </conditionalFormatting>
  <conditionalFormatting sqref="AC23">
    <cfRule type="containsText" dxfId="2440" priority="499" operator="containsText" text="n">
      <formula>NOT(ISERROR(SEARCH("n",AC23)))</formula>
    </cfRule>
    <cfRule type="containsText" dxfId="2439" priority="500" operator="containsText" text="&lt;">
      <formula>NOT(ISERROR(SEARCH("&lt;",AC23)))</formula>
    </cfRule>
  </conditionalFormatting>
  <conditionalFormatting sqref="AC24">
    <cfRule type="containsText" dxfId="2438" priority="497" operator="containsText" text="n">
      <formula>NOT(ISERROR(SEARCH("n",AC24)))</formula>
    </cfRule>
    <cfRule type="containsText" dxfId="2437" priority="498" operator="containsText" text="&lt;">
      <formula>NOT(ISERROR(SEARCH("&lt;",AC24)))</formula>
    </cfRule>
  </conditionalFormatting>
  <conditionalFormatting sqref="AC21">
    <cfRule type="containsText" dxfId="2436" priority="494" operator="containsText" text="n">
      <formula>NOT(ISERROR(SEARCH("n",AC21)))</formula>
    </cfRule>
    <cfRule type="containsText" dxfId="2435" priority="495" operator="containsText" text="&lt;">
      <formula>NOT(ISERROR(SEARCH("&lt;",AC21)))</formula>
    </cfRule>
  </conditionalFormatting>
  <conditionalFormatting sqref="AC25">
    <cfRule type="containsText" dxfId="2434" priority="492" operator="containsText" text="n">
      <formula>NOT(ISERROR(SEARCH("n",AC25)))</formula>
    </cfRule>
    <cfRule type="containsText" dxfId="2433" priority="493" operator="containsText" text="&lt;">
      <formula>NOT(ISERROR(SEARCH("&lt;",AC25)))</formula>
    </cfRule>
  </conditionalFormatting>
  <conditionalFormatting sqref="AC41">
    <cfRule type="cellIs" dxfId="2432" priority="521" operator="greaterThanOrEqual">
      <formula>$AH$41</formula>
    </cfRule>
  </conditionalFormatting>
  <conditionalFormatting sqref="AC31:AC43 AC10:AC15 AC17 AC19:AC28">
    <cfRule type="containsText" dxfId="2431" priority="480" operator="containsText" text="f">
      <formula>NOT(ISERROR(SEARCH("f",AC10)))</formula>
    </cfRule>
    <cfRule type="containsText" dxfId="2430" priority="481" operator="containsText" text="&lt;">
      <formula>NOT(ISERROR(SEARCH("&lt;",AC10)))</formula>
    </cfRule>
    <cfRule type="containsText" dxfId="2429" priority="483" operator="containsText" text="n">
      <formula>NOT(ISERROR(SEARCH("n",AC10)))</formula>
    </cfRule>
  </conditionalFormatting>
  <conditionalFormatting sqref="AC11">
    <cfRule type="cellIs" dxfId="2428" priority="486" operator="greaterThan">
      <formula>$AN11</formula>
    </cfRule>
    <cfRule type="cellIs" dxfId="2427" priority="487" operator="greaterThan">
      <formula>$AL11</formula>
    </cfRule>
    <cfRule type="cellIs" dxfId="2426" priority="488" operator="greaterThan">
      <formula>$AK11</formula>
    </cfRule>
    <cfRule type="cellIs" dxfId="2425" priority="496" operator="greaterThan">
      <formula>INDEX($AH10:$AJ10,1,AC$7)</formula>
    </cfRule>
  </conditionalFormatting>
  <conditionalFormatting sqref="AC10">
    <cfRule type="cellIs" dxfId="2424" priority="485" operator="greaterThan">
      <formula>$AN10</formula>
    </cfRule>
    <cfRule type="cellIs" dxfId="2423" priority="524" operator="greaterThan">
      <formula>$AK10</formula>
    </cfRule>
    <cfRule type="cellIs" dxfId="2422" priority="525" operator="greaterThan">
      <formula>INDEX($AH10:$AJ10,1,AC$7)</formula>
    </cfRule>
  </conditionalFormatting>
  <conditionalFormatting sqref="AC10">
    <cfRule type="cellIs" dxfId="2421" priority="522" operator="greaterThan">
      <formula>$AL10</formula>
    </cfRule>
  </conditionalFormatting>
  <conditionalFormatting sqref="AC19">
    <cfRule type="cellIs" dxfId="2420" priority="484" operator="lessThanOrEqual">
      <formula>INDEX($AH19:$AJ19,1,AC$7)</formula>
    </cfRule>
  </conditionalFormatting>
  <conditionalFormatting sqref="AC21">
    <cfRule type="cellIs" dxfId="2419" priority="479" operator="lessThanOrEqual">
      <formula>INDEX($AH21:$AJ21,1,AC$7)</formula>
    </cfRule>
  </conditionalFormatting>
  <conditionalFormatting sqref="AD20">
    <cfRule type="containsText" dxfId="2418" priority="468" operator="containsText" text="n">
      <formula>NOT(ISERROR(SEARCH("n",AD20)))</formula>
    </cfRule>
    <cfRule type="containsText" dxfId="2417" priority="469" operator="containsText" text="&lt;">
      <formula>NOT(ISERROR(SEARCH("&lt;",AD20)))</formula>
    </cfRule>
  </conditionalFormatting>
  <conditionalFormatting sqref="AD22">
    <cfRule type="containsText" dxfId="2416" priority="466" operator="containsText" text="n">
      <formula>NOT(ISERROR(SEARCH("n",AD22)))</formula>
    </cfRule>
    <cfRule type="containsText" dxfId="2415" priority="467" operator="containsText" text="&lt;">
      <formula>NOT(ISERROR(SEARCH("&lt;",AD22)))</formula>
    </cfRule>
  </conditionalFormatting>
  <conditionalFormatting sqref="AD23">
    <cfRule type="containsText" dxfId="2414" priority="464" operator="containsText" text="n">
      <formula>NOT(ISERROR(SEARCH("n",AD23)))</formula>
    </cfRule>
    <cfRule type="containsText" dxfId="2413" priority="465" operator="containsText" text="&lt;">
      <formula>NOT(ISERROR(SEARCH("&lt;",AD23)))</formula>
    </cfRule>
  </conditionalFormatting>
  <conditionalFormatting sqref="AD24">
    <cfRule type="containsText" dxfId="2412" priority="462" operator="containsText" text="n">
      <formula>NOT(ISERROR(SEARCH("n",AD24)))</formula>
    </cfRule>
    <cfRule type="containsText" dxfId="2411" priority="463" operator="containsText" text="&lt;">
      <formula>NOT(ISERROR(SEARCH("&lt;",AD24)))</formula>
    </cfRule>
  </conditionalFormatting>
  <conditionalFormatting sqref="AD31:AD43">
    <cfRule type="cellIs" dxfId="2410" priority="459" operator="greaterThan">
      <formula>$AN31</formula>
    </cfRule>
    <cfRule type="cellIs" dxfId="2409" priority="472" operator="greaterThan">
      <formula>$AM31</formula>
    </cfRule>
    <cfRule type="cellIs" dxfId="2408" priority="473" operator="greaterThan">
      <formula>$AL31</formula>
    </cfRule>
  </conditionalFormatting>
  <conditionalFormatting sqref="AD20">
    <cfRule type="containsText" dxfId="2407" priority="456" operator="containsText" text="n">
      <formula>NOT(ISERROR(SEARCH("n",AD20)))</formula>
    </cfRule>
    <cfRule type="containsText" dxfId="2406" priority="457" operator="containsText" text="&lt;">
      <formula>NOT(ISERROR(SEARCH("&lt;",AD20)))</formula>
    </cfRule>
  </conditionalFormatting>
  <conditionalFormatting sqref="AD22">
    <cfRule type="containsText" dxfId="2405" priority="454" operator="containsText" text="n">
      <formula>NOT(ISERROR(SEARCH("n",AD22)))</formula>
    </cfRule>
    <cfRule type="containsText" dxfId="2404" priority="455" operator="containsText" text="&lt;">
      <formula>NOT(ISERROR(SEARCH("&lt;",AD22)))</formula>
    </cfRule>
  </conditionalFormatting>
  <conditionalFormatting sqref="AD23">
    <cfRule type="containsText" dxfId="2403" priority="452" operator="containsText" text="n">
      <formula>NOT(ISERROR(SEARCH("n",AD23)))</formula>
    </cfRule>
    <cfRule type="containsText" dxfId="2402" priority="453" operator="containsText" text="&lt;">
      <formula>NOT(ISERROR(SEARCH("&lt;",AD23)))</formula>
    </cfRule>
  </conditionalFormatting>
  <conditionalFormatting sqref="AD24">
    <cfRule type="containsText" dxfId="2401" priority="450" operator="containsText" text="n">
      <formula>NOT(ISERROR(SEARCH("n",AD24)))</formula>
    </cfRule>
    <cfRule type="containsText" dxfId="2400" priority="451" operator="containsText" text="&lt;">
      <formula>NOT(ISERROR(SEARCH("&lt;",AD24)))</formula>
    </cfRule>
  </conditionalFormatting>
  <conditionalFormatting sqref="AD21">
    <cfRule type="containsText" dxfId="2399" priority="447" operator="containsText" text="n">
      <formula>NOT(ISERROR(SEARCH("n",AD21)))</formula>
    </cfRule>
    <cfRule type="containsText" dxfId="2398" priority="448" operator="containsText" text="&lt;">
      <formula>NOT(ISERROR(SEARCH("&lt;",AD21)))</formula>
    </cfRule>
  </conditionalFormatting>
  <conditionalFormatting sqref="AD25">
    <cfRule type="containsText" dxfId="2397" priority="445" operator="containsText" text="n">
      <formula>NOT(ISERROR(SEARCH("n",AD25)))</formula>
    </cfRule>
    <cfRule type="containsText" dxfId="2396" priority="446" operator="containsText" text="&lt;">
      <formula>NOT(ISERROR(SEARCH("&lt;",AD25)))</formula>
    </cfRule>
  </conditionalFormatting>
  <conditionalFormatting sqref="AD41">
    <cfRule type="cellIs" dxfId="2395" priority="474" operator="greaterThanOrEqual">
      <formula>$AH$41</formula>
    </cfRule>
  </conditionalFormatting>
  <conditionalFormatting sqref="AD31:AD43 AD10:AD15 AD17 AD19:AD28">
    <cfRule type="containsText" dxfId="2394" priority="433" operator="containsText" text="f">
      <formula>NOT(ISERROR(SEARCH("f",AD10)))</formula>
    </cfRule>
    <cfRule type="containsText" dxfId="2393" priority="434" operator="containsText" text="&lt;">
      <formula>NOT(ISERROR(SEARCH("&lt;",AD10)))</formula>
    </cfRule>
    <cfRule type="containsText" dxfId="2392" priority="436" operator="containsText" text="n">
      <formula>NOT(ISERROR(SEARCH("n",AD10)))</formula>
    </cfRule>
  </conditionalFormatting>
  <conditionalFormatting sqref="AD11">
    <cfRule type="cellIs" dxfId="2391" priority="439" operator="greaterThan">
      <formula>$AN11</formula>
    </cfRule>
    <cfRule type="cellIs" dxfId="2390" priority="440" operator="greaterThan">
      <formula>$AL11</formula>
    </cfRule>
    <cfRule type="cellIs" dxfId="2389" priority="441" operator="greaterThan">
      <formula>$AK11</formula>
    </cfRule>
    <cfRule type="cellIs" dxfId="2388" priority="449" operator="greaterThan">
      <formula>INDEX($AH10:$AJ10,1,AD$7)</formula>
    </cfRule>
  </conditionalFormatting>
  <conditionalFormatting sqref="AD10">
    <cfRule type="cellIs" dxfId="2387" priority="438" operator="greaterThan">
      <formula>$AN10</formula>
    </cfRule>
    <cfRule type="cellIs" dxfId="2386" priority="477" operator="greaterThan">
      <formula>$AK10</formula>
    </cfRule>
    <cfRule type="cellIs" dxfId="2385" priority="478" operator="greaterThan">
      <formula>INDEX($AH10:$AJ10,1,AD$7)</formula>
    </cfRule>
  </conditionalFormatting>
  <conditionalFormatting sqref="AD10">
    <cfRule type="cellIs" dxfId="2384" priority="475" operator="greaterThan">
      <formula>$AL10</formula>
    </cfRule>
  </conditionalFormatting>
  <conditionalFormatting sqref="AD19">
    <cfRule type="cellIs" dxfId="2383" priority="437" operator="lessThanOrEqual">
      <formula>INDEX($AH19:$AJ19,1,AD$7)</formula>
    </cfRule>
  </conditionalFormatting>
  <conditionalFormatting sqref="AD21">
    <cfRule type="cellIs" dxfId="2382" priority="432" operator="lessThanOrEqual">
      <formula>INDEX($AH21:$AJ21,1,AD$7)</formula>
    </cfRule>
  </conditionalFormatting>
  <conditionalFormatting sqref="AE20">
    <cfRule type="containsText" dxfId="2381" priority="421" operator="containsText" text="n">
      <formula>NOT(ISERROR(SEARCH("n",AE20)))</formula>
    </cfRule>
    <cfRule type="containsText" dxfId="2380" priority="422" operator="containsText" text="&lt;">
      <formula>NOT(ISERROR(SEARCH("&lt;",AE20)))</formula>
    </cfRule>
  </conditionalFormatting>
  <conditionalFormatting sqref="AE22">
    <cfRule type="containsText" dxfId="2379" priority="419" operator="containsText" text="n">
      <formula>NOT(ISERROR(SEARCH("n",AE22)))</formula>
    </cfRule>
    <cfRule type="containsText" dxfId="2378" priority="420" operator="containsText" text="&lt;">
      <formula>NOT(ISERROR(SEARCH("&lt;",AE22)))</formula>
    </cfRule>
  </conditionalFormatting>
  <conditionalFormatting sqref="AE23">
    <cfRule type="containsText" dxfId="2377" priority="417" operator="containsText" text="n">
      <formula>NOT(ISERROR(SEARCH("n",AE23)))</formula>
    </cfRule>
    <cfRule type="containsText" dxfId="2376" priority="418" operator="containsText" text="&lt;">
      <formula>NOT(ISERROR(SEARCH("&lt;",AE23)))</formula>
    </cfRule>
  </conditionalFormatting>
  <conditionalFormatting sqref="AE24">
    <cfRule type="containsText" dxfId="2375" priority="415" operator="containsText" text="n">
      <formula>NOT(ISERROR(SEARCH("n",AE24)))</formula>
    </cfRule>
    <cfRule type="containsText" dxfId="2374" priority="416" operator="containsText" text="&lt;">
      <formula>NOT(ISERROR(SEARCH("&lt;",AE24)))</formula>
    </cfRule>
  </conditionalFormatting>
  <conditionalFormatting sqref="AE31:AE43">
    <cfRule type="cellIs" dxfId="2373" priority="412" operator="greaterThan">
      <formula>$AN31</formula>
    </cfRule>
    <cfRule type="cellIs" dxfId="2372" priority="425" operator="greaterThan">
      <formula>$AM31</formula>
    </cfRule>
    <cfRule type="cellIs" dxfId="2371" priority="426" operator="greaterThan">
      <formula>$AL31</formula>
    </cfRule>
  </conditionalFormatting>
  <conditionalFormatting sqref="AE20">
    <cfRule type="containsText" dxfId="2370" priority="409" operator="containsText" text="n">
      <formula>NOT(ISERROR(SEARCH("n",AE20)))</formula>
    </cfRule>
    <cfRule type="containsText" dxfId="2369" priority="410" operator="containsText" text="&lt;">
      <formula>NOT(ISERROR(SEARCH("&lt;",AE20)))</formula>
    </cfRule>
  </conditionalFormatting>
  <conditionalFormatting sqref="AE22">
    <cfRule type="containsText" dxfId="2368" priority="407" operator="containsText" text="n">
      <formula>NOT(ISERROR(SEARCH("n",AE22)))</formula>
    </cfRule>
    <cfRule type="containsText" dxfId="2367" priority="408" operator="containsText" text="&lt;">
      <formula>NOT(ISERROR(SEARCH("&lt;",AE22)))</formula>
    </cfRule>
  </conditionalFormatting>
  <conditionalFormatting sqref="AE23">
    <cfRule type="containsText" dxfId="2366" priority="405" operator="containsText" text="n">
      <formula>NOT(ISERROR(SEARCH("n",AE23)))</formula>
    </cfRule>
    <cfRule type="containsText" dxfId="2365" priority="406" operator="containsText" text="&lt;">
      <formula>NOT(ISERROR(SEARCH("&lt;",AE23)))</formula>
    </cfRule>
  </conditionalFormatting>
  <conditionalFormatting sqref="AE24">
    <cfRule type="containsText" dxfId="2364" priority="403" operator="containsText" text="n">
      <formula>NOT(ISERROR(SEARCH("n",AE24)))</formula>
    </cfRule>
    <cfRule type="containsText" dxfId="2363" priority="404" operator="containsText" text="&lt;">
      <formula>NOT(ISERROR(SEARCH("&lt;",AE24)))</formula>
    </cfRule>
  </conditionalFormatting>
  <conditionalFormatting sqref="AE21">
    <cfRule type="containsText" dxfId="2362" priority="400" operator="containsText" text="n">
      <formula>NOT(ISERROR(SEARCH("n",AE21)))</formula>
    </cfRule>
    <cfRule type="containsText" dxfId="2361" priority="401" operator="containsText" text="&lt;">
      <formula>NOT(ISERROR(SEARCH("&lt;",AE21)))</formula>
    </cfRule>
  </conditionalFormatting>
  <conditionalFormatting sqref="AE25">
    <cfRule type="containsText" dxfId="2360" priority="398" operator="containsText" text="n">
      <formula>NOT(ISERROR(SEARCH("n",AE25)))</formula>
    </cfRule>
    <cfRule type="containsText" dxfId="2359" priority="399" operator="containsText" text="&lt;">
      <formula>NOT(ISERROR(SEARCH("&lt;",AE25)))</formula>
    </cfRule>
  </conditionalFormatting>
  <conditionalFormatting sqref="AE41">
    <cfRule type="cellIs" dxfId="2358" priority="427" operator="greaterThanOrEqual">
      <formula>$AH$41</formula>
    </cfRule>
  </conditionalFormatting>
  <conditionalFormatting sqref="AE31:AE43 AE10:AE15 AE17 AE19:AE28">
    <cfRule type="containsText" dxfId="2357" priority="386" operator="containsText" text="f">
      <formula>NOT(ISERROR(SEARCH("f",AE10)))</formula>
    </cfRule>
    <cfRule type="containsText" dxfId="2356" priority="387" operator="containsText" text="&lt;">
      <formula>NOT(ISERROR(SEARCH("&lt;",AE10)))</formula>
    </cfRule>
    <cfRule type="containsText" dxfId="2355" priority="389" operator="containsText" text="n">
      <formula>NOT(ISERROR(SEARCH("n",AE10)))</formula>
    </cfRule>
  </conditionalFormatting>
  <conditionalFormatting sqref="AE11">
    <cfRule type="cellIs" dxfId="2354" priority="392" operator="greaterThan">
      <formula>$AN11</formula>
    </cfRule>
    <cfRule type="cellIs" dxfId="2353" priority="393" operator="greaterThan">
      <formula>$AL11</formula>
    </cfRule>
    <cfRule type="cellIs" dxfId="2352" priority="394" operator="greaterThan">
      <formula>$AK11</formula>
    </cfRule>
    <cfRule type="cellIs" dxfId="2351" priority="402" operator="greaterThan">
      <formula>INDEX($AH10:$AJ10,1,AE$7)</formula>
    </cfRule>
  </conditionalFormatting>
  <conditionalFormatting sqref="AE10">
    <cfRule type="cellIs" dxfId="2350" priority="391" operator="greaterThan">
      <formula>$AN10</formula>
    </cfRule>
    <cfRule type="cellIs" dxfId="2349" priority="430" operator="greaterThan">
      <formula>$AK10</formula>
    </cfRule>
    <cfRule type="cellIs" dxfId="2348" priority="431" operator="greaterThan">
      <formula>INDEX($AH10:$AJ10,1,AE$7)</formula>
    </cfRule>
  </conditionalFormatting>
  <conditionalFormatting sqref="AE10">
    <cfRule type="cellIs" dxfId="2347" priority="428" operator="greaterThan">
      <formula>$AL10</formula>
    </cfRule>
  </conditionalFormatting>
  <conditionalFormatting sqref="AE19">
    <cfRule type="cellIs" dxfId="2346" priority="390" operator="lessThanOrEqual">
      <formula>INDEX($AH19:$AJ19,1,AE$7)</formula>
    </cfRule>
  </conditionalFormatting>
  <conditionalFormatting sqref="AE21">
    <cfRule type="cellIs" dxfId="2345" priority="385" operator="lessThanOrEqual">
      <formula>INDEX($AH21:$AJ21,1,AE$7)</formula>
    </cfRule>
  </conditionalFormatting>
  <conditionalFormatting sqref="AF20">
    <cfRule type="containsText" dxfId="2344" priority="374" operator="containsText" text="n">
      <formula>NOT(ISERROR(SEARCH("n",AF20)))</formula>
    </cfRule>
    <cfRule type="containsText" dxfId="2343" priority="375" operator="containsText" text="&lt;">
      <formula>NOT(ISERROR(SEARCH("&lt;",AF20)))</formula>
    </cfRule>
  </conditionalFormatting>
  <conditionalFormatting sqref="AF22">
    <cfRule type="containsText" dxfId="2342" priority="372" operator="containsText" text="n">
      <formula>NOT(ISERROR(SEARCH("n",AF22)))</formula>
    </cfRule>
    <cfRule type="containsText" dxfId="2341" priority="373" operator="containsText" text="&lt;">
      <formula>NOT(ISERROR(SEARCH("&lt;",AF22)))</formula>
    </cfRule>
  </conditionalFormatting>
  <conditionalFormatting sqref="AF23">
    <cfRule type="containsText" dxfId="2340" priority="370" operator="containsText" text="n">
      <formula>NOT(ISERROR(SEARCH("n",AF23)))</formula>
    </cfRule>
    <cfRule type="containsText" dxfId="2339" priority="371" operator="containsText" text="&lt;">
      <formula>NOT(ISERROR(SEARCH("&lt;",AF23)))</formula>
    </cfRule>
  </conditionalFormatting>
  <conditionalFormatting sqref="AF24">
    <cfRule type="containsText" dxfId="2338" priority="368" operator="containsText" text="n">
      <formula>NOT(ISERROR(SEARCH("n",AF24)))</formula>
    </cfRule>
    <cfRule type="containsText" dxfId="2337" priority="369" operator="containsText" text="&lt;">
      <formula>NOT(ISERROR(SEARCH("&lt;",AF24)))</formula>
    </cfRule>
  </conditionalFormatting>
  <conditionalFormatting sqref="AF31:AF43">
    <cfRule type="cellIs" dxfId="2336" priority="365" operator="greaterThan">
      <formula>$AN31</formula>
    </cfRule>
    <cfRule type="cellIs" dxfId="2335" priority="378" operator="greaterThan">
      <formula>$AM31</formula>
    </cfRule>
    <cfRule type="cellIs" dxfId="2334" priority="379" operator="greaterThan">
      <formula>$AL31</formula>
    </cfRule>
  </conditionalFormatting>
  <conditionalFormatting sqref="AF20">
    <cfRule type="containsText" dxfId="2333" priority="362" operator="containsText" text="n">
      <formula>NOT(ISERROR(SEARCH("n",AF20)))</formula>
    </cfRule>
    <cfRule type="containsText" dxfId="2332" priority="363" operator="containsText" text="&lt;">
      <formula>NOT(ISERROR(SEARCH("&lt;",AF20)))</formula>
    </cfRule>
  </conditionalFormatting>
  <conditionalFormatting sqref="AF22">
    <cfRule type="containsText" dxfId="2331" priority="360" operator="containsText" text="n">
      <formula>NOT(ISERROR(SEARCH("n",AF22)))</formula>
    </cfRule>
    <cfRule type="containsText" dxfId="2330" priority="361" operator="containsText" text="&lt;">
      <formula>NOT(ISERROR(SEARCH("&lt;",AF22)))</formula>
    </cfRule>
  </conditionalFormatting>
  <conditionalFormatting sqref="AF23">
    <cfRule type="containsText" dxfId="2329" priority="358" operator="containsText" text="n">
      <formula>NOT(ISERROR(SEARCH("n",AF23)))</formula>
    </cfRule>
    <cfRule type="containsText" dxfId="2328" priority="359" operator="containsText" text="&lt;">
      <formula>NOT(ISERROR(SEARCH("&lt;",AF23)))</formula>
    </cfRule>
  </conditionalFormatting>
  <conditionalFormatting sqref="AF24">
    <cfRule type="containsText" dxfId="2327" priority="356" operator="containsText" text="n">
      <formula>NOT(ISERROR(SEARCH("n",AF24)))</formula>
    </cfRule>
    <cfRule type="containsText" dxfId="2326" priority="357" operator="containsText" text="&lt;">
      <formula>NOT(ISERROR(SEARCH("&lt;",AF24)))</formula>
    </cfRule>
  </conditionalFormatting>
  <conditionalFormatting sqref="AF21">
    <cfRule type="containsText" dxfId="2325" priority="353" operator="containsText" text="n">
      <formula>NOT(ISERROR(SEARCH("n",AF21)))</formula>
    </cfRule>
    <cfRule type="containsText" dxfId="2324" priority="354" operator="containsText" text="&lt;">
      <formula>NOT(ISERROR(SEARCH("&lt;",AF21)))</formula>
    </cfRule>
  </conditionalFormatting>
  <conditionalFormatting sqref="AF25">
    <cfRule type="containsText" dxfId="2323" priority="351" operator="containsText" text="n">
      <formula>NOT(ISERROR(SEARCH("n",AF25)))</formula>
    </cfRule>
    <cfRule type="containsText" dxfId="2322" priority="352" operator="containsText" text="&lt;">
      <formula>NOT(ISERROR(SEARCH("&lt;",AF25)))</formula>
    </cfRule>
  </conditionalFormatting>
  <conditionalFormatting sqref="AF41">
    <cfRule type="cellIs" dxfId="2321" priority="380" operator="greaterThanOrEqual">
      <formula>$AH$41</formula>
    </cfRule>
  </conditionalFormatting>
  <conditionalFormatting sqref="AF31:AF43 AF10:AF15 AF17 AF19:AF28">
    <cfRule type="containsText" dxfId="2320" priority="339" operator="containsText" text="f">
      <formula>NOT(ISERROR(SEARCH("f",AF10)))</formula>
    </cfRule>
    <cfRule type="containsText" dxfId="2319" priority="340" operator="containsText" text="&lt;">
      <formula>NOT(ISERROR(SEARCH("&lt;",AF10)))</formula>
    </cfRule>
    <cfRule type="containsText" dxfId="2318" priority="342" operator="containsText" text="n">
      <formula>NOT(ISERROR(SEARCH("n",AF10)))</formula>
    </cfRule>
  </conditionalFormatting>
  <conditionalFormatting sqref="AF11">
    <cfRule type="cellIs" dxfId="2317" priority="345" operator="greaterThan">
      <formula>$AN11</formula>
    </cfRule>
    <cfRule type="cellIs" dxfId="2316" priority="346" operator="greaterThan">
      <formula>$AL11</formula>
    </cfRule>
    <cfRule type="cellIs" dxfId="2315" priority="347" operator="greaterThan">
      <formula>$AK11</formula>
    </cfRule>
    <cfRule type="cellIs" dxfId="2314" priority="355" operator="greaterThan">
      <formula>INDEX($AH10:$AJ10,1,AF$7)</formula>
    </cfRule>
  </conditionalFormatting>
  <conditionalFormatting sqref="AF10">
    <cfRule type="cellIs" dxfId="2313" priority="344" operator="greaterThan">
      <formula>$AN10</formula>
    </cfRule>
    <cfRule type="cellIs" dxfId="2312" priority="383" operator="greaterThan">
      <formula>$AK10</formula>
    </cfRule>
    <cfRule type="cellIs" dxfId="2311" priority="384" operator="greaterThan">
      <formula>INDEX($AH10:$AJ10,1,AF$7)</formula>
    </cfRule>
  </conditionalFormatting>
  <conditionalFormatting sqref="AF10">
    <cfRule type="cellIs" dxfId="2310" priority="381" operator="greaterThan">
      <formula>$AL10</formula>
    </cfRule>
  </conditionalFormatting>
  <conditionalFormatting sqref="AF19">
    <cfRule type="cellIs" dxfId="2309" priority="343" operator="lessThanOrEqual">
      <formula>INDEX($AH19:$AJ19,1,AF$7)</formula>
    </cfRule>
  </conditionalFormatting>
  <conditionalFormatting sqref="AF21">
    <cfRule type="cellIs" dxfId="2308" priority="338" operator="lessThanOrEqual">
      <formula>INDEX($AH21:$AJ21,1,AF$7)</formula>
    </cfRule>
  </conditionalFormatting>
  <conditionalFormatting sqref="AG20">
    <cfRule type="containsText" dxfId="2307" priority="327" operator="containsText" text="n">
      <formula>NOT(ISERROR(SEARCH("n",AG20)))</formula>
    </cfRule>
    <cfRule type="containsText" dxfId="2306" priority="328" operator="containsText" text="&lt;">
      <formula>NOT(ISERROR(SEARCH("&lt;",AG20)))</formula>
    </cfRule>
  </conditionalFormatting>
  <conditionalFormatting sqref="AG22">
    <cfRule type="containsText" dxfId="2305" priority="325" operator="containsText" text="n">
      <formula>NOT(ISERROR(SEARCH("n",AG22)))</formula>
    </cfRule>
    <cfRule type="containsText" dxfId="2304" priority="326" operator="containsText" text="&lt;">
      <formula>NOT(ISERROR(SEARCH("&lt;",AG22)))</formula>
    </cfRule>
  </conditionalFormatting>
  <conditionalFormatting sqref="AG23">
    <cfRule type="containsText" dxfId="2303" priority="323" operator="containsText" text="n">
      <formula>NOT(ISERROR(SEARCH("n",AG23)))</formula>
    </cfRule>
    <cfRule type="containsText" dxfId="2302" priority="324" operator="containsText" text="&lt;">
      <formula>NOT(ISERROR(SEARCH("&lt;",AG23)))</formula>
    </cfRule>
  </conditionalFormatting>
  <conditionalFormatting sqref="AG24">
    <cfRule type="containsText" dxfId="2301" priority="321" operator="containsText" text="n">
      <formula>NOT(ISERROR(SEARCH("n",AG24)))</formula>
    </cfRule>
    <cfRule type="containsText" dxfId="2300" priority="322" operator="containsText" text="&lt;">
      <formula>NOT(ISERROR(SEARCH("&lt;",AG24)))</formula>
    </cfRule>
  </conditionalFormatting>
  <conditionalFormatting sqref="AG31:AG43">
    <cfRule type="cellIs" dxfId="2299" priority="318" operator="greaterThan">
      <formula>$AN31</formula>
    </cfRule>
    <cfRule type="cellIs" dxfId="2298" priority="331" operator="greaterThan">
      <formula>$AM31</formula>
    </cfRule>
    <cfRule type="cellIs" dxfId="2297" priority="332" operator="greaterThan">
      <formula>$AL31</formula>
    </cfRule>
  </conditionalFormatting>
  <conditionalFormatting sqref="AG20">
    <cfRule type="containsText" dxfId="2296" priority="315" operator="containsText" text="n">
      <formula>NOT(ISERROR(SEARCH("n",AG20)))</formula>
    </cfRule>
    <cfRule type="containsText" dxfId="2295" priority="316" operator="containsText" text="&lt;">
      <formula>NOT(ISERROR(SEARCH("&lt;",AG20)))</formula>
    </cfRule>
  </conditionalFormatting>
  <conditionalFormatting sqref="AG22">
    <cfRule type="containsText" dxfId="2294" priority="313" operator="containsText" text="n">
      <formula>NOT(ISERROR(SEARCH("n",AG22)))</formula>
    </cfRule>
    <cfRule type="containsText" dxfId="2293" priority="314" operator="containsText" text="&lt;">
      <formula>NOT(ISERROR(SEARCH("&lt;",AG22)))</formula>
    </cfRule>
  </conditionalFormatting>
  <conditionalFormatting sqref="AG23">
    <cfRule type="containsText" dxfId="2292" priority="311" operator="containsText" text="n">
      <formula>NOT(ISERROR(SEARCH("n",AG23)))</formula>
    </cfRule>
    <cfRule type="containsText" dxfId="2291" priority="312" operator="containsText" text="&lt;">
      <formula>NOT(ISERROR(SEARCH("&lt;",AG23)))</formula>
    </cfRule>
  </conditionalFormatting>
  <conditionalFormatting sqref="AG24">
    <cfRule type="containsText" dxfId="2290" priority="309" operator="containsText" text="n">
      <formula>NOT(ISERROR(SEARCH("n",AG24)))</formula>
    </cfRule>
    <cfRule type="containsText" dxfId="2289" priority="310" operator="containsText" text="&lt;">
      <formula>NOT(ISERROR(SEARCH("&lt;",AG24)))</formula>
    </cfRule>
  </conditionalFormatting>
  <conditionalFormatting sqref="AG21">
    <cfRule type="containsText" dxfId="2288" priority="306" operator="containsText" text="n">
      <formula>NOT(ISERROR(SEARCH("n",AG21)))</formula>
    </cfRule>
    <cfRule type="containsText" dxfId="2287" priority="307" operator="containsText" text="&lt;">
      <formula>NOT(ISERROR(SEARCH("&lt;",AG21)))</formula>
    </cfRule>
  </conditionalFormatting>
  <conditionalFormatting sqref="AG25">
    <cfRule type="containsText" dxfId="2286" priority="304" operator="containsText" text="n">
      <formula>NOT(ISERROR(SEARCH("n",AG25)))</formula>
    </cfRule>
    <cfRule type="containsText" dxfId="2285" priority="305" operator="containsText" text="&lt;">
      <formula>NOT(ISERROR(SEARCH("&lt;",AG25)))</formula>
    </cfRule>
  </conditionalFormatting>
  <conditionalFormatting sqref="AG41">
    <cfRule type="cellIs" dxfId="2284" priority="333" operator="greaterThanOrEqual">
      <formula>$AH$41</formula>
    </cfRule>
  </conditionalFormatting>
  <conditionalFormatting sqref="AG31:AG43 AG10:AG15 AG17 AG19:AG28">
    <cfRule type="containsText" dxfId="2283" priority="292" operator="containsText" text="f">
      <formula>NOT(ISERROR(SEARCH("f",AG10)))</formula>
    </cfRule>
    <cfRule type="containsText" dxfId="2282" priority="293" operator="containsText" text="&lt;">
      <formula>NOT(ISERROR(SEARCH("&lt;",AG10)))</formula>
    </cfRule>
    <cfRule type="containsText" dxfId="2281" priority="295" operator="containsText" text="n">
      <formula>NOT(ISERROR(SEARCH("n",AG10)))</formula>
    </cfRule>
  </conditionalFormatting>
  <conditionalFormatting sqref="AG11">
    <cfRule type="cellIs" dxfId="2280" priority="298" operator="greaterThan">
      <formula>$AN11</formula>
    </cfRule>
    <cfRule type="cellIs" dxfId="2279" priority="299" operator="greaterThan">
      <formula>$AL11</formula>
    </cfRule>
    <cfRule type="cellIs" dxfId="2278" priority="300" operator="greaterThan">
      <formula>$AK11</formula>
    </cfRule>
    <cfRule type="cellIs" dxfId="2277" priority="308" operator="greaterThan">
      <formula>INDEX($AH10:$AJ10,1,AG$7)</formula>
    </cfRule>
  </conditionalFormatting>
  <conditionalFormatting sqref="AG10">
    <cfRule type="cellIs" dxfId="2276" priority="297" operator="greaterThan">
      <formula>$AN10</formula>
    </cfRule>
    <cfRule type="cellIs" dxfId="2275" priority="336" operator="greaterThan">
      <formula>$AK10</formula>
    </cfRule>
    <cfRule type="cellIs" dxfId="2274" priority="337" operator="greaterThan">
      <formula>INDEX($AH10:$AJ10,1,AG$7)</formula>
    </cfRule>
  </conditionalFormatting>
  <conditionalFormatting sqref="AG10">
    <cfRule type="cellIs" dxfId="2273" priority="334" operator="greaterThan">
      <formula>$AL10</formula>
    </cfRule>
  </conditionalFormatting>
  <conditionalFormatting sqref="AG19">
    <cfRule type="cellIs" dxfId="2272" priority="296" operator="lessThanOrEqual">
      <formula>INDEX($AH19:$AJ19,1,AG$7)</formula>
    </cfRule>
  </conditionalFormatting>
  <conditionalFormatting sqref="AG21">
    <cfRule type="cellIs" dxfId="2271" priority="291" operator="lessThanOrEqual">
      <formula>INDEX($AH21:$AJ21,1,AG$7)</formula>
    </cfRule>
  </conditionalFormatting>
  <conditionalFormatting sqref="D21">
    <cfRule type="containsText" dxfId="2270" priority="286" operator="containsText" text="n">
      <formula>NOT(ISERROR(SEARCH("n",D21)))</formula>
    </cfRule>
    <cfRule type="containsText" dxfId="2269" priority="287" operator="containsText" text="&lt;">
      <formula>NOT(ISERROR(SEARCH("&lt;",D21)))</formula>
    </cfRule>
  </conditionalFormatting>
  <conditionalFormatting sqref="D21">
    <cfRule type="containsText" dxfId="2268" priority="281" operator="containsText" text="f">
      <formula>NOT(ISERROR(SEARCH("f",D21)))</formula>
    </cfRule>
    <cfRule type="containsText" dxfId="2267" priority="282" operator="containsText" text="&lt;">
      <formula>NOT(ISERROR(SEARCH("&lt;",D21)))</formula>
    </cfRule>
    <cfRule type="containsText" dxfId="2266" priority="284" operator="containsText" text="n">
      <formula>NOT(ISERROR(SEARCH("n",D21)))</formula>
    </cfRule>
  </conditionalFormatting>
  <conditionalFormatting sqref="D21">
    <cfRule type="cellIs" dxfId="2265" priority="285" operator="greaterThan">
      <formula>$AN21</formula>
    </cfRule>
    <cfRule type="cellIs" dxfId="2264" priority="289" operator="greaterThan">
      <formula>$AK21</formula>
    </cfRule>
    <cfRule type="cellIs" dxfId="2263" priority="290" operator="greaterThan">
      <formula>INDEX($AH21:$AJ21,1,D$7)</formula>
    </cfRule>
  </conditionalFormatting>
  <conditionalFormatting sqref="D21">
    <cfRule type="cellIs" dxfId="2262" priority="288" operator="greaterThan">
      <formula>$AL21</formula>
    </cfRule>
  </conditionalFormatting>
  <conditionalFormatting sqref="D21">
    <cfRule type="cellIs" dxfId="2261" priority="280" operator="lessThanOrEqual">
      <formula>INDEX($AH21:$AJ21,1,D$7)</formula>
    </cfRule>
  </conditionalFormatting>
  <conditionalFormatting sqref="E19">
    <cfRule type="containsText" dxfId="2260" priority="271" operator="containsText" text="f">
      <formula>NOT(ISERROR(SEARCH("f",E19)))</formula>
    </cfRule>
    <cfRule type="containsText" dxfId="2259" priority="272" operator="containsText" text="&lt;">
      <formula>NOT(ISERROR(SEARCH("&lt;",E19)))</formula>
    </cfRule>
    <cfRule type="containsText" dxfId="2258" priority="274" operator="containsText" text="n">
      <formula>NOT(ISERROR(SEARCH("n",E19)))</formula>
    </cfRule>
  </conditionalFormatting>
  <conditionalFormatting sqref="E19">
    <cfRule type="cellIs" dxfId="2257" priority="276" operator="greaterThan">
      <formula>$AN19</formula>
    </cfRule>
    <cfRule type="cellIs" dxfId="2256" priority="278" operator="greaterThan">
      <formula>$AK19</formula>
    </cfRule>
    <cfRule type="cellIs" dxfId="2255" priority="279" operator="greaterThan">
      <formula>INDEX($AH19:$AJ19,1,E$7)</formula>
    </cfRule>
  </conditionalFormatting>
  <conditionalFormatting sqref="E19">
    <cfRule type="cellIs" dxfId="2254" priority="277" operator="greaterThan">
      <formula>$AL19</formula>
    </cfRule>
  </conditionalFormatting>
  <conditionalFormatting sqref="E19">
    <cfRule type="cellIs" dxfId="2253" priority="275" operator="lessThanOrEqual">
      <formula>INDEX($AH19:$AJ19,1,E$7)</formula>
    </cfRule>
  </conditionalFormatting>
  <conditionalFormatting sqref="D19">
    <cfRule type="containsText" dxfId="2252" priority="262" operator="containsText" text="f">
      <formula>NOT(ISERROR(SEARCH("f",D19)))</formula>
    </cfRule>
    <cfRule type="containsText" dxfId="2251" priority="263" operator="containsText" text="&lt;">
      <formula>NOT(ISERROR(SEARCH("&lt;",D19)))</formula>
    </cfRule>
    <cfRule type="containsText" dxfId="2250" priority="265" operator="containsText" text="n">
      <formula>NOT(ISERROR(SEARCH("n",D19)))</formula>
    </cfRule>
  </conditionalFormatting>
  <conditionalFormatting sqref="D19">
    <cfRule type="cellIs" dxfId="2249" priority="267" operator="greaterThan">
      <formula>$AN19</formula>
    </cfRule>
    <cfRule type="cellIs" dxfId="2248" priority="269" operator="greaterThan">
      <formula>$AK19</formula>
    </cfRule>
    <cfRule type="cellIs" dxfId="2247" priority="270" operator="greaterThan">
      <formula>INDEX($AH19:$AJ19,1,D$7)</formula>
    </cfRule>
  </conditionalFormatting>
  <conditionalFormatting sqref="D19">
    <cfRule type="cellIs" dxfId="2246" priority="268" operator="greaterThan">
      <formula>$AL19</formula>
    </cfRule>
  </conditionalFormatting>
  <conditionalFormatting sqref="D19">
    <cfRule type="cellIs" dxfId="2245" priority="266" operator="lessThanOrEqual">
      <formula>INDEX($AH19:$AJ19,1,D$7)</formula>
    </cfRule>
  </conditionalFormatting>
  <hyperlinks>
    <hyperlink ref="AL16" location="_ftn1" display="_ftn1" xr:uid="{00000000-0004-0000-0300-000000000000}"/>
  </hyperlinks>
  <pageMargins left="1.1811023622047245" right="0.78740157480314965" top="1.7480314960629924" bottom="0.59055118110236227" header="0" footer="0.39370078740157483"/>
  <pageSetup paperSize="8" fitToWidth="0" fitToHeight="0" orientation="landscape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452" operator="containsText" id="{7174A3C8-A9E6-4595-BB12-A4FC5C5716FF}">
            <xm:f>NOT(ISERROR(SEARCH("-",AP29)))</xm:f>
            <xm:f>"-"</xm:f>
            <x14:dxf>
              <font>
                <b val="0"/>
                <i val="0"/>
              </font>
              <fill>
                <patternFill patternType="none">
                  <bgColor auto="1"/>
                </patternFill>
              </fill>
            </x14:dxf>
          </x14:cfRule>
          <xm:sqref>AP29</xm:sqref>
        </x14:conditionalFormatting>
        <x14:conditionalFormatting xmlns:xm="http://schemas.microsoft.com/office/excel/2006/main">
          <x14:cfRule type="containsText" priority="4518" operator="containsText" id="{BC6FF00A-4F7D-4EA9-8A8C-CFC31032D507}">
            <xm:f>NOT(ISERROR(SEARCH("-",D10)))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D30:D43 D10:D18 D22:D28 D20 E18:AG18 E30:AG30 E16:AG16</xm:sqref>
        </x14:conditionalFormatting>
        <x14:conditionalFormatting xmlns:xm="http://schemas.microsoft.com/office/excel/2006/main">
          <x14:cfRule type="containsText" priority="1610" operator="containsText" id="{AF4B2951-6BA8-4821-9EAA-F039183557B7}">
            <xm:f>NOT(ISERROR(SEARCH("-",E10)))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E31:E43 E10:E15 E20:E28 E17</xm:sqref>
        </x14:conditionalFormatting>
        <x14:conditionalFormatting xmlns:xm="http://schemas.microsoft.com/office/excel/2006/main">
          <x14:cfRule type="containsText" priority="1563" operator="containsText" id="{6BEFDB84-58E4-432D-A9C0-E7DCA041FEC3}">
            <xm:f>NOT(ISERROR(SEARCH("-",F10)))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F31:F43 F10:F15 F17 F19:F28</xm:sqref>
        </x14:conditionalFormatting>
        <x14:conditionalFormatting xmlns:xm="http://schemas.microsoft.com/office/excel/2006/main">
          <x14:cfRule type="containsText" priority="1516" operator="containsText" id="{232BEC53-3033-4CE6-827A-BB1BAC5E3FD1}">
            <xm:f>NOT(ISERROR(SEARCH("-",G10)))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G31:G43 G10:G15 G17 G19:G28</xm:sqref>
        </x14:conditionalFormatting>
        <x14:conditionalFormatting xmlns:xm="http://schemas.microsoft.com/office/excel/2006/main">
          <x14:cfRule type="containsText" priority="1469" operator="containsText" id="{94278ACF-E1DB-42E3-8BC5-16098AC72582}">
            <xm:f>NOT(ISERROR(SEARCH("-",H10)))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H31:H43 H10:H15 H17 H19:H28</xm:sqref>
        </x14:conditionalFormatting>
        <x14:conditionalFormatting xmlns:xm="http://schemas.microsoft.com/office/excel/2006/main">
          <x14:cfRule type="containsText" priority="1422" operator="containsText" id="{33BFF64E-C5E2-45E4-BF39-A8086CE89C0A}">
            <xm:f>NOT(ISERROR(SEARCH("-",I10)))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I31:I43 I10:I15 I17 I19:I28</xm:sqref>
        </x14:conditionalFormatting>
        <x14:conditionalFormatting xmlns:xm="http://schemas.microsoft.com/office/excel/2006/main">
          <x14:cfRule type="containsText" priority="1375" operator="containsText" id="{C4EAB4FA-9213-4118-A9E6-3715F467B212}">
            <xm:f>NOT(ISERROR(SEARCH("-",J10)))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J31:J43 J10:J15 J17 J19:J28</xm:sqref>
        </x14:conditionalFormatting>
        <x14:conditionalFormatting xmlns:xm="http://schemas.microsoft.com/office/excel/2006/main">
          <x14:cfRule type="containsText" priority="1328" operator="containsText" id="{A90319FE-E140-4796-8D52-4CBA6E1B78B6}">
            <xm:f>NOT(ISERROR(SEARCH("-",K10)))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K31:K43 K10:K15 K17 K19:K28</xm:sqref>
        </x14:conditionalFormatting>
        <x14:conditionalFormatting xmlns:xm="http://schemas.microsoft.com/office/excel/2006/main">
          <x14:cfRule type="containsText" priority="1281" operator="containsText" id="{573E1796-0926-4CC1-A074-D2499CB6B5B4}">
            <xm:f>NOT(ISERROR(SEARCH("-",L10)))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L31:L43 L10:L15 L17 L19:L28</xm:sqref>
        </x14:conditionalFormatting>
        <x14:conditionalFormatting xmlns:xm="http://schemas.microsoft.com/office/excel/2006/main">
          <x14:cfRule type="containsText" priority="1234" operator="containsText" id="{E7B1C0B8-E806-4FEB-9A35-690F0B433991}">
            <xm:f>NOT(ISERROR(SEARCH("-",M10)))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M31:M43 M10:M15 M17 M19:M28</xm:sqref>
        </x14:conditionalFormatting>
        <x14:conditionalFormatting xmlns:xm="http://schemas.microsoft.com/office/excel/2006/main">
          <x14:cfRule type="containsText" priority="1187" operator="containsText" id="{3A56801D-B01C-4BBF-A5DE-C340BFE43E49}">
            <xm:f>NOT(ISERROR(SEARCH("-",N10)))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N31:N43 N10:N15 N17 N19:N28</xm:sqref>
        </x14:conditionalFormatting>
        <x14:conditionalFormatting xmlns:xm="http://schemas.microsoft.com/office/excel/2006/main">
          <x14:cfRule type="containsText" priority="1140" operator="containsText" id="{2A9747B8-6447-4174-8716-BF8774D325BB}">
            <xm:f>NOT(ISERROR(SEARCH("-",O10)))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O31:O43 O10:O15 O17 O19:O28</xm:sqref>
        </x14:conditionalFormatting>
        <x14:conditionalFormatting xmlns:xm="http://schemas.microsoft.com/office/excel/2006/main">
          <x14:cfRule type="containsText" priority="1093" operator="containsText" id="{B2112D4D-A671-4870-B790-28491F496231}">
            <xm:f>NOT(ISERROR(SEARCH("-",P10)))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P31:P43 P10:P15 P17 P19:P28</xm:sqref>
        </x14:conditionalFormatting>
        <x14:conditionalFormatting xmlns:xm="http://schemas.microsoft.com/office/excel/2006/main">
          <x14:cfRule type="containsText" priority="1046" operator="containsText" id="{8AF3C4B0-6F19-4969-BD94-668F98B0346C}">
            <xm:f>NOT(ISERROR(SEARCH("-",Q10)))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Q31:Q43 Q10:Q15 Q17 Q19:Q28</xm:sqref>
        </x14:conditionalFormatting>
        <x14:conditionalFormatting xmlns:xm="http://schemas.microsoft.com/office/excel/2006/main">
          <x14:cfRule type="containsText" priority="999" operator="containsText" id="{D90E696F-A1A4-4DF0-B966-4B0D078F2711}">
            <xm:f>NOT(ISERROR(SEARCH("-",R10)))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R31:R43 R10:R15 R17 R19:R28</xm:sqref>
        </x14:conditionalFormatting>
        <x14:conditionalFormatting xmlns:xm="http://schemas.microsoft.com/office/excel/2006/main">
          <x14:cfRule type="containsText" priority="952" operator="containsText" id="{2ED16606-1F5F-49D1-9A00-BA863630CABD}">
            <xm:f>NOT(ISERROR(SEARCH("-",S10)))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S31:S43 S10:S15 S17 S19:S28</xm:sqref>
        </x14:conditionalFormatting>
        <x14:conditionalFormatting xmlns:xm="http://schemas.microsoft.com/office/excel/2006/main">
          <x14:cfRule type="containsText" priority="905" operator="containsText" id="{F2374D39-3DEF-4A34-8AE8-79A69644839E}">
            <xm:f>NOT(ISERROR(SEARCH("-",T10)))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T31:T43 T10:T15 T17 T19:T28</xm:sqref>
        </x14:conditionalFormatting>
        <x14:conditionalFormatting xmlns:xm="http://schemas.microsoft.com/office/excel/2006/main">
          <x14:cfRule type="containsText" priority="858" operator="containsText" id="{0E24EB8B-A9B0-4E2B-B2F5-36DB1ED181F4}">
            <xm:f>NOT(ISERROR(SEARCH("-",U10)))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U31:U43 U10:U15 U17 U19:U28</xm:sqref>
        </x14:conditionalFormatting>
        <x14:conditionalFormatting xmlns:xm="http://schemas.microsoft.com/office/excel/2006/main">
          <x14:cfRule type="containsText" priority="811" operator="containsText" id="{FCBFF2A8-D2C2-43FD-977E-147E068C6DF5}">
            <xm:f>NOT(ISERROR(SEARCH("-",V10)))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V31:V43 V10:V15 V17 V19:V28</xm:sqref>
        </x14:conditionalFormatting>
        <x14:conditionalFormatting xmlns:xm="http://schemas.microsoft.com/office/excel/2006/main">
          <x14:cfRule type="containsText" priority="764" operator="containsText" id="{204B50A2-E435-427E-85E9-3815DFA9451B}">
            <xm:f>NOT(ISERROR(SEARCH("-",W10)))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W31:W43 W10:W15 W17 W19:W28</xm:sqref>
        </x14:conditionalFormatting>
        <x14:conditionalFormatting xmlns:xm="http://schemas.microsoft.com/office/excel/2006/main">
          <x14:cfRule type="containsText" priority="717" operator="containsText" id="{B41C55F5-EBAE-4295-81AE-C40A29BCF786}">
            <xm:f>NOT(ISERROR(SEARCH("-",X10)))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X31:X43 X10:X15 X17 X19:X28</xm:sqref>
        </x14:conditionalFormatting>
        <x14:conditionalFormatting xmlns:xm="http://schemas.microsoft.com/office/excel/2006/main">
          <x14:cfRule type="containsText" priority="670" operator="containsText" id="{337EE336-8964-4D22-89BB-7B28FEA34A2C}">
            <xm:f>NOT(ISERROR(SEARCH("-",Y10)))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Y31:Y43 Y10:Y15 Y17 Y19:Y28</xm:sqref>
        </x14:conditionalFormatting>
        <x14:conditionalFormatting xmlns:xm="http://schemas.microsoft.com/office/excel/2006/main">
          <x14:cfRule type="containsText" priority="623" operator="containsText" id="{50C16070-1A09-4B1C-B905-435C6527FBE8}">
            <xm:f>NOT(ISERROR(SEARCH("-",Z10)))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Z31:Z43 Z10:Z15 Z17 Z19:Z28</xm:sqref>
        </x14:conditionalFormatting>
        <x14:conditionalFormatting xmlns:xm="http://schemas.microsoft.com/office/excel/2006/main">
          <x14:cfRule type="containsText" priority="576" operator="containsText" id="{91648109-D6E0-42B3-B7B6-0CF2799D69F8}">
            <xm:f>NOT(ISERROR(SEARCH("-",AA10)))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AA31:AA43 AA10:AA15 AA17 AA19:AA28</xm:sqref>
        </x14:conditionalFormatting>
        <x14:conditionalFormatting xmlns:xm="http://schemas.microsoft.com/office/excel/2006/main">
          <x14:cfRule type="containsText" priority="529" operator="containsText" id="{040391EA-D02E-4DE9-8520-AA252F34067E}">
            <xm:f>NOT(ISERROR(SEARCH("-",AB10)))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AB31:AB43 AB10:AB15 AB17 AB19:AB28</xm:sqref>
        </x14:conditionalFormatting>
        <x14:conditionalFormatting xmlns:xm="http://schemas.microsoft.com/office/excel/2006/main">
          <x14:cfRule type="containsText" priority="482" operator="containsText" id="{5692FBBA-8F4E-439D-83DC-B17D649CA3F4}">
            <xm:f>NOT(ISERROR(SEARCH("-",AC10)))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AC31:AC43 AC10:AC15 AC17 AC19:AC28</xm:sqref>
        </x14:conditionalFormatting>
        <x14:conditionalFormatting xmlns:xm="http://schemas.microsoft.com/office/excel/2006/main">
          <x14:cfRule type="containsText" priority="435" operator="containsText" id="{9C5E9334-B04A-4C16-9D88-CD80EB4AE282}">
            <xm:f>NOT(ISERROR(SEARCH("-",AD10)))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AD31:AD43 AD10:AD15 AD17 AD19:AD28</xm:sqref>
        </x14:conditionalFormatting>
        <x14:conditionalFormatting xmlns:xm="http://schemas.microsoft.com/office/excel/2006/main">
          <x14:cfRule type="containsText" priority="388" operator="containsText" id="{B8B8D6AC-AFC4-416B-A9EE-9BD1C4383067}">
            <xm:f>NOT(ISERROR(SEARCH("-",AE10)))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AE31:AE43 AE10:AE15 AE17 AE19:AE28</xm:sqref>
        </x14:conditionalFormatting>
        <x14:conditionalFormatting xmlns:xm="http://schemas.microsoft.com/office/excel/2006/main">
          <x14:cfRule type="containsText" priority="341" operator="containsText" id="{56A23CE3-769B-4850-A089-38DC615AF641}">
            <xm:f>NOT(ISERROR(SEARCH("-",AF10)))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AF31:AF43 AF10:AF15 AF17 AF19:AF28</xm:sqref>
        </x14:conditionalFormatting>
        <x14:conditionalFormatting xmlns:xm="http://schemas.microsoft.com/office/excel/2006/main">
          <x14:cfRule type="containsText" priority="294" operator="containsText" id="{49D42A8A-5010-4934-AE49-0078733419DA}">
            <xm:f>NOT(ISERROR(SEARCH("-",AG10)))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AG31:AG43 AG10:AG15 AG17 AG19:AG28</xm:sqref>
        </x14:conditionalFormatting>
        <x14:conditionalFormatting xmlns:xm="http://schemas.microsoft.com/office/excel/2006/main">
          <x14:cfRule type="containsText" priority="283" operator="containsText" id="{779AFC6B-0EAF-4056-9A89-0271BCA1B72D}">
            <xm:f>NOT(ISERROR(SEARCH("-",D21)))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ontainsText" priority="273" operator="containsText" id="{68EA3438-783F-4A75-9E4D-CD212C93B7D6}">
            <xm:f>NOT(ISERROR(SEARCH("-",E19)))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E19</xm:sqref>
        </x14:conditionalFormatting>
        <x14:conditionalFormatting xmlns:xm="http://schemas.microsoft.com/office/excel/2006/main">
          <x14:cfRule type="containsText" priority="264" operator="containsText" id="{72D91D99-2130-4A37-B011-03BDC1FD99C8}">
            <xm:f>NOT(ISERROR(SEARCH("-",D19)))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D19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>
    <tabColor rgb="FFFFFF00"/>
  </sheetPr>
  <dimension ref="A1:AP98"/>
  <sheetViews>
    <sheetView workbookViewId="0">
      <selection activeCell="D12" sqref="D12"/>
    </sheetView>
  </sheetViews>
  <sheetFormatPr baseColWidth="10" defaultColWidth="12" defaultRowHeight="11.25" x14ac:dyDescent="0.2"/>
  <cols>
    <col min="1" max="1" width="18.83203125" customWidth="1"/>
    <col min="2" max="2" width="8.83203125" customWidth="1"/>
    <col min="3" max="3" width="9.83203125" customWidth="1"/>
    <col min="4" max="33" width="13.83203125" customWidth="1"/>
    <col min="34" max="37" width="10.83203125" customWidth="1"/>
    <col min="38" max="38" width="13" customWidth="1"/>
  </cols>
  <sheetData>
    <row r="1" spans="1:38" s="4" customFormat="1" ht="15" x14ac:dyDescent="0.2">
      <c r="A1" s="5" t="s">
        <v>285</v>
      </c>
      <c r="B1" s="5"/>
    </row>
    <row r="2" spans="1:38" ht="15" customHeight="1" thickBot="1" x14ac:dyDescent="0.25">
      <c r="A2" s="1"/>
      <c r="B2" s="1"/>
    </row>
    <row r="3" spans="1:38" s="91" customFormat="1" ht="12" customHeight="1" x14ac:dyDescent="0.2">
      <c r="A3" s="565" t="s">
        <v>0</v>
      </c>
      <c r="B3" s="566"/>
      <c r="C3" s="545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51" t="s">
        <v>45</v>
      </c>
      <c r="AI3" s="554" t="s">
        <v>29</v>
      </c>
      <c r="AJ3" s="557" t="s">
        <v>30</v>
      </c>
      <c r="AK3" s="560" t="s">
        <v>4</v>
      </c>
      <c r="AL3" s="548" t="s">
        <v>150</v>
      </c>
    </row>
    <row r="4" spans="1:38" s="91" customFormat="1" ht="12" customHeight="1" x14ac:dyDescent="0.2">
      <c r="A4" s="567"/>
      <c r="B4" s="568"/>
      <c r="C4" s="546"/>
      <c r="D4" s="248" t="str">
        <f>IF(ISBLANK(Eingabe!G2),"",Eingabe!G2)</f>
        <v>Erk.-St.</v>
      </c>
      <c r="E4" s="248" t="str">
        <f>IF(ISBLANK(Eingabe!H2),"",Eingabe!H2)</f>
        <v>Erk.-St.</v>
      </c>
      <c r="F4" s="248" t="str">
        <f>IF(ISBLANK(Eingabe!I2),"",Eingabe!I2)</f>
        <v/>
      </c>
      <c r="G4" s="248" t="str">
        <f>IF(ISBLANK(Eingabe!J2),"",Eingabe!J2)</f>
        <v/>
      </c>
      <c r="H4" s="248" t="str">
        <f>IF(ISBLANK(Eingabe!K2),"",Eingabe!K2)</f>
        <v/>
      </c>
      <c r="I4" s="248" t="str">
        <f>IF(ISBLANK(Eingabe!L2),"",Eingabe!L2)</f>
        <v/>
      </c>
      <c r="J4" s="248" t="str">
        <f>IF(ISBLANK(Eingabe!M2),"",Eingabe!M2)</f>
        <v/>
      </c>
      <c r="K4" s="248" t="str">
        <f>IF(ISBLANK(Eingabe!N2),"",Eingabe!N2)</f>
        <v/>
      </c>
      <c r="L4" s="248" t="str">
        <f>IF(ISBLANK(Eingabe!O2),"",Eingabe!O2)</f>
        <v/>
      </c>
      <c r="M4" s="248" t="str">
        <f>IF(ISBLANK(Eingabe!P2),"",Eingabe!P2)</f>
        <v/>
      </c>
      <c r="N4" s="248" t="str">
        <f>IF(ISBLANK(Eingabe!Q2),"",Eingabe!Q2)</f>
        <v/>
      </c>
      <c r="O4" s="248" t="str">
        <f>IF(ISBLANK(Eingabe!R2),"",Eingabe!R2)</f>
        <v/>
      </c>
      <c r="P4" s="248" t="str">
        <f>IF(ISBLANK(Eingabe!S2),"",Eingabe!S2)</f>
        <v/>
      </c>
      <c r="Q4" s="248" t="str">
        <f>IF(ISBLANK(Eingabe!T2),"",Eingabe!T2)</f>
        <v/>
      </c>
      <c r="R4" s="248" t="str">
        <f>IF(ISBLANK(Eingabe!U2),"",Eingabe!U2)</f>
        <v/>
      </c>
      <c r="S4" s="248" t="str">
        <f>IF(ISBLANK(Eingabe!V2),"",Eingabe!V2)</f>
        <v/>
      </c>
      <c r="T4" s="248" t="str">
        <f>IF(ISBLANK(Eingabe!W2),"",Eingabe!W2)</f>
        <v/>
      </c>
      <c r="U4" s="248" t="str">
        <f>IF(ISBLANK(Eingabe!X2),"",Eingabe!X2)</f>
        <v/>
      </c>
      <c r="V4" s="248" t="str">
        <f>IF(ISBLANK(Eingabe!Y2),"",Eingabe!Y2)</f>
        <v/>
      </c>
      <c r="W4" s="248" t="str">
        <f>IF(ISBLANK(Eingabe!Z2),"",Eingabe!Z2)</f>
        <v/>
      </c>
      <c r="X4" s="248" t="str">
        <f>IF(ISBLANK(Eingabe!AA2),"",Eingabe!AA2)</f>
        <v/>
      </c>
      <c r="Y4" s="248" t="str">
        <f>IF(ISBLANK(Eingabe!AB2),"",Eingabe!AB2)</f>
        <v/>
      </c>
      <c r="Z4" s="248" t="str">
        <f>IF(ISBLANK(Eingabe!AC2),"",Eingabe!AC2)</f>
        <v/>
      </c>
      <c r="AA4" s="248" t="str">
        <f>IF(ISBLANK(Eingabe!AD2),"",Eingabe!AD2)</f>
        <v/>
      </c>
      <c r="AB4" s="248" t="str">
        <f>IF(ISBLANK(Eingabe!AE2),"",Eingabe!AE2)</f>
        <v/>
      </c>
      <c r="AC4" s="248" t="str">
        <f>IF(ISBLANK(Eingabe!AF2),"",Eingabe!AF2)</f>
        <v/>
      </c>
      <c r="AD4" s="248" t="str">
        <f>IF(ISBLANK(Eingabe!AG2),"",Eingabe!AG2)</f>
        <v/>
      </c>
      <c r="AE4" s="248" t="str">
        <f>IF(ISBLANK(Eingabe!AH2),"",Eingabe!AH2)</f>
        <v/>
      </c>
      <c r="AF4" s="248" t="str">
        <f>IF(ISBLANK(Eingabe!AI2),"",Eingabe!AI2)</f>
        <v/>
      </c>
      <c r="AG4" s="248" t="str">
        <f>IF(ISBLANK(Eingabe!AJ2),"",Eingabe!AJ2)</f>
        <v/>
      </c>
      <c r="AH4" s="552"/>
      <c r="AI4" s="555"/>
      <c r="AJ4" s="558"/>
      <c r="AK4" s="561"/>
      <c r="AL4" s="549"/>
    </row>
    <row r="5" spans="1:38" s="180" customFormat="1" ht="15" customHeight="1" x14ac:dyDescent="0.2">
      <c r="A5" s="567"/>
      <c r="B5" s="568"/>
      <c r="C5" s="546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52"/>
      <c r="AI5" s="555"/>
      <c r="AJ5" s="558"/>
      <c r="AK5" s="561"/>
      <c r="AL5" s="549"/>
    </row>
    <row r="6" spans="1:38" s="329" customFormat="1" ht="20.100000000000001" customHeight="1" thickBot="1" x14ac:dyDescent="0.25">
      <c r="A6" s="569"/>
      <c r="B6" s="570"/>
      <c r="C6" s="547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28" t="str">
        <f>IF(ISBLANK(Eingabe!AJ4),"",Eingabe!AJ4)</f>
        <v/>
      </c>
      <c r="AH6" s="553"/>
      <c r="AI6" s="556"/>
      <c r="AJ6" s="559"/>
      <c r="AK6" s="562"/>
      <c r="AL6" s="550"/>
    </row>
    <row r="7" spans="1:38" s="200" customFormat="1" ht="12.95" customHeight="1" thickTop="1" x14ac:dyDescent="0.2">
      <c r="A7" s="571" t="s">
        <v>5</v>
      </c>
      <c r="B7" s="572"/>
      <c r="C7" s="194" t="s">
        <v>6</v>
      </c>
      <c r="D7" s="188" t="str">
        <f ca="1">IF(Eingabe!G13&lt;&gt;"",Eingabe!G13,"-")</f>
        <v>-</v>
      </c>
      <c r="E7" s="188" t="str">
        <f ca="1">IF(Eingabe!H13&lt;&gt;"",Eingabe!H13,"-")</f>
        <v>-</v>
      </c>
      <c r="F7" s="188" t="str">
        <f ca="1">IF(Eingabe!I13&lt;&gt;"",Eingabe!I13,"-")</f>
        <v>-</v>
      </c>
      <c r="G7" s="188" t="str">
        <f ca="1">IF(Eingabe!J13&lt;&gt;"",Eingabe!J13,"-")</f>
        <v>-</v>
      </c>
      <c r="H7" s="188" t="str">
        <f ca="1">IF(Eingabe!K13&lt;&gt;"",Eingabe!K13,"-")</f>
        <v>-</v>
      </c>
      <c r="I7" s="188" t="str">
        <f ca="1">IF(Eingabe!L13&lt;&gt;"",Eingabe!L13,"-")</f>
        <v>-</v>
      </c>
      <c r="J7" s="188" t="str">
        <f ca="1">IF(Eingabe!M13&lt;&gt;"",Eingabe!M13,"-")</f>
        <v>-</v>
      </c>
      <c r="K7" s="188" t="str">
        <f ca="1">IF(Eingabe!N13&lt;&gt;"",Eingabe!N13,"-")</f>
        <v>-</v>
      </c>
      <c r="L7" s="188" t="str">
        <f ca="1">IF(Eingabe!O13&lt;&gt;"",Eingabe!O13,"-")</f>
        <v>-</v>
      </c>
      <c r="M7" s="188" t="str">
        <f ca="1">IF(Eingabe!P13&lt;&gt;"",Eingabe!P13,"-")</f>
        <v>-</v>
      </c>
      <c r="N7" s="188" t="str">
        <f ca="1">IF(Eingabe!Q13&lt;&gt;"",Eingabe!Q13,"-")</f>
        <v>-</v>
      </c>
      <c r="O7" s="188" t="str">
        <f ca="1">IF(Eingabe!R13&lt;&gt;"",Eingabe!R13,"-")</f>
        <v>-</v>
      </c>
      <c r="P7" s="188" t="str">
        <f ca="1">IF(Eingabe!S13&lt;&gt;"",Eingabe!S13,"-")</f>
        <v>-</v>
      </c>
      <c r="Q7" s="188" t="str">
        <f ca="1">IF(Eingabe!T13&lt;&gt;"",Eingabe!T13,"-")</f>
        <v>-</v>
      </c>
      <c r="R7" s="188" t="str">
        <f ca="1">IF(Eingabe!U13&lt;&gt;"",Eingabe!U13,"-")</f>
        <v>-</v>
      </c>
      <c r="S7" s="188" t="str">
        <f ca="1">IF(Eingabe!V13&lt;&gt;"",Eingabe!V13,"-")</f>
        <v>-</v>
      </c>
      <c r="T7" s="188" t="str">
        <f ca="1">IF(Eingabe!W13&lt;&gt;"",Eingabe!W13,"-")</f>
        <v>-</v>
      </c>
      <c r="U7" s="188" t="str">
        <f ca="1">IF(Eingabe!X13&lt;&gt;"",Eingabe!X13,"-")</f>
        <v>-</v>
      </c>
      <c r="V7" s="188" t="str">
        <f ca="1">IF(Eingabe!Y13&lt;&gt;"",Eingabe!Y13,"-")</f>
        <v>-</v>
      </c>
      <c r="W7" s="188" t="str">
        <f ca="1">IF(Eingabe!Z13&lt;&gt;"",Eingabe!Z13,"-")</f>
        <v>-</v>
      </c>
      <c r="X7" s="188" t="str">
        <f>IF(Eingabe!AA13&lt;&gt;"",Eingabe!AA13,"-")</f>
        <v>-</v>
      </c>
      <c r="Y7" s="188" t="str">
        <f>IF(Eingabe!AB13&lt;&gt;"",Eingabe!AB13,"-")</f>
        <v>-</v>
      </c>
      <c r="Z7" s="188" t="str">
        <f>IF(Eingabe!AC13&lt;&gt;"",Eingabe!AC13,"-")</f>
        <v>-</v>
      </c>
      <c r="AA7" s="188" t="str">
        <f>IF(Eingabe!AD13&lt;&gt;"",Eingabe!AD13,"-")</f>
        <v>-</v>
      </c>
      <c r="AB7" s="188" t="str">
        <f>IF(Eingabe!AE13&lt;&gt;"",Eingabe!AE13,"-")</f>
        <v>-</v>
      </c>
      <c r="AC7" s="188" t="str">
        <f>IF(Eingabe!AF13&lt;&gt;"",Eingabe!AF13,"-")</f>
        <v>-</v>
      </c>
      <c r="AD7" s="188" t="str">
        <f>IF(Eingabe!AG13&lt;&gt;"",Eingabe!AG13,"-")</f>
        <v>-</v>
      </c>
      <c r="AE7" s="188" t="str">
        <f>IF(Eingabe!AH13&lt;&gt;"",Eingabe!AH13,"-")</f>
        <v>-</v>
      </c>
      <c r="AF7" s="188" t="str">
        <f>IF(Eingabe!AI13&lt;&gt;"",Eingabe!AI13,"-")</f>
        <v>-</v>
      </c>
      <c r="AG7" s="188" t="str">
        <f>IF(Eingabe!AJ13&lt;&gt;"",Eingabe!AJ13,"-")</f>
        <v>-</v>
      </c>
      <c r="AH7" s="195" t="s">
        <v>7</v>
      </c>
      <c r="AI7" s="196" t="s">
        <v>7</v>
      </c>
      <c r="AJ7" s="197" t="s">
        <v>7</v>
      </c>
      <c r="AK7" s="198" t="s">
        <v>7</v>
      </c>
      <c r="AL7" s="199" t="s">
        <v>7</v>
      </c>
    </row>
    <row r="8" spans="1:38" ht="12.95" customHeight="1" x14ac:dyDescent="0.2">
      <c r="A8" s="13" t="s">
        <v>8</v>
      </c>
      <c r="B8" s="11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69"/>
      <c r="AI8" s="70"/>
      <c r="AJ8" s="71"/>
      <c r="AK8" s="72"/>
      <c r="AL8" s="68"/>
    </row>
    <row r="9" spans="1:38" ht="12.95" customHeight="1" x14ac:dyDescent="0.2">
      <c r="A9" s="397" t="s">
        <v>279</v>
      </c>
      <c r="B9" s="383" t="s">
        <v>281</v>
      </c>
      <c r="C9" s="396" t="s">
        <v>9</v>
      </c>
      <c r="D9" s="24" t="str">
        <f ca="1">IF(Eingabe!G19&lt;&gt;"",Eingabe!G19,"-")</f>
        <v>-</v>
      </c>
      <c r="E9" s="24" t="str">
        <f ca="1">IF(Eingabe!H19&lt;&gt;"",Eingabe!H19,"-")</f>
        <v>-</v>
      </c>
      <c r="F9" s="24" t="str">
        <f ca="1">IF(Eingabe!I19&lt;&gt;"",Eingabe!I19,"-")</f>
        <v>-</v>
      </c>
      <c r="G9" s="24" t="str">
        <f ca="1">IF(Eingabe!J19&lt;&gt;"",Eingabe!J19,"-")</f>
        <v>-</v>
      </c>
      <c r="H9" s="24" t="str">
        <f ca="1">IF(Eingabe!K19&lt;&gt;"",Eingabe!K19,"-")</f>
        <v>-</v>
      </c>
      <c r="I9" s="24" t="str">
        <f ca="1">IF(Eingabe!L19&lt;&gt;"",Eingabe!L19,"-")</f>
        <v>-</v>
      </c>
      <c r="J9" s="24" t="str">
        <f ca="1">IF(Eingabe!M19&lt;&gt;"",Eingabe!M19,"-")</f>
        <v>-</v>
      </c>
      <c r="K9" s="24" t="str">
        <f ca="1">IF(Eingabe!N19&lt;&gt;"",Eingabe!N19,"-")</f>
        <v>-</v>
      </c>
      <c r="L9" s="24" t="str">
        <f ca="1">IF(Eingabe!O19&lt;&gt;"",Eingabe!O19,"-")</f>
        <v>-</v>
      </c>
      <c r="M9" s="24" t="str">
        <f ca="1">IF(Eingabe!P19&lt;&gt;"",Eingabe!P19,"-")</f>
        <v>-</v>
      </c>
      <c r="N9" s="24" t="str">
        <f ca="1">IF(Eingabe!Q19&lt;&gt;"",Eingabe!Q19,"-")</f>
        <v>-</v>
      </c>
      <c r="O9" s="24" t="str">
        <f ca="1">IF(Eingabe!R19&lt;&gt;"",Eingabe!R19,"-")</f>
        <v>-</v>
      </c>
      <c r="P9" s="24" t="str">
        <f ca="1">IF(Eingabe!S19&lt;&gt;"",Eingabe!S19,"-")</f>
        <v>-</v>
      </c>
      <c r="Q9" s="24" t="str">
        <f ca="1">IF(Eingabe!T19&lt;&gt;"",Eingabe!T19,"-")</f>
        <v>-</v>
      </c>
      <c r="R9" s="24" t="str">
        <f ca="1">IF(Eingabe!U19&lt;&gt;"",Eingabe!U19,"-")</f>
        <v>-</v>
      </c>
      <c r="S9" s="24" t="str">
        <f ca="1">IF(Eingabe!V19&lt;&gt;"",Eingabe!V19,"-")</f>
        <v>-</v>
      </c>
      <c r="T9" s="24" t="str">
        <f ca="1">IF(Eingabe!W19&lt;&gt;"",Eingabe!W19,"-")</f>
        <v>-</v>
      </c>
      <c r="U9" s="24" t="str">
        <f ca="1">IF(Eingabe!X19&lt;&gt;"",Eingabe!X19,"-")</f>
        <v>-</v>
      </c>
      <c r="V9" s="24" t="str">
        <f ca="1">IF(Eingabe!Y19&lt;&gt;"",Eingabe!Y19,"-")</f>
        <v>-</v>
      </c>
      <c r="W9" s="24" t="str">
        <f ca="1">IF(Eingabe!Z19&lt;&gt;"",Eingabe!Z19,"-")</f>
        <v>-</v>
      </c>
      <c r="X9" s="24" t="str">
        <f>IF(Eingabe!AA19&lt;&gt;"",Eingabe!AA19,"-")</f>
        <v>-</v>
      </c>
      <c r="Y9" s="24" t="str">
        <f>IF(Eingabe!AB19&lt;&gt;"",Eingabe!AB19,"-")</f>
        <v>-</v>
      </c>
      <c r="Z9" s="24" t="str">
        <f>IF(Eingabe!AC19&lt;&gt;"",Eingabe!AC19,"-")</f>
        <v>-</v>
      </c>
      <c r="AA9" s="24" t="str">
        <f>IF(Eingabe!AD19&lt;&gt;"",Eingabe!AD19,"-")</f>
        <v>-</v>
      </c>
      <c r="AB9" s="24" t="str">
        <f>IF(Eingabe!AE19&lt;&gt;"",Eingabe!AE19,"-")</f>
        <v>-</v>
      </c>
      <c r="AC9" s="24" t="str">
        <f>IF(Eingabe!AF19&lt;&gt;"",Eingabe!AF19,"-")</f>
        <v>-</v>
      </c>
      <c r="AD9" s="24" t="str">
        <f>IF(Eingabe!AG19&lt;&gt;"",Eingabe!AG19,"-")</f>
        <v>-</v>
      </c>
      <c r="AE9" s="24" t="str">
        <f>IF(Eingabe!AH19&lt;&gt;"",Eingabe!AH19,"-")</f>
        <v>-</v>
      </c>
      <c r="AF9" s="24" t="str">
        <f>IF(Eingabe!AI19&lt;&gt;"",Eingabe!AI19,"-")</f>
        <v>-</v>
      </c>
      <c r="AG9" s="24" t="str">
        <f>IF(Eingabe!AJ19&lt;&gt;"",Eingabe!AJ19,"-")</f>
        <v>-</v>
      </c>
      <c r="AH9" s="73">
        <v>100</v>
      </c>
      <c r="AI9" s="37">
        <v>300</v>
      </c>
      <c r="AJ9" s="384">
        <v>500</v>
      </c>
      <c r="AK9" s="39">
        <v>1000</v>
      </c>
      <c r="AL9" s="64">
        <v>1000</v>
      </c>
    </row>
    <row r="10" spans="1:38" ht="12.95" customHeight="1" x14ac:dyDescent="0.2">
      <c r="A10" s="563" t="s">
        <v>12</v>
      </c>
      <c r="B10" s="564"/>
      <c r="C10" s="16" t="s">
        <v>9</v>
      </c>
      <c r="D10" s="24" t="str">
        <f ca="1">IF(Eingabe!G15&lt;&gt;"",Eingabe!G15,"-")</f>
        <v>-</v>
      </c>
      <c r="E10" s="24" t="str">
        <f ca="1">IF(Eingabe!H15&lt;&gt;"",Eingabe!H15,"-")</f>
        <v>-</v>
      </c>
      <c r="F10" s="24" t="str">
        <f ca="1">IF(Eingabe!I15&lt;&gt;"",Eingabe!I15,"-")</f>
        <v>-</v>
      </c>
      <c r="G10" s="24" t="str">
        <f ca="1">IF(Eingabe!J15&lt;&gt;"",Eingabe!J15,"-")</f>
        <v>-</v>
      </c>
      <c r="H10" s="24" t="str">
        <f ca="1">IF(Eingabe!K15&lt;&gt;"",Eingabe!K15,"-")</f>
        <v>-</v>
      </c>
      <c r="I10" s="24" t="str">
        <f ca="1">IF(Eingabe!L15&lt;&gt;"",Eingabe!L15,"-")</f>
        <v>-</v>
      </c>
      <c r="J10" s="24" t="str">
        <f ca="1">IF(Eingabe!M15&lt;&gt;"",Eingabe!M15,"-")</f>
        <v>-</v>
      </c>
      <c r="K10" s="24" t="str">
        <f ca="1">IF(Eingabe!N15&lt;&gt;"",Eingabe!N15,"-")</f>
        <v>-</v>
      </c>
      <c r="L10" s="24" t="str">
        <f ca="1">IF(Eingabe!O15&lt;&gt;"",Eingabe!O15,"-")</f>
        <v>-</v>
      </c>
      <c r="M10" s="24" t="str">
        <f ca="1">IF(Eingabe!P15&lt;&gt;"",Eingabe!P15,"-")</f>
        <v>-</v>
      </c>
      <c r="N10" s="24" t="str">
        <f ca="1">IF(Eingabe!Q15&lt;&gt;"",Eingabe!Q15,"-")</f>
        <v>-</v>
      </c>
      <c r="O10" s="24" t="str">
        <f ca="1">IF(Eingabe!R15&lt;&gt;"",Eingabe!R15,"-")</f>
        <v>-</v>
      </c>
      <c r="P10" s="24" t="str">
        <f ca="1">IF(Eingabe!S15&lt;&gt;"",Eingabe!S15,"-")</f>
        <v>-</v>
      </c>
      <c r="Q10" s="24" t="str">
        <f ca="1">IF(Eingabe!T15&lt;&gt;"",Eingabe!T15,"-")</f>
        <v>-</v>
      </c>
      <c r="R10" s="24" t="str">
        <f ca="1">IF(Eingabe!U15&lt;&gt;"",Eingabe!U15,"-")</f>
        <v>-</v>
      </c>
      <c r="S10" s="24" t="str">
        <f ca="1">IF(Eingabe!V15&lt;&gt;"",Eingabe!V15,"-")</f>
        <v>-</v>
      </c>
      <c r="T10" s="24" t="str">
        <f ca="1">IF(Eingabe!W15&lt;&gt;"",Eingabe!W15,"-")</f>
        <v>-</v>
      </c>
      <c r="U10" s="24" t="str">
        <f ca="1">IF(Eingabe!X15&lt;&gt;"",Eingabe!X15,"-")</f>
        <v>-</v>
      </c>
      <c r="V10" s="24" t="str">
        <f ca="1">IF(Eingabe!Y15&lt;&gt;"",Eingabe!Y15,"-")</f>
        <v>-</v>
      </c>
      <c r="W10" s="24" t="str">
        <f ca="1">IF(Eingabe!Z15&lt;&gt;"",Eingabe!Z15,"-")</f>
        <v>-</v>
      </c>
      <c r="X10" s="24" t="str">
        <f>IF(Eingabe!AA15&lt;&gt;"",Eingabe!AA15,"-")</f>
        <v>-</v>
      </c>
      <c r="Y10" s="24" t="str">
        <f>IF(Eingabe!AB15&lt;&gt;"",Eingabe!AB15,"-")</f>
        <v>-</v>
      </c>
      <c r="Z10" s="24" t="str">
        <f>IF(Eingabe!AC15&lt;&gt;"",Eingabe!AC15,"-")</f>
        <v>-</v>
      </c>
      <c r="AA10" s="24" t="str">
        <f>IF(Eingabe!AD15&lt;&gt;"",Eingabe!AD15,"-")</f>
        <v>-</v>
      </c>
      <c r="AB10" s="24" t="str">
        <f>IF(Eingabe!AE15&lt;&gt;"",Eingabe!AE15,"-")</f>
        <v>-</v>
      </c>
      <c r="AC10" s="24" t="str">
        <f>IF(Eingabe!AF15&lt;&gt;"",Eingabe!AF15,"-")</f>
        <v>-</v>
      </c>
      <c r="AD10" s="24" t="str">
        <f>IF(Eingabe!AG15&lt;&gt;"",Eingabe!AG15,"-")</f>
        <v>-</v>
      </c>
      <c r="AE10" s="24" t="str">
        <f>IF(Eingabe!AH15&lt;&gt;"",Eingabe!AH15,"-")</f>
        <v>-</v>
      </c>
      <c r="AF10" s="24" t="str">
        <f>IF(Eingabe!AI15&lt;&gt;"",Eingabe!AI15,"-")</f>
        <v>-</v>
      </c>
      <c r="AG10" s="24" t="str">
        <f>IF(Eingabe!AJ15&lt;&gt;"",Eingabe!AJ15,"-")</f>
        <v>-</v>
      </c>
      <c r="AH10" s="73">
        <v>1</v>
      </c>
      <c r="AI10" s="26">
        <v>3</v>
      </c>
      <c r="AJ10" s="36">
        <v>5</v>
      </c>
      <c r="AK10" s="40">
        <v>10</v>
      </c>
      <c r="AL10" s="64">
        <v>10</v>
      </c>
    </row>
    <row r="11" spans="1:38" ht="12.95" customHeight="1" x14ac:dyDescent="0.2">
      <c r="A11" s="462" t="s">
        <v>50</v>
      </c>
      <c r="B11" s="463"/>
      <c r="C11" s="16" t="s">
        <v>9</v>
      </c>
      <c r="D11" s="24" t="str">
        <f ca="1">IF(Eingabe!G66&lt;&gt;"",Eingabe!G66,"-")</f>
        <v>-</v>
      </c>
      <c r="E11" s="24" t="str">
        <f ca="1">IF(Eingabe!H66&lt;&gt;"",Eingabe!H66,"-")</f>
        <v>-</v>
      </c>
      <c r="F11" s="24" t="str">
        <f ca="1">IF(Eingabe!I66&lt;&gt;"",Eingabe!I66,"-")</f>
        <v>-</v>
      </c>
      <c r="G11" s="24" t="str">
        <f ca="1">IF(Eingabe!J66&lt;&gt;"",Eingabe!J66,"-")</f>
        <v>-</v>
      </c>
      <c r="H11" s="24" t="str">
        <f ca="1">IF(Eingabe!K66&lt;&gt;"",Eingabe!K66,"-")</f>
        <v>-</v>
      </c>
      <c r="I11" s="24" t="str">
        <f ca="1">IF(Eingabe!L66&lt;&gt;"",Eingabe!L66,"-")</f>
        <v>-</v>
      </c>
      <c r="J11" s="24" t="str">
        <f ca="1">IF(Eingabe!M66&lt;&gt;"",Eingabe!M66,"-")</f>
        <v>-</v>
      </c>
      <c r="K11" s="24" t="str">
        <f ca="1">IF(Eingabe!N66&lt;&gt;"",Eingabe!N66,"-")</f>
        <v>-</v>
      </c>
      <c r="L11" s="24" t="str">
        <f ca="1">IF(Eingabe!O66&lt;&gt;"",Eingabe!O66,"-")</f>
        <v>-</v>
      </c>
      <c r="M11" s="24" t="str">
        <f ca="1">IF(Eingabe!P66&lt;&gt;"",Eingabe!P66,"-")</f>
        <v>-</v>
      </c>
      <c r="N11" s="24" t="str">
        <f ca="1">IF(Eingabe!Q66&lt;&gt;"",Eingabe!Q66,"-")</f>
        <v>-</v>
      </c>
      <c r="O11" s="24" t="str">
        <f ca="1">IF(Eingabe!R66&lt;&gt;"",Eingabe!R66,"-")</f>
        <v>-</v>
      </c>
      <c r="P11" s="24" t="str">
        <f ca="1">IF(Eingabe!S66&lt;&gt;"",Eingabe!S66,"-")</f>
        <v>-</v>
      </c>
      <c r="Q11" s="24" t="str">
        <f ca="1">IF(Eingabe!T66&lt;&gt;"",Eingabe!T66,"-")</f>
        <v>-</v>
      </c>
      <c r="R11" s="24" t="str">
        <f ca="1">IF(Eingabe!U66&lt;&gt;"",Eingabe!U66,"-")</f>
        <v>-</v>
      </c>
      <c r="S11" s="24" t="str">
        <f ca="1">IF(Eingabe!V66&lt;&gt;"",Eingabe!V66,"-")</f>
        <v>-</v>
      </c>
      <c r="T11" s="24" t="str">
        <f ca="1">IF(Eingabe!W66&lt;&gt;"",Eingabe!W66,"-")</f>
        <v>-</v>
      </c>
      <c r="U11" s="24" t="str">
        <f ca="1">IF(Eingabe!X66&lt;&gt;"",Eingabe!X66,"-")</f>
        <v>-</v>
      </c>
      <c r="V11" s="24" t="str">
        <f ca="1">IF(Eingabe!Y66&lt;&gt;"",Eingabe!Y66,"-")</f>
        <v>-</v>
      </c>
      <c r="W11" s="24" t="str">
        <f ca="1">IF(Eingabe!Z66&lt;&gt;"",Eingabe!Z66,"-")</f>
        <v>-</v>
      </c>
      <c r="X11" s="24" t="str">
        <f>IF(Eingabe!AA66&lt;&gt;"",Eingabe!AA66,"-")</f>
        <v>-</v>
      </c>
      <c r="Y11" s="24" t="str">
        <f>IF(Eingabe!AB66&lt;&gt;"",Eingabe!AB66,"-")</f>
        <v>-</v>
      </c>
      <c r="Z11" s="24" t="str">
        <f>IF(Eingabe!AC66&lt;&gt;"",Eingabe!AC66,"-")</f>
        <v>-</v>
      </c>
      <c r="AA11" s="24" t="str">
        <f>IF(Eingabe!AD66&lt;&gt;"",Eingabe!AD66,"-")</f>
        <v>-</v>
      </c>
      <c r="AB11" s="24" t="str">
        <f>IF(Eingabe!AE66&lt;&gt;"",Eingabe!AE66,"-")</f>
        <v>-</v>
      </c>
      <c r="AC11" s="24" t="str">
        <f>IF(Eingabe!AF66&lt;&gt;"",Eingabe!AF66,"-")</f>
        <v>-</v>
      </c>
      <c r="AD11" s="24" t="str">
        <f>IF(Eingabe!AG66&lt;&gt;"",Eingabe!AG66,"-")</f>
        <v>-</v>
      </c>
      <c r="AE11" s="24" t="str">
        <f>IF(Eingabe!AH66&lt;&gt;"",Eingabe!AH66,"-")</f>
        <v>-</v>
      </c>
      <c r="AF11" s="24" t="str">
        <f>IF(Eingabe!AI66&lt;&gt;"",Eingabe!AI66,"-")</f>
        <v>-</v>
      </c>
      <c r="AG11" s="24" t="str">
        <f>IF(Eingabe!AJ66&lt;&gt;"",Eingabe!AJ66,"-")</f>
        <v>-</v>
      </c>
      <c r="AH11" s="73">
        <v>0.02</v>
      </c>
      <c r="AI11" s="26">
        <v>0.1</v>
      </c>
      <c r="AJ11" s="36">
        <v>0.5</v>
      </c>
      <c r="AK11" s="40">
        <v>1</v>
      </c>
      <c r="AL11" s="64">
        <v>1</v>
      </c>
    </row>
    <row r="12" spans="1:38" ht="12.95" customHeight="1" x14ac:dyDescent="0.2">
      <c r="A12" s="563" t="s">
        <v>14</v>
      </c>
      <c r="B12" s="564"/>
      <c r="C12" s="16" t="s">
        <v>9</v>
      </c>
      <c r="D12" s="24" t="str">
        <f ca="1">IF(Eingabe!G59&lt;&gt;"",Eingabe!G59,"-")</f>
        <v>-</v>
      </c>
      <c r="E12" s="24" t="str">
        <f ca="1">IF(Eingabe!H59&lt;&gt;"",Eingabe!H59,"-")</f>
        <v>-</v>
      </c>
      <c r="F12" s="24" t="str">
        <f ca="1">IF(Eingabe!I59&lt;&gt;"",Eingabe!I59,"-")</f>
        <v>-</v>
      </c>
      <c r="G12" s="24" t="str">
        <f ca="1">IF(Eingabe!J59&lt;&gt;"",Eingabe!J59,"-")</f>
        <v>-</v>
      </c>
      <c r="H12" s="24" t="str">
        <f ca="1">IF(Eingabe!K59&lt;&gt;"",Eingabe!K59,"-")</f>
        <v>-</v>
      </c>
      <c r="I12" s="24" t="str">
        <f ca="1">IF(Eingabe!L59&lt;&gt;"",Eingabe!L59,"-")</f>
        <v>-</v>
      </c>
      <c r="J12" s="24" t="str">
        <f ca="1">IF(Eingabe!M59&lt;&gt;"",Eingabe!M59,"-")</f>
        <v>-</v>
      </c>
      <c r="K12" s="24" t="str">
        <f ca="1">IF(Eingabe!N59&lt;&gt;"",Eingabe!N59,"-")</f>
        <v>-</v>
      </c>
      <c r="L12" s="24" t="str">
        <f ca="1">IF(Eingabe!O59&lt;&gt;"",Eingabe!O59,"-")</f>
        <v>-</v>
      </c>
      <c r="M12" s="24" t="str">
        <f ca="1">IF(Eingabe!P59&lt;&gt;"",Eingabe!P59,"-")</f>
        <v>-</v>
      </c>
      <c r="N12" s="24" t="str">
        <f ca="1">IF(Eingabe!Q59&lt;&gt;"",Eingabe!Q59,"-")</f>
        <v>-</v>
      </c>
      <c r="O12" s="24" t="str">
        <f ca="1">IF(Eingabe!R59&lt;&gt;"",Eingabe!R59,"-")</f>
        <v>-</v>
      </c>
      <c r="P12" s="24" t="str">
        <f ca="1">IF(Eingabe!S59&lt;&gt;"",Eingabe!S59,"-")</f>
        <v>-</v>
      </c>
      <c r="Q12" s="24" t="str">
        <f ca="1">IF(Eingabe!T59&lt;&gt;"",Eingabe!T59,"-")</f>
        <v>-</v>
      </c>
      <c r="R12" s="24" t="str">
        <f ca="1">IF(Eingabe!U59&lt;&gt;"",Eingabe!U59,"-")</f>
        <v>-</v>
      </c>
      <c r="S12" s="24" t="str">
        <f ca="1">IF(Eingabe!V59&lt;&gt;"",Eingabe!V59,"-")</f>
        <v>-</v>
      </c>
      <c r="T12" s="24" t="str">
        <f ca="1">IF(Eingabe!W59&lt;&gt;"",Eingabe!W59,"-")</f>
        <v>-</v>
      </c>
      <c r="U12" s="24" t="str">
        <f ca="1">IF(Eingabe!X59&lt;&gt;"",Eingabe!X59,"-")</f>
        <v>-</v>
      </c>
      <c r="V12" s="24" t="str">
        <f ca="1">IF(Eingabe!Y59&lt;&gt;"",Eingabe!Y59,"-")</f>
        <v>-</v>
      </c>
      <c r="W12" s="24" t="str">
        <f ca="1">IF(Eingabe!Z59&lt;&gt;"",Eingabe!Z59,"-")</f>
        <v>-</v>
      </c>
      <c r="X12" s="24" t="str">
        <f>IF(Eingabe!AA59&lt;&gt;"",Eingabe!AA59,"-")</f>
        <v>-</v>
      </c>
      <c r="Y12" s="24" t="str">
        <f>IF(Eingabe!AB59&lt;&gt;"",Eingabe!AB59,"-")</f>
        <v>-</v>
      </c>
      <c r="Z12" s="24" t="str">
        <f>IF(Eingabe!AC59&lt;&gt;"",Eingabe!AC59,"-")</f>
        <v>-</v>
      </c>
      <c r="AA12" s="24" t="str">
        <f>IF(Eingabe!AD59&lt;&gt;"",Eingabe!AD59,"-")</f>
        <v>-</v>
      </c>
      <c r="AB12" s="24" t="str">
        <f>IF(Eingabe!AE59&lt;&gt;"",Eingabe!AE59,"-")</f>
        <v>-</v>
      </c>
      <c r="AC12" s="24" t="str">
        <f>IF(Eingabe!AF59&lt;&gt;"",Eingabe!AF59,"-")</f>
        <v>-</v>
      </c>
      <c r="AD12" s="24" t="str">
        <f>IF(Eingabe!AG59&lt;&gt;"",Eingabe!AG59,"-")</f>
        <v>-</v>
      </c>
      <c r="AE12" s="24" t="str">
        <f>IF(Eingabe!AH59&lt;&gt;"",Eingabe!AH59,"-")</f>
        <v>-</v>
      </c>
      <c r="AF12" s="24" t="str">
        <f>IF(Eingabe!AI59&lt;&gt;"",Eingabe!AI59,"-")</f>
        <v>-</v>
      </c>
      <c r="AG12" s="24" t="str">
        <f>IF(Eingabe!AJ59&lt;&gt;"",Eingabe!AJ59,"-")</f>
        <v>-</v>
      </c>
      <c r="AH12" s="73">
        <v>1</v>
      </c>
      <c r="AI12" s="399">
        <v>5</v>
      </c>
      <c r="AJ12" s="400">
        <v>15</v>
      </c>
      <c r="AK12" s="401">
        <v>75</v>
      </c>
      <c r="AL12" s="413">
        <v>75</v>
      </c>
    </row>
    <row r="13" spans="1:38" ht="12.95" customHeight="1" x14ac:dyDescent="0.2">
      <c r="A13" s="563" t="s">
        <v>17</v>
      </c>
      <c r="B13" s="564"/>
      <c r="C13" s="16" t="s">
        <v>9</v>
      </c>
      <c r="D13" s="24" t="str">
        <f ca="1">IF(Eingabe!G72&lt;&gt;"",Eingabe!G72,"-")</f>
        <v>-</v>
      </c>
      <c r="E13" s="24" t="str">
        <f ca="1">IF(Eingabe!H72&lt;&gt;"",Eingabe!H72,"-")</f>
        <v>-</v>
      </c>
      <c r="F13" s="24" t="str">
        <f ca="1">IF(Eingabe!I72&lt;&gt;"",Eingabe!I72,"-")</f>
        <v>-</v>
      </c>
      <c r="G13" s="24" t="str">
        <f ca="1">IF(Eingabe!J72&lt;&gt;"",Eingabe!J72,"-")</f>
        <v>-</v>
      </c>
      <c r="H13" s="24" t="str">
        <f ca="1">IF(Eingabe!K72&lt;&gt;"",Eingabe!K72,"-")</f>
        <v>-</v>
      </c>
      <c r="I13" s="24" t="str">
        <f ca="1">IF(Eingabe!L72&lt;&gt;"",Eingabe!L72,"-")</f>
        <v>-</v>
      </c>
      <c r="J13" s="24" t="str">
        <f ca="1">IF(Eingabe!M72&lt;&gt;"",Eingabe!M72,"-")</f>
        <v>-</v>
      </c>
      <c r="K13" s="24" t="str">
        <f ca="1">IF(Eingabe!N72&lt;&gt;"",Eingabe!N72,"-")</f>
        <v>-</v>
      </c>
      <c r="L13" s="24" t="str">
        <f ca="1">IF(Eingabe!O72&lt;&gt;"",Eingabe!O72,"-")</f>
        <v>-</v>
      </c>
      <c r="M13" s="24" t="str">
        <f ca="1">IF(Eingabe!P72&lt;&gt;"",Eingabe!P72,"-")</f>
        <v>-</v>
      </c>
      <c r="N13" s="24" t="str">
        <f ca="1">IF(Eingabe!Q72&lt;&gt;"",Eingabe!Q72,"-")</f>
        <v>-</v>
      </c>
      <c r="O13" s="24" t="str">
        <f ca="1">IF(Eingabe!R72&lt;&gt;"",Eingabe!R72,"-")</f>
        <v>-</v>
      </c>
      <c r="P13" s="24" t="str">
        <f ca="1">IF(Eingabe!S72&lt;&gt;"",Eingabe!S72,"-")</f>
        <v>-</v>
      </c>
      <c r="Q13" s="24" t="str">
        <f ca="1">IF(Eingabe!T72&lt;&gt;"",Eingabe!T72,"-")</f>
        <v>-</v>
      </c>
      <c r="R13" s="24" t="str">
        <f ca="1">IF(Eingabe!U72&lt;&gt;"",Eingabe!U72,"-")</f>
        <v>-</v>
      </c>
      <c r="S13" s="24" t="str">
        <f ca="1">IF(Eingabe!V72&lt;&gt;"",Eingabe!V72,"-")</f>
        <v>-</v>
      </c>
      <c r="T13" s="24" t="str">
        <f ca="1">IF(Eingabe!W72&lt;&gt;"",Eingabe!W72,"-")</f>
        <v>-</v>
      </c>
      <c r="U13" s="24" t="str">
        <f ca="1">IF(Eingabe!X72&lt;&gt;"",Eingabe!X72,"-")</f>
        <v>-</v>
      </c>
      <c r="V13" s="24" t="str">
        <f ca="1">IF(Eingabe!Y72&lt;&gt;"",Eingabe!Y72,"-")</f>
        <v>-</v>
      </c>
      <c r="W13" s="24" t="str">
        <f ca="1">IF(Eingabe!Z72&lt;&gt;"",Eingabe!Z72,"-")</f>
        <v>-</v>
      </c>
      <c r="X13" s="24" t="str">
        <f>IF(Eingabe!AA72&lt;&gt;"",Eingabe!AA72,"-")</f>
        <v>-</v>
      </c>
      <c r="Y13" s="24" t="str">
        <f>IF(Eingabe!AB72&lt;&gt;"",Eingabe!AB72,"-")</f>
        <v>-</v>
      </c>
      <c r="Z13" s="24" t="str">
        <f>IF(Eingabe!AC72&lt;&gt;"",Eingabe!AC72,"-")</f>
        <v>-</v>
      </c>
      <c r="AA13" s="24" t="str">
        <f>IF(Eingabe!AD72&lt;&gt;"",Eingabe!AD72,"-")</f>
        <v>-</v>
      </c>
      <c r="AB13" s="24" t="str">
        <f>IF(Eingabe!AE72&lt;&gt;"",Eingabe!AE72,"-")</f>
        <v>-</v>
      </c>
      <c r="AC13" s="24" t="str">
        <f>IF(Eingabe!AF72&lt;&gt;"",Eingabe!AF72,"-")</f>
        <v>-</v>
      </c>
      <c r="AD13" s="24" t="str">
        <f>IF(Eingabe!AG72&lt;&gt;"",Eingabe!AG72,"-")</f>
        <v>-</v>
      </c>
      <c r="AE13" s="24" t="str">
        <f>IF(Eingabe!AH72&lt;&gt;"",Eingabe!AH72,"-")</f>
        <v>-</v>
      </c>
      <c r="AF13" s="24" t="str">
        <f>IF(Eingabe!AI72&lt;&gt;"",Eingabe!AI72,"-")</f>
        <v>-</v>
      </c>
      <c r="AG13" s="24" t="str">
        <f>IF(Eingabe!AJ72&lt;&gt;"",Eingabe!AJ72,"-")</f>
        <v>-</v>
      </c>
      <c r="AH13" s="73">
        <v>20</v>
      </c>
      <c r="AI13" s="26" t="s">
        <v>7</v>
      </c>
      <c r="AJ13" s="36" t="s">
        <v>7</v>
      </c>
      <c r="AK13" s="40" t="s">
        <v>7</v>
      </c>
      <c r="AL13" s="64">
        <v>50</v>
      </c>
    </row>
    <row r="14" spans="1:38" ht="12.95" customHeight="1" x14ac:dyDescent="0.2">
      <c r="A14" s="563" t="s">
        <v>18</v>
      </c>
      <c r="B14" s="564"/>
      <c r="C14" s="16" t="s">
        <v>9</v>
      </c>
      <c r="D14" s="24" t="str">
        <f ca="1">IF(Eingabe!G73&lt;&gt;"",Eingabe!G73,"-")</f>
        <v>-</v>
      </c>
      <c r="E14" s="24" t="str">
        <f ca="1">IF(Eingabe!H73&lt;&gt;"",Eingabe!H73,"-")</f>
        <v>-</v>
      </c>
      <c r="F14" s="24" t="str">
        <f ca="1">IF(Eingabe!I73&lt;&gt;"",Eingabe!I73,"-")</f>
        <v>-</v>
      </c>
      <c r="G14" s="24" t="str">
        <f ca="1">IF(Eingabe!J73&lt;&gt;"",Eingabe!J73,"-")</f>
        <v>-</v>
      </c>
      <c r="H14" s="24" t="str">
        <f ca="1">IF(Eingabe!K73&lt;&gt;"",Eingabe!K73,"-")</f>
        <v>-</v>
      </c>
      <c r="I14" s="24" t="str">
        <f ca="1">IF(Eingabe!L73&lt;&gt;"",Eingabe!L73,"-")</f>
        <v>-</v>
      </c>
      <c r="J14" s="24" t="str">
        <f ca="1">IF(Eingabe!M73&lt;&gt;"",Eingabe!M73,"-")</f>
        <v>-</v>
      </c>
      <c r="K14" s="24" t="str">
        <f ca="1">IF(Eingabe!N73&lt;&gt;"",Eingabe!N73,"-")</f>
        <v>-</v>
      </c>
      <c r="L14" s="24" t="str">
        <f ca="1">IF(Eingabe!O73&lt;&gt;"",Eingabe!O73,"-")</f>
        <v>-</v>
      </c>
      <c r="M14" s="24" t="str">
        <f ca="1">IF(Eingabe!P73&lt;&gt;"",Eingabe!P73,"-")</f>
        <v>-</v>
      </c>
      <c r="N14" s="24" t="str">
        <f ca="1">IF(Eingabe!Q73&lt;&gt;"",Eingabe!Q73,"-")</f>
        <v>-</v>
      </c>
      <c r="O14" s="24" t="str">
        <f ca="1">IF(Eingabe!R73&lt;&gt;"",Eingabe!R73,"-")</f>
        <v>-</v>
      </c>
      <c r="P14" s="24" t="str">
        <f ca="1">IF(Eingabe!S73&lt;&gt;"",Eingabe!S73,"-")</f>
        <v>-</v>
      </c>
      <c r="Q14" s="24" t="str">
        <f ca="1">IF(Eingabe!T73&lt;&gt;"",Eingabe!T73,"-")</f>
        <v>-</v>
      </c>
      <c r="R14" s="24" t="str">
        <f ca="1">IF(Eingabe!U73&lt;&gt;"",Eingabe!U73,"-")</f>
        <v>-</v>
      </c>
      <c r="S14" s="24" t="str">
        <f ca="1">IF(Eingabe!V73&lt;&gt;"",Eingabe!V73,"-")</f>
        <v>-</v>
      </c>
      <c r="T14" s="24" t="str">
        <f ca="1">IF(Eingabe!W73&lt;&gt;"",Eingabe!W73,"-")</f>
        <v>-</v>
      </c>
      <c r="U14" s="24" t="str">
        <f ca="1">IF(Eingabe!X73&lt;&gt;"",Eingabe!X73,"-")</f>
        <v>-</v>
      </c>
      <c r="V14" s="24" t="str">
        <f ca="1">IF(Eingabe!Y73&lt;&gt;"",Eingabe!Y73,"-")</f>
        <v>-</v>
      </c>
      <c r="W14" s="24" t="str">
        <f ca="1">IF(Eingabe!Z73&lt;&gt;"",Eingabe!Z73,"-")</f>
        <v>-</v>
      </c>
      <c r="X14" s="24" t="str">
        <f>IF(Eingabe!AA73&lt;&gt;"",Eingabe!AA73,"-")</f>
        <v>-</v>
      </c>
      <c r="Y14" s="24" t="str">
        <f>IF(Eingabe!AB73&lt;&gt;"",Eingabe!AB73,"-")</f>
        <v>-</v>
      </c>
      <c r="Z14" s="24" t="str">
        <f>IF(Eingabe!AC73&lt;&gt;"",Eingabe!AC73,"-")</f>
        <v>-</v>
      </c>
      <c r="AA14" s="24" t="str">
        <f>IF(Eingabe!AD73&lt;&gt;"",Eingabe!AD73,"-")</f>
        <v>-</v>
      </c>
      <c r="AB14" s="24" t="str">
        <f>IF(Eingabe!AE73&lt;&gt;"",Eingabe!AE73,"-")</f>
        <v>-</v>
      </c>
      <c r="AC14" s="24" t="str">
        <f>IF(Eingabe!AF73&lt;&gt;"",Eingabe!AF73,"-")</f>
        <v>-</v>
      </c>
      <c r="AD14" s="24" t="str">
        <f>IF(Eingabe!AG73&lt;&gt;"",Eingabe!AG73,"-")</f>
        <v>-</v>
      </c>
      <c r="AE14" s="24" t="str">
        <f>IF(Eingabe!AH73&lt;&gt;"",Eingabe!AH73,"-")</f>
        <v>-</v>
      </c>
      <c r="AF14" s="24" t="str">
        <f>IF(Eingabe!AI73&lt;&gt;"",Eingabe!AI73,"-")</f>
        <v>-</v>
      </c>
      <c r="AG14" s="24" t="str">
        <f>IF(Eingabe!AJ73&lt;&gt;"",Eingabe!AJ73,"-")</f>
        <v>-</v>
      </c>
      <c r="AH14" s="73">
        <v>100</v>
      </c>
      <c r="AI14" s="26" t="s">
        <v>7</v>
      </c>
      <c r="AJ14" s="36" t="s">
        <v>7</v>
      </c>
      <c r="AK14" s="40" t="s">
        <v>7</v>
      </c>
      <c r="AL14" s="64">
        <v>300</v>
      </c>
    </row>
    <row r="15" spans="1:38" ht="12.95" customHeight="1" x14ac:dyDescent="0.2">
      <c r="A15" s="563" t="s">
        <v>19</v>
      </c>
      <c r="B15" s="564"/>
      <c r="C15" s="16" t="s">
        <v>9</v>
      </c>
      <c r="D15" s="24" t="str">
        <f ca="1">IF(Eingabe!G74&lt;&gt;"",Eingabe!G74,"-")</f>
        <v>-</v>
      </c>
      <c r="E15" s="24" t="str">
        <f ca="1">IF(Eingabe!H74&lt;&gt;"",Eingabe!H74,"-")</f>
        <v>-</v>
      </c>
      <c r="F15" s="24" t="str">
        <f ca="1">IF(Eingabe!I74&lt;&gt;"",Eingabe!I74,"-")</f>
        <v>-</v>
      </c>
      <c r="G15" s="24" t="str">
        <f ca="1">IF(Eingabe!J74&lt;&gt;"",Eingabe!J74,"-")</f>
        <v>-</v>
      </c>
      <c r="H15" s="24" t="str">
        <f ca="1">IF(Eingabe!K74&lt;&gt;"",Eingabe!K74,"-")</f>
        <v>-</v>
      </c>
      <c r="I15" s="24" t="str">
        <f ca="1">IF(Eingabe!L74&lt;&gt;"",Eingabe!L74,"-")</f>
        <v>-</v>
      </c>
      <c r="J15" s="24" t="str">
        <f ca="1">IF(Eingabe!M74&lt;&gt;"",Eingabe!M74,"-")</f>
        <v>-</v>
      </c>
      <c r="K15" s="24" t="str">
        <f ca="1">IF(Eingabe!N74&lt;&gt;"",Eingabe!N74,"-")</f>
        <v>-</v>
      </c>
      <c r="L15" s="24" t="str">
        <f ca="1">IF(Eingabe!O74&lt;&gt;"",Eingabe!O74,"-")</f>
        <v>-</v>
      </c>
      <c r="M15" s="24" t="str">
        <f ca="1">IF(Eingabe!P74&lt;&gt;"",Eingabe!P74,"-")</f>
        <v>-</v>
      </c>
      <c r="N15" s="24" t="str">
        <f ca="1">IF(Eingabe!Q74&lt;&gt;"",Eingabe!Q74,"-")</f>
        <v>-</v>
      </c>
      <c r="O15" s="24" t="str">
        <f ca="1">IF(Eingabe!R74&lt;&gt;"",Eingabe!R74,"-")</f>
        <v>-</v>
      </c>
      <c r="P15" s="24" t="str">
        <f ca="1">IF(Eingabe!S74&lt;&gt;"",Eingabe!S74,"-")</f>
        <v>-</v>
      </c>
      <c r="Q15" s="24" t="str">
        <f ca="1">IF(Eingabe!T74&lt;&gt;"",Eingabe!T74,"-")</f>
        <v>-</v>
      </c>
      <c r="R15" s="24" t="str">
        <f ca="1">IF(Eingabe!U74&lt;&gt;"",Eingabe!U74,"-")</f>
        <v>-</v>
      </c>
      <c r="S15" s="24" t="str">
        <f ca="1">IF(Eingabe!V74&lt;&gt;"",Eingabe!V74,"-")</f>
        <v>-</v>
      </c>
      <c r="T15" s="24" t="str">
        <f ca="1">IF(Eingabe!W74&lt;&gt;"",Eingabe!W74,"-")</f>
        <v>-</v>
      </c>
      <c r="U15" s="24" t="str">
        <f ca="1">IF(Eingabe!X74&lt;&gt;"",Eingabe!X74,"-")</f>
        <v>-</v>
      </c>
      <c r="V15" s="24" t="str">
        <f ca="1">IF(Eingabe!Y74&lt;&gt;"",Eingabe!Y74,"-")</f>
        <v>-</v>
      </c>
      <c r="W15" s="24" t="str">
        <f ca="1">IF(Eingabe!Z74&lt;&gt;"",Eingabe!Z74,"-")</f>
        <v>-</v>
      </c>
      <c r="X15" s="24" t="str">
        <f>IF(Eingabe!AA74&lt;&gt;"",Eingabe!AA74,"-")</f>
        <v>-</v>
      </c>
      <c r="Y15" s="24" t="str">
        <f>IF(Eingabe!AB74&lt;&gt;"",Eingabe!AB74,"-")</f>
        <v>-</v>
      </c>
      <c r="Z15" s="24" t="str">
        <f>IF(Eingabe!AC74&lt;&gt;"",Eingabe!AC74,"-")</f>
        <v>-</v>
      </c>
      <c r="AA15" s="24" t="str">
        <f>IF(Eingabe!AD74&lt;&gt;"",Eingabe!AD74,"-")</f>
        <v>-</v>
      </c>
      <c r="AB15" s="24" t="str">
        <f>IF(Eingabe!AE74&lt;&gt;"",Eingabe!AE74,"-")</f>
        <v>-</v>
      </c>
      <c r="AC15" s="24" t="str">
        <f>IF(Eingabe!AF74&lt;&gt;"",Eingabe!AF74,"-")</f>
        <v>-</v>
      </c>
      <c r="AD15" s="24" t="str">
        <f>IF(Eingabe!AG74&lt;&gt;"",Eingabe!AG74,"-")</f>
        <v>-</v>
      </c>
      <c r="AE15" s="24" t="str">
        <f>IF(Eingabe!AH74&lt;&gt;"",Eingabe!AH74,"-")</f>
        <v>-</v>
      </c>
      <c r="AF15" s="24" t="str">
        <f>IF(Eingabe!AI74&lt;&gt;"",Eingabe!AI74,"-")</f>
        <v>-</v>
      </c>
      <c r="AG15" s="24" t="str">
        <f>IF(Eingabe!AJ74&lt;&gt;"",Eingabe!AJ74,"-")</f>
        <v>-</v>
      </c>
      <c r="AH15" s="73">
        <v>0.6</v>
      </c>
      <c r="AI15" s="26" t="s">
        <v>7</v>
      </c>
      <c r="AJ15" s="36" t="s">
        <v>7</v>
      </c>
      <c r="AK15" s="40" t="s">
        <v>7</v>
      </c>
      <c r="AL15" s="64">
        <v>3</v>
      </c>
    </row>
    <row r="16" spans="1:38" ht="12.95" customHeight="1" x14ac:dyDescent="0.2">
      <c r="A16" s="462" t="s">
        <v>20</v>
      </c>
      <c r="B16" s="463"/>
      <c r="C16" s="16" t="s">
        <v>9</v>
      </c>
      <c r="D16" s="24" t="str">
        <f ca="1">IF(Eingabe!G75&lt;&gt;"",Eingabe!G75,"-")</f>
        <v>-</v>
      </c>
      <c r="E16" s="24" t="str">
        <f ca="1">IF(Eingabe!H75&lt;&gt;"",Eingabe!H75,"-")</f>
        <v>-</v>
      </c>
      <c r="F16" s="24" t="str">
        <f ca="1">IF(Eingabe!I75&lt;&gt;"",Eingabe!I75,"-")</f>
        <v>-</v>
      </c>
      <c r="G16" s="24" t="str">
        <f ca="1">IF(Eingabe!J75&lt;&gt;"",Eingabe!J75,"-")</f>
        <v>-</v>
      </c>
      <c r="H16" s="24" t="str">
        <f ca="1">IF(Eingabe!K75&lt;&gt;"",Eingabe!K75,"-")</f>
        <v>-</v>
      </c>
      <c r="I16" s="24" t="str">
        <f ca="1">IF(Eingabe!L75&lt;&gt;"",Eingabe!L75,"-")</f>
        <v>-</v>
      </c>
      <c r="J16" s="24" t="str">
        <f ca="1">IF(Eingabe!M75&lt;&gt;"",Eingabe!M75,"-")</f>
        <v>-</v>
      </c>
      <c r="K16" s="24" t="str">
        <f ca="1">IF(Eingabe!N75&lt;&gt;"",Eingabe!N75,"-")</f>
        <v>-</v>
      </c>
      <c r="L16" s="24" t="str">
        <f ca="1">IF(Eingabe!O75&lt;&gt;"",Eingabe!O75,"-")</f>
        <v>-</v>
      </c>
      <c r="M16" s="24" t="str">
        <f ca="1">IF(Eingabe!P75&lt;&gt;"",Eingabe!P75,"-")</f>
        <v>-</v>
      </c>
      <c r="N16" s="24" t="str">
        <f ca="1">IF(Eingabe!Q75&lt;&gt;"",Eingabe!Q75,"-")</f>
        <v>-</v>
      </c>
      <c r="O16" s="24" t="str">
        <f ca="1">IF(Eingabe!R75&lt;&gt;"",Eingabe!R75,"-")</f>
        <v>-</v>
      </c>
      <c r="P16" s="24" t="str">
        <f ca="1">IF(Eingabe!S75&lt;&gt;"",Eingabe!S75,"-")</f>
        <v>-</v>
      </c>
      <c r="Q16" s="24" t="str">
        <f ca="1">IF(Eingabe!T75&lt;&gt;"",Eingabe!T75,"-")</f>
        <v>-</v>
      </c>
      <c r="R16" s="24" t="str">
        <f ca="1">IF(Eingabe!U75&lt;&gt;"",Eingabe!U75,"-")</f>
        <v>-</v>
      </c>
      <c r="S16" s="24" t="str">
        <f ca="1">IF(Eingabe!V75&lt;&gt;"",Eingabe!V75,"-")</f>
        <v>-</v>
      </c>
      <c r="T16" s="24" t="str">
        <f ca="1">IF(Eingabe!W75&lt;&gt;"",Eingabe!W75,"-")</f>
        <v>-</v>
      </c>
      <c r="U16" s="24" t="str">
        <f ca="1">IF(Eingabe!X75&lt;&gt;"",Eingabe!X75,"-")</f>
        <v>-</v>
      </c>
      <c r="V16" s="24" t="str">
        <f ca="1">IF(Eingabe!Y75&lt;&gt;"",Eingabe!Y75,"-")</f>
        <v>-</v>
      </c>
      <c r="W16" s="24" t="str">
        <f ca="1">IF(Eingabe!Z75&lt;&gt;"",Eingabe!Z75,"-")</f>
        <v>-</v>
      </c>
      <c r="X16" s="24" t="str">
        <f>IF(Eingabe!AA75&lt;&gt;"",Eingabe!AA75,"-")</f>
        <v>-</v>
      </c>
      <c r="Y16" s="24" t="str">
        <f>IF(Eingabe!AB75&lt;&gt;"",Eingabe!AB75,"-")</f>
        <v>-</v>
      </c>
      <c r="Z16" s="24" t="str">
        <f>IF(Eingabe!AC75&lt;&gt;"",Eingabe!AC75,"-")</f>
        <v>-</v>
      </c>
      <c r="AA16" s="24" t="str">
        <f>IF(Eingabe!AD75&lt;&gt;"",Eingabe!AD75,"-")</f>
        <v>-</v>
      </c>
      <c r="AB16" s="24" t="str">
        <f>IF(Eingabe!AE75&lt;&gt;"",Eingabe!AE75,"-")</f>
        <v>-</v>
      </c>
      <c r="AC16" s="24" t="str">
        <f>IF(Eingabe!AF75&lt;&gt;"",Eingabe!AF75,"-")</f>
        <v>-</v>
      </c>
      <c r="AD16" s="24" t="str">
        <f>IF(Eingabe!AG75&lt;&gt;"",Eingabe!AG75,"-")</f>
        <v>-</v>
      </c>
      <c r="AE16" s="24" t="str">
        <f>IF(Eingabe!AH75&lt;&gt;"",Eingabe!AH75,"-")</f>
        <v>-</v>
      </c>
      <c r="AF16" s="24" t="str">
        <f>IF(Eingabe!AI75&lt;&gt;"",Eingabe!AI75,"-")</f>
        <v>-</v>
      </c>
      <c r="AG16" s="24" t="str">
        <f>IF(Eingabe!AJ75&lt;&gt;"",Eingabe!AJ75,"-")</f>
        <v>-</v>
      </c>
      <c r="AH16" s="73">
        <v>50</v>
      </c>
      <c r="AI16" s="26" t="s">
        <v>7</v>
      </c>
      <c r="AJ16" s="36" t="s">
        <v>7</v>
      </c>
      <c r="AK16" s="40" t="s">
        <v>7</v>
      </c>
      <c r="AL16" s="64">
        <v>200</v>
      </c>
    </row>
    <row r="17" spans="1:42" ht="12.95" customHeight="1" x14ac:dyDescent="0.2">
      <c r="A17" s="563" t="s">
        <v>21</v>
      </c>
      <c r="B17" s="564"/>
      <c r="C17" s="16" t="s">
        <v>9</v>
      </c>
      <c r="D17" s="24" t="str">
        <f ca="1">IF(Eingabe!G76&lt;&gt;"",Eingabe!G76,"-")</f>
        <v>-</v>
      </c>
      <c r="E17" s="24" t="str">
        <f ca="1">IF(Eingabe!H76&lt;&gt;"",Eingabe!H76,"-")</f>
        <v>-</v>
      </c>
      <c r="F17" s="24" t="str">
        <f ca="1">IF(Eingabe!I76&lt;&gt;"",Eingabe!I76,"-")</f>
        <v>-</v>
      </c>
      <c r="G17" s="24" t="str">
        <f ca="1">IF(Eingabe!J76&lt;&gt;"",Eingabe!J76,"-")</f>
        <v>-</v>
      </c>
      <c r="H17" s="24" t="str">
        <f ca="1">IF(Eingabe!K76&lt;&gt;"",Eingabe!K76,"-")</f>
        <v>-</v>
      </c>
      <c r="I17" s="24" t="str">
        <f ca="1">IF(Eingabe!L76&lt;&gt;"",Eingabe!L76,"-")</f>
        <v>-</v>
      </c>
      <c r="J17" s="24" t="str">
        <f ca="1">IF(Eingabe!M76&lt;&gt;"",Eingabe!M76,"-")</f>
        <v>-</v>
      </c>
      <c r="K17" s="24" t="str">
        <f ca="1">IF(Eingabe!N76&lt;&gt;"",Eingabe!N76,"-")</f>
        <v>-</v>
      </c>
      <c r="L17" s="24" t="str">
        <f ca="1">IF(Eingabe!O76&lt;&gt;"",Eingabe!O76,"-")</f>
        <v>-</v>
      </c>
      <c r="M17" s="24" t="str">
        <f ca="1">IF(Eingabe!P76&lt;&gt;"",Eingabe!P76,"-")</f>
        <v>-</v>
      </c>
      <c r="N17" s="24" t="str">
        <f ca="1">IF(Eingabe!Q76&lt;&gt;"",Eingabe!Q76,"-")</f>
        <v>-</v>
      </c>
      <c r="O17" s="24" t="str">
        <f ca="1">IF(Eingabe!R76&lt;&gt;"",Eingabe!R76,"-")</f>
        <v>-</v>
      </c>
      <c r="P17" s="24" t="str">
        <f ca="1">IF(Eingabe!S76&lt;&gt;"",Eingabe!S76,"-")</f>
        <v>-</v>
      </c>
      <c r="Q17" s="24" t="str">
        <f ca="1">IF(Eingabe!T76&lt;&gt;"",Eingabe!T76,"-")</f>
        <v>-</v>
      </c>
      <c r="R17" s="24" t="str">
        <f ca="1">IF(Eingabe!U76&lt;&gt;"",Eingabe!U76,"-")</f>
        <v>-</v>
      </c>
      <c r="S17" s="24" t="str">
        <f ca="1">IF(Eingabe!V76&lt;&gt;"",Eingabe!V76,"-")</f>
        <v>-</v>
      </c>
      <c r="T17" s="24" t="str">
        <f ca="1">IF(Eingabe!W76&lt;&gt;"",Eingabe!W76,"-")</f>
        <v>-</v>
      </c>
      <c r="U17" s="24" t="str">
        <f ca="1">IF(Eingabe!X76&lt;&gt;"",Eingabe!X76,"-")</f>
        <v>-</v>
      </c>
      <c r="V17" s="24" t="str">
        <f ca="1">IF(Eingabe!Y76&lt;&gt;"",Eingabe!Y76,"-")</f>
        <v>-</v>
      </c>
      <c r="W17" s="24" t="str">
        <f ca="1">IF(Eingabe!Z76&lt;&gt;"",Eingabe!Z76,"-")</f>
        <v>-</v>
      </c>
      <c r="X17" s="24" t="str">
        <f>IF(Eingabe!AA76&lt;&gt;"",Eingabe!AA76,"-")</f>
        <v>-</v>
      </c>
      <c r="Y17" s="24" t="str">
        <f>IF(Eingabe!AB76&lt;&gt;"",Eingabe!AB76,"-")</f>
        <v>-</v>
      </c>
      <c r="Z17" s="24" t="str">
        <f>IF(Eingabe!AC76&lt;&gt;"",Eingabe!AC76,"-")</f>
        <v>-</v>
      </c>
      <c r="AA17" s="24" t="str">
        <f>IF(Eingabe!AD76&lt;&gt;"",Eingabe!AD76,"-")</f>
        <v>-</v>
      </c>
      <c r="AB17" s="24" t="str">
        <f>IF(Eingabe!AE76&lt;&gt;"",Eingabe!AE76,"-")</f>
        <v>-</v>
      </c>
      <c r="AC17" s="24" t="str">
        <f>IF(Eingabe!AF76&lt;&gt;"",Eingabe!AF76,"-")</f>
        <v>-</v>
      </c>
      <c r="AD17" s="24" t="str">
        <f>IF(Eingabe!AG76&lt;&gt;"",Eingabe!AG76,"-")</f>
        <v>-</v>
      </c>
      <c r="AE17" s="24" t="str">
        <f>IF(Eingabe!AH76&lt;&gt;"",Eingabe!AH76,"-")</f>
        <v>-</v>
      </c>
      <c r="AF17" s="24" t="str">
        <f>IF(Eingabe!AI76&lt;&gt;"",Eingabe!AI76,"-")</f>
        <v>-</v>
      </c>
      <c r="AG17" s="24" t="str">
        <f>IF(Eingabe!AJ76&lt;&gt;"",Eingabe!AJ76,"-")</f>
        <v>-</v>
      </c>
      <c r="AH17" s="73">
        <v>40</v>
      </c>
      <c r="AI17" s="26" t="s">
        <v>7</v>
      </c>
      <c r="AJ17" s="36" t="s">
        <v>7</v>
      </c>
      <c r="AK17" s="40" t="s">
        <v>7</v>
      </c>
      <c r="AL17" s="64">
        <v>200</v>
      </c>
    </row>
    <row r="18" spans="1:42" ht="12.95" customHeight="1" x14ac:dyDescent="0.2">
      <c r="A18" s="563" t="s">
        <v>22</v>
      </c>
      <c r="B18" s="564"/>
      <c r="C18" s="16" t="s">
        <v>9</v>
      </c>
      <c r="D18" s="24" t="str">
        <f ca="1">IF(Eingabe!G77&lt;&gt;"",Eingabe!G77,"-")</f>
        <v>-</v>
      </c>
      <c r="E18" s="24" t="str">
        <f ca="1">IF(Eingabe!H77&lt;&gt;"",Eingabe!H77,"-")</f>
        <v>-</v>
      </c>
      <c r="F18" s="24" t="str">
        <f ca="1">IF(Eingabe!I77&lt;&gt;"",Eingabe!I77,"-")</f>
        <v>-</v>
      </c>
      <c r="G18" s="24" t="str">
        <f ca="1">IF(Eingabe!J77&lt;&gt;"",Eingabe!J77,"-")</f>
        <v>-</v>
      </c>
      <c r="H18" s="24" t="str">
        <f ca="1">IF(Eingabe!K77&lt;&gt;"",Eingabe!K77,"-")</f>
        <v>-</v>
      </c>
      <c r="I18" s="24" t="str">
        <f ca="1">IF(Eingabe!L77&lt;&gt;"",Eingabe!L77,"-")</f>
        <v>-</v>
      </c>
      <c r="J18" s="24" t="str">
        <f ca="1">IF(Eingabe!M77&lt;&gt;"",Eingabe!M77,"-")</f>
        <v>-</v>
      </c>
      <c r="K18" s="24" t="str">
        <f ca="1">IF(Eingabe!N77&lt;&gt;"",Eingabe!N77,"-")</f>
        <v>-</v>
      </c>
      <c r="L18" s="24" t="str">
        <f ca="1">IF(Eingabe!O77&lt;&gt;"",Eingabe!O77,"-")</f>
        <v>-</v>
      </c>
      <c r="M18" s="24" t="str">
        <f ca="1">IF(Eingabe!P77&lt;&gt;"",Eingabe!P77,"-")</f>
        <v>-</v>
      </c>
      <c r="N18" s="24" t="str">
        <f ca="1">IF(Eingabe!Q77&lt;&gt;"",Eingabe!Q77,"-")</f>
        <v>-</v>
      </c>
      <c r="O18" s="24" t="str">
        <f ca="1">IF(Eingabe!R77&lt;&gt;"",Eingabe!R77,"-")</f>
        <v>-</v>
      </c>
      <c r="P18" s="24" t="str">
        <f ca="1">IF(Eingabe!S77&lt;&gt;"",Eingabe!S77,"-")</f>
        <v>-</v>
      </c>
      <c r="Q18" s="24" t="str">
        <f ca="1">IF(Eingabe!T77&lt;&gt;"",Eingabe!T77,"-")</f>
        <v>-</v>
      </c>
      <c r="R18" s="24" t="str">
        <f ca="1">IF(Eingabe!U77&lt;&gt;"",Eingabe!U77,"-")</f>
        <v>-</v>
      </c>
      <c r="S18" s="24" t="str">
        <f ca="1">IF(Eingabe!V77&lt;&gt;"",Eingabe!V77,"-")</f>
        <v>-</v>
      </c>
      <c r="T18" s="24" t="str">
        <f ca="1">IF(Eingabe!W77&lt;&gt;"",Eingabe!W77,"-")</f>
        <v>-</v>
      </c>
      <c r="U18" s="24" t="str">
        <f ca="1">IF(Eingabe!X77&lt;&gt;"",Eingabe!X77,"-")</f>
        <v>-</v>
      </c>
      <c r="V18" s="24" t="str">
        <f ca="1">IF(Eingabe!Y77&lt;&gt;"",Eingabe!Y77,"-")</f>
        <v>-</v>
      </c>
      <c r="W18" s="24" t="str">
        <f ca="1">IF(Eingabe!Z77&lt;&gt;"",Eingabe!Z77,"-")</f>
        <v>-</v>
      </c>
      <c r="X18" s="24" t="str">
        <f>IF(Eingabe!AA77&lt;&gt;"",Eingabe!AA77,"-")</f>
        <v>-</v>
      </c>
      <c r="Y18" s="24" t="str">
        <f>IF(Eingabe!AB77&lt;&gt;"",Eingabe!AB77,"-")</f>
        <v>-</v>
      </c>
      <c r="Z18" s="24" t="str">
        <f>IF(Eingabe!AC77&lt;&gt;"",Eingabe!AC77,"-")</f>
        <v>-</v>
      </c>
      <c r="AA18" s="24" t="str">
        <f>IF(Eingabe!AD77&lt;&gt;"",Eingabe!AD77,"-")</f>
        <v>-</v>
      </c>
      <c r="AB18" s="24" t="str">
        <f>IF(Eingabe!AE77&lt;&gt;"",Eingabe!AE77,"-")</f>
        <v>-</v>
      </c>
      <c r="AC18" s="24" t="str">
        <f>IF(Eingabe!AF77&lt;&gt;"",Eingabe!AF77,"-")</f>
        <v>-</v>
      </c>
      <c r="AD18" s="24" t="str">
        <f>IF(Eingabe!AG77&lt;&gt;"",Eingabe!AG77,"-")</f>
        <v>-</v>
      </c>
      <c r="AE18" s="24" t="str">
        <f>IF(Eingabe!AH77&lt;&gt;"",Eingabe!AH77,"-")</f>
        <v>-</v>
      </c>
      <c r="AF18" s="24" t="str">
        <f>IF(Eingabe!AI77&lt;&gt;"",Eingabe!AI77,"-")</f>
        <v>-</v>
      </c>
      <c r="AG18" s="24" t="str">
        <f>IF(Eingabe!AJ77&lt;&gt;"",Eingabe!AJ77,"-")</f>
        <v>-</v>
      </c>
      <c r="AH18" s="73">
        <v>40</v>
      </c>
      <c r="AI18" s="26" t="s">
        <v>7</v>
      </c>
      <c r="AJ18" s="36" t="s">
        <v>7</v>
      </c>
      <c r="AK18" s="40" t="s">
        <v>7</v>
      </c>
      <c r="AL18" s="64">
        <v>200</v>
      </c>
    </row>
    <row r="19" spans="1:42" ht="12.95" customHeight="1" x14ac:dyDescent="0.2">
      <c r="A19" s="563" t="s">
        <v>24</v>
      </c>
      <c r="B19" s="564"/>
      <c r="C19" s="16" t="s">
        <v>9</v>
      </c>
      <c r="D19" s="24" t="str">
        <f ca="1">IF(Eingabe!G78&lt;&gt;"",Eingabe!G78,"-")</f>
        <v>-</v>
      </c>
      <c r="E19" s="24" t="str">
        <f ca="1">IF(Eingabe!H78&lt;&gt;"",Eingabe!H78,"-")</f>
        <v>-</v>
      </c>
      <c r="F19" s="24" t="str">
        <f ca="1">IF(Eingabe!I78&lt;&gt;"",Eingabe!I78,"-")</f>
        <v>-</v>
      </c>
      <c r="G19" s="24" t="str">
        <f ca="1">IF(Eingabe!J78&lt;&gt;"",Eingabe!J78,"-")</f>
        <v>-</v>
      </c>
      <c r="H19" s="24" t="str">
        <f ca="1">IF(Eingabe!K78&lt;&gt;"",Eingabe!K78,"-")</f>
        <v>-</v>
      </c>
      <c r="I19" s="24" t="str">
        <f ca="1">IF(Eingabe!L78&lt;&gt;"",Eingabe!L78,"-")</f>
        <v>-</v>
      </c>
      <c r="J19" s="24" t="str">
        <f ca="1">IF(Eingabe!M78&lt;&gt;"",Eingabe!M78,"-")</f>
        <v>-</v>
      </c>
      <c r="K19" s="24" t="str">
        <f ca="1">IF(Eingabe!N78&lt;&gt;"",Eingabe!N78,"-")</f>
        <v>-</v>
      </c>
      <c r="L19" s="24" t="str">
        <f ca="1">IF(Eingabe!O78&lt;&gt;"",Eingabe!O78,"-")</f>
        <v>-</v>
      </c>
      <c r="M19" s="24" t="str">
        <f ca="1">IF(Eingabe!P78&lt;&gt;"",Eingabe!P78,"-")</f>
        <v>-</v>
      </c>
      <c r="N19" s="24" t="str">
        <f ca="1">IF(Eingabe!Q78&lt;&gt;"",Eingabe!Q78,"-")</f>
        <v>-</v>
      </c>
      <c r="O19" s="24" t="str">
        <f ca="1">IF(Eingabe!R78&lt;&gt;"",Eingabe!R78,"-")</f>
        <v>-</v>
      </c>
      <c r="P19" s="24" t="str">
        <f ca="1">IF(Eingabe!S78&lt;&gt;"",Eingabe!S78,"-")</f>
        <v>-</v>
      </c>
      <c r="Q19" s="24" t="str">
        <f ca="1">IF(Eingabe!T78&lt;&gt;"",Eingabe!T78,"-")</f>
        <v>-</v>
      </c>
      <c r="R19" s="24" t="str">
        <f ca="1">IF(Eingabe!U78&lt;&gt;"",Eingabe!U78,"-")</f>
        <v>-</v>
      </c>
      <c r="S19" s="24" t="str">
        <f ca="1">IF(Eingabe!V78&lt;&gt;"",Eingabe!V78,"-")</f>
        <v>-</v>
      </c>
      <c r="T19" s="24" t="str">
        <f ca="1">IF(Eingabe!W78&lt;&gt;"",Eingabe!W78,"-")</f>
        <v>-</v>
      </c>
      <c r="U19" s="24" t="str">
        <f ca="1">IF(Eingabe!X78&lt;&gt;"",Eingabe!X78,"-")</f>
        <v>-</v>
      </c>
      <c r="V19" s="24" t="str">
        <f ca="1">IF(Eingabe!Y78&lt;&gt;"",Eingabe!Y78,"-")</f>
        <v>-</v>
      </c>
      <c r="W19" s="24" t="str">
        <f ca="1">IF(Eingabe!Z78&lt;&gt;"",Eingabe!Z78,"-")</f>
        <v>-</v>
      </c>
      <c r="X19" s="24" t="str">
        <f>IF(Eingabe!AA78&lt;&gt;"",Eingabe!AA78,"-")</f>
        <v>-</v>
      </c>
      <c r="Y19" s="24" t="str">
        <f>IF(Eingabe!AB78&lt;&gt;"",Eingabe!AB78,"-")</f>
        <v>-</v>
      </c>
      <c r="Z19" s="24" t="str">
        <f>IF(Eingabe!AC78&lt;&gt;"",Eingabe!AC78,"-")</f>
        <v>-</v>
      </c>
      <c r="AA19" s="24" t="str">
        <f>IF(Eingabe!AD78&lt;&gt;"",Eingabe!AD78,"-")</f>
        <v>-</v>
      </c>
      <c r="AB19" s="24" t="str">
        <f>IF(Eingabe!AE78&lt;&gt;"",Eingabe!AE78,"-")</f>
        <v>-</v>
      </c>
      <c r="AC19" s="24" t="str">
        <f>IF(Eingabe!AF78&lt;&gt;"",Eingabe!AF78,"-")</f>
        <v>-</v>
      </c>
      <c r="AD19" s="24" t="str">
        <f>IF(Eingabe!AG78&lt;&gt;"",Eingabe!AG78,"-")</f>
        <v>-</v>
      </c>
      <c r="AE19" s="24" t="str">
        <f>IF(Eingabe!AH78&lt;&gt;"",Eingabe!AH78,"-")</f>
        <v>-</v>
      </c>
      <c r="AF19" s="24" t="str">
        <f>IF(Eingabe!AI78&lt;&gt;"",Eingabe!AI78,"-")</f>
        <v>-</v>
      </c>
      <c r="AG19" s="24" t="str">
        <f>IF(Eingabe!AJ78&lt;&gt;"",Eingabe!AJ78,"-")</f>
        <v>-</v>
      </c>
      <c r="AH19" s="73">
        <v>0.3</v>
      </c>
      <c r="AI19" s="26" t="s">
        <v>7</v>
      </c>
      <c r="AJ19" s="36" t="s">
        <v>7</v>
      </c>
      <c r="AK19" s="40" t="s">
        <v>7</v>
      </c>
      <c r="AL19" s="64">
        <v>3</v>
      </c>
    </row>
    <row r="20" spans="1:42" ht="12.95" customHeight="1" x14ac:dyDescent="0.2">
      <c r="A20" s="563" t="s">
        <v>25</v>
      </c>
      <c r="B20" s="564"/>
      <c r="C20" s="16" t="s">
        <v>9</v>
      </c>
      <c r="D20" s="24" t="str">
        <f ca="1">IF(Eingabe!G80&lt;&gt;"",Eingabe!G80,"-")</f>
        <v>-</v>
      </c>
      <c r="E20" s="24" t="str">
        <f ca="1">IF(Eingabe!H80&lt;&gt;"",Eingabe!H80,"-")</f>
        <v>-</v>
      </c>
      <c r="F20" s="24" t="str">
        <f ca="1">IF(Eingabe!I80&lt;&gt;"",Eingabe!I80,"-")</f>
        <v>-</v>
      </c>
      <c r="G20" s="24" t="str">
        <f ca="1">IF(Eingabe!J80&lt;&gt;"",Eingabe!J80,"-")</f>
        <v>-</v>
      </c>
      <c r="H20" s="24" t="str">
        <f ca="1">IF(Eingabe!K80&lt;&gt;"",Eingabe!K80,"-")</f>
        <v>-</v>
      </c>
      <c r="I20" s="24" t="str">
        <f ca="1">IF(Eingabe!L80&lt;&gt;"",Eingabe!L80,"-")</f>
        <v>-</v>
      </c>
      <c r="J20" s="24" t="str">
        <f ca="1">IF(Eingabe!M80&lt;&gt;"",Eingabe!M80,"-")</f>
        <v>-</v>
      </c>
      <c r="K20" s="24" t="str">
        <f ca="1">IF(Eingabe!N80&lt;&gt;"",Eingabe!N80,"-")</f>
        <v>-</v>
      </c>
      <c r="L20" s="24" t="str">
        <f ca="1">IF(Eingabe!O80&lt;&gt;"",Eingabe!O80,"-")</f>
        <v>-</v>
      </c>
      <c r="M20" s="24" t="str">
        <f ca="1">IF(Eingabe!P80&lt;&gt;"",Eingabe!P80,"-")</f>
        <v>-</v>
      </c>
      <c r="N20" s="24" t="str">
        <f ca="1">IF(Eingabe!Q80&lt;&gt;"",Eingabe!Q80,"-")</f>
        <v>-</v>
      </c>
      <c r="O20" s="24" t="str">
        <f ca="1">IF(Eingabe!R80&lt;&gt;"",Eingabe!R80,"-")</f>
        <v>-</v>
      </c>
      <c r="P20" s="24" t="str">
        <f ca="1">IF(Eingabe!S80&lt;&gt;"",Eingabe!S80,"-")</f>
        <v>-</v>
      </c>
      <c r="Q20" s="24" t="str">
        <f ca="1">IF(Eingabe!T80&lt;&gt;"",Eingabe!T80,"-")</f>
        <v>-</v>
      </c>
      <c r="R20" s="24" t="str">
        <f ca="1">IF(Eingabe!U80&lt;&gt;"",Eingabe!U80,"-")</f>
        <v>-</v>
      </c>
      <c r="S20" s="24" t="str">
        <f ca="1">IF(Eingabe!V80&lt;&gt;"",Eingabe!V80,"-")</f>
        <v>-</v>
      </c>
      <c r="T20" s="24" t="str">
        <f ca="1">IF(Eingabe!W80&lt;&gt;"",Eingabe!W80,"-")</f>
        <v>-</v>
      </c>
      <c r="U20" s="24" t="str">
        <f ca="1">IF(Eingabe!X80&lt;&gt;"",Eingabe!X80,"-")</f>
        <v>-</v>
      </c>
      <c r="V20" s="24" t="str">
        <f ca="1">IF(Eingabe!Y80&lt;&gt;"",Eingabe!Y80,"-")</f>
        <v>-</v>
      </c>
      <c r="W20" s="24" t="str">
        <f ca="1">IF(Eingabe!Z80&lt;&gt;"",Eingabe!Z80,"-")</f>
        <v>-</v>
      </c>
      <c r="X20" s="24" t="str">
        <f>IF(Eingabe!AA80&lt;&gt;"",Eingabe!AA80,"-")</f>
        <v>-</v>
      </c>
      <c r="Y20" s="24" t="str">
        <f>IF(Eingabe!AB80&lt;&gt;"",Eingabe!AB80,"-")</f>
        <v>-</v>
      </c>
      <c r="Z20" s="24" t="str">
        <f>IF(Eingabe!AC80&lt;&gt;"",Eingabe!AC80,"-")</f>
        <v>-</v>
      </c>
      <c r="AA20" s="24" t="str">
        <f>IF(Eingabe!AD80&lt;&gt;"",Eingabe!AD80,"-")</f>
        <v>-</v>
      </c>
      <c r="AB20" s="24" t="str">
        <f>IF(Eingabe!AE80&lt;&gt;"",Eingabe!AE80,"-")</f>
        <v>-</v>
      </c>
      <c r="AC20" s="24" t="str">
        <f>IF(Eingabe!AF80&lt;&gt;"",Eingabe!AF80,"-")</f>
        <v>-</v>
      </c>
      <c r="AD20" s="24" t="str">
        <f>IF(Eingabe!AG80&lt;&gt;"",Eingabe!AG80,"-")</f>
        <v>-</v>
      </c>
      <c r="AE20" s="24" t="str">
        <f>IF(Eingabe!AH80&lt;&gt;"",Eingabe!AH80,"-")</f>
        <v>-</v>
      </c>
      <c r="AF20" s="24" t="str">
        <f>IF(Eingabe!AI80&lt;&gt;"",Eingabe!AI80,"-")</f>
        <v>-</v>
      </c>
      <c r="AG20" s="24" t="str">
        <f>IF(Eingabe!AJ80&lt;&gt;"",Eingabe!AJ80,"-")</f>
        <v>-</v>
      </c>
      <c r="AH20" s="73">
        <v>120</v>
      </c>
      <c r="AI20" s="26" t="s">
        <v>7</v>
      </c>
      <c r="AJ20" s="36" t="s">
        <v>7</v>
      </c>
      <c r="AK20" s="40" t="s">
        <v>7</v>
      </c>
      <c r="AL20" s="64">
        <v>500</v>
      </c>
    </row>
    <row r="21" spans="1:42" ht="12.95" customHeight="1" x14ac:dyDescent="0.2">
      <c r="A21" s="13" t="s">
        <v>27</v>
      </c>
      <c r="B21" s="11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69"/>
      <c r="AI21" s="32"/>
      <c r="AJ21" s="31"/>
      <c r="AK21" s="35"/>
      <c r="AL21" s="65"/>
      <c r="AN21" s="10"/>
      <c r="AP21" s="10"/>
    </row>
    <row r="22" spans="1:42" s="29" customFormat="1" ht="12.95" customHeight="1" x14ac:dyDescent="0.2">
      <c r="A22" s="462" t="s">
        <v>288</v>
      </c>
      <c r="B22" s="463"/>
      <c r="C22" s="28" t="s">
        <v>7</v>
      </c>
      <c r="D22" s="24" t="str">
        <f ca="1">IF(Eingabe!G84&lt;&gt;"",Eingabe!G84,"-")</f>
        <v>-</v>
      </c>
      <c r="E22" s="24" t="str">
        <f ca="1">IF(Eingabe!H84&lt;&gt;"",Eingabe!H84,"-")</f>
        <v>-</v>
      </c>
      <c r="F22" s="24" t="str">
        <f ca="1">IF(Eingabe!I84&lt;&gt;"",Eingabe!I84,"-")</f>
        <v>-</v>
      </c>
      <c r="G22" s="24" t="str">
        <f ca="1">IF(Eingabe!J84&lt;&gt;"",Eingabe!J84,"-")</f>
        <v>-</v>
      </c>
      <c r="H22" s="24" t="str">
        <f ca="1">IF(Eingabe!K84&lt;&gt;"",Eingabe!K84,"-")</f>
        <v>-</v>
      </c>
      <c r="I22" s="24" t="str">
        <f ca="1">IF(Eingabe!L84&lt;&gt;"",Eingabe!L84,"-")</f>
        <v>-</v>
      </c>
      <c r="J22" s="24" t="str">
        <f ca="1">IF(Eingabe!M84&lt;&gt;"",Eingabe!M84,"-")</f>
        <v>-</v>
      </c>
      <c r="K22" s="24" t="str">
        <f ca="1">IF(Eingabe!N84&lt;&gt;"",Eingabe!N84,"-")</f>
        <v>-</v>
      </c>
      <c r="L22" s="24" t="str">
        <f ca="1">IF(Eingabe!O84&lt;&gt;"",Eingabe!O84,"-")</f>
        <v>-</v>
      </c>
      <c r="M22" s="24" t="str">
        <f ca="1">IF(Eingabe!P84&lt;&gt;"",Eingabe!P84,"-")</f>
        <v>-</v>
      </c>
      <c r="N22" s="24" t="str">
        <f ca="1">IF(Eingabe!Q84&lt;&gt;"",Eingabe!Q84,"-")</f>
        <v>-</v>
      </c>
      <c r="O22" s="24" t="str">
        <f ca="1">IF(Eingabe!R84&lt;&gt;"",Eingabe!R84,"-")</f>
        <v>-</v>
      </c>
      <c r="P22" s="24" t="str">
        <f ca="1">IF(Eingabe!S84&lt;&gt;"",Eingabe!S84,"-")</f>
        <v>-</v>
      </c>
      <c r="Q22" s="24" t="str">
        <f ca="1">IF(Eingabe!T84&lt;&gt;"",Eingabe!T84,"-")</f>
        <v>-</v>
      </c>
      <c r="R22" s="24" t="str">
        <f ca="1">IF(Eingabe!U84&lt;&gt;"",Eingabe!U84,"-")</f>
        <v>-</v>
      </c>
      <c r="S22" s="24" t="str">
        <f ca="1">IF(Eingabe!V84&lt;&gt;"",Eingabe!V84,"-")</f>
        <v>-</v>
      </c>
      <c r="T22" s="24" t="str">
        <f ca="1">IF(Eingabe!W84&lt;&gt;"",Eingabe!W84,"-")</f>
        <v>-</v>
      </c>
      <c r="U22" s="24" t="str">
        <f ca="1">IF(Eingabe!X84&lt;&gt;"",Eingabe!X84,"-")</f>
        <v>-</v>
      </c>
      <c r="V22" s="24" t="str">
        <f ca="1">IF(Eingabe!Y84&lt;&gt;"",Eingabe!Y84,"-")</f>
        <v>-</v>
      </c>
      <c r="W22" s="24" t="str">
        <f ca="1">IF(Eingabe!Z84&lt;&gt;"",Eingabe!Z84,"-")</f>
        <v>-</v>
      </c>
      <c r="X22" s="24" t="str">
        <f>IF(Eingabe!AA84&lt;&gt;"",Eingabe!AA84,"-")</f>
        <v>-</v>
      </c>
      <c r="Y22" s="24" t="str">
        <f>IF(Eingabe!AB84&lt;&gt;"",Eingabe!AB84,"-")</f>
        <v>-</v>
      </c>
      <c r="Z22" s="24" t="str">
        <f>IF(Eingabe!AC84&lt;&gt;"",Eingabe!AC84,"-")</f>
        <v>-</v>
      </c>
      <c r="AA22" s="24" t="str">
        <f>IF(Eingabe!AD84&lt;&gt;"",Eingabe!AD84,"-")</f>
        <v>-</v>
      </c>
      <c r="AB22" s="24" t="str">
        <f>IF(Eingabe!AE84&lt;&gt;"",Eingabe!AE84,"-")</f>
        <v>-</v>
      </c>
      <c r="AC22" s="24" t="str">
        <f>IF(Eingabe!AF84&lt;&gt;"",Eingabe!AF84,"-")</f>
        <v>-</v>
      </c>
      <c r="AD22" s="24" t="str">
        <f>IF(Eingabe!AG84&lt;&gt;"",Eingabe!AG84,"-")</f>
        <v>-</v>
      </c>
      <c r="AE22" s="24" t="str">
        <f>IF(Eingabe!AH84&lt;&gt;"",Eingabe!AH84,"-")</f>
        <v>-</v>
      </c>
      <c r="AF22" s="24" t="str">
        <f>IF(Eingabe!AI84&lt;&gt;"",Eingabe!AI84,"-")</f>
        <v>-</v>
      </c>
      <c r="AG22" s="24" t="str">
        <f>IF(Eingabe!AJ84&lt;&gt;"",Eingabe!AJ84,"-")</f>
        <v>-</v>
      </c>
      <c r="AH22" s="73" t="s">
        <v>51</v>
      </c>
      <c r="AI22" s="19" t="s">
        <v>51</v>
      </c>
      <c r="AJ22" s="36" t="s">
        <v>51</v>
      </c>
      <c r="AK22" s="41" t="s">
        <v>51</v>
      </c>
      <c r="AL22" s="65" t="s">
        <v>52</v>
      </c>
      <c r="AN22" s="30"/>
      <c r="AP22" s="30"/>
    </row>
    <row r="23" spans="1:42" ht="12.95" customHeight="1" x14ac:dyDescent="0.2">
      <c r="A23" s="462" t="s">
        <v>302</v>
      </c>
      <c r="B23" s="463"/>
      <c r="C23" s="17" t="s">
        <v>36</v>
      </c>
      <c r="D23" s="24" t="str">
        <f ca="1">IF(Eingabe!G85&lt;&gt;"",Eingabe!G85,"-")</f>
        <v>-</v>
      </c>
      <c r="E23" s="24" t="str">
        <f ca="1">IF(Eingabe!H85&lt;&gt;"",Eingabe!H85,"-")</f>
        <v>-</v>
      </c>
      <c r="F23" s="24" t="str">
        <f ca="1">IF(Eingabe!I85&lt;&gt;"",Eingabe!I85,"-")</f>
        <v>-</v>
      </c>
      <c r="G23" s="24" t="str">
        <f ca="1">IF(Eingabe!J85&lt;&gt;"",Eingabe!J85,"-")</f>
        <v>-</v>
      </c>
      <c r="H23" s="24" t="str">
        <f ca="1">IF(Eingabe!K85&lt;&gt;"",Eingabe!K85,"-")</f>
        <v>-</v>
      </c>
      <c r="I23" s="24" t="str">
        <f ca="1">IF(Eingabe!L85&lt;&gt;"",Eingabe!L85,"-")</f>
        <v>-</v>
      </c>
      <c r="J23" s="24" t="str">
        <f ca="1">IF(Eingabe!M85&lt;&gt;"",Eingabe!M85,"-")</f>
        <v>-</v>
      </c>
      <c r="K23" s="24" t="str">
        <f ca="1">IF(Eingabe!N85&lt;&gt;"",Eingabe!N85,"-")</f>
        <v>-</v>
      </c>
      <c r="L23" s="24" t="str">
        <f ca="1">IF(Eingabe!O85&lt;&gt;"",Eingabe!O85,"-")</f>
        <v>-</v>
      </c>
      <c r="M23" s="24" t="str">
        <f ca="1">IF(Eingabe!P85&lt;&gt;"",Eingabe!P85,"-")</f>
        <v>-</v>
      </c>
      <c r="N23" s="24" t="str">
        <f ca="1">IF(Eingabe!Q85&lt;&gt;"",Eingabe!Q85,"-")</f>
        <v>-</v>
      </c>
      <c r="O23" s="24" t="str">
        <f ca="1">IF(Eingabe!R85&lt;&gt;"",Eingabe!R85,"-")</f>
        <v>-</v>
      </c>
      <c r="P23" s="24" t="str">
        <f ca="1">IF(Eingabe!S85&lt;&gt;"",Eingabe!S85,"-")</f>
        <v>-</v>
      </c>
      <c r="Q23" s="24" t="str">
        <f ca="1">IF(Eingabe!T85&lt;&gt;"",Eingabe!T85,"-")</f>
        <v>-</v>
      </c>
      <c r="R23" s="24" t="str">
        <f ca="1">IF(Eingabe!U85&lt;&gt;"",Eingabe!U85,"-")</f>
        <v>-</v>
      </c>
      <c r="S23" s="24" t="str">
        <f ca="1">IF(Eingabe!V85&lt;&gt;"",Eingabe!V85,"-")</f>
        <v>-</v>
      </c>
      <c r="T23" s="24" t="str">
        <f ca="1">IF(Eingabe!W85&lt;&gt;"",Eingabe!W85,"-")</f>
        <v>-</v>
      </c>
      <c r="U23" s="24" t="str">
        <f ca="1">IF(Eingabe!X85&lt;&gt;"",Eingabe!X85,"-")</f>
        <v>-</v>
      </c>
      <c r="V23" s="24" t="str">
        <f ca="1">IF(Eingabe!Y85&lt;&gt;"",Eingabe!Y85,"-")</f>
        <v>-</v>
      </c>
      <c r="W23" s="24" t="str">
        <f ca="1">IF(Eingabe!Z85&lt;&gt;"",Eingabe!Z85,"-")</f>
        <v>-</v>
      </c>
      <c r="X23" s="24" t="str">
        <f>IF(Eingabe!AA85&lt;&gt;"",Eingabe!AA85,"-")</f>
        <v>-</v>
      </c>
      <c r="Y23" s="24" t="str">
        <f>IF(Eingabe!AB85&lt;&gt;"",Eingabe!AB85,"-")</f>
        <v>-</v>
      </c>
      <c r="Z23" s="24" t="str">
        <f>IF(Eingabe!AC85&lt;&gt;"",Eingabe!AC85,"-")</f>
        <v>-</v>
      </c>
      <c r="AA23" s="24" t="str">
        <f>IF(Eingabe!AD85&lt;&gt;"",Eingabe!AD85,"-")</f>
        <v>-</v>
      </c>
      <c r="AB23" s="24" t="str">
        <f>IF(Eingabe!AE85&lt;&gt;"",Eingabe!AE85,"-")</f>
        <v>-</v>
      </c>
      <c r="AC23" s="24" t="str">
        <f>IF(Eingabe!AF85&lt;&gt;"",Eingabe!AF85,"-")</f>
        <v>-</v>
      </c>
      <c r="AD23" s="24" t="str">
        <f>IF(Eingabe!AG85&lt;&gt;"",Eingabe!AG85,"-")</f>
        <v>-</v>
      </c>
      <c r="AE23" s="24" t="str">
        <f>IF(Eingabe!AH85&lt;&gt;"",Eingabe!AH85,"-")</f>
        <v>-</v>
      </c>
      <c r="AF23" s="24" t="str">
        <f>IF(Eingabe!AI85&lt;&gt;"",Eingabe!AI85,"-")</f>
        <v>-</v>
      </c>
      <c r="AG23" s="24" t="str">
        <f>IF(Eingabe!AJ85&lt;&gt;"",Eingabe!AJ85,"-")</f>
        <v>-</v>
      </c>
      <c r="AH23" s="73">
        <v>500</v>
      </c>
      <c r="AI23" s="20">
        <v>1500</v>
      </c>
      <c r="AJ23" s="33">
        <v>2500</v>
      </c>
      <c r="AK23" s="42">
        <v>3000</v>
      </c>
      <c r="AL23" s="66">
        <v>3000</v>
      </c>
      <c r="AN23" s="10"/>
      <c r="AP23" s="10"/>
    </row>
    <row r="24" spans="1:42" ht="12.95" customHeight="1" x14ac:dyDescent="0.2">
      <c r="A24" s="563" t="s">
        <v>37</v>
      </c>
      <c r="B24" s="564"/>
      <c r="C24" s="16" t="s">
        <v>38</v>
      </c>
      <c r="D24" s="24" t="str">
        <f ca="1">IF(Eingabe!G88&lt;&gt;"",Eingabe!G88,"-")</f>
        <v>-</v>
      </c>
      <c r="E24" s="24" t="str">
        <f ca="1">IF(Eingabe!H88&lt;&gt;"",Eingabe!H88,"-")</f>
        <v>-</v>
      </c>
      <c r="F24" s="24" t="str">
        <f ca="1">IF(Eingabe!I88&lt;&gt;"",Eingabe!I88,"-")</f>
        <v>-</v>
      </c>
      <c r="G24" s="24" t="str">
        <f ca="1">IF(Eingabe!J88&lt;&gt;"",Eingabe!J88,"-")</f>
        <v>-</v>
      </c>
      <c r="H24" s="24" t="str">
        <f ca="1">IF(Eingabe!K88&lt;&gt;"",Eingabe!K88,"-")</f>
        <v>-</v>
      </c>
      <c r="I24" s="24" t="str">
        <f ca="1">IF(Eingabe!L88&lt;&gt;"",Eingabe!L88,"-")</f>
        <v>-</v>
      </c>
      <c r="J24" s="24" t="str">
        <f ca="1">IF(Eingabe!M88&lt;&gt;"",Eingabe!M88,"-")</f>
        <v>-</v>
      </c>
      <c r="K24" s="24" t="str">
        <f ca="1">IF(Eingabe!N88&lt;&gt;"",Eingabe!N88,"-")</f>
        <v>-</v>
      </c>
      <c r="L24" s="24" t="str">
        <f ca="1">IF(Eingabe!O88&lt;&gt;"",Eingabe!O88,"-")</f>
        <v>-</v>
      </c>
      <c r="M24" s="24" t="str">
        <f ca="1">IF(Eingabe!P88&lt;&gt;"",Eingabe!P88,"-")</f>
        <v>-</v>
      </c>
      <c r="N24" s="24" t="str">
        <f ca="1">IF(Eingabe!Q88&lt;&gt;"",Eingabe!Q88,"-")</f>
        <v>-</v>
      </c>
      <c r="O24" s="24" t="str">
        <f ca="1">IF(Eingabe!R88&lt;&gt;"",Eingabe!R88,"-")</f>
        <v>-</v>
      </c>
      <c r="P24" s="24" t="str">
        <f ca="1">IF(Eingabe!S88&lt;&gt;"",Eingabe!S88,"-")</f>
        <v>-</v>
      </c>
      <c r="Q24" s="24" t="str">
        <f ca="1">IF(Eingabe!T88&lt;&gt;"",Eingabe!T88,"-")</f>
        <v>-</v>
      </c>
      <c r="R24" s="24" t="str">
        <f ca="1">IF(Eingabe!U88&lt;&gt;"",Eingabe!U88,"-")</f>
        <v>-</v>
      </c>
      <c r="S24" s="24" t="str">
        <f ca="1">IF(Eingabe!V88&lt;&gt;"",Eingabe!V88,"-")</f>
        <v>-</v>
      </c>
      <c r="T24" s="24" t="str">
        <f ca="1">IF(Eingabe!W88&lt;&gt;"",Eingabe!W88,"-")</f>
        <v>-</v>
      </c>
      <c r="U24" s="24" t="str">
        <f ca="1">IF(Eingabe!X88&lt;&gt;"",Eingabe!X88,"-")</f>
        <v>-</v>
      </c>
      <c r="V24" s="24" t="str">
        <f ca="1">IF(Eingabe!Y88&lt;&gt;"",Eingabe!Y88,"-")</f>
        <v>-</v>
      </c>
      <c r="W24" s="24" t="str">
        <f ca="1">IF(Eingabe!Z88&lt;&gt;"",Eingabe!Z88,"-")</f>
        <v>-</v>
      </c>
      <c r="X24" s="24" t="str">
        <f>IF(Eingabe!AA88&lt;&gt;"",Eingabe!AA88,"-")</f>
        <v>-</v>
      </c>
      <c r="Y24" s="24" t="str">
        <f>IF(Eingabe!AB88&lt;&gt;"",Eingabe!AB88,"-")</f>
        <v>-</v>
      </c>
      <c r="Z24" s="24" t="str">
        <f>IF(Eingabe!AC88&lt;&gt;"",Eingabe!AC88,"-")</f>
        <v>-</v>
      </c>
      <c r="AA24" s="24" t="str">
        <f>IF(Eingabe!AD88&lt;&gt;"",Eingabe!AD88,"-")</f>
        <v>-</v>
      </c>
      <c r="AB24" s="24" t="str">
        <f>IF(Eingabe!AE88&lt;&gt;"",Eingabe!AE88,"-")</f>
        <v>-</v>
      </c>
      <c r="AC24" s="24" t="str">
        <f>IF(Eingabe!AF88&lt;&gt;"",Eingabe!AF88,"-")</f>
        <v>-</v>
      </c>
      <c r="AD24" s="24" t="str">
        <f>IF(Eingabe!AG88&lt;&gt;"",Eingabe!AG88,"-")</f>
        <v>-</v>
      </c>
      <c r="AE24" s="24" t="str">
        <f>IF(Eingabe!AH88&lt;&gt;"",Eingabe!AH88,"-")</f>
        <v>-</v>
      </c>
      <c r="AF24" s="24" t="str">
        <f>IF(Eingabe!AI88&lt;&gt;"",Eingabe!AI88,"-")</f>
        <v>-</v>
      </c>
      <c r="AG24" s="24" t="str">
        <f>IF(Eingabe!AJ88&lt;&gt;"",Eingabe!AJ88,"-")</f>
        <v>-</v>
      </c>
      <c r="AH24" s="73">
        <v>10</v>
      </c>
      <c r="AI24" s="26">
        <v>20</v>
      </c>
      <c r="AJ24" s="6">
        <v>40</v>
      </c>
      <c r="AK24" s="40">
        <v>150</v>
      </c>
      <c r="AL24" s="65">
        <v>150</v>
      </c>
      <c r="AN24" s="10"/>
      <c r="AP24" s="10"/>
    </row>
    <row r="25" spans="1:42" ht="12.95" customHeight="1" x14ac:dyDescent="0.2">
      <c r="A25" s="563" t="s">
        <v>39</v>
      </c>
      <c r="B25" s="564"/>
      <c r="C25" s="16" t="s">
        <v>38</v>
      </c>
      <c r="D25" s="24" t="str">
        <f ca="1">IF(Eingabe!G89&lt;&gt;"",Eingabe!G89,"-")</f>
        <v>-</v>
      </c>
      <c r="E25" s="24" t="str">
        <f ca="1">IF(Eingabe!H89&lt;&gt;"",Eingabe!H89,"-")</f>
        <v>-</v>
      </c>
      <c r="F25" s="24" t="str">
        <f ca="1">IF(Eingabe!I89&lt;&gt;"",Eingabe!I89,"-")</f>
        <v>-</v>
      </c>
      <c r="G25" s="24" t="str">
        <f ca="1">IF(Eingabe!J89&lt;&gt;"",Eingabe!J89,"-")</f>
        <v>-</v>
      </c>
      <c r="H25" s="24" t="str">
        <f ca="1">IF(Eingabe!K89&lt;&gt;"",Eingabe!K89,"-")</f>
        <v>-</v>
      </c>
      <c r="I25" s="24" t="str">
        <f ca="1">IF(Eingabe!L89&lt;&gt;"",Eingabe!L89,"-")</f>
        <v>-</v>
      </c>
      <c r="J25" s="24" t="str">
        <f ca="1">IF(Eingabe!M89&lt;&gt;"",Eingabe!M89,"-")</f>
        <v>-</v>
      </c>
      <c r="K25" s="24" t="str">
        <f ca="1">IF(Eingabe!N89&lt;&gt;"",Eingabe!N89,"-")</f>
        <v>-</v>
      </c>
      <c r="L25" s="24" t="str">
        <f ca="1">IF(Eingabe!O89&lt;&gt;"",Eingabe!O89,"-")</f>
        <v>-</v>
      </c>
      <c r="M25" s="24" t="str">
        <f ca="1">IF(Eingabe!P89&lt;&gt;"",Eingabe!P89,"-")</f>
        <v>-</v>
      </c>
      <c r="N25" s="24" t="str">
        <f ca="1">IF(Eingabe!Q89&lt;&gt;"",Eingabe!Q89,"-")</f>
        <v>-</v>
      </c>
      <c r="O25" s="24" t="str">
        <f ca="1">IF(Eingabe!R89&lt;&gt;"",Eingabe!R89,"-")</f>
        <v>-</v>
      </c>
      <c r="P25" s="24" t="str">
        <f ca="1">IF(Eingabe!S89&lt;&gt;"",Eingabe!S89,"-")</f>
        <v>-</v>
      </c>
      <c r="Q25" s="24" t="str">
        <f ca="1">IF(Eingabe!T89&lt;&gt;"",Eingabe!T89,"-")</f>
        <v>-</v>
      </c>
      <c r="R25" s="24" t="str">
        <f ca="1">IF(Eingabe!U89&lt;&gt;"",Eingabe!U89,"-")</f>
        <v>-</v>
      </c>
      <c r="S25" s="24" t="str">
        <f ca="1">IF(Eingabe!V89&lt;&gt;"",Eingabe!V89,"-")</f>
        <v>-</v>
      </c>
      <c r="T25" s="24" t="str">
        <f ca="1">IF(Eingabe!W89&lt;&gt;"",Eingabe!W89,"-")</f>
        <v>-</v>
      </c>
      <c r="U25" s="24" t="str">
        <f ca="1">IF(Eingabe!X89&lt;&gt;"",Eingabe!X89,"-")</f>
        <v>-</v>
      </c>
      <c r="V25" s="24" t="str">
        <f ca="1">IF(Eingabe!Y89&lt;&gt;"",Eingabe!Y89,"-")</f>
        <v>-</v>
      </c>
      <c r="W25" s="24" t="str">
        <f ca="1">IF(Eingabe!Z89&lt;&gt;"",Eingabe!Z89,"-")</f>
        <v>-</v>
      </c>
      <c r="X25" s="24" t="str">
        <f>IF(Eingabe!AA89&lt;&gt;"",Eingabe!AA89,"-")</f>
        <v>-</v>
      </c>
      <c r="Y25" s="24" t="str">
        <f>IF(Eingabe!AB89&lt;&gt;"",Eingabe!AB89,"-")</f>
        <v>-</v>
      </c>
      <c r="Z25" s="24" t="str">
        <f>IF(Eingabe!AC89&lt;&gt;"",Eingabe!AC89,"-")</f>
        <v>-</v>
      </c>
      <c r="AA25" s="24" t="str">
        <f>IF(Eingabe!AD89&lt;&gt;"",Eingabe!AD89,"-")</f>
        <v>-</v>
      </c>
      <c r="AB25" s="24" t="str">
        <f>IF(Eingabe!AE89&lt;&gt;"",Eingabe!AE89,"-")</f>
        <v>-</v>
      </c>
      <c r="AC25" s="24" t="str">
        <f>IF(Eingabe!AF89&lt;&gt;"",Eingabe!AF89,"-")</f>
        <v>-</v>
      </c>
      <c r="AD25" s="24" t="str">
        <f>IF(Eingabe!AG89&lt;&gt;"",Eingabe!AG89,"-")</f>
        <v>-</v>
      </c>
      <c r="AE25" s="24" t="str">
        <f>IF(Eingabe!AH89&lt;&gt;"",Eingabe!AH89,"-")</f>
        <v>-</v>
      </c>
      <c r="AF25" s="24" t="str">
        <f>IF(Eingabe!AI89&lt;&gt;"",Eingabe!AI89,"-")</f>
        <v>-</v>
      </c>
      <c r="AG25" s="24" t="str">
        <f>IF(Eingabe!AJ89&lt;&gt;"",Eingabe!AJ89,"-")</f>
        <v>-</v>
      </c>
      <c r="AH25" s="73">
        <v>50</v>
      </c>
      <c r="AI25" s="26">
        <v>150</v>
      </c>
      <c r="AJ25" s="6">
        <v>300</v>
      </c>
      <c r="AK25" s="40">
        <v>600</v>
      </c>
      <c r="AL25" s="65">
        <v>600</v>
      </c>
      <c r="AN25" s="10"/>
      <c r="AP25" s="10"/>
    </row>
    <row r="26" spans="1:42" ht="12.95" customHeight="1" x14ac:dyDescent="0.2">
      <c r="A26" s="563" t="s">
        <v>17</v>
      </c>
      <c r="B26" s="564"/>
      <c r="C26" s="17" t="s">
        <v>41</v>
      </c>
      <c r="D26" s="24" t="str">
        <f ca="1">IF(Eingabe!G95&lt;&gt;"",IF(ISNUMBER(Eingabe!G95),Eingabe!G95*1000,CONCATENATE("&lt; ",VALUE(MID(Eingabe!G95,3,10)*1000))),"-")</f>
        <v>-</v>
      </c>
      <c r="E26" s="24" t="str">
        <f ca="1">IF(Eingabe!H95&lt;&gt;"",IF(ISNUMBER(Eingabe!H95),Eingabe!H95*1000,CONCATENATE("&lt; ",VALUE(MID(Eingabe!H95,3,10)*1000))),"-")</f>
        <v>-</v>
      </c>
      <c r="F26" s="24" t="str">
        <f ca="1">IF(Eingabe!I95&lt;&gt;"",IF(ISNUMBER(Eingabe!I95),Eingabe!I95*1000,CONCATENATE("&lt; ",VALUE(MID(Eingabe!I95,3,10)*1000))),"-")</f>
        <v>-</v>
      </c>
      <c r="G26" s="24" t="str">
        <f ca="1">IF(Eingabe!J95&lt;&gt;"",IF(ISNUMBER(Eingabe!J95),Eingabe!J95*1000,CONCATENATE("&lt; ",VALUE(MID(Eingabe!J95,3,10)*1000))),"-")</f>
        <v>-</v>
      </c>
      <c r="H26" s="24" t="str">
        <f ca="1">IF(Eingabe!K95&lt;&gt;"",IF(ISNUMBER(Eingabe!K95),Eingabe!K95*1000,CONCATENATE("&lt; ",VALUE(MID(Eingabe!K95,3,10)*1000))),"-")</f>
        <v>-</v>
      </c>
      <c r="I26" s="24" t="str">
        <f ca="1">IF(Eingabe!L95&lt;&gt;"",IF(ISNUMBER(Eingabe!L95),Eingabe!L95*1000,CONCATENATE("&lt; ",VALUE(MID(Eingabe!L95,3,10)*1000))),"-")</f>
        <v>-</v>
      </c>
      <c r="J26" s="24" t="str">
        <f ca="1">IF(Eingabe!M95&lt;&gt;"",IF(ISNUMBER(Eingabe!M95),Eingabe!M95*1000,CONCATENATE("&lt; ",VALUE(MID(Eingabe!M95,3,10)*1000))),"-")</f>
        <v>-</v>
      </c>
      <c r="K26" s="24" t="str">
        <f ca="1">IF(Eingabe!N95&lt;&gt;"",IF(ISNUMBER(Eingabe!N95),Eingabe!N95*1000,CONCATENATE("&lt; ",VALUE(MID(Eingabe!N95,3,10)*1000))),"-")</f>
        <v>-</v>
      </c>
      <c r="L26" s="24" t="str">
        <f ca="1">IF(Eingabe!O95&lt;&gt;"",IF(ISNUMBER(Eingabe!O95),Eingabe!O95*1000,CONCATENATE("&lt; ",VALUE(MID(Eingabe!O95,3,10)*1000))),"-")</f>
        <v>-</v>
      </c>
      <c r="M26" s="24" t="str">
        <f ca="1">IF(Eingabe!P95&lt;&gt;"",IF(ISNUMBER(Eingabe!P95),Eingabe!P95*1000,CONCATENATE("&lt; ",VALUE(MID(Eingabe!P95,3,10)*1000))),"-")</f>
        <v>-</v>
      </c>
      <c r="N26" s="24" t="str">
        <f ca="1">IF(Eingabe!Q95&lt;&gt;"",IF(ISNUMBER(Eingabe!Q95),Eingabe!Q95*1000,CONCATENATE("&lt; ",VALUE(MID(Eingabe!Q95,3,10)*1000))),"-")</f>
        <v>-</v>
      </c>
      <c r="O26" s="24" t="str">
        <f ca="1">IF(Eingabe!R95&lt;&gt;"",IF(ISNUMBER(Eingabe!R95),Eingabe!R95*1000,CONCATENATE("&lt; ",VALUE(MID(Eingabe!R95,3,10)*1000))),"-")</f>
        <v>-</v>
      </c>
      <c r="P26" s="24" t="str">
        <f ca="1">IF(Eingabe!S95&lt;&gt;"",IF(ISNUMBER(Eingabe!S95),Eingabe!S95*1000,CONCATENATE("&lt; ",VALUE(MID(Eingabe!S95,3,10)*1000))),"-")</f>
        <v>-</v>
      </c>
      <c r="Q26" s="24" t="str">
        <f ca="1">IF(Eingabe!T95&lt;&gt;"",IF(ISNUMBER(Eingabe!T95),Eingabe!T95*1000,CONCATENATE("&lt; ",VALUE(MID(Eingabe!T95,3,10)*1000))),"-")</f>
        <v>-</v>
      </c>
      <c r="R26" s="24" t="str">
        <f ca="1">IF(Eingabe!U95&lt;&gt;"",IF(ISNUMBER(Eingabe!U95),Eingabe!U95*1000,CONCATENATE("&lt; ",VALUE(MID(Eingabe!U95,3,10)*1000))),"-")</f>
        <v>-</v>
      </c>
      <c r="S26" s="24" t="str">
        <f ca="1">IF(Eingabe!V95&lt;&gt;"",IF(ISNUMBER(Eingabe!V95),Eingabe!V95*1000,CONCATENATE("&lt; ",VALUE(MID(Eingabe!V95,3,10)*1000))),"-")</f>
        <v>-</v>
      </c>
      <c r="T26" s="24" t="str">
        <f ca="1">IF(Eingabe!W95&lt;&gt;"",IF(ISNUMBER(Eingabe!W95),Eingabe!W95*1000,CONCATENATE("&lt; ",VALUE(MID(Eingabe!W95,3,10)*1000))),"-")</f>
        <v>-</v>
      </c>
      <c r="U26" s="24" t="str">
        <f ca="1">IF(Eingabe!X95&lt;&gt;"",IF(ISNUMBER(Eingabe!X95),Eingabe!X95*1000,CONCATENATE("&lt; ",VALUE(MID(Eingabe!X95,3,10)*1000))),"-")</f>
        <v>-</v>
      </c>
      <c r="V26" s="24" t="str">
        <f ca="1">IF(Eingabe!Y95&lt;&gt;"",IF(ISNUMBER(Eingabe!Y95),Eingabe!Y95*1000,CONCATENATE("&lt; ",VALUE(MID(Eingabe!Y95,3,10)*1000))),"-")</f>
        <v>-</v>
      </c>
      <c r="W26" s="24" t="str">
        <f ca="1">IF(Eingabe!Z95&lt;&gt;"",IF(ISNUMBER(Eingabe!Z95),Eingabe!Z95*1000,CONCATENATE("&lt; ",VALUE(MID(Eingabe!Z95,3,10)*1000))),"-")</f>
        <v>-</v>
      </c>
      <c r="X26" s="24" t="str">
        <f>IF(Eingabe!AA95&lt;&gt;"",IF(ISNUMBER(Eingabe!AA95),Eingabe!AA95*1000,CONCATENATE("&lt; ",VALUE(MID(Eingabe!AA95,3,10)*1000))),"-")</f>
        <v>-</v>
      </c>
      <c r="Y26" s="24" t="str">
        <f>IF(Eingabe!AB95&lt;&gt;"",IF(ISNUMBER(Eingabe!AB95),Eingabe!AB95*1000,CONCATENATE("&lt; ",VALUE(MID(Eingabe!AB95,3,10)*1000))),"-")</f>
        <v>-</v>
      </c>
      <c r="Z26" s="24" t="str">
        <f>IF(Eingabe!AC95&lt;&gt;"",IF(ISNUMBER(Eingabe!AC95),Eingabe!AC95*1000,CONCATENATE("&lt; ",VALUE(MID(Eingabe!AC95,3,10)*1000))),"-")</f>
        <v>-</v>
      </c>
      <c r="AA26" s="24" t="str">
        <f>IF(Eingabe!AD95&lt;&gt;"",IF(ISNUMBER(Eingabe!AD95),Eingabe!AD95*1000,CONCATENATE("&lt; ",VALUE(MID(Eingabe!AD95,3,10)*1000))),"-")</f>
        <v>-</v>
      </c>
      <c r="AB26" s="24" t="str">
        <f>IF(Eingabe!AE95&lt;&gt;"",IF(ISNUMBER(Eingabe!AE95),Eingabe!AE95*1000,CONCATENATE("&lt; ",VALUE(MID(Eingabe!AE95,3,10)*1000))),"-")</f>
        <v>-</v>
      </c>
      <c r="AC26" s="24" t="str">
        <f>IF(Eingabe!AF95&lt;&gt;"",IF(ISNUMBER(Eingabe!AF95),Eingabe!AF95*1000,CONCATENATE("&lt; ",VALUE(MID(Eingabe!AF95,3,10)*1000))),"-")</f>
        <v>-</v>
      </c>
      <c r="AD26" s="24" t="str">
        <f>IF(Eingabe!AG95&lt;&gt;"",IF(ISNUMBER(Eingabe!AG95),Eingabe!AG95*1000,CONCATENATE("&lt; ",VALUE(MID(Eingabe!AG95,3,10)*1000))),"-")</f>
        <v>-</v>
      </c>
      <c r="AE26" s="24" t="str">
        <f>IF(Eingabe!AH95&lt;&gt;"",IF(ISNUMBER(Eingabe!AH95),Eingabe!AH95*1000,CONCATENATE("&lt; ",VALUE(MID(Eingabe!AH95,3,10)*1000))),"-")</f>
        <v>-</v>
      </c>
      <c r="AF26" s="24" t="str">
        <f>IF(Eingabe!AI95&lt;&gt;"",IF(ISNUMBER(Eingabe!AI95),Eingabe!AI95*1000,CONCATENATE("&lt; ",VALUE(MID(Eingabe!AI95,3,10)*1000))),"-")</f>
        <v>-</v>
      </c>
      <c r="AG26" s="24" t="str">
        <f>IF(Eingabe!AJ95&lt;&gt;"",IF(ISNUMBER(Eingabe!AJ95),Eingabe!AJ95*1000,CONCATENATE("&lt; ",VALUE(MID(Eingabe!AJ95,3,10)*1000))),"-")</f>
        <v>-</v>
      </c>
      <c r="AH26" s="73">
        <v>10</v>
      </c>
      <c r="AI26" s="26">
        <v>10</v>
      </c>
      <c r="AJ26" s="6">
        <v>40</v>
      </c>
      <c r="AK26" s="40">
        <v>50</v>
      </c>
      <c r="AL26" s="65">
        <v>50</v>
      </c>
    </row>
    <row r="27" spans="1:42" ht="12.95" customHeight="1" x14ac:dyDescent="0.2">
      <c r="A27" s="563" t="s">
        <v>18</v>
      </c>
      <c r="B27" s="564"/>
      <c r="C27" s="17" t="s">
        <v>41</v>
      </c>
      <c r="D27" s="24" t="str">
        <f ca="1">IF(Eingabe!G97&lt;&gt;"",IF(ISNUMBER(Eingabe!G97),Eingabe!G97*1000,CONCATENATE("&lt; ",VALUE(MID(Eingabe!G97,3,10)*1000))),"-")</f>
        <v>-</v>
      </c>
      <c r="E27" s="24" t="str">
        <f ca="1">IF(Eingabe!H97&lt;&gt;"",IF(ISNUMBER(Eingabe!H97),Eingabe!H97*1000,CONCATENATE("&lt; ",VALUE(MID(Eingabe!H97,3,10)*1000))),"-")</f>
        <v>-</v>
      </c>
      <c r="F27" s="24" t="str">
        <f ca="1">IF(Eingabe!I97&lt;&gt;"",IF(ISNUMBER(Eingabe!I97),Eingabe!I97*1000,CONCATENATE("&lt; ",VALUE(MID(Eingabe!I97,3,10)*1000))),"-")</f>
        <v>-</v>
      </c>
      <c r="G27" s="24" t="str">
        <f ca="1">IF(Eingabe!J97&lt;&gt;"",IF(ISNUMBER(Eingabe!J97),Eingabe!J97*1000,CONCATENATE("&lt; ",VALUE(MID(Eingabe!J97,3,10)*1000))),"-")</f>
        <v>-</v>
      </c>
      <c r="H27" s="24" t="str">
        <f ca="1">IF(Eingabe!K97&lt;&gt;"",IF(ISNUMBER(Eingabe!K97),Eingabe!K97*1000,CONCATENATE("&lt; ",VALUE(MID(Eingabe!K97,3,10)*1000))),"-")</f>
        <v>-</v>
      </c>
      <c r="I27" s="24" t="str">
        <f ca="1">IF(Eingabe!L97&lt;&gt;"",IF(ISNUMBER(Eingabe!L97),Eingabe!L97*1000,CONCATENATE("&lt; ",VALUE(MID(Eingabe!L97,3,10)*1000))),"-")</f>
        <v>-</v>
      </c>
      <c r="J27" s="24" t="str">
        <f ca="1">IF(Eingabe!M97&lt;&gt;"",IF(ISNUMBER(Eingabe!M97),Eingabe!M97*1000,CONCATENATE("&lt; ",VALUE(MID(Eingabe!M97,3,10)*1000))),"-")</f>
        <v>-</v>
      </c>
      <c r="K27" s="24" t="str">
        <f ca="1">IF(Eingabe!N97&lt;&gt;"",IF(ISNUMBER(Eingabe!N97),Eingabe!N97*1000,CONCATENATE("&lt; ",VALUE(MID(Eingabe!N97,3,10)*1000))),"-")</f>
        <v>-</v>
      </c>
      <c r="L27" s="24" t="str">
        <f ca="1">IF(Eingabe!O97&lt;&gt;"",IF(ISNUMBER(Eingabe!O97),Eingabe!O97*1000,CONCATENATE("&lt; ",VALUE(MID(Eingabe!O97,3,10)*1000))),"-")</f>
        <v>-</v>
      </c>
      <c r="M27" s="24" t="str">
        <f ca="1">IF(Eingabe!P97&lt;&gt;"",IF(ISNUMBER(Eingabe!P97),Eingabe!P97*1000,CONCATENATE("&lt; ",VALUE(MID(Eingabe!P97,3,10)*1000))),"-")</f>
        <v>-</v>
      </c>
      <c r="N27" s="24" t="str">
        <f ca="1">IF(Eingabe!Q97&lt;&gt;"",IF(ISNUMBER(Eingabe!Q97),Eingabe!Q97*1000,CONCATENATE("&lt; ",VALUE(MID(Eingabe!Q97,3,10)*1000))),"-")</f>
        <v>-</v>
      </c>
      <c r="O27" s="24" t="str">
        <f ca="1">IF(Eingabe!R97&lt;&gt;"",IF(ISNUMBER(Eingabe!R97),Eingabe!R97*1000,CONCATENATE("&lt; ",VALUE(MID(Eingabe!R97,3,10)*1000))),"-")</f>
        <v>-</v>
      </c>
      <c r="P27" s="24" t="str">
        <f ca="1">IF(Eingabe!S97&lt;&gt;"",IF(ISNUMBER(Eingabe!S97),Eingabe!S97*1000,CONCATENATE("&lt; ",VALUE(MID(Eingabe!S97,3,10)*1000))),"-")</f>
        <v>-</v>
      </c>
      <c r="Q27" s="24" t="str">
        <f ca="1">IF(Eingabe!T97&lt;&gt;"",IF(ISNUMBER(Eingabe!T97),Eingabe!T97*1000,CONCATENATE("&lt; ",VALUE(MID(Eingabe!T97,3,10)*1000))),"-")</f>
        <v>-</v>
      </c>
      <c r="R27" s="24" t="str">
        <f ca="1">IF(Eingabe!U97&lt;&gt;"",IF(ISNUMBER(Eingabe!U97),Eingabe!U97*1000,CONCATENATE("&lt; ",VALUE(MID(Eingabe!U97,3,10)*1000))),"-")</f>
        <v>-</v>
      </c>
      <c r="S27" s="24" t="str">
        <f ca="1">IF(Eingabe!V97&lt;&gt;"",IF(ISNUMBER(Eingabe!V97),Eingabe!V97*1000,CONCATENATE("&lt; ",VALUE(MID(Eingabe!V97,3,10)*1000))),"-")</f>
        <v>-</v>
      </c>
      <c r="T27" s="24" t="str">
        <f ca="1">IF(Eingabe!W97&lt;&gt;"",IF(ISNUMBER(Eingabe!W97),Eingabe!W97*1000,CONCATENATE("&lt; ",VALUE(MID(Eingabe!W97,3,10)*1000))),"-")</f>
        <v>-</v>
      </c>
      <c r="U27" s="24" t="str">
        <f ca="1">IF(Eingabe!X97&lt;&gt;"",IF(ISNUMBER(Eingabe!X97),Eingabe!X97*1000,CONCATENATE("&lt; ",VALUE(MID(Eingabe!X97,3,10)*1000))),"-")</f>
        <v>-</v>
      </c>
      <c r="V27" s="24" t="str">
        <f ca="1">IF(Eingabe!Y97&lt;&gt;"",IF(ISNUMBER(Eingabe!Y97),Eingabe!Y97*1000,CONCATENATE("&lt; ",VALUE(MID(Eingabe!Y97,3,10)*1000))),"-")</f>
        <v>-</v>
      </c>
      <c r="W27" s="24" t="str">
        <f ca="1">IF(Eingabe!Z97&lt;&gt;"",IF(ISNUMBER(Eingabe!Z97),Eingabe!Z97*1000,CONCATENATE("&lt; ",VALUE(MID(Eingabe!Z97,3,10)*1000))),"-")</f>
        <v>-</v>
      </c>
      <c r="X27" s="24" t="str">
        <f>IF(Eingabe!AA97&lt;&gt;"",IF(ISNUMBER(Eingabe!AA97),Eingabe!AA97*1000,CONCATENATE("&lt; ",VALUE(MID(Eingabe!AA97,3,10)*1000))),"-")</f>
        <v>-</v>
      </c>
      <c r="Y27" s="24" t="str">
        <f>IF(Eingabe!AB97&lt;&gt;"",IF(ISNUMBER(Eingabe!AB97),Eingabe!AB97*1000,CONCATENATE("&lt; ",VALUE(MID(Eingabe!AB97,3,10)*1000))),"-")</f>
        <v>-</v>
      </c>
      <c r="Z27" s="24" t="str">
        <f>IF(Eingabe!AC97&lt;&gt;"",IF(ISNUMBER(Eingabe!AC97),Eingabe!AC97*1000,CONCATENATE("&lt; ",VALUE(MID(Eingabe!AC97,3,10)*1000))),"-")</f>
        <v>-</v>
      </c>
      <c r="AA27" s="24" t="str">
        <f>IF(Eingabe!AD97&lt;&gt;"",IF(ISNUMBER(Eingabe!AD97),Eingabe!AD97*1000,CONCATENATE("&lt; ",VALUE(MID(Eingabe!AD97,3,10)*1000))),"-")</f>
        <v>-</v>
      </c>
      <c r="AB27" s="24" t="str">
        <f>IF(Eingabe!AE97&lt;&gt;"",IF(ISNUMBER(Eingabe!AE97),Eingabe!AE97*1000,CONCATENATE("&lt; ",VALUE(MID(Eingabe!AE97,3,10)*1000))),"-")</f>
        <v>-</v>
      </c>
      <c r="AC27" s="24" t="str">
        <f>IF(Eingabe!AF97&lt;&gt;"",IF(ISNUMBER(Eingabe!AF97),Eingabe!AF97*1000,CONCATENATE("&lt; ",VALUE(MID(Eingabe!AF97,3,10)*1000))),"-")</f>
        <v>-</v>
      </c>
      <c r="AD27" s="24" t="str">
        <f>IF(Eingabe!AG97&lt;&gt;"",IF(ISNUMBER(Eingabe!AG97),Eingabe!AG97*1000,CONCATENATE("&lt; ",VALUE(MID(Eingabe!AG97,3,10)*1000))),"-")</f>
        <v>-</v>
      </c>
      <c r="AE27" s="24" t="str">
        <f>IF(Eingabe!AH97&lt;&gt;"",IF(ISNUMBER(Eingabe!AH97),Eingabe!AH97*1000,CONCATENATE("&lt; ",VALUE(MID(Eingabe!AH97,3,10)*1000))),"-")</f>
        <v>-</v>
      </c>
      <c r="AF27" s="24" t="str">
        <f>IF(Eingabe!AI97&lt;&gt;"",IF(ISNUMBER(Eingabe!AI97),Eingabe!AI97*1000,CONCATENATE("&lt; ",VALUE(MID(Eingabe!AI97,3,10)*1000))),"-")</f>
        <v>-</v>
      </c>
      <c r="AG27" s="24" t="str">
        <f>IF(Eingabe!AJ97&lt;&gt;"",IF(ISNUMBER(Eingabe!AJ97),Eingabe!AJ97*1000,CONCATENATE("&lt; ",VALUE(MID(Eingabe!AJ97,3,10)*1000))),"-")</f>
        <v>-</v>
      </c>
      <c r="AH27" s="73">
        <v>20</v>
      </c>
      <c r="AI27" s="26">
        <v>40</v>
      </c>
      <c r="AJ27" s="6">
        <v>100</v>
      </c>
      <c r="AK27" s="40">
        <v>100</v>
      </c>
      <c r="AL27" s="65">
        <v>100</v>
      </c>
    </row>
    <row r="28" spans="1:42" ht="12.95" customHeight="1" x14ac:dyDescent="0.2">
      <c r="A28" s="563" t="s">
        <v>19</v>
      </c>
      <c r="B28" s="564"/>
      <c r="C28" s="17" t="s">
        <v>41</v>
      </c>
      <c r="D28" s="24" t="str">
        <f ca="1">IF(Eingabe!G98&lt;&gt;"",IF(ISNUMBER(Eingabe!G98),Eingabe!G98*1000,CONCATENATE("&lt; ",VALUE(MID(Eingabe!G98,3,10)*1000))),"-")</f>
        <v>-</v>
      </c>
      <c r="E28" s="24" t="str">
        <f ca="1">IF(Eingabe!H98&lt;&gt;"",IF(ISNUMBER(Eingabe!H98),Eingabe!H98*1000,CONCATENATE("&lt; ",VALUE(MID(Eingabe!H98,3,10)*1000))),"-")</f>
        <v>-</v>
      </c>
      <c r="F28" s="24" t="str">
        <f ca="1">IF(Eingabe!I98&lt;&gt;"",IF(ISNUMBER(Eingabe!I98),Eingabe!I98*1000,CONCATENATE("&lt; ",VALUE(MID(Eingabe!I98,3,10)*1000))),"-")</f>
        <v>-</v>
      </c>
      <c r="G28" s="24" t="str">
        <f ca="1">IF(Eingabe!J98&lt;&gt;"",IF(ISNUMBER(Eingabe!J98),Eingabe!J98*1000,CONCATENATE("&lt; ",VALUE(MID(Eingabe!J98,3,10)*1000))),"-")</f>
        <v>-</v>
      </c>
      <c r="H28" s="24" t="str">
        <f ca="1">IF(Eingabe!K98&lt;&gt;"",IF(ISNUMBER(Eingabe!K98),Eingabe!K98*1000,CONCATENATE("&lt; ",VALUE(MID(Eingabe!K98,3,10)*1000))),"-")</f>
        <v>-</v>
      </c>
      <c r="I28" s="24" t="str">
        <f ca="1">IF(Eingabe!L98&lt;&gt;"",IF(ISNUMBER(Eingabe!L98),Eingabe!L98*1000,CONCATENATE("&lt; ",VALUE(MID(Eingabe!L98,3,10)*1000))),"-")</f>
        <v>-</v>
      </c>
      <c r="J28" s="24" t="str">
        <f ca="1">IF(Eingabe!M98&lt;&gt;"",IF(ISNUMBER(Eingabe!M98),Eingabe!M98*1000,CONCATENATE("&lt; ",VALUE(MID(Eingabe!M98,3,10)*1000))),"-")</f>
        <v>-</v>
      </c>
      <c r="K28" s="24" t="str">
        <f ca="1">IF(Eingabe!N98&lt;&gt;"",IF(ISNUMBER(Eingabe!N98),Eingabe!N98*1000,CONCATENATE("&lt; ",VALUE(MID(Eingabe!N98,3,10)*1000))),"-")</f>
        <v>-</v>
      </c>
      <c r="L28" s="24" t="str">
        <f ca="1">IF(Eingabe!O98&lt;&gt;"",IF(ISNUMBER(Eingabe!O98),Eingabe!O98*1000,CONCATENATE("&lt; ",VALUE(MID(Eingabe!O98,3,10)*1000))),"-")</f>
        <v>-</v>
      </c>
      <c r="M28" s="24" t="str">
        <f ca="1">IF(Eingabe!P98&lt;&gt;"",IF(ISNUMBER(Eingabe!P98),Eingabe!P98*1000,CONCATENATE("&lt; ",VALUE(MID(Eingabe!P98,3,10)*1000))),"-")</f>
        <v>-</v>
      </c>
      <c r="N28" s="24" t="str">
        <f ca="1">IF(Eingabe!Q98&lt;&gt;"",IF(ISNUMBER(Eingabe!Q98),Eingabe!Q98*1000,CONCATENATE("&lt; ",VALUE(MID(Eingabe!Q98,3,10)*1000))),"-")</f>
        <v>-</v>
      </c>
      <c r="O28" s="24" t="str">
        <f ca="1">IF(Eingabe!R98&lt;&gt;"",IF(ISNUMBER(Eingabe!R98),Eingabe!R98*1000,CONCATENATE("&lt; ",VALUE(MID(Eingabe!R98,3,10)*1000))),"-")</f>
        <v>-</v>
      </c>
      <c r="P28" s="24" t="str">
        <f ca="1">IF(Eingabe!S98&lt;&gt;"",IF(ISNUMBER(Eingabe!S98),Eingabe!S98*1000,CONCATENATE("&lt; ",VALUE(MID(Eingabe!S98,3,10)*1000))),"-")</f>
        <v>-</v>
      </c>
      <c r="Q28" s="24" t="str">
        <f ca="1">IF(Eingabe!T98&lt;&gt;"",IF(ISNUMBER(Eingabe!T98),Eingabe!T98*1000,CONCATENATE("&lt; ",VALUE(MID(Eingabe!T98,3,10)*1000))),"-")</f>
        <v>-</v>
      </c>
      <c r="R28" s="24" t="str">
        <f ca="1">IF(Eingabe!U98&lt;&gt;"",IF(ISNUMBER(Eingabe!U98),Eingabe!U98*1000,CONCATENATE("&lt; ",VALUE(MID(Eingabe!U98,3,10)*1000))),"-")</f>
        <v>-</v>
      </c>
      <c r="S28" s="24" t="str">
        <f ca="1">IF(Eingabe!V98&lt;&gt;"",IF(ISNUMBER(Eingabe!V98),Eingabe!V98*1000,CONCATENATE("&lt; ",VALUE(MID(Eingabe!V98,3,10)*1000))),"-")</f>
        <v>-</v>
      </c>
      <c r="T28" s="24" t="str">
        <f ca="1">IF(Eingabe!W98&lt;&gt;"",IF(ISNUMBER(Eingabe!W98),Eingabe!W98*1000,CONCATENATE("&lt; ",VALUE(MID(Eingabe!W98,3,10)*1000))),"-")</f>
        <v>-</v>
      </c>
      <c r="U28" s="24" t="str">
        <f ca="1">IF(Eingabe!X98&lt;&gt;"",IF(ISNUMBER(Eingabe!X98),Eingabe!X98*1000,CONCATENATE("&lt; ",VALUE(MID(Eingabe!X98,3,10)*1000))),"-")</f>
        <v>-</v>
      </c>
      <c r="V28" s="24" t="str">
        <f ca="1">IF(Eingabe!Y98&lt;&gt;"",IF(ISNUMBER(Eingabe!Y98),Eingabe!Y98*1000,CONCATENATE("&lt; ",VALUE(MID(Eingabe!Y98,3,10)*1000))),"-")</f>
        <v>-</v>
      </c>
      <c r="W28" s="24" t="str">
        <f ca="1">IF(Eingabe!Z98&lt;&gt;"",IF(ISNUMBER(Eingabe!Z98),Eingabe!Z98*1000,CONCATENATE("&lt; ",VALUE(MID(Eingabe!Z98,3,10)*1000))),"-")</f>
        <v>-</v>
      </c>
      <c r="X28" s="24" t="str">
        <f>IF(Eingabe!AA98&lt;&gt;"",IF(ISNUMBER(Eingabe!AA98),Eingabe!AA98*1000,CONCATENATE("&lt; ",VALUE(MID(Eingabe!AA98,3,10)*1000))),"-")</f>
        <v>-</v>
      </c>
      <c r="Y28" s="24" t="str">
        <f>IF(Eingabe!AB98&lt;&gt;"",IF(ISNUMBER(Eingabe!AB98),Eingabe!AB98*1000,CONCATENATE("&lt; ",VALUE(MID(Eingabe!AB98,3,10)*1000))),"-")</f>
        <v>-</v>
      </c>
      <c r="Z28" s="24" t="str">
        <f>IF(Eingabe!AC98&lt;&gt;"",IF(ISNUMBER(Eingabe!AC98),Eingabe!AC98*1000,CONCATENATE("&lt; ",VALUE(MID(Eingabe!AC98,3,10)*1000))),"-")</f>
        <v>-</v>
      </c>
      <c r="AA28" s="24" t="str">
        <f>IF(Eingabe!AD98&lt;&gt;"",IF(ISNUMBER(Eingabe!AD98),Eingabe!AD98*1000,CONCATENATE("&lt; ",VALUE(MID(Eingabe!AD98,3,10)*1000))),"-")</f>
        <v>-</v>
      </c>
      <c r="AB28" s="24" t="str">
        <f>IF(Eingabe!AE98&lt;&gt;"",IF(ISNUMBER(Eingabe!AE98),Eingabe!AE98*1000,CONCATENATE("&lt; ",VALUE(MID(Eingabe!AE98,3,10)*1000))),"-")</f>
        <v>-</v>
      </c>
      <c r="AC28" s="24" t="str">
        <f>IF(Eingabe!AF98&lt;&gt;"",IF(ISNUMBER(Eingabe!AF98),Eingabe!AF98*1000,CONCATENATE("&lt; ",VALUE(MID(Eingabe!AF98,3,10)*1000))),"-")</f>
        <v>-</v>
      </c>
      <c r="AD28" s="24" t="str">
        <f>IF(Eingabe!AG98&lt;&gt;"",IF(ISNUMBER(Eingabe!AG98),Eingabe!AG98*1000,CONCATENATE("&lt; ",VALUE(MID(Eingabe!AG98,3,10)*1000))),"-")</f>
        <v>-</v>
      </c>
      <c r="AE28" s="24" t="str">
        <f>IF(Eingabe!AH98&lt;&gt;"",IF(ISNUMBER(Eingabe!AH98),Eingabe!AH98*1000,CONCATENATE("&lt; ",VALUE(MID(Eingabe!AH98,3,10)*1000))),"-")</f>
        <v>-</v>
      </c>
      <c r="AF28" s="24" t="str">
        <f>IF(Eingabe!AI98&lt;&gt;"",IF(ISNUMBER(Eingabe!AI98),Eingabe!AI98*1000,CONCATENATE("&lt; ",VALUE(MID(Eingabe!AI98,3,10)*1000))),"-")</f>
        <v>-</v>
      </c>
      <c r="AG28" s="24" t="str">
        <f>IF(Eingabe!AJ98&lt;&gt;"",IF(ISNUMBER(Eingabe!AJ98),Eingabe!AJ98*1000,CONCATENATE("&lt; ",VALUE(MID(Eingabe!AJ98,3,10)*1000))),"-")</f>
        <v>-</v>
      </c>
      <c r="AH28" s="73">
        <v>2</v>
      </c>
      <c r="AI28" s="26">
        <v>2</v>
      </c>
      <c r="AJ28" s="6">
        <v>5</v>
      </c>
      <c r="AK28" s="40">
        <v>5</v>
      </c>
      <c r="AL28" s="65">
        <v>5</v>
      </c>
    </row>
    <row r="29" spans="1:42" ht="12.95" customHeight="1" x14ac:dyDescent="0.2">
      <c r="A29" s="563" t="s">
        <v>20</v>
      </c>
      <c r="B29" s="564"/>
      <c r="C29" s="17" t="s">
        <v>41</v>
      </c>
      <c r="D29" s="24" t="str">
        <f ca="1">IF(Eingabe!G99&lt;&gt;"",IF(ISNUMBER(Eingabe!G99),Eingabe!G99*1000,CONCATENATE("&lt; ",VALUE(MID(Eingabe!G99,3,10)*1000))),"-")</f>
        <v>-</v>
      </c>
      <c r="E29" s="24" t="str">
        <f ca="1">IF(Eingabe!H99&lt;&gt;"",IF(ISNUMBER(Eingabe!H99),Eingabe!H99*1000,CONCATENATE("&lt; ",VALUE(MID(Eingabe!H99,3,10)*1000))),"-")</f>
        <v>-</v>
      </c>
      <c r="F29" s="24" t="str">
        <f ca="1">IF(Eingabe!I99&lt;&gt;"",IF(ISNUMBER(Eingabe!I99),Eingabe!I99*1000,CONCATENATE("&lt; ",VALUE(MID(Eingabe!I99,3,10)*1000))),"-")</f>
        <v>-</v>
      </c>
      <c r="G29" s="24" t="str">
        <f ca="1">IF(Eingabe!J99&lt;&gt;"",IF(ISNUMBER(Eingabe!J99),Eingabe!J99*1000,CONCATENATE("&lt; ",VALUE(MID(Eingabe!J99,3,10)*1000))),"-")</f>
        <v>-</v>
      </c>
      <c r="H29" s="24" t="str">
        <f ca="1">IF(Eingabe!K99&lt;&gt;"",IF(ISNUMBER(Eingabe!K99),Eingabe!K99*1000,CONCATENATE("&lt; ",VALUE(MID(Eingabe!K99,3,10)*1000))),"-")</f>
        <v>-</v>
      </c>
      <c r="I29" s="24" t="str">
        <f ca="1">IF(Eingabe!L99&lt;&gt;"",IF(ISNUMBER(Eingabe!L99),Eingabe!L99*1000,CONCATENATE("&lt; ",VALUE(MID(Eingabe!L99,3,10)*1000))),"-")</f>
        <v>-</v>
      </c>
      <c r="J29" s="24" t="str">
        <f ca="1">IF(Eingabe!M99&lt;&gt;"",IF(ISNUMBER(Eingabe!M99),Eingabe!M99*1000,CONCATENATE("&lt; ",VALUE(MID(Eingabe!M99,3,10)*1000))),"-")</f>
        <v>-</v>
      </c>
      <c r="K29" s="24" t="str">
        <f ca="1">IF(Eingabe!N99&lt;&gt;"",IF(ISNUMBER(Eingabe!N99),Eingabe!N99*1000,CONCATENATE("&lt; ",VALUE(MID(Eingabe!N99,3,10)*1000))),"-")</f>
        <v>-</v>
      </c>
      <c r="L29" s="24" t="str">
        <f ca="1">IF(Eingabe!O99&lt;&gt;"",IF(ISNUMBER(Eingabe!O99),Eingabe!O99*1000,CONCATENATE("&lt; ",VALUE(MID(Eingabe!O99,3,10)*1000))),"-")</f>
        <v>-</v>
      </c>
      <c r="M29" s="24" t="str">
        <f ca="1">IF(Eingabe!P99&lt;&gt;"",IF(ISNUMBER(Eingabe!P99),Eingabe!P99*1000,CONCATENATE("&lt; ",VALUE(MID(Eingabe!P99,3,10)*1000))),"-")</f>
        <v>-</v>
      </c>
      <c r="N29" s="24" t="str">
        <f ca="1">IF(Eingabe!Q99&lt;&gt;"",IF(ISNUMBER(Eingabe!Q99),Eingabe!Q99*1000,CONCATENATE("&lt; ",VALUE(MID(Eingabe!Q99,3,10)*1000))),"-")</f>
        <v>-</v>
      </c>
      <c r="O29" s="24" t="str">
        <f ca="1">IF(Eingabe!R99&lt;&gt;"",IF(ISNUMBER(Eingabe!R99),Eingabe!R99*1000,CONCATENATE("&lt; ",VALUE(MID(Eingabe!R99,3,10)*1000))),"-")</f>
        <v>-</v>
      </c>
      <c r="P29" s="24" t="str">
        <f ca="1">IF(Eingabe!S99&lt;&gt;"",IF(ISNUMBER(Eingabe!S99),Eingabe!S99*1000,CONCATENATE("&lt; ",VALUE(MID(Eingabe!S99,3,10)*1000))),"-")</f>
        <v>-</v>
      </c>
      <c r="Q29" s="24" t="str">
        <f ca="1">IF(Eingabe!T99&lt;&gt;"",IF(ISNUMBER(Eingabe!T99),Eingabe!T99*1000,CONCATENATE("&lt; ",VALUE(MID(Eingabe!T99,3,10)*1000))),"-")</f>
        <v>-</v>
      </c>
      <c r="R29" s="24" t="str">
        <f ca="1">IF(Eingabe!U99&lt;&gt;"",IF(ISNUMBER(Eingabe!U99),Eingabe!U99*1000,CONCATENATE("&lt; ",VALUE(MID(Eingabe!U99,3,10)*1000))),"-")</f>
        <v>-</v>
      </c>
      <c r="S29" s="24" t="str">
        <f ca="1">IF(Eingabe!V99&lt;&gt;"",IF(ISNUMBER(Eingabe!V99),Eingabe!V99*1000,CONCATENATE("&lt; ",VALUE(MID(Eingabe!V99,3,10)*1000))),"-")</f>
        <v>-</v>
      </c>
      <c r="T29" s="24" t="str">
        <f ca="1">IF(Eingabe!W99&lt;&gt;"",IF(ISNUMBER(Eingabe!W99),Eingabe!W99*1000,CONCATENATE("&lt; ",VALUE(MID(Eingabe!W99,3,10)*1000))),"-")</f>
        <v>-</v>
      </c>
      <c r="U29" s="24" t="str">
        <f ca="1">IF(Eingabe!X99&lt;&gt;"",IF(ISNUMBER(Eingabe!X99),Eingabe!X99*1000,CONCATENATE("&lt; ",VALUE(MID(Eingabe!X99,3,10)*1000))),"-")</f>
        <v>-</v>
      </c>
      <c r="V29" s="24" t="str">
        <f ca="1">IF(Eingabe!Y99&lt;&gt;"",IF(ISNUMBER(Eingabe!Y99),Eingabe!Y99*1000,CONCATENATE("&lt; ",VALUE(MID(Eingabe!Y99,3,10)*1000))),"-")</f>
        <v>-</v>
      </c>
      <c r="W29" s="24" t="str">
        <f ca="1">IF(Eingabe!Z99&lt;&gt;"",IF(ISNUMBER(Eingabe!Z99),Eingabe!Z99*1000,CONCATENATE("&lt; ",VALUE(MID(Eingabe!Z99,3,10)*1000))),"-")</f>
        <v>-</v>
      </c>
      <c r="X29" s="24" t="str">
        <f>IF(Eingabe!AA99&lt;&gt;"",IF(ISNUMBER(Eingabe!AA99),Eingabe!AA99*1000,CONCATENATE("&lt; ",VALUE(MID(Eingabe!AA99,3,10)*1000))),"-")</f>
        <v>-</v>
      </c>
      <c r="Y29" s="24" t="str">
        <f>IF(Eingabe!AB99&lt;&gt;"",IF(ISNUMBER(Eingabe!AB99),Eingabe!AB99*1000,CONCATENATE("&lt; ",VALUE(MID(Eingabe!AB99,3,10)*1000))),"-")</f>
        <v>-</v>
      </c>
      <c r="Z29" s="24" t="str">
        <f>IF(Eingabe!AC99&lt;&gt;"",IF(ISNUMBER(Eingabe!AC99),Eingabe!AC99*1000,CONCATENATE("&lt; ",VALUE(MID(Eingabe!AC99,3,10)*1000))),"-")</f>
        <v>-</v>
      </c>
      <c r="AA29" s="24" t="str">
        <f>IF(Eingabe!AD99&lt;&gt;"",IF(ISNUMBER(Eingabe!AD99),Eingabe!AD99*1000,CONCATENATE("&lt; ",VALUE(MID(Eingabe!AD99,3,10)*1000))),"-")</f>
        <v>-</v>
      </c>
      <c r="AB29" s="24" t="str">
        <f>IF(Eingabe!AE99&lt;&gt;"",IF(ISNUMBER(Eingabe!AE99),Eingabe!AE99*1000,CONCATENATE("&lt; ",VALUE(MID(Eingabe!AE99,3,10)*1000))),"-")</f>
        <v>-</v>
      </c>
      <c r="AC29" s="24" t="str">
        <f>IF(Eingabe!AF99&lt;&gt;"",IF(ISNUMBER(Eingabe!AF99),Eingabe!AF99*1000,CONCATENATE("&lt; ",VALUE(MID(Eingabe!AF99,3,10)*1000))),"-")</f>
        <v>-</v>
      </c>
      <c r="AD29" s="24" t="str">
        <f>IF(Eingabe!AG99&lt;&gt;"",IF(ISNUMBER(Eingabe!AG99),Eingabe!AG99*1000,CONCATENATE("&lt; ",VALUE(MID(Eingabe!AG99,3,10)*1000))),"-")</f>
        <v>-</v>
      </c>
      <c r="AE29" s="24" t="str">
        <f>IF(Eingabe!AH99&lt;&gt;"",IF(ISNUMBER(Eingabe!AH99),Eingabe!AH99*1000,CONCATENATE("&lt; ",VALUE(MID(Eingabe!AH99,3,10)*1000))),"-")</f>
        <v>-</v>
      </c>
      <c r="AF29" s="24" t="str">
        <f>IF(Eingabe!AI99&lt;&gt;"",IF(ISNUMBER(Eingabe!AI99),Eingabe!AI99*1000,CONCATENATE("&lt; ",VALUE(MID(Eingabe!AI99,3,10)*1000))),"-")</f>
        <v>-</v>
      </c>
      <c r="AG29" s="24" t="str">
        <f>IF(Eingabe!AJ99&lt;&gt;"",IF(ISNUMBER(Eingabe!AJ99),Eingabe!AJ99*1000,CONCATENATE("&lt; ",VALUE(MID(Eingabe!AJ99,3,10)*1000))),"-")</f>
        <v>-</v>
      </c>
      <c r="AH29" s="73">
        <v>15</v>
      </c>
      <c r="AI29" s="26">
        <v>30</v>
      </c>
      <c r="AJ29" s="6">
        <v>75</v>
      </c>
      <c r="AK29" s="40">
        <v>100</v>
      </c>
      <c r="AL29" s="65">
        <v>100</v>
      </c>
    </row>
    <row r="30" spans="1:42" ht="12.95" customHeight="1" x14ac:dyDescent="0.2">
      <c r="A30" s="563" t="s">
        <v>21</v>
      </c>
      <c r="B30" s="564"/>
      <c r="C30" s="17" t="s">
        <v>41</v>
      </c>
      <c r="D30" s="24" t="str">
        <f ca="1">IF(Eingabe!G100&lt;&gt;"",IF(ISNUMBER(Eingabe!G100),Eingabe!G100*1000,CONCATENATE("&lt; ",VALUE(MID(Eingabe!G100,3,10)*1000))),"-")</f>
        <v>-</v>
      </c>
      <c r="E30" s="24" t="str">
        <f ca="1">IF(Eingabe!H100&lt;&gt;"",IF(ISNUMBER(Eingabe!H100),Eingabe!H100*1000,CONCATENATE("&lt; ",VALUE(MID(Eingabe!H100,3,10)*1000))),"-")</f>
        <v>-</v>
      </c>
      <c r="F30" s="24" t="str">
        <f ca="1">IF(Eingabe!I100&lt;&gt;"",IF(ISNUMBER(Eingabe!I100),Eingabe!I100*1000,CONCATENATE("&lt; ",VALUE(MID(Eingabe!I100,3,10)*1000))),"-")</f>
        <v>-</v>
      </c>
      <c r="G30" s="24" t="str">
        <f ca="1">IF(Eingabe!J100&lt;&gt;"",IF(ISNUMBER(Eingabe!J100),Eingabe!J100*1000,CONCATENATE("&lt; ",VALUE(MID(Eingabe!J100,3,10)*1000))),"-")</f>
        <v>-</v>
      </c>
      <c r="H30" s="24" t="str">
        <f ca="1">IF(Eingabe!K100&lt;&gt;"",IF(ISNUMBER(Eingabe!K100),Eingabe!K100*1000,CONCATENATE("&lt; ",VALUE(MID(Eingabe!K100,3,10)*1000))),"-")</f>
        <v>-</v>
      </c>
      <c r="I30" s="24" t="str">
        <f ca="1">IF(Eingabe!L100&lt;&gt;"",IF(ISNUMBER(Eingabe!L100),Eingabe!L100*1000,CONCATENATE("&lt; ",VALUE(MID(Eingabe!L100,3,10)*1000))),"-")</f>
        <v>-</v>
      </c>
      <c r="J30" s="24" t="str">
        <f ca="1">IF(Eingabe!M100&lt;&gt;"",IF(ISNUMBER(Eingabe!M100),Eingabe!M100*1000,CONCATENATE("&lt; ",VALUE(MID(Eingabe!M100,3,10)*1000))),"-")</f>
        <v>-</v>
      </c>
      <c r="K30" s="24" t="str">
        <f ca="1">IF(Eingabe!N100&lt;&gt;"",IF(ISNUMBER(Eingabe!N100),Eingabe!N100*1000,CONCATENATE("&lt; ",VALUE(MID(Eingabe!N100,3,10)*1000))),"-")</f>
        <v>-</v>
      </c>
      <c r="L30" s="24" t="str">
        <f ca="1">IF(Eingabe!O100&lt;&gt;"",IF(ISNUMBER(Eingabe!O100),Eingabe!O100*1000,CONCATENATE("&lt; ",VALUE(MID(Eingabe!O100,3,10)*1000))),"-")</f>
        <v>-</v>
      </c>
      <c r="M30" s="24" t="str">
        <f ca="1">IF(Eingabe!P100&lt;&gt;"",IF(ISNUMBER(Eingabe!P100),Eingabe!P100*1000,CONCATENATE("&lt; ",VALUE(MID(Eingabe!P100,3,10)*1000))),"-")</f>
        <v>-</v>
      </c>
      <c r="N30" s="24" t="str">
        <f ca="1">IF(Eingabe!Q100&lt;&gt;"",IF(ISNUMBER(Eingabe!Q100),Eingabe!Q100*1000,CONCATENATE("&lt; ",VALUE(MID(Eingabe!Q100,3,10)*1000))),"-")</f>
        <v>-</v>
      </c>
      <c r="O30" s="24" t="str">
        <f ca="1">IF(Eingabe!R100&lt;&gt;"",IF(ISNUMBER(Eingabe!R100),Eingabe!R100*1000,CONCATENATE("&lt; ",VALUE(MID(Eingabe!R100,3,10)*1000))),"-")</f>
        <v>-</v>
      </c>
      <c r="P30" s="24" t="str">
        <f ca="1">IF(Eingabe!S100&lt;&gt;"",IF(ISNUMBER(Eingabe!S100),Eingabe!S100*1000,CONCATENATE("&lt; ",VALUE(MID(Eingabe!S100,3,10)*1000))),"-")</f>
        <v>-</v>
      </c>
      <c r="Q30" s="24" t="str">
        <f ca="1">IF(Eingabe!T100&lt;&gt;"",IF(ISNUMBER(Eingabe!T100),Eingabe!T100*1000,CONCATENATE("&lt; ",VALUE(MID(Eingabe!T100,3,10)*1000))),"-")</f>
        <v>-</v>
      </c>
      <c r="R30" s="24" t="str">
        <f ca="1">IF(Eingabe!U100&lt;&gt;"",IF(ISNUMBER(Eingabe!U100),Eingabe!U100*1000,CONCATENATE("&lt; ",VALUE(MID(Eingabe!U100,3,10)*1000))),"-")</f>
        <v>-</v>
      </c>
      <c r="S30" s="24" t="str">
        <f ca="1">IF(Eingabe!V100&lt;&gt;"",IF(ISNUMBER(Eingabe!V100),Eingabe!V100*1000,CONCATENATE("&lt; ",VALUE(MID(Eingabe!V100,3,10)*1000))),"-")</f>
        <v>-</v>
      </c>
      <c r="T30" s="24" t="str">
        <f ca="1">IF(Eingabe!W100&lt;&gt;"",IF(ISNUMBER(Eingabe!W100),Eingabe!W100*1000,CONCATENATE("&lt; ",VALUE(MID(Eingabe!W100,3,10)*1000))),"-")</f>
        <v>-</v>
      </c>
      <c r="U30" s="24" t="str">
        <f ca="1">IF(Eingabe!X100&lt;&gt;"",IF(ISNUMBER(Eingabe!X100),Eingabe!X100*1000,CONCATENATE("&lt; ",VALUE(MID(Eingabe!X100,3,10)*1000))),"-")</f>
        <v>-</v>
      </c>
      <c r="V30" s="24" t="str">
        <f ca="1">IF(Eingabe!Y100&lt;&gt;"",IF(ISNUMBER(Eingabe!Y100),Eingabe!Y100*1000,CONCATENATE("&lt; ",VALUE(MID(Eingabe!Y100,3,10)*1000))),"-")</f>
        <v>-</v>
      </c>
      <c r="W30" s="24" t="str">
        <f ca="1">IF(Eingabe!Z100&lt;&gt;"",IF(ISNUMBER(Eingabe!Z100),Eingabe!Z100*1000,CONCATENATE("&lt; ",VALUE(MID(Eingabe!Z100,3,10)*1000))),"-")</f>
        <v>-</v>
      </c>
      <c r="X30" s="24" t="str">
        <f>IF(Eingabe!AA100&lt;&gt;"",IF(ISNUMBER(Eingabe!AA100),Eingabe!AA100*1000,CONCATENATE("&lt; ",VALUE(MID(Eingabe!AA100,3,10)*1000))),"-")</f>
        <v>-</v>
      </c>
      <c r="Y30" s="24" t="str">
        <f>IF(Eingabe!AB100&lt;&gt;"",IF(ISNUMBER(Eingabe!AB100),Eingabe!AB100*1000,CONCATENATE("&lt; ",VALUE(MID(Eingabe!AB100,3,10)*1000))),"-")</f>
        <v>-</v>
      </c>
      <c r="Z30" s="24" t="str">
        <f>IF(Eingabe!AC100&lt;&gt;"",IF(ISNUMBER(Eingabe!AC100),Eingabe!AC100*1000,CONCATENATE("&lt; ",VALUE(MID(Eingabe!AC100,3,10)*1000))),"-")</f>
        <v>-</v>
      </c>
      <c r="AA30" s="24" t="str">
        <f>IF(Eingabe!AD100&lt;&gt;"",IF(ISNUMBER(Eingabe!AD100),Eingabe!AD100*1000,CONCATENATE("&lt; ",VALUE(MID(Eingabe!AD100,3,10)*1000))),"-")</f>
        <v>-</v>
      </c>
      <c r="AB30" s="24" t="str">
        <f>IF(Eingabe!AE100&lt;&gt;"",IF(ISNUMBER(Eingabe!AE100),Eingabe!AE100*1000,CONCATENATE("&lt; ",VALUE(MID(Eingabe!AE100,3,10)*1000))),"-")</f>
        <v>-</v>
      </c>
      <c r="AC30" s="24" t="str">
        <f>IF(Eingabe!AF100&lt;&gt;"",IF(ISNUMBER(Eingabe!AF100),Eingabe!AF100*1000,CONCATENATE("&lt; ",VALUE(MID(Eingabe!AF100,3,10)*1000))),"-")</f>
        <v>-</v>
      </c>
      <c r="AD30" s="24" t="str">
        <f>IF(Eingabe!AG100&lt;&gt;"",IF(ISNUMBER(Eingabe!AG100),Eingabe!AG100*1000,CONCATENATE("&lt; ",VALUE(MID(Eingabe!AG100,3,10)*1000))),"-")</f>
        <v>-</v>
      </c>
      <c r="AE30" s="24" t="str">
        <f>IF(Eingabe!AH100&lt;&gt;"",IF(ISNUMBER(Eingabe!AH100),Eingabe!AH100*1000,CONCATENATE("&lt; ",VALUE(MID(Eingabe!AH100,3,10)*1000))),"-")</f>
        <v>-</v>
      </c>
      <c r="AF30" s="24" t="str">
        <f>IF(Eingabe!AI100&lt;&gt;"",IF(ISNUMBER(Eingabe!AI100),Eingabe!AI100*1000,CONCATENATE("&lt; ",VALUE(MID(Eingabe!AI100,3,10)*1000))),"-")</f>
        <v>-</v>
      </c>
      <c r="AG30" s="24" t="str">
        <f>IF(Eingabe!AJ100&lt;&gt;"",IF(ISNUMBER(Eingabe!AJ100),Eingabe!AJ100*1000,CONCATENATE("&lt; ",VALUE(MID(Eingabe!AJ100,3,10)*1000))),"-")</f>
        <v>-</v>
      </c>
      <c r="AH30" s="73">
        <v>50</v>
      </c>
      <c r="AI30" s="26">
        <v>50</v>
      </c>
      <c r="AJ30" s="6">
        <v>150</v>
      </c>
      <c r="AK30" s="40">
        <v>200</v>
      </c>
      <c r="AL30" s="65">
        <v>200</v>
      </c>
    </row>
    <row r="31" spans="1:42" ht="12.95" customHeight="1" x14ac:dyDescent="0.2">
      <c r="A31" s="563" t="s">
        <v>22</v>
      </c>
      <c r="B31" s="564"/>
      <c r="C31" s="17" t="s">
        <v>41</v>
      </c>
      <c r="D31" s="24" t="str">
        <f ca="1">IF(Eingabe!G102&lt;&gt;"",IF(ISNUMBER(Eingabe!G102),Eingabe!G102*1000,CONCATENATE("&lt; ",VALUE(MID(Eingabe!G102,3,10)*1000))),"-")</f>
        <v>-</v>
      </c>
      <c r="E31" s="24" t="str">
        <f ca="1">IF(Eingabe!H102&lt;&gt;"",IF(ISNUMBER(Eingabe!H102),Eingabe!H102*1000,CONCATENATE("&lt; ",VALUE(MID(Eingabe!H102,3,10)*1000))),"-")</f>
        <v>-</v>
      </c>
      <c r="F31" s="24" t="str">
        <f ca="1">IF(Eingabe!I102&lt;&gt;"",IF(ISNUMBER(Eingabe!I102),Eingabe!I102*1000,CONCATENATE("&lt; ",VALUE(MID(Eingabe!I102,3,10)*1000))),"-")</f>
        <v>-</v>
      </c>
      <c r="G31" s="24" t="str">
        <f ca="1">IF(Eingabe!J102&lt;&gt;"",IF(ISNUMBER(Eingabe!J102),Eingabe!J102*1000,CONCATENATE("&lt; ",VALUE(MID(Eingabe!J102,3,10)*1000))),"-")</f>
        <v>-</v>
      </c>
      <c r="H31" s="24" t="str">
        <f ca="1">IF(Eingabe!K102&lt;&gt;"",IF(ISNUMBER(Eingabe!K102),Eingabe!K102*1000,CONCATENATE("&lt; ",VALUE(MID(Eingabe!K102,3,10)*1000))),"-")</f>
        <v>-</v>
      </c>
      <c r="I31" s="24" t="str">
        <f ca="1">IF(Eingabe!L102&lt;&gt;"",IF(ISNUMBER(Eingabe!L102),Eingabe!L102*1000,CONCATENATE("&lt; ",VALUE(MID(Eingabe!L102,3,10)*1000))),"-")</f>
        <v>-</v>
      </c>
      <c r="J31" s="24" t="str">
        <f ca="1">IF(Eingabe!M102&lt;&gt;"",IF(ISNUMBER(Eingabe!M102),Eingabe!M102*1000,CONCATENATE("&lt; ",VALUE(MID(Eingabe!M102,3,10)*1000))),"-")</f>
        <v>-</v>
      </c>
      <c r="K31" s="24" t="str">
        <f ca="1">IF(Eingabe!N102&lt;&gt;"",IF(ISNUMBER(Eingabe!N102),Eingabe!N102*1000,CONCATENATE("&lt; ",VALUE(MID(Eingabe!N102,3,10)*1000))),"-")</f>
        <v>-</v>
      </c>
      <c r="L31" s="24" t="str">
        <f ca="1">IF(Eingabe!O102&lt;&gt;"",IF(ISNUMBER(Eingabe!O102),Eingabe!O102*1000,CONCATENATE("&lt; ",VALUE(MID(Eingabe!O102,3,10)*1000))),"-")</f>
        <v>-</v>
      </c>
      <c r="M31" s="24" t="str">
        <f ca="1">IF(Eingabe!P102&lt;&gt;"",IF(ISNUMBER(Eingabe!P102),Eingabe!P102*1000,CONCATENATE("&lt; ",VALUE(MID(Eingabe!P102,3,10)*1000))),"-")</f>
        <v>-</v>
      </c>
      <c r="N31" s="24" t="str">
        <f ca="1">IF(Eingabe!Q102&lt;&gt;"",IF(ISNUMBER(Eingabe!Q102),Eingabe!Q102*1000,CONCATENATE("&lt; ",VALUE(MID(Eingabe!Q102,3,10)*1000))),"-")</f>
        <v>-</v>
      </c>
      <c r="O31" s="24" t="str">
        <f ca="1">IF(Eingabe!R102&lt;&gt;"",IF(ISNUMBER(Eingabe!R102),Eingabe!R102*1000,CONCATENATE("&lt; ",VALUE(MID(Eingabe!R102,3,10)*1000))),"-")</f>
        <v>-</v>
      </c>
      <c r="P31" s="24" t="str">
        <f ca="1">IF(Eingabe!S102&lt;&gt;"",IF(ISNUMBER(Eingabe!S102),Eingabe!S102*1000,CONCATENATE("&lt; ",VALUE(MID(Eingabe!S102,3,10)*1000))),"-")</f>
        <v>-</v>
      </c>
      <c r="Q31" s="24" t="str">
        <f ca="1">IF(Eingabe!T102&lt;&gt;"",IF(ISNUMBER(Eingabe!T102),Eingabe!T102*1000,CONCATENATE("&lt; ",VALUE(MID(Eingabe!T102,3,10)*1000))),"-")</f>
        <v>-</v>
      </c>
      <c r="R31" s="24" t="str">
        <f ca="1">IF(Eingabe!U102&lt;&gt;"",IF(ISNUMBER(Eingabe!U102),Eingabe!U102*1000,CONCATENATE("&lt; ",VALUE(MID(Eingabe!U102,3,10)*1000))),"-")</f>
        <v>-</v>
      </c>
      <c r="S31" s="24" t="str">
        <f ca="1">IF(Eingabe!V102&lt;&gt;"",IF(ISNUMBER(Eingabe!V102),Eingabe!V102*1000,CONCATENATE("&lt; ",VALUE(MID(Eingabe!V102,3,10)*1000))),"-")</f>
        <v>-</v>
      </c>
      <c r="T31" s="24" t="str">
        <f ca="1">IF(Eingabe!W102&lt;&gt;"",IF(ISNUMBER(Eingabe!W102),Eingabe!W102*1000,CONCATENATE("&lt; ",VALUE(MID(Eingabe!W102,3,10)*1000))),"-")</f>
        <v>-</v>
      </c>
      <c r="U31" s="24" t="str">
        <f ca="1">IF(Eingabe!X102&lt;&gt;"",IF(ISNUMBER(Eingabe!X102),Eingabe!X102*1000,CONCATENATE("&lt; ",VALUE(MID(Eingabe!X102,3,10)*1000))),"-")</f>
        <v>-</v>
      </c>
      <c r="V31" s="24" t="str">
        <f ca="1">IF(Eingabe!Y102&lt;&gt;"",IF(ISNUMBER(Eingabe!Y102),Eingabe!Y102*1000,CONCATENATE("&lt; ",VALUE(MID(Eingabe!Y102,3,10)*1000))),"-")</f>
        <v>-</v>
      </c>
      <c r="W31" s="24" t="str">
        <f ca="1">IF(Eingabe!Z102&lt;&gt;"",IF(ISNUMBER(Eingabe!Z102),Eingabe!Z102*1000,CONCATENATE("&lt; ",VALUE(MID(Eingabe!Z102,3,10)*1000))),"-")</f>
        <v>-</v>
      </c>
      <c r="X31" s="24" t="str">
        <f>IF(Eingabe!AA102&lt;&gt;"",IF(ISNUMBER(Eingabe!AA102),Eingabe!AA102*1000,CONCATENATE("&lt; ",VALUE(MID(Eingabe!AA102,3,10)*1000))),"-")</f>
        <v>-</v>
      </c>
      <c r="Y31" s="24" t="str">
        <f>IF(Eingabe!AB102&lt;&gt;"",IF(ISNUMBER(Eingabe!AB102),Eingabe!AB102*1000,CONCATENATE("&lt; ",VALUE(MID(Eingabe!AB102,3,10)*1000))),"-")</f>
        <v>-</v>
      </c>
      <c r="Z31" s="24" t="str">
        <f>IF(Eingabe!AC102&lt;&gt;"",IF(ISNUMBER(Eingabe!AC102),Eingabe!AC102*1000,CONCATENATE("&lt; ",VALUE(MID(Eingabe!AC102,3,10)*1000))),"-")</f>
        <v>-</v>
      </c>
      <c r="AA31" s="24" t="str">
        <f>IF(Eingabe!AD102&lt;&gt;"",IF(ISNUMBER(Eingabe!AD102),Eingabe!AD102*1000,CONCATENATE("&lt; ",VALUE(MID(Eingabe!AD102,3,10)*1000))),"-")</f>
        <v>-</v>
      </c>
      <c r="AB31" s="24" t="str">
        <f>IF(Eingabe!AE102&lt;&gt;"",IF(ISNUMBER(Eingabe!AE102),Eingabe!AE102*1000,CONCATENATE("&lt; ",VALUE(MID(Eingabe!AE102,3,10)*1000))),"-")</f>
        <v>-</v>
      </c>
      <c r="AC31" s="24" t="str">
        <f>IF(Eingabe!AF102&lt;&gt;"",IF(ISNUMBER(Eingabe!AF102),Eingabe!AF102*1000,CONCATENATE("&lt; ",VALUE(MID(Eingabe!AF102,3,10)*1000))),"-")</f>
        <v>-</v>
      </c>
      <c r="AD31" s="24" t="str">
        <f>IF(Eingabe!AG102&lt;&gt;"",IF(ISNUMBER(Eingabe!AG102),Eingabe!AG102*1000,CONCATENATE("&lt; ",VALUE(MID(Eingabe!AG102,3,10)*1000))),"-")</f>
        <v>-</v>
      </c>
      <c r="AE31" s="24" t="str">
        <f>IF(Eingabe!AH102&lt;&gt;"",IF(ISNUMBER(Eingabe!AH102),Eingabe!AH102*1000,CONCATENATE("&lt; ",VALUE(MID(Eingabe!AH102,3,10)*1000))),"-")</f>
        <v>-</v>
      </c>
      <c r="AF31" s="24" t="str">
        <f>IF(Eingabe!AI102&lt;&gt;"",IF(ISNUMBER(Eingabe!AI102),Eingabe!AI102*1000,CONCATENATE("&lt; ",VALUE(MID(Eingabe!AI102,3,10)*1000))),"-")</f>
        <v>-</v>
      </c>
      <c r="AG31" s="24" t="str">
        <f>IF(Eingabe!AJ102&lt;&gt;"",IF(ISNUMBER(Eingabe!AJ102),Eingabe!AJ102*1000,CONCATENATE("&lt; ",VALUE(MID(Eingabe!AJ102,3,10)*1000))),"-")</f>
        <v>-</v>
      </c>
      <c r="AH31" s="73">
        <v>40</v>
      </c>
      <c r="AI31" s="26">
        <v>50</v>
      </c>
      <c r="AJ31" s="6">
        <v>100</v>
      </c>
      <c r="AK31" s="40">
        <v>100</v>
      </c>
      <c r="AL31" s="65">
        <v>100</v>
      </c>
    </row>
    <row r="32" spans="1:42" ht="12.95" customHeight="1" x14ac:dyDescent="0.2">
      <c r="A32" s="563" t="s">
        <v>24</v>
      </c>
      <c r="B32" s="564"/>
      <c r="C32" s="17" t="s">
        <v>41</v>
      </c>
      <c r="D32" s="24" t="str">
        <f ca="1">IF(Eingabe!G103&lt;&gt;"",IF(ISNUMBER(Eingabe!G103),Eingabe!G103*1000,CONCATENATE("&lt; ",VALUE(MID(Eingabe!G103,3,10)*1000))),"-")</f>
        <v>-</v>
      </c>
      <c r="E32" s="24" t="str">
        <f ca="1">IF(Eingabe!H103&lt;&gt;"",IF(ISNUMBER(Eingabe!H103),Eingabe!H103*1000,CONCATENATE("&lt; ",VALUE(MID(Eingabe!H103,3,10)*1000))),"-")</f>
        <v>-</v>
      </c>
      <c r="F32" s="24" t="str">
        <f ca="1">IF(Eingabe!I103&lt;&gt;"",IF(ISNUMBER(Eingabe!I103),Eingabe!I103*1000,CONCATENATE("&lt; ",VALUE(MID(Eingabe!I103,3,10)*1000))),"-")</f>
        <v>-</v>
      </c>
      <c r="G32" s="24" t="str">
        <f ca="1">IF(Eingabe!J103&lt;&gt;"",IF(ISNUMBER(Eingabe!J103),Eingabe!J103*1000,CONCATENATE("&lt; ",VALUE(MID(Eingabe!J103,3,10)*1000))),"-")</f>
        <v>-</v>
      </c>
      <c r="H32" s="24" t="str">
        <f ca="1">IF(Eingabe!K103&lt;&gt;"",IF(ISNUMBER(Eingabe!K103),Eingabe!K103*1000,CONCATENATE("&lt; ",VALUE(MID(Eingabe!K103,3,10)*1000))),"-")</f>
        <v>-</v>
      </c>
      <c r="I32" s="24" t="str">
        <f ca="1">IF(Eingabe!L103&lt;&gt;"",IF(ISNUMBER(Eingabe!L103),Eingabe!L103*1000,CONCATENATE("&lt; ",VALUE(MID(Eingabe!L103,3,10)*1000))),"-")</f>
        <v>-</v>
      </c>
      <c r="J32" s="24" t="str">
        <f ca="1">IF(Eingabe!M103&lt;&gt;"",IF(ISNUMBER(Eingabe!M103),Eingabe!M103*1000,CONCATENATE("&lt; ",VALUE(MID(Eingabe!M103,3,10)*1000))),"-")</f>
        <v>-</v>
      </c>
      <c r="K32" s="24" t="str">
        <f ca="1">IF(Eingabe!N103&lt;&gt;"",IF(ISNUMBER(Eingabe!N103),Eingabe!N103*1000,CONCATENATE("&lt; ",VALUE(MID(Eingabe!N103,3,10)*1000))),"-")</f>
        <v>-</v>
      </c>
      <c r="L32" s="24" t="str">
        <f ca="1">IF(Eingabe!O103&lt;&gt;"",IF(ISNUMBER(Eingabe!O103),Eingabe!O103*1000,CONCATENATE("&lt; ",VALUE(MID(Eingabe!O103,3,10)*1000))),"-")</f>
        <v>-</v>
      </c>
      <c r="M32" s="24" t="str">
        <f ca="1">IF(Eingabe!P103&lt;&gt;"",IF(ISNUMBER(Eingabe!P103),Eingabe!P103*1000,CONCATENATE("&lt; ",VALUE(MID(Eingabe!P103,3,10)*1000))),"-")</f>
        <v>-</v>
      </c>
      <c r="N32" s="24" t="str">
        <f ca="1">IF(Eingabe!Q103&lt;&gt;"",IF(ISNUMBER(Eingabe!Q103),Eingabe!Q103*1000,CONCATENATE("&lt; ",VALUE(MID(Eingabe!Q103,3,10)*1000))),"-")</f>
        <v>-</v>
      </c>
      <c r="O32" s="24" t="str">
        <f ca="1">IF(Eingabe!R103&lt;&gt;"",IF(ISNUMBER(Eingabe!R103),Eingabe!R103*1000,CONCATENATE("&lt; ",VALUE(MID(Eingabe!R103,3,10)*1000))),"-")</f>
        <v>-</v>
      </c>
      <c r="P32" s="24" t="str">
        <f ca="1">IF(Eingabe!S103&lt;&gt;"",IF(ISNUMBER(Eingabe!S103),Eingabe!S103*1000,CONCATENATE("&lt; ",VALUE(MID(Eingabe!S103,3,10)*1000))),"-")</f>
        <v>-</v>
      </c>
      <c r="Q32" s="24" t="str">
        <f ca="1">IF(Eingabe!T103&lt;&gt;"",IF(ISNUMBER(Eingabe!T103),Eingabe!T103*1000,CONCATENATE("&lt; ",VALUE(MID(Eingabe!T103,3,10)*1000))),"-")</f>
        <v>-</v>
      </c>
      <c r="R32" s="24" t="str">
        <f ca="1">IF(Eingabe!U103&lt;&gt;"",IF(ISNUMBER(Eingabe!U103),Eingabe!U103*1000,CONCATENATE("&lt; ",VALUE(MID(Eingabe!U103,3,10)*1000))),"-")</f>
        <v>-</v>
      </c>
      <c r="S32" s="24" t="str">
        <f ca="1">IF(Eingabe!V103&lt;&gt;"",IF(ISNUMBER(Eingabe!V103),Eingabe!V103*1000,CONCATENATE("&lt; ",VALUE(MID(Eingabe!V103,3,10)*1000))),"-")</f>
        <v>-</v>
      </c>
      <c r="T32" s="24" t="str">
        <f ca="1">IF(Eingabe!W103&lt;&gt;"",IF(ISNUMBER(Eingabe!W103),Eingabe!W103*1000,CONCATENATE("&lt; ",VALUE(MID(Eingabe!W103,3,10)*1000))),"-")</f>
        <v>-</v>
      </c>
      <c r="U32" s="24" t="str">
        <f ca="1">IF(Eingabe!X103&lt;&gt;"",IF(ISNUMBER(Eingabe!X103),Eingabe!X103*1000,CONCATENATE("&lt; ",VALUE(MID(Eingabe!X103,3,10)*1000))),"-")</f>
        <v>-</v>
      </c>
      <c r="V32" s="24" t="str">
        <f ca="1">IF(Eingabe!Y103&lt;&gt;"",IF(ISNUMBER(Eingabe!Y103),Eingabe!Y103*1000,CONCATENATE("&lt; ",VALUE(MID(Eingabe!Y103,3,10)*1000))),"-")</f>
        <v>-</v>
      </c>
      <c r="W32" s="24" t="str">
        <f ca="1">IF(Eingabe!Z103&lt;&gt;"",IF(ISNUMBER(Eingabe!Z103),Eingabe!Z103*1000,CONCATENATE("&lt; ",VALUE(MID(Eingabe!Z103,3,10)*1000))),"-")</f>
        <v>-</v>
      </c>
      <c r="X32" s="24" t="str">
        <f>IF(Eingabe!AA103&lt;&gt;"",IF(ISNUMBER(Eingabe!AA103),Eingabe!AA103*1000,CONCATENATE("&lt; ",VALUE(MID(Eingabe!AA103,3,10)*1000))),"-")</f>
        <v>-</v>
      </c>
      <c r="Y32" s="24" t="str">
        <f>IF(Eingabe!AB103&lt;&gt;"",IF(ISNUMBER(Eingabe!AB103),Eingabe!AB103*1000,CONCATENATE("&lt; ",VALUE(MID(Eingabe!AB103,3,10)*1000))),"-")</f>
        <v>-</v>
      </c>
      <c r="Z32" s="24" t="str">
        <f>IF(Eingabe!AC103&lt;&gt;"",IF(ISNUMBER(Eingabe!AC103),Eingabe!AC103*1000,CONCATENATE("&lt; ",VALUE(MID(Eingabe!AC103,3,10)*1000))),"-")</f>
        <v>-</v>
      </c>
      <c r="AA32" s="24" t="str">
        <f>IF(Eingabe!AD103&lt;&gt;"",IF(ISNUMBER(Eingabe!AD103),Eingabe!AD103*1000,CONCATENATE("&lt; ",VALUE(MID(Eingabe!AD103,3,10)*1000))),"-")</f>
        <v>-</v>
      </c>
      <c r="AB32" s="24" t="str">
        <f>IF(Eingabe!AE103&lt;&gt;"",IF(ISNUMBER(Eingabe!AE103),Eingabe!AE103*1000,CONCATENATE("&lt; ",VALUE(MID(Eingabe!AE103,3,10)*1000))),"-")</f>
        <v>-</v>
      </c>
      <c r="AC32" s="24" t="str">
        <f>IF(Eingabe!AF103&lt;&gt;"",IF(ISNUMBER(Eingabe!AF103),Eingabe!AF103*1000,CONCATENATE("&lt; ",VALUE(MID(Eingabe!AF103,3,10)*1000))),"-")</f>
        <v>-</v>
      </c>
      <c r="AD32" s="24" t="str">
        <f>IF(Eingabe!AG103&lt;&gt;"",IF(ISNUMBER(Eingabe!AG103),Eingabe!AG103*1000,CONCATENATE("&lt; ",VALUE(MID(Eingabe!AG103,3,10)*1000))),"-")</f>
        <v>-</v>
      </c>
      <c r="AE32" s="24" t="str">
        <f>IF(Eingabe!AH103&lt;&gt;"",IF(ISNUMBER(Eingabe!AH103),Eingabe!AH103*1000,CONCATENATE("&lt; ",VALUE(MID(Eingabe!AH103,3,10)*1000))),"-")</f>
        <v>-</v>
      </c>
      <c r="AF32" s="24" t="str">
        <f>IF(Eingabe!AI103&lt;&gt;"",IF(ISNUMBER(Eingabe!AI103),Eingabe!AI103*1000,CONCATENATE("&lt; ",VALUE(MID(Eingabe!AI103,3,10)*1000))),"-")</f>
        <v>-</v>
      </c>
      <c r="AG32" s="24" t="str">
        <f>IF(Eingabe!AJ103&lt;&gt;"",IF(ISNUMBER(Eingabe!AJ103),Eingabe!AJ103*1000,CONCATENATE("&lt; ",VALUE(MID(Eingabe!AJ103,3,10)*1000))),"-")</f>
        <v>-</v>
      </c>
      <c r="AH32" s="73">
        <v>0.2</v>
      </c>
      <c r="AI32" s="26">
        <v>0.2</v>
      </c>
      <c r="AJ32" s="6">
        <v>1</v>
      </c>
      <c r="AK32" s="40">
        <v>2</v>
      </c>
      <c r="AL32" s="65">
        <v>2</v>
      </c>
    </row>
    <row r="33" spans="1:38" ht="12.95" customHeight="1" x14ac:dyDescent="0.2">
      <c r="A33" s="563" t="s">
        <v>25</v>
      </c>
      <c r="B33" s="564"/>
      <c r="C33" s="17" t="s">
        <v>41</v>
      </c>
      <c r="D33" s="24" t="str">
        <f ca="1">IF(Eingabe!G105&lt;&gt;"",IF(ISNUMBER(Eingabe!G105),Eingabe!G105*1000,CONCATENATE("&lt; ",VALUE(MID(Eingabe!G105,3,10)*1000))),"-")</f>
        <v>-</v>
      </c>
      <c r="E33" s="24" t="str">
        <f ca="1">IF(Eingabe!H105&lt;&gt;"",IF(ISNUMBER(Eingabe!H105),Eingabe!H105*1000,CONCATENATE("&lt; ",VALUE(MID(Eingabe!H105,3,10)*1000))),"-")</f>
        <v>-</v>
      </c>
      <c r="F33" s="24" t="str">
        <f ca="1">IF(Eingabe!I105&lt;&gt;"",IF(ISNUMBER(Eingabe!I105),Eingabe!I105*1000,CONCATENATE("&lt; ",VALUE(MID(Eingabe!I105,3,10)*1000))),"-")</f>
        <v>-</v>
      </c>
      <c r="G33" s="24" t="str">
        <f ca="1">IF(Eingabe!J105&lt;&gt;"",IF(ISNUMBER(Eingabe!J105),Eingabe!J105*1000,CONCATENATE("&lt; ",VALUE(MID(Eingabe!J105,3,10)*1000))),"-")</f>
        <v>-</v>
      </c>
      <c r="H33" s="24" t="str">
        <f ca="1">IF(Eingabe!K105&lt;&gt;"",IF(ISNUMBER(Eingabe!K105),Eingabe!K105*1000,CONCATENATE("&lt; ",VALUE(MID(Eingabe!K105,3,10)*1000))),"-")</f>
        <v>-</v>
      </c>
      <c r="I33" s="24" t="str">
        <f ca="1">IF(Eingabe!L105&lt;&gt;"",IF(ISNUMBER(Eingabe!L105),Eingabe!L105*1000,CONCATENATE("&lt; ",VALUE(MID(Eingabe!L105,3,10)*1000))),"-")</f>
        <v>-</v>
      </c>
      <c r="J33" s="24" t="str">
        <f ca="1">IF(Eingabe!M105&lt;&gt;"",IF(ISNUMBER(Eingabe!M105),Eingabe!M105*1000,CONCATENATE("&lt; ",VALUE(MID(Eingabe!M105,3,10)*1000))),"-")</f>
        <v>-</v>
      </c>
      <c r="K33" s="24" t="str">
        <f ca="1">IF(Eingabe!N105&lt;&gt;"",IF(ISNUMBER(Eingabe!N105),Eingabe!N105*1000,CONCATENATE("&lt; ",VALUE(MID(Eingabe!N105,3,10)*1000))),"-")</f>
        <v>-</v>
      </c>
      <c r="L33" s="24" t="str">
        <f ca="1">IF(Eingabe!O105&lt;&gt;"",IF(ISNUMBER(Eingabe!O105),Eingabe!O105*1000,CONCATENATE("&lt; ",VALUE(MID(Eingabe!O105,3,10)*1000))),"-")</f>
        <v>-</v>
      </c>
      <c r="M33" s="24" t="str">
        <f ca="1">IF(Eingabe!P105&lt;&gt;"",IF(ISNUMBER(Eingabe!P105),Eingabe!P105*1000,CONCATENATE("&lt; ",VALUE(MID(Eingabe!P105,3,10)*1000))),"-")</f>
        <v>-</v>
      </c>
      <c r="N33" s="24" t="str">
        <f ca="1">IF(Eingabe!Q105&lt;&gt;"",IF(ISNUMBER(Eingabe!Q105),Eingabe!Q105*1000,CONCATENATE("&lt; ",VALUE(MID(Eingabe!Q105,3,10)*1000))),"-")</f>
        <v>-</v>
      </c>
      <c r="O33" s="24" t="str">
        <f ca="1">IF(Eingabe!R105&lt;&gt;"",IF(ISNUMBER(Eingabe!R105),Eingabe!R105*1000,CONCATENATE("&lt; ",VALUE(MID(Eingabe!R105,3,10)*1000))),"-")</f>
        <v>-</v>
      </c>
      <c r="P33" s="24" t="str">
        <f ca="1">IF(Eingabe!S105&lt;&gt;"",IF(ISNUMBER(Eingabe!S105),Eingabe!S105*1000,CONCATENATE("&lt; ",VALUE(MID(Eingabe!S105,3,10)*1000))),"-")</f>
        <v>-</v>
      </c>
      <c r="Q33" s="24" t="str">
        <f ca="1">IF(Eingabe!T105&lt;&gt;"",IF(ISNUMBER(Eingabe!T105),Eingabe!T105*1000,CONCATENATE("&lt; ",VALUE(MID(Eingabe!T105,3,10)*1000))),"-")</f>
        <v>-</v>
      </c>
      <c r="R33" s="24" t="str">
        <f ca="1">IF(Eingabe!U105&lt;&gt;"",IF(ISNUMBER(Eingabe!U105),Eingabe!U105*1000,CONCATENATE("&lt; ",VALUE(MID(Eingabe!U105,3,10)*1000))),"-")</f>
        <v>-</v>
      </c>
      <c r="S33" s="24" t="str">
        <f ca="1">IF(Eingabe!V105&lt;&gt;"",IF(ISNUMBER(Eingabe!V105),Eingabe!V105*1000,CONCATENATE("&lt; ",VALUE(MID(Eingabe!V105,3,10)*1000))),"-")</f>
        <v>-</v>
      </c>
      <c r="T33" s="24" t="str">
        <f ca="1">IF(Eingabe!W105&lt;&gt;"",IF(ISNUMBER(Eingabe!W105),Eingabe!W105*1000,CONCATENATE("&lt; ",VALUE(MID(Eingabe!W105,3,10)*1000))),"-")</f>
        <v>-</v>
      </c>
      <c r="U33" s="24" t="str">
        <f ca="1">IF(Eingabe!X105&lt;&gt;"",IF(ISNUMBER(Eingabe!X105),Eingabe!X105*1000,CONCATENATE("&lt; ",VALUE(MID(Eingabe!X105,3,10)*1000))),"-")</f>
        <v>-</v>
      </c>
      <c r="V33" s="24" t="str">
        <f ca="1">IF(Eingabe!Y105&lt;&gt;"",IF(ISNUMBER(Eingabe!Y105),Eingabe!Y105*1000,CONCATENATE("&lt; ",VALUE(MID(Eingabe!Y105,3,10)*1000))),"-")</f>
        <v>-</v>
      </c>
      <c r="W33" s="24" t="str">
        <f ca="1">IF(Eingabe!Z105&lt;&gt;"",IF(ISNUMBER(Eingabe!Z105),Eingabe!Z105*1000,CONCATENATE("&lt; ",VALUE(MID(Eingabe!Z105,3,10)*1000))),"-")</f>
        <v>-</v>
      </c>
      <c r="X33" s="24" t="str">
        <f>IF(Eingabe!AA105&lt;&gt;"",IF(ISNUMBER(Eingabe!AA105),Eingabe!AA105*1000,CONCATENATE("&lt; ",VALUE(MID(Eingabe!AA105,3,10)*1000))),"-")</f>
        <v>-</v>
      </c>
      <c r="Y33" s="24" t="str">
        <f>IF(Eingabe!AB105&lt;&gt;"",IF(ISNUMBER(Eingabe!AB105),Eingabe!AB105*1000,CONCATENATE("&lt; ",VALUE(MID(Eingabe!AB105,3,10)*1000))),"-")</f>
        <v>-</v>
      </c>
      <c r="Z33" s="24" t="str">
        <f>IF(Eingabe!AC105&lt;&gt;"",IF(ISNUMBER(Eingabe!AC105),Eingabe!AC105*1000,CONCATENATE("&lt; ",VALUE(MID(Eingabe!AC105,3,10)*1000))),"-")</f>
        <v>-</v>
      </c>
      <c r="AA33" s="24" t="str">
        <f>IF(Eingabe!AD105&lt;&gt;"",IF(ISNUMBER(Eingabe!AD105),Eingabe!AD105*1000,CONCATENATE("&lt; ",VALUE(MID(Eingabe!AD105,3,10)*1000))),"-")</f>
        <v>-</v>
      </c>
      <c r="AB33" s="24" t="str">
        <f>IF(Eingabe!AE105&lt;&gt;"",IF(ISNUMBER(Eingabe!AE105),Eingabe!AE105*1000,CONCATENATE("&lt; ",VALUE(MID(Eingabe!AE105,3,10)*1000))),"-")</f>
        <v>-</v>
      </c>
      <c r="AC33" s="24" t="str">
        <f>IF(Eingabe!AF105&lt;&gt;"",IF(ISNUMBER(Eingabe!AF105),Eingabe!AF105*1000,CONCATENATE("&lt; ",VALUE(MID(Eingabe!AF105,3,10)*1000))),"-")</f>
        <v>-</v>
      </c>
      <c r="AD33" s="24" t="str">
        <f>IF(Eingabe!AG105&lt;&gt;"",IF(ISNUMBER(Eingabe!AG105),Eingabe!AG105*1000,CONCATENATE("&lt; ",VALUE(MID(Eingabe!AG105,3,10)*1000))),"-")</f>
        <v>-</v>
      </c>
      <c r="AE33" s="24" t="str">
        <f>IF(Eingabe!AH105&lt;&gt;"",IF(ISNUMBER(Eingabe!AH105),Eingabe!AH105*1000,CONCATENATE("&lt; ",VALUE(MID(Eingabe!AH105,3,10)*1000))),"-")</f>
        <v>-</v>
      </c>
      <c r="AF33" s="24" t="str">
        <f>IF(Eingabe!AI105&lt;&gt;"",IF(ISNUMBER(Eingabe!AI105),Eingabe!AI105*1000,CONCATENATE("&lt; ",VALUE(MID(Eingabe!AI105,3,10)*1000))),"-")</f>
        <v>-</v>
      </c>
      <c r="AG33" s="24" t="str">
        <f>IF(Eingabe!AJ105&lt;&gt;"",IF(ISNUMBER(Eingabe!AJ105),Eingabe!AJ105*1000,CONCATENATE("&lt; ",VALUE(MID(Eingabe!AJ105,3,10)*1000))),"-")</f>
        <v>-</v>
      </c>
      <c r="AH33" s="73">
        <v>100</v>
      </c>
      <c r="AI33" s="26">
        <v>100</v>
      </c>
      <c r="AJ33" s="6">
        <v>300</v>
      </c>
      <c r="AK33" s="40">
        <v>400</v>
      </c>
      <c r="AL33" s="65">
        <v>400</v>
      </c>
    </row>
    <row r="34" spans="1:38" ht="12.95" customHeight="1" thickBot="1" x14ac:dyDescent="0.25">
      <c r="A34" s="573" t="s">
        <v>42</v>
      </c>
      <c r="B34" s="574"/>
      <c r="C34" s="18" t="s">
        <v>41</v>
      </c>
      <c r="D34" s="44" t="str">
        <f ca="1">IF(Eingabe!G93&lt;&gt;"",IF(ISNUMBER(Eingabe!G93),Eingabe!G93*1000,CONCATENATE("&lt; ",VALUE(MID(Eingabe!G93,3,10)*1000))),"-")</f>
        <v>-</v>
      </c>
      <c r="E34" s="44" t="str">
        <f ca="1">IF(Eingabe!H93&lt;&gt;"",IF(ISNUMBER(Eingabe!H93),Eingabe!H93*1000,CONCATENATE("&lt; ",VALUE(MID(Eingabe!H93,3,10)*1000))),"-")</f>
        <v>-</v>
      </c>
      <c r="F34" s="44" t="str">
        <f ca="1">IF(Eingabe!I93&lt;&gt;"",IF(ISNUMBER(Eingabe!I93),Eingabe!I93*1000,CONCATENATE("&lt; ",VALUE(MID(Eingabe!I93,3,10)*1000))),"-")</f>
        <v>-</v>
      </c>
      <c r="G34" s="44" t="str">
        <f ca="1">IF(Eingabe!J93&lt;&gt;"",IF(ISNUMBER(Eingabe!J93),Eingabe!J93*1000,CONCATENATE("&lt; ",VALUE(MID(Eingabe!J93,3,10)*1000))),"-")</f>
        <v>-</v>
      </c>
      <c r="H34" s="44" t="str">
        <f ca="1">IF(Eingabe!K93&lt;&gt;"",IF(ISNUMBER(Eingabe!K93),Eingabe!K93*1000,CONCATENATE("&lt; ",VALUE(MID(Eingabe!K93,3,10)*1000))),"-")</f>
        <v>-</v>
      </c>
      <c r="I34" s="44" t="str">
        <f ca="1">IF(Eingabe!L93&lt;&gt;"",IF(ISNUMBER(Eingabe!L93),Eingabe!L93*1000,CONCATENATE("&lt; ",VALUE(MID(Eingabe!L93,3,10)*1000))),"-")</f>
        <v>-</v>
      </c>
      <c r="J34" s="44" t="str">
        <f ca="1">IF(Eingabe!M93&lt;&gt;"",IF(ISNUMBER(Eingabe!M93),Eingabe!M93*1000,CONCATENATE("&lt; ",VALUE(MID(Eingabe!M93,3,10)*1000))),"-")</f>
        <v>-</v>
      </c>
      <c r="K34" s="44" t="str">
        <f ca="1">IF(Eingabe!N93&lt;&gt;"",IF(ISNUMBER(Eingabe!N93),Eingabe!N93*1000,CONCATENATE("&lt; ",VALUE(MID(Eingabe!N93,3,10)*1000))),"-")</f>
        <v>-</v>
      </c>
      <c r="L34" s="44" t="str">
        <f ca="1">IF(Eingabe!O93&lt;&gt;"",IF(ISNUMBER(Eingabe!O93),Eingabe!O93*1000,CONCATENATE("&lt; ",VALUE(MID(Eingabe!O93,3,10)*1000))),"-")</f>
        <v>-</v>
      </c>
      <c r="M34" s="44" t="str">
        <f ca="1">IF(Eingabe!P93&lt;&gt;"",IF(ISNUMBER(Eingabe!P93),Eingabe!P93*1000,CONCATENATE("&lt; ",VALUE(MID(Eingabe!P93,3,10)*1000))),"-")</f>
        <v>-</v>
      </c>
      <c r="N34" s="44" t="str">
        <f ca="1">IF(Eingabe!Q93&lt;&gt;"",IF(ISNUMBER(Eingabe!Q93),Eingabe!Q93*1000,CONCATENATE("&lt; ",VALUE(MID(Eingabe!Q93,3,10)*1000))),"-")</f>
        <v>-</v>
      </c>
      <c r="O34" s="44" t="str">
        <f ca="1">IF(Eingabe!R93&lt;&gt;"",IF(ISNUMBER(Eingabe!R93),Eingabe!R93*1000,CONCATENATE("&lt; ",VALUE(MID(Eingabe!R93,3,10)*1000))),"-")</f>
        <v>-</v>
      </c>
      <c r="P34" s="44" t="str">
        <f ca="1">IF(Eingabe!S93&lt;&gt;"",IF(ISNUMBER(Eingabe!S93),Eingabe!S93*1000,CONCATENATE("&lt; ",VALUE(MID(Eingabe!S93,3,10)*1000))),"-")</f>
        <v>-</v>
      </c>
      <c r="Q34" s="44" t="str">
        <f ca="1">IF(Eingabe!T93&lt;&gt;"",IF(ISNUMBER(Eingabe!T93),Eingabe!T93*1000,CONCATENATE("&lt; ",VALUE(MID(Eingabe!T93,3,10)*1000))),"-")</f>
        <v>-</v>
      </c>
      <c r="R34" s="44" t="str">
        <f ca="1">IF(Eingabe!U93&lt;&gt;"",IF(ISNUMBER(Eingabe!U93),Eingabe!U93*1000,CONCATENATE("&lt; ",VALUE(MID(Eingabe!U93,3,10)*1000))),"-")</f>
        <v>-</v>
      </c>
      <c r="S34" s="44" t="str">
        <f ca="1">IF(Eingabe!V93&lt;&gt;"",IF(ISNUMBER(Eingabe!V93),Eingabe!V93*1000,CONCATENATE("&lt; ",VALUE(MID(Eingabe!V93,3,10)*1000))),"-")</f>
        <v>-</v>
      </c>
      <c r="T34" s="44" t="str">
        <f ca="1">IF(Eingabe!W93&lt;&gt;"",IF(ISNUMBER(Eingabe!W93),Eingabe!W93*1000,CONCATENATE("&lt; ",VALUE(MID(Eingabe!W93,3,10)*1000))),"-")</f>
        <v>-</v>
      </c>
      <c r="U34" s="44" t="str">
        <f ca="1">IF(Eingabe!X93&lt;&gt;"",IF(ISNUMBER(Eingabe!X93),Eingabe!X93*1000,CONCATENATE("&lt; ",VALUE(MID(Eingabe!X93,3,10)*1000))),"-")</f>
        <v>-</v>
      </c>
      <c r="V34" s="44" t="str">
        <f ca="1">IF(Eingabe!Y93&lt;&gt;"",IF(ISNUMBER(Eingabe!Y93),Eingabe!Y93*1000,CONCATENATE("&lt; ",VALUE(MID(Eingabe!Y93,3,10)*1000))),"-")</f>
        <v>-</v>
      </c>
      <c r="W34" s="44" t="str">
        <f ca="1">IF(Eingabe!Z93&lt;&gt;"",IF(ISNUMBER(Eingabe!Z93),Eingabe!Z93*1000,CONCATENATE("&lt; ",VALUE(MID(Eingabe!Z93,3,10)*1000))),"-")</f>
        <v>-</v>
      </c>
      <c r="X34" s="44" t="str">
        <f>IF(Eingabe!AA93&lt;&gt;"",IF(ISNUMBER(Eingabe!AA93),Eingabe!AA93*1000,CONCATENATE("&lt; ",VALUE(MID(Eingabe!AA93,3,10)*1000))),"-")</f>
        <v>-</v>
      </c>
      <c r="Y34" s="44" t="str">
        <f>IF(Eingabe!AB93&lt;&gt;"",IF(ISNUMBER(Eingabe!AB93),Eingabe!AB93*1000,CONCATENATE("&lt; ",VALUE(MID(Eingabe!AB93,3,10)*1000))),"-")</f>
        <v>-</v>
      </c>
      <c r="Z34" s="44" t="str">
        <f>IF(Eingabe!AC93&lt;&gt;"",IF(ISNUMBER(Eingabe!AC93),Eingabe!AC93*1000,CONCATENATE("&lt; ",VALUE(MID(Eingabe!AC93,3,10)*1000))),"-")</f>
        <v>-</v>
      </c>
      <c r="AA34" s="44" t="str">
        <f>IF(Eingabe!AD93&lt;&gt;"",IF(ISNUMBER(Eingabe!AD93),Eingabe!AD93*1000,CONCATENATE("&lt; ",VALUE(MID(Eingabe!AD93,3,10)*1000))),"-")</f>
        <v>-</v>
      </c>
      <c r="AB34" s="44" t="str">
        <f>IF(Eingabe!AE93&lt;&gt;"",IF(ISNUMBER(Eingabe!AE93),Eingabe!AE93*1000,CONCATENATE("&lt; ",VALUE(MID(Eingabe!AE93,3,10)*1000))),"-")</f>
        <v>-</v>
      </c>
      <c r="AC34" s="44" t="str">
        <f>IF(Eingabe!AF93&lt;&gt;"",IF(ISNUMBER(Eingabe!AF93),Eingabe!AF93*1000,CONCATENATE("&lt; ",VALUE(MID(Eingabe!AF93,3,10)*1000))),"-")</f>
        <v>-</v>
      </c>
      <c r="AD34" s="44" t="str">
        <f>IF(Eingabe!AG93&lt;&gt;"",IF(ISNUMBER(Eingabe!AG93),Eingabe!AG93*1000,CONCATENATE("&lt; ",VALUE(MID(Eingabe!AG93,3,10)*1000))),"-")</f>
        <v>-</v>
      </c>
      <c r="AE34" s="44" t="str">
        <f>IF(Eingabe!AH93&lt;&gt;"",IF(ISNUMBER(Eingabe!AH93),Eingabe!AH93*1000,CONCATENATE("&lt; ",VALUE(MID(Eingabe!AH93,3,10)*1000))),"-")</f>
        <v>-</v>
      </c>
      <c r="AF34" s="44" t="str">
        <f>IF(Eingabe!AI93&lt;&gt;"",IF(ISNUMBER(Eingabe!AI93),Eingabe!AI93*1000,CONCATENATE("&lt; ",VALUE(MID(Eingabe!AI93,3,10)*1000))),"-")</f>
        <v>-</v>
      </c>
      <c r="AG34" s="44" t="str">
        <f>IF(Eingabe!AJ93&lt;&gt;"",IF(ISNUMBER(Eingabe!AJ93),Eingabe!AJ93*1000,CONCATENATE("&lt; ",VALUE(MID(Eingabe!AJ93,3,10)*1000))),"-")</f>
        <v>-</v>
      </c>
      <c r="AH34" s="74">
        <v>10</v>
      </c>
      <c r="AI34" s="14">
        <v>10</v>
      </c>
      <c r="AJ34" s="34">
        <v>50</v>
      </c>
      <c r="AK34" s="43">
        <v>100</v>
      </c>
      <c r="AL34" s="67">
        <v>100</v>
      </c>
    </row>
    <row r="35" spans="1:38" ht="3.95" customHeight="1" x14ac:dyDescent="0.2">
      <c r="A35" s="3"/>
      <c r="B35" s="3"/>
    </row>
    <row r="36" spans="1:38" x14ac:dyDescent="0.2">
      <c r="A36" s="2" t="s">
        <v>43</v>
      </c>
      <c r="B36" s="457" t="s">
        <v>271</v>
      </c>
      <c r="C36" s="457"/>
      <c r="D36" s="457"/>
      <c r="E36" s="457"/>
      <c r="F36" s="457"/>
      <c r="G36" s="457"/>
      <c r="H36" s="457"/>
      <c r="I36" s="457"/>
      <c r="J36" s="457"/>
      <c r="K36" s="457"/>
      <c r="L36" s="457"/>
      <c r="M36" s="457"/>
      <c r="N36" s="457"/>
      <c r="O36" s="457"/>
      <c r="P36" s="457"/>
      <c r="Q36" s="457"/>
      <c r="R36" s="457"/>
      <c r="S36" s="457"/>
      <c r="T36" s="457"/>
      <c r="U36" s="457"/>
      <c r="V36" s="457"/>
      <c r="W36" s="457"/>
      <c r="X36" s="457"/>
      <c r="Y36" s="457"/>
      <c r="Z36" s="457"/>
      <c r="AA36" s="457"/>
      <c r="AB36" s="457"/>
      <c r="AC36" s="457"/>
      <c r="AD36" s="457"/>
      <c r="AE36" s="457"/>
      <c r="AF36" s="457"/>
      <c r="AG36" s="457"/>
      <c r="AH36" s="457"/>
      <c r="AI36" s="457"/>
      <c r="AJ36" s="457"/>
      <c r="AK36" s="457"/>
      <c r="AL36" s="457"/>
    </row>
    <row r="37" spans="1:38" ht="22.5" customHeight="1" x14ac:dyDescent="0.2">
      <c r="B37" s="460" t="s">
        <v>152</v>
      </c>
      <c r="C37" s="460"/>
      <c r="D37" s="460"/>
      <c r="E37" s="460"/>
      <c r="F37" s="460"/>
      <c r="G37" s="460"/>
      <c r="H37" s="460"/>
      <c r="I37" s="460"/>
      <c r="J37" s="460"/>
      <c r="K37" s="460"/>
      <c r="L37" s="460"/>
      <c r="M37" s="460"/>
      <c r="N37" s="460"/>
      <c r="O37" s="460"/>
      <c r="P37" s="460"/>
      <c r="Q37" s="460"/>
      <c r="R37" s="460"/>
      <c r="S37" s="460"/>
      <c r="T37" s="460"/>
      <c r="U37" s="460"/>
      <c r="V37" s="460"/>
      <c r="W37" s="460"/>
      <c r="X37" s="460"/>
      <c r="Y37" s="460"/>
      <c r="Z37" s="460"/>
      <c r="AA37" s="460"/>
      <c r="AB37" s="460"/>
      <c r="AC37" s="460"/>
      <c r="AD37" s="460"/>
      <c r="AE37" s="460"/>
      <c r="AF37" s="460"/>
      <c r="AG37" s="460"/>
      <c r="AH37" s="460"/>
      <c r="AI37" s="460"/>
      <c r="AJ37" s="460"/>
      <c r="AK37" s="460"/>
      <c r="AL37" s="460"/>
    </row>
    <row r="38" spans="1:38" ht="6.75" customHeight="1" x14ac:dyDescent="0.2">
      <c r="A38" s="9"/>
      <c r="B38" s="9"/>
      <c r="C38" s="7"/>
    </row>
    <row r="39" spans="1:38" x14ac:dyDescent="0.2">
      <c r="A39" s="543" t="s">
        <v>286</v>
      </c>
      <c r="B39" s="543"/>
      <c r="C39" s="543"/>
      <c r="D39" s="543"/>
      <c r="E39" s="543"/>
      <c r="F39" s="543"/>
      <c r="G39" s="543"/>
      <c r="H39" s="543"/>
      <c r="I39" s="543"/>
      <c r="J39" s="543"/>
      <c r="K39" s="543"/>
      <c r="L39" s="543"/>
      <c r="M39" s="543"/>
      <c r="N39" s="543"/>
      <c r="O39" s="543"/>
      <c r="P39" s="543"/>
      <c r="Q39" s="543"/>
      <c r="R39" s="543"/>
      <c r="S39" s="543"/>
      <c r="T39" s="543"/>
      <c r="U39" s="543"/>
      <c r="V39" s="543"/>
      <c r="W39" s="543"/>
      <c r="X39" s="543"/>
      <c r="Y39" s="543"/>
      <c r="Z39" s="543"/>
      <c r="AA39" s="543"/>
      <c r="AB39" s="543"/>
      <c r="AC39" s="543"/>
      <c r="AD39" s="543"/>
      <c r="AE39" s="543"/>
      <c r="AF39" s="543"/>
      <c r="AG39" s="543"/>
      <c r="AH39" s="543"/>
      <c r="AI39" s="543"/>
      <c r="AJ39" s="543"/>
      <c r="AK39" s="543"/>
      <c r="AL39" s="543"/>
    </row>
    <row r="40" spans="1:38" x14ac:dyDescent="0.2">
      <c r="A40" s="543" t="s">
        <v>287</v>
      </c>
      <c r="B40" s="543"/>
      <c r="C40" s="543"/>
      <c r="D40" s="543"/>
      <c r="E40" s="543"/>
      <c r="F40" s="543"/>
      <c r="G40" s="543"/>
      <c r="H40" s="543"/>
      <c r="I40" s="543"/>
      <c r="J40" s="543"/>
      <c r="K40" s="543"/>
      <c r="L40" s="543"/>
      <c r="M40" s="543"/>
      <c r="N40" s="543"/>
      <c r="O40" s="543"/>
      <c r="P40" s="543"/>
      <c r="Q40" s="543"/>
      <c r="R40" s="543"/>
      <c r="S40" s="543"/>
      <c r="T40" s="543"/>
      <c r="U40" s="543"/>
      <c r="V40" s="543"/>
      <c r="W40" s="543"/>
      <c r="X40" s="543"/>
      <c r="Y40" s="543"/>
      <c r="Z40" s="543"/>
      <c r="AA40" s="543"/>
      <c r="AB40" s="543"/>
      <c r="AC40" s="543"/>
      <c r="AD40" s="543"/>
      <c r="AE40" s="543"/>
      <c r="AF40" s="543"/>
      <c r="AG40" s="543"/>
      <c r="AH40" s="543"/>
      <c r="AI40" s="543"/>
      <c r="AJ40" s="543"/>
      <c r="AK40" s="543"/>
      <c r="AL40" s="543"/>
    </row>
    <row r="41" spans="1:38" ht="36.75" customHeight="1" x14ac:dyDescent="0.2">
      <c r="A41" s="544" t="s">
        <v>303</v>
      </c>
      <c r="B41" s="544"/>
      <c r="C41" s="544"/>
      <c r="D41" s="544"/>
      <c r="E41" s="544"/>
      <c r="F41" s="544"/>
      <c r="G41" s="544"/>
      <c r="H41" s="544"/>
      <c r="I41" s="544"/>
      <c r="J41" s="544"/>
      <c r="K41" s="544"/>
      <c r="L41" s="544"/>
      <c r="M41" s="544"/>
      <c r="N41" s="544"/>
      <c r="O41" s="544"/>
      <c r="P41" s="544"/>
      <c r="Q41" s="544"/>
      <c r="R41" s="544"/>
      <c r="S41" s="544"/>
      <c r="T41" s="544"/>
      <c r="U41" s="544"/>
      <c r="V41" s="544"/>
      <c r="W41" s="544"/>
      <c r="X41" s="544"/>
      <c r="Y41" s="544"/>
      <c r="Z41" s="544"/>
      <c r="AA41" s="544"/>
      <c r="AB41" s="544"/>
      <c r="AC41" s="544"/>
      <c r="AD41" s="544"/>
      <c r="AE41" s="544"/>
      <c r="AF41" s="544"/>
      <c r="AG41" s="544"/>
      <c r="AH41" s="544"/>
      <c r="AI41" s="544"/>
      <c r="AJ41" s="544"/>
      <c r="AK41" s="544"/>
      <c r="AL41" s="544"/>
    </row>
    <row r="42" spans="1:38" x14ac:dyDescent="0.2">
      <c r="C42" s="38"/>
    </row>
    <row r="51" spans="3:33" x14ac:dyDescent="0.2">
      <c r="C51" t="s">
        <v>297</v>
      </c>
      <c r="D51">
        <f ca="1">IF(AND(OR(ISNUMBER(SEARCH("Beton",D$6)),ISNUMBER(SEARCH("Wand",D$6)),ISNUMBER(SEARCH("Rinne",D$6)),ISNUMBER(SEARCH("Bord",D$6)),ISNUMBER(SEARCH("Mörtel",D$6)),ISNUMBER(SEARCH("Kappe",D$6)),ISNUMBER(SEARCH("HGT",D$6))),OR(D$22&gt;12.5,D$22&lt;7)),1,0)</f>
        <v>0</v>
      </c>
      <c r="E51" s="418">
        <f t="shared" ref="E51:V51" ca="1" si="0">IF(AND(OR(ISNUMBER(SEARCH("Beton",E$6)),ISNUMBER(SEARCH("Wand",E$6)),ISNUMBER(SEARCH("Rinne",E$6)),ISNUMBER(SEARCH("Bord",E$6)),ISNUMBER(SEARCH("Mörtel",E$6)),ISNUMBER(SEARCH("Kappe",E$6)),ISNUMBER(SEARCH("HGT",E$6))),OR(E$22&gt;12.5,E$22&lt;7)),1,0)</f>
        <v>0</v>
      </c>
      <c r="F51" s="418">
        <f t="shared" ca="1" si="0"/>
        <v>0</v>
      </c>
      <c r="G51" s="418">
        <f t="shared" ca="1" si="0"/>
        <v>0</v>
      </c>
      <c r="H51" s="418">
        <f t="shared" ca="1" si="0"/>
        <v>0</v>
      </c>
      <c r="I51" s="418">
        <f t="shared" ca="1" si="0"/>
        <v>0</v>
      </c>
      <c r="J51" s="418">
        <f t="shared" ca="1" si="0"/>
        <v>0</v>
      </c>
      <c r="K51" s="418">
        <f t="shared" ca="1" si="0"/>
        <v>0</v>
      </c>
      <c r="L51" s="418">
        <f t="shared" ca="1" si="0"/>
        <v>0</v>
      </c>
      <c r="M51" s="418">
        <f t="shared" ca="1" si="0"/>
        <v>0</v>
      </c>
      <c r="N51" s="418">
        <f t="shared" ca="1" si="0"/>
        <v>0</v>
      </c>
      <c r="O51" s="418">
        <f t="shared" ca="1" si="0"/>
        <v>0</v>
      </c>
      <c r="P51" s="418">
        <f t="shared" ca="1" si="0"/>
        <v>0</v>
      </c>
      <c r="Q51" s="418">
        <f t="shared" ca="1" si="0"/>
        <v>0</v>
      </c>
      <c r="R51" s="418">
        <f t="shared" ca="1" si="0"/>
        <v>0</v>
      </c>
      <c r="S51" s="418">
        <f t="shared" ca="1" si="0"/>
        <v>0</v>
      </c>
      <c r="T51" s="418">
        <f t="shared" ca="1" si="0"/>
        <v>0</v>
      </c>
      <c r="U51" s="418">
        <f t="shared" ca="1" si="0"/>
        <v>0</v>
      </c>
      <c r="V51" s="418">
        <f t="shared" ca="1" si="0"/>
        <v>0</v>
      </c>
      <c r="W51" s="416">
        <f t="shared" ref="W51:AG51" ca="1" si="1">IF(AND(OR(ISNUMBER(SEARCH("Beton",W$6)),ISNUMBER(SEARCH("Bord",W$6)),ISNUMBER(SEARCH("Mörtel",W$6)),ISNUMBER(SEARCH("Kappe",W$6)),ISNUMBER(SEARCH("HGT",W$6))),OR(W$22&gt;12.5,W$22&lt;7)),1,0)</f>
        <v>0</v>
      </c>
      <c r="X51" s="416">
        <f t="shared" si="1"/>
        <v>0</v>
      </c>
      <c r="Y51" s="416">
        <f t="shared" si="1"/>
        <v>0</v>
      </c>
      <c r="Z51" s="416">
        <f t="shared" si="1"/>
        <v>0</v>
      </c>
      <c r="AA51" s="416">
        <f t="shared" si="1"/>
        <v>0</v>
      </c>
      <c r="AB51" s="416">
        <f t="shared" si="1"/>
        <v>0</v>
      </c>
      <c r="AC51" s="416">
        <f t="shared" si="1"/>
        <v>0</v>
      </c>
      <c r="AD51" s="416">
        <f t="shared" si="1"/>
        <v>0</v>
      </c>
      <c r="AE51" s="416">
        <f t="shared" si="1"/>
        <v>0</v>
      </c>
      <c r="AF51" s="416">
        <f t="shared" si="1"/>
        <v>0</v>
      </c>
      <c r="AG51" s="416">
        <f t="shared" si="1"/>
        <v>0</v>
      </c>
    </row>
    <row r="52" spans="3:33" x14ac:dyDescent="0.2">
      <c r="C52" t="s">
        <v>300</v>
      </c>
      <c r="D52" s="415">
        <f ca="1">IF(AND(OR(ISNUMBER(SEARCH("Beton",D$6)),ISNUMBER(SEARCH("Wand",D$6)),ISNUMBER(SEARCH("Rinne",D$6)),ISNUMBER(SEARCH("Bord",D$6)),ISNUMBER(SEARCH("Mörtel",D$6)),ISNUMBER(SEARCH("Kappe",D$6)),ISNUMBER(SEARCH("HGT",D$6))),D$23&gt;$AH$23),1,0)</f>
        <v>0</v>
      </c>
      <c r="E52" s="418">
        <f t="shared" ref="E52:V52" ca="1" si="2">IF(AND(OR(ISNUMBER(SEARCH("Beton",E$6)),ISNUMBER(SEARCH("Wand",E$6)),ISNUMBER(SEARCH("Rinne",E$6)),ISNUMBER(SEARCH("Bord",E$6)),ISNUMBER(SEARCH("Mörtel",E$6)),ISNUMBER(SEARCH("Kappe",E$6)),ISNUMBER(SEARCH("HGT",E$6))),E$23&gt;$AH$23),1,0)</f>
        <v>0</v>
      </c>
      <c r="F52" s="418">
        <f t="shared" ca="1" si="2"/>
        <v>0</v>
      </c>
      <c r="G52" s="418">
        <f t="shared" ca="1" si="2"/>
        <v>0</v>
      </c>
      <c r="H52" s="418">
        <f t="shared" ca="1" si="2"/>
        <v>0</v>
      </c>
      <c r="I52" s="418">
        <f t="shared" ca="1" si="2"/>
        <v>0</v>
      </c>
      <c r="J52" s="418">
        <f t="shared" ca="1" si="2"/>
        <v>0</v>
      </c>
      <c r="K52" s="418">
        <f t="shared" ca="1" si="2"/>
        <v>0</v>
      </c>
      <c r="L52" s="418">
        <f t="shared" ca="1" si="2"/>
        <v>0</v>
      </c>
      <c r="M52" s="418">
        <f t="shared" ca="1" si="2"/>
        <v>0</v>
      </c>
      <c r="N52" s="418">
        <f t="shared" ca="1" si="2"/>
        <v>0</v>
      </c>
      <c r="O52" s="418">
        <f t="shared" ca="1" si="2"/>
        <v>0</v>
      </c>
      <c r="P52" s="418">
        <f t="shared" ca="1" si="2"/>
        <v>0</v>
      </c>
      <c r="Q52" s="418">
        <f t="shared" ca="1" si="2"/>
        <v>0</v>
      </c>
      <c r="R52" s="418">
        <f t="shared" ca="1" si="2"/>
        <v>0</v>
      </c>
      <c r="S52" s="418">
        <f t="shared" ca="1" si="2"/>
        <v>0</v>
      </c>
      <c r="T52" s="418">
        <f t="shared" ca="1" si="2"/>
        <v>0</v>
      </c>
      <c r="U52" s="418">
        <f t="shared" ca="1" si="2"/>
        <v>0</v>
      </c>
      <c r="V52" s="418">
        <f t="shared" ca="1" si="2"/>
        <v>0</v>
      </c>
      <c r="W52" s="416">
        <f t="shared" ref="W52:AG52" ca="1" si="3">IF(AND(OR(ISNUMBER(SEARCH("Beton",W$6)),ISNUMBER(SEARCH("Bord",W$6)),ISNUMBER(SEARCH("Mörtel",W$6)),ISNUMBER(SEARCH("Kappe",W$6)),ISNUMBER(SEARCH("HGT",W$6))),W$23&gt;$AH$23),1,0)</f>
        <v>0</v>
      </c>
      <c r="X52" s="416">
        <f t="shared" si="3"/>
        <v>0</v>
      </c>
      <c r="Y52" s="416">
        <f t="shared" si="3"/>
        <v>0</v>
      </c>
      <c r="Z52" s="416">
        <f t="shared" si="3"/>
        <v>0</v>
      </c>
      <c r="AA52" s="416">
        <f t="shared" si="3"/>
        <v>0</v>
      </c>
      <c r="AB52" s="416">
        <f t="shared" si="3"/>
        <v>0</v>
      </c>
      <c r="AC52" s="416">
        <f t="shared" si="3"/>
        <v>0</v>
      </c>
      <c r="AD52" s="416">
        <f t="shared" si="3"/>
        <v>0</v>
      </c>
      <c r="AE52" s="416">
        <f t="shared" si="3"/>
        <v>0</v>
      </c>
      <c r="AF52" s="416">
        <f t="shared" si="3"/>
        <v>0</v>
      </c>
      <c r="AG52" s="416">
        <f t="shared" si="3"/>
        <v>0</v>
      </c>
    </row>
    <row r="53" spans="3:33" x14ac:dyDescent="0.2">
      <c r="C53" s="415" t="s">
        <v>301</v>
      </c>
      <c r="D53" s="415">
        <f ca="1">IF(AND(OR(ISNUMBER(SEARCH("Beton",D$6)),ISNUMBER(SEARCH("Wand",D$6)),ISNUMBER(SEARCH("Rinne",D$6)),ISNUMBER(SEARCH("Bord",D$6)),ISNUMBER(SEARCH("Mörtel",D$6)),ISNUMBER(SEARCH("Kappe",D$6)),ISNUMBER(SEARCH("HGT",D$6))),D$23&gt;$AI$23),1,0)</f>
        <v>0</v>
      </c>
      <c r="E53" s="418">
        <f t="shared" ref="E53:V53" ca="1" si="4">IF(AND(OR(ISNUMBER(SEARCH("Beton",E$6)),ISNUMBER(SEARCH("Wand",E$6)),ISNUMBER(SEARCH("Rinne",E$6)),ISNUMBER(SEARCH("Bord",E$6)),ISNUMBER(SEARCH("Mörtel",E$6)),ISNUMBER(SEARCH("Kappe",E$6)),ISNUMBER(SEARCH("HGT",E$6))),E$23&gt;$AI$23),1,0)</f>
        <v>0</v>
      </c>
      <c r="F53" s="418">
        <f t="shared" ca="1" si="4"/>
        <v>0</v>
      </c>
      <c r="G53" s="418">
        <f t="shared" ca="1" si="4"/>
        <v>0</v>
      </c>
      <c r="H53" s="418">
        <f t="shared" ca="1" si="4"/>
        <v>0</v>
      </c>
      <c r="I53" s="418">
        <f t="shared" ca="1" si="4"/>
        <v>0</v>
      </c>
      <c r="J53" s="418">
        <f t="shared" ca="1" si="4"/>
        <v>0</v>
      </c>
      <c r="K53" s="418">
        <f t="shared" ca="1" si="4"/>
        <v>0</v>
      </c>
      <c r="L53" s="418">
        <f t="shared" ca="1" si="4"/>
        <v>0</v>
      </c>
      <c r="M53" s="418">
        <f t="shared" ca="1" si="4"/>
        <v>0</v>
      </c>
      <c r="N53" s="418">
        <f t="shared" ca="1" si="4"/>
        <v>0</v>
      </c>
      <c r="O53" s="418">
        <f t="shared" ca="1" si="4"/>
        <v>0</v>
      </c>
      <c r="P53" s="418">
        <f t="shared" ca="1" si="4"/>
        <v>0</v>
      </c>
      <c r="Q53" s="418">
        <f t="shared" ca="1" si="4"/>
        <v>0</v>
      </c>
      <c r="R53" s="418">
        <f t="shared" ca="1" si="4"/>
        <v>0</v>
      </c>
      <c r="S53" s="418">
        <f t="shared" ca="1" si="4"/>
        <v>0</v>
      </c>
      <c r="T53" s="418">
        <f t="shared" ca="1" si="4"/>
        <v>0</v>
      </c>
      <c r="U53" s="418">
        <f t="shared" ca="1" si="4"/>
        <v>0</v>
      </c>
      <c r="V53" s="418">
        <f t="shared" ca="1" si="4"/>
        <v>0</v>
      </c>
      <c r="W53" s="416">
        <f t="shared" ref="W53:AG53" ca="1" si="5">IF(AND(OR(ISNUMBER(SEARCH("Beton",W$6)),ISNUMBER(SEARCH("Bord",W$6)),ISNUMBER(SEARCH("Mörtel",W$6)),ISNUMBER(SEARCH("Kappe",W$6)),ISNUMBER(SEARCH("HGT",W$6))),W$23&gt;$AI$23),1,0)</f>
        <v>0</v>
      </c>
      <c r="X53" s="416">
        <f t="shared" si="5"/>
        <v>0</v>
      </c>
      <c r="Y53" s="416">
        <f t="shared" si="5"/>
        <v>0</v>
      </c>
      <c r="Z53" s="416">
        <f t="shared" si="5"/>
        <v>0</v>
      </c>
      <c r="AA53" s="416">
        <f t="shared" si="5"/>
        <v>0</v>
      </c>
      <c r="AB53" s="416">
        <f t="shared" si="5"/>
        <v>0</v>
      </c>
      <c r="AC53" s="416">
        <f t="shared" si="5"/>
        <v>0</v>
      </c>
      <c r="AD53" s="416">
        <f t="shared" si="5"/>
        <v>0</v>
      </c>
      <c r="AE53" s="416">
        <f t="shared" si="5"/>
        <v>0</v>
      </c>
      <c r="AF53" s="416">
        <f t="shared" si="5"/>
        <v>0</v>
      </c>
      <c r="AG53" s="416">
        <f t="shared" si="5"/>
        <v>0</v>
      </c>
    </row>
    <row r="54" spans="3:33" x14ac:dyDescent="0.2">
      <c r="C54" s="415" t="s">
        <v>298</v>
      </c>
      <c r="D54" s="415">
        <f ca="1">IF(AND(OR(ISNUMBER(SEARCH("Beton",D$6)),ISNUMBER(SEARCH("Wand",D$6)),ISNUMBER(SEARCH("Rinne",D$6)),ISNUMBER(SEARCH("Bord",D$6)),ISNUMBER(SEARCH("Mörtel",D$6)),ISNUMBER(SEARCH("Kappe",D$6)),ISNUMBER(SEARCH("HGT",D$6))),D$23&gt;$AJ$23),1,0)</f>
        <v>0</v>
      </c>
      <c r="E54" s="418">
        <f t="shared" ref="E54:V54" ca="1" si="6">IF(AND(OR(ISNUMBER(SEARCH("Beton",E$6)),ISNUMBER(SEARCH("Wand",E$6)),ISNUMBER(SEARCH("Rinne",E$6)),ISNUMBER(SEARCH("Bord",E$6)),ISNUMBER(SEARCH("Mörtel",E$6)),ISNUMBER(SEARCH("Kappe",E$6)),ISNUMBER(SEARCH("HGT",E$6))),E$23&gt;$AJ$23),1,0)</f>
        <v>0</v>
      </c>
      <c r="F54" s="418">
        <f t="shared" ca="1" si="6"/>
        <v>0</v>
      </c>
      <c r="G54" s="418">
        <f t="shared" ca="1" si="6"/>
        <v>0</v>
      </c>
      <c r="H54" s="418">
        <f t="shared" ca="1" si="6"/>
        <v>0</v>
      </c>
      <c r="I54" s="418">
        <f t="shared" ca="1" si="6"/>
        <v>0</v>
      </c>
      <c r="J54" s="418">
        <f t="shared" ca="1" si="6"/>
        <v>0</v>
      </c>
      <c r="K54" s="418">
        <f t="shared" ca="1" si="6"/>
        <v>0</v>
      </c>
      <c r="L54" s="418">
        <f t="shared" ca="1" si="6"/>
        <v>0</v>
      </c>
      <c r="M54" s="418">
        <f t="shared" ca="1" si="6"/>
        <v>0</v>
      </c>
      <c r="N54" s="418">
        <f t="shared" ca="1" si="6"/>
        <v>0</v>
      </c>
      <c r="O54" s="418">
        <f t="shared" ca="1" si="6"/>
        <v>0</v>
      </c>
      <c r="P54" s="418">
        <f t="shared" ca="1" si="6"/>
        <v>0</v>
      </c>
      <c r="Q54" s="418">
        <f t="shared" ca="1" si="6"/>
        <v>0</v>
      </c>
      <c r="R54" s="418">
        <f t="shared" ca="1" si="6"/>
        <v>0</v>
      </c>
      <c r="S54" s="418">
        <f t="shared" ca="1" si="6"/>
        <v>0</v>
      </c>
      <c r="T54" s="418">
        <f t="shared" ca="1" si="6"/>
        <v>0</v>
      </c>
      <c r="U54" s="418">
        <f t="shared" ca="1" si="6"/>
        <v>0</v>
      </c>
      <c r="V54" s="418">
        <f t="shared" ca="1" si="6"/>
        <v>0</v>
      </c>
      <c r="W54" s="416">
        <f t="shared" ref="W54:AG54" ca="1" si="7">IF(AND(OR(ISNUMBER(SEARCH("Beton",W$6)),ISNUMBER(SEARCH("Bord",W$6)),ISNUMBER(SEARCH("Mörtel",W$6)),ISNUMBER(SEARCH("Kappe",W$6)),ISNUMBER(SEARCH("HGT",W$6))),W$23&gt;$AJ$23),1,0)</f>
        <v>0</v>
      </c>
      <c r="X54" s="416">
        <f t="shared" si="7"/>
        <v>0</v>
      </c>
      <c r="Y54" s="416">
        <f t="shared" si="7"/>
        <v>0</v>
      </c>
      <c r="Z54" s="416">
        <f t="shared" si="7"/>
        <v>0</v>
      </c>
      <c r="AA54" s="416">
        <f t="shared" si="7"/>
        <v>0</v>
      </c>
      <c r="AB54" s="416">
        <f t="shared" si="7"/>
        <v>0</v>
      </c>
      <c r="AC54" s="416">
        <f t="shared" si="7"/>
        <v>0</v>
      </c>
      <c r="AD54" s="416">
        <f t="shared" si="7"/>
        <v>0</v>
      </c>
      <c r="AE54" s="416">
        <f t="shared" si="7"/>
        <v>0</v>
      </c>
      <c r="AF54" s="416">
        <f t="shared" si="7"/>
        <v>0</v>
      </c>
      <c r="AG54" s="416">
        <f t="shared" si="7"/>
        <v>0</v>
      </c>
    </row>
    <row r="55" spans="3:33" x14ac:dyDescent="0.2">
      <c r="C55" s="415" t="s">
        <v>299</v>
      </c>
      <c r="D55" s="415">
        <f ca="1">IF(AND(OR(ISNUMBER(SEARCH("Beton",D$6)),ISNUMBER(SEARCH("Wand",D$6)),ISNUMBER(SEARCH("Rinne",D$6)),ISNUMBER(SEARCH("Bord",D$6)),ISNUMBER(SEARCH("Mörtel",D$6)),ISNUMBER(SEARCH("Kappe",D$6)),ISNUMBER(SEARCH("HGT",D$6))),D$23&gt;$AK$23),1,0)</f>
        <v>0</v>
      </c>
      <c r="E55" s="418">
        <f t="shared" ref="E55:V55" ca="1" si="8">IF(AND(OR(ISNUMBER(SEARCH("Beton",E$6)),ISNUMBER(SEARCH("Wand",E$6)),ISNUMBER(SEARCH("Rinne",E$6)),ISNUMBER(SEARCH("Bord",E$6)),ISNUMBER(SEARCH("Mörtel",E$6)),ISNUMBER(SEARCH("Kappe",E$6)),ISNUMBER(SEARCH("HGT",E$6))),E$23&gt;$AK$23),1,0)</f>
        <v>0</v>
      </c>
      <c r="F55" s="418">
        <f t="shared" ca="1" si="8"/>
        <v>0</v>
      </c>
      <c r="G55" s="418">
        <f t="shared" ca="1" si="8"/>
        <v>0</v>
      </c>
      <c r="H55" s="418">
        <f t="shared" ca="1" si="8"/>
        <v>0</v>
      </c>
      <c r="I55" s="418">
        <f t="shared" ca="1" si="8"/>
        <v>0</v>
      </c>
      <c r="J55" s="418">
        <f t="shared" ca="1" si="8"/>
        <v>0</v>
      </c>
      <c r="K55" s="418">
        <f t="shared" ca="1" si="8"/>
        <v>0</v>
      </c>
      <c r="L55" s="418">
        <f t="shared" ca="1" si="8"/>
        <v>0</v>
      </c>
      <c r="M55" s="418">
        <f t="shared" ca="1" si="8"/>
        <v>0</v>
      </c>
      <c r="N55" s="418">
        <f t="shared" ca="1" si="8"/>
        <v>0</v>
      </c>
      <c r="O55" s="418">
        <f t="shared" ca="1" si="8"/>
        <v>0</v>
      </c>
      <c r="P55" s="418">
        <f t="shared" ca="1" si="8"/>
        <v>0</v>
      </c>
      <c r="Q55" s="418">
        <f t="shared" ca="1" si="8"/>
        <v>0</v>
      </c>
      <c r="R55" s="418">
        <f t="shared" ca="1" si="8"/>
        <v>0</v>
      </c>
      <c r="S55" s="418">
        <f t="shared" ca="1" si="8"/>
        <v>0</v>
      </c>
      <c r="T55" s="418">
        <f t="shared" ca="1" si="8"/>
        <v>0</v>
      </c>
      <c r="U55" s="418">
        <f t="shared" ca="1" si="8"/>
        <v>0</v>
      </c>
      <c r="V55" s="418">
        <f t="shared" ca="1" si="8"/>
        <v>0</v>
      </c>
      <c r="W55" s="416">
        <f t="shared" ref="W55:AG55" ca="1" si="9">IF(AND(OR(ISNUMBER(SEARCH("Beton",W$6)),ISNUMBER(SEARCH("Bord",W$6)),ISNUMBER(SEARCH("Mörtel",W$6)),ISNUMBER(SEARCH("Kappe",W$6)),ISNUMBER(SEARCH("HGT",W$6))),W$23&gt;$AK$23),1,0)</f>
        <v>0</v>
      </c>
      <c r="X55" s="416">
        <f t="shared" si="9"/>
        <v>0</v>
      </c>
      <c r="Y55" s="416">
        <f t="shared" si="9"/>
        <v>0</v>
      </c>
      <c r="Z55" s="416">
        <f t="shared" si="9"/>
        <v>0</v>
      </c>
      <c r="AA55" s="416">
        <f t="shared" si="9"/>
        <v>0</v>
      </c>
      <c r="AB55" s="416">
        <f t="shared" si="9"/>
        <v>0</v>
      </c>
      <c r="AC55" s="416">
        <f t="shared" si="9"/>
        <v>0</v>
      </c>
      <c r="AD55" s="416">
        <f t="shared" si="9"/>
        <v>0</v>
      </c>
      <c r="AE55" s="416">
        <f t="shared" si="9"/>
        <v>0</v>
      </c>
      <c r="AF55" s="416">
        <f t="shared" si="9"/>
        <v>0</v>
      </c>
      <c r="AG55" s="416">
        <f t="shared" si="9"/>
        <v>0</v>
      </c>
    </row>
    <row r="98" spans="4:33" x14ac:dyDescent="0.2">
      <c r="D98" s="88">
        <f>IF(D3="",1,2)</f>
        <v>2</v>
      </c>
      <c r="E98" s="88">
        <f t="shared" ref="E98:AG98" si="10">IF(E3="",1,2)</f>
        <v>2</v>
      </c>
      <c r="F98" s="88">
        <f t="shared" si="10"/>
        <v>1</v>
      </c>
      <c r="G98" s="88">
        <f t="shared" si="10"/>
        <v>1</v>
      </c>
      <c r="H98" s="88">
        <f t="shared" si="10"/>
        <v>1</v>
      </c>
      <c r="I98" s="88">
        <f t="shared" si="10"/>
        <v>1</v>
      </c>
      <c r="J98" s="88">
        <f t="shared" si="10"/>
        <v>1</v>
      </c>
      <c r="K98" s="88">
        <f t="shared" si="10"/>
        <v>1</v>
      </c>
      <c r="L98" s="88">
        <f t="shared" si="10"/>
        <v>1</v>
      </c>
      <c r="M98" s="88">
        <f t="shared" si="10"/>
        <v>1</v>
      </c>
      <c r="N98" s="88">
        <f t="shared" si="10"/>
        <v>1</v>
      </c>
      <c r="O98" s="88">
        <f t="shared" si="10"/>
        <v>1</v>
      </c>
      <c r="P98" s="88">
        <f t="shared" si="10"/>
        <v>1</v>
      </c>
      <c r="Q98" s="88">
        <f t="shared" si="10"/>
        <v>1</v>
      </c>
      <c r="R98" s="88">
        <f t="shared" si="10"/>
        <v>1</v>
      </c>
      <c r="S98" s="88">
        <f t="shared" si="10"/>
        <v>1</v>
      </c>
      <c r="T98" s="88">
        <f t="shared" si="10"/>
        <v>1</v>
      </c>
      <c r="U98" s="88">
        <f t="shared" si="10"/>
        <v>1</v>
      </c>
      <c r="V98" s="88">
        <f t="shared" si="10"/>
        <v>1</v>
      </c>
      <c r="W98" s="88">
        <f t="shared" si="10"/>
        <v>1</v>
      </c>
      <c r="X98" s="88">
        <f t="shared" si="10"/>
        <v>1</v>
      </c>
      <c r="Y98" s="88">
        <f t="shared" si="10"/>
        <v>1</v>
      </c>
      <c r="Z98" s="88">
        <f t="shared" si="10"/>
        <v>1</v>
      </c>
      <c r="AA98" s="88">
        <f t="shared" si="10"/>
        <v>1</v>
      </c>
      <c r="AB98" s="88">
        <f t="shared" si="10"/>
        <v>1</v>
      </c>
      <c r="AC98" s="88">
        <f t="shared" si="10"/>
        <v>1</v>
      </c>
      <c r="AD98" s="88">
        <f t="shared" si="10"/>
        <v>1</v>
      </c>
      <c r="AE98" s="88">
        <f t="shared" si="10"/>
        <v>1</v>
      </c>
      <c r="AF98" s="88">
        <f t="shared" si="10"/>
        <v>1</v>
      </c>
      <c r="AG98" s="88">
        <f t="shared" si="10"/>
        <v>1</v>
      </c>
    </row>
  </sheetData>
  <sheetProtection sheet="1" formatColumns="0" formatRows="0"/>
  <mergeCells count="37">
    <mergeCell ref="B37:AL37"/>
    <mergeCell ref="A32:B32"/>
    <mergeCell ref="A33:B33"/>
    <mergeCell ref="A34:B34"/>
    <mergeCell ref="B36:AL36"/>
    <mergeCell ref="A30:B30"/>
    <mergeCell ref="A31:B31"/>
    <mergeCell ref="A7:B7"/>
    <mergeCell ref="A27:B27"/>
    <mergeCell ref="A28:B28"/>
    <mergeCell ref="A29:B29"/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39:AL39"/>
    <mergeCell ref="A40:AL40"/>
    <mergeCell ref="A41:AL41"/>
    <mergeCell ref="C3:C6"/>
    <mergeCell ref="AL3:AL6"/>
    <mergeCell ref="AH3:AH6"/>
    <mergeCell ref="AI3:AI6"/>
    <mergeCell ref="AJ3:AJ6"/>
    <mergeCell ref="AK3:AK6"/>
    <mergeCell ref="A10:B10"/>
    <mergeCell ref="A11:B11"/>
    <mergeCell ref="A12:B12"/>
    <mergeCell ref="A13:B13"/>
    <mergeCell ref="A14:B14"/>
    <mergeCell ref="A15:B15"/>
    <mergeCell ref="A3:B6"/>
  </mergeCells>
  <phoneticPr fontId="12" type="noConversion"/>
  <conditionalFormatting sqref="D9:AG9">
    <cfRule type="cellIs" dxfId="2210" priority="1343" operator="greaterThan">
      <formula>$AK9</formula>
    </cfRule>
    <cfRule type="cellIs" dxfId="2209" priority="1344" operator="greaterThan">
      <formula>$AJ9</formula>
    </cfRule>
    <cfRule type="cellIs" dxfId="2208" priority="1345" operator="greaterThan">
      <formula>$AI9</formula>
    </cfRule>
    <cfRule type="cellIs" dxfId="2207" priority="1346" operator="greaterThan">
      <formula>$AH$9</formula>
    </cfRule>
  </conditionalFormatting>
  <conditionalFormatting sqref="D10:D12">
    <cfRule type="cellIs" dxfId="2206" priority="1339" operator="greaterThan">
      <formula>$AK10</formula>
    </cfRule>
    <cfRule type="cellIs" dxfId="2205" priority="1340" operator="greaterThan">
      <formula>$AJ10</formula>
    </cfRule>
    <cfRule type="cellIs" dxfId="2204" priority="1341" operator="greaterThan">
      <formula>$AI10</formula>
    </cfRule>
    <cfRule type="cellIs" dxfId="2203" priority="1342" operator="greaterThan">
      <formula>$AH10</formula>
    </cfRule>
  </conditionalFormatting>
  <conditionalFormatting sqref="D13:D20">
    <cfRule type="cellIs" dxfId="2202" priority="1337" operator="greaterThan">
      <formula>$AL13</formula>
    </cfRule>
    <cfRule type="cellIs" dxfId="2201" priority="1338" operator="greaterThan">
      <formula>$AH13</formula>
    </cfRule>
  </conditionalFormatting>
  <conditionalFormatting sqref="D34">
    <cfRule type="cellIs" dxfId="2200" priority="1327" operator="greaterThan">
      <formula>$AK34</formula>
    </cfRule>
    <cfRule type="cellIs" dxfId="2199" priority="1328" operator="greaterThan">
      <formula>$AJ34</formula>
    </cfRule>
    <cfRule type="cellIs" dxfId="2198" priority="1331" operator="greaterThan">
      <formula>$AI34</formula>
    </cfRule>
    <cfRule type="cellIs" dxfId="2197" priority="1333" operator="greaterThanOrEqual">
      <formula>$AH34</formula>
    </cfRule>
  </conditionalFormatting>
  <conditionalFormatting sqref="D24:D33">
    <cfRule type="cellIs" dxfId="2196" priority="1321" operator="greaterThan">
      <formula>$AK24</formula>
    </cfRule>
    <cfRule type="cellIs" dxfId="2195" priority="1322" operator="greaterThan">
      <formula>$AJ24</formula>
    </cfRule>
    <cfRule type="cellIs" dxfId="2194" priority="1325" operator="greaterThan">
      <formula>$AI24</formula>
    </cfRule>
    <cfRule type="cellIs" dxfId="2193" priority="1326" operator="greaterThan">
      <formula>$AH24</formula>
    </cfRule>
  </conditionalFormatting>
  <conditionalFormatting sqref="D9:D20 D24:D34 E9:AG9">
    <cfRule type="containsText" dxfId="2192" priority="1129" operator="containsText" text="&lt;">
      <formula>NOT(ISERROR(SEARCH("&lt;",D9)))</formula>
    </cfRule>
    <cfRule type="containsText" dxfId="2191" priority="1319" operator="containsText" text="f">
      <formula>NOT(ISERROR(SEARCH("f",D9)))</formula>
    </cfRule>
    <cfRule type="containsText" dxfId="2190" priority="1320" operator="containsText" text="n">
      <formula>NOT(ISERROR(SEARCH("n",D9)))</formula>
    </cfRule>
  </conditionalFormatting>
  <conditionalFormatting sqref="E10:E12">
    <cfRule type="cellIs" dxfId="2189" priority="680" operator="greaterThan">
      <formula>$AK10</formula>
    </cfRule>
    <cfRule type="cellIs" dxfId="2188" priority="681" operator="greaterThan">
      <formula>$AJ10</formula>
    </cfRule>
    <cfRule type="cellIs" dxfId="2187" priority="682" operator="greaterThan">
      <formula>$AI10</formula>
    </cfRule>
    <cfRule type="cellIs" dxfId="2186" priority="683" operator="greaterThan">
      <formula>$AH10</formula>
    </cfRule>
  </conditionalFormatting>
  <conditionalFormatting sqref="E13:E20">
    <cfRule type="cellIs" dxfId="2185" priority="678" operator="greaterThan">
      <formula>$AL13</formula>
    </cfRule>
    <cfRule type="cellIs" dxfId="2184" priority="679" operator="greaterThan">
      <formula>$AH13</formula>
    </cfRule>
  </conditionalFormatting>
  <conditionalFormatting sqref="E34">
    <cfRule type="cellIs" dxfId="2183" priority="673" operator="greaterThan">
      <formula>$AK34</formula>
    </cfRule>
    <cfRule type="cellIs" dxfId="2182" priority="674" operator="greaterThan">
      <formula>$AJ34</formula>
    </cfRule>
    <cfRule type="cellIs" dxfId="2181" priority="675" operator="greaterThan">
      <formula>$AI34</formula>
    </cfRule>
    <cfRule type="cellIs" dxfId="2180" priority="676" operator="greaterThanOrEqual">
      <formula>$AH34</formula>
    </cfRule>
  </conditionalFormatting>
  <conditionalFormatting sqref="E24:E33">
    <cfRule type="cellIs" dxfId="2179" priority="669" operator="greaterThan">
      <formula>$AK24</formula>
    </cfRule>
    <cfRule type="cellIs" dxfId="2178" priority="670" operator="greaterThan">
      <formula>$AJ24</formula>
    </cfRule>
    <cfRule type="cellIs" dxfId="2177" priority="671" operator="greaterThan">
      <formula>$AI24</formula>
    </cfRule>
    <cfRule type="cellIs" dxfId="2176" priority="672" operator="greaterThan">
      <formula>$AH24</formula>
    </cfRule>
  </conditionalFormatting>
  <conditionalFormatting sqref="E10:E20 E24:E34">
    <cfRule type="containsText" dxfId="2175" priority="666" operator="containsText" text="&lt;">
      <formula>NOT(ISERROR(SEARCH("&lt;",E10)))</formula>
    </cfRule>
    <cfRule type="containsText" dxfId="2174" priority="667" operator="containsText" text="f">
      <formula>NOT(ISERROR(SEARCH("f",E10)))</formula>
    </cfRule>
    <cfRule type="containsText" dxfId="2173" priority="668" operator="containsText" text="n">
      <formula>NOT(ISERROR(SEARCH("n",E10)))</formula>
    </cfRule>
  </conditionalFormatting>
  <conditionalFormatting sqref="F10:F12">
    <cfRule type="cellIs" dxfId="2172" priority="657" operator="greaterThan">
      <formula>$AK10</formula>
    </cfRule>
    <cfRule type="cellIs" dxfId="2171" priority="658" operator="greaterThan">
      <formula>$AJ10</formula>
    </cfRule>
    <cfRule type="cellIs" dxfId="2170" priority="659" operator="greaterThan">
      <formula>$AI10</formula>
    </cfRule>
    <cfRule type="cellIs" dxfId="2169" priority="660" operator="greaterThan">
      <formula>$AH10</formula>
    </cfRule>
  </conditionalFormatting>
  <conditionalFormatting sqref="F13:F20">
    <cfRule type="cellIs" dxfId="2168" priority="655" operator="greaterThan">
      <formula>$AL13</formula>
    </cfRule>
    <cfRule type="cellIs" dxfId="2167" priority="656" operator="greaterThan">
      <formula>$AH13</formula>
    </cfRule>
  </conditionalFormatting>
  <conditionalFormatting sqref="F34">
    <cfRule type="cellIs" dxfId="2166" priority="650" operator="greaterThan">
      <formula>$AK34</formula>
    </cfRule>
    <cfRule type="cellIs" dxfId="2165" priority="651" operator="greaterThan">
      <formula>$AJ34</formula>
    </cfRule>
    <cfRule type="cellIs" dxfId="2164" priority="652" operator="greaterThan">
      <formula>$AI34</formula>
    </cfRule>
    <cfRule type="cellIs" dxfId="2163" priority="653" operator="greaterThanOrEqual">
      <formula>$AH34</formula>
    </cfRule>
  </conditionalFormatting>
  <conditionalFormatting sqref="F24:F33">
    <cfRule type="cellIs" dxfId="2162" priority="646" operator="greaterThan">
      <formula>$AK24</formula>
    </cfRule>
    <cfRule type="cellIs" dxfId="2161" priority="647" operator="greaterThan">
      <formula>$AJ24</formula>
    </cfRule>
    <cfRule type="cellIs" dxfId="2160" priority="648" operator="greaterThan">
      <formula>$AI24</formula>
    </cfRule>
    <cfRule type="cellIs" dxfId="2159" priority="649" operator="greaterThan">
      <formula>$AH24</formula>
    </cfRule>
  </conditionalFormatting>
  <conditionalFormatting sqref="F10:F20 F24:F34">
    <cfRule type="containsText" dxfId="2158" priority="643" operator="containsText" text="&lt;">
      <formula>NOT(ISERROR(SEARCH("&lt;",F10)))</formula>
    </cfRule>
    <cfRule type="containsText" dxfId="2157" priority="644" operator="containsText" text="f">
      <formula>NOT(ISERROR(SEARCH("f",F10)))</formula>
    </cfRule>
    <cfRule type="containsText" dxfId="2156" priority="645" operator="containsText" text="n">
      <formula>NOT(ISERROR(SEARCH("n",F10)))</formula>
    </cfRule>
  </conditionalFormatting>
  <conditionalFormatting sqref="G10:G12">
    <cfRule type="cellIs" dxfId="2155" priority="634" operator="greaterThan">
      <formula>$AK10</formula>
    </cfRule>
    <cfRule type="cellIs" dxfId="2154" priority="635" operator="greaterThan">
      <formula>$AJ10</formula>
    </cfRule>
    <cfRule type="cellIs" dxfId="2153" priority="636" operator="greaterThan">
      <formula>$AI10</formula>
    </cfRule>
    <cfRule type="cellIs" dxfId="2152" priority="637" operator="greaterThan">
      <formula>$AH10</formula>
    </cfRule>
  </conditionalFormatting>
  <conditionalFormatting sqref="G13:G20">
    <cfRule type="cellIs" dxfId="2151" priority="632" operator="greaterThan">
      <formula>$AL13</formula>
    </cfRule>
    <cfRule type="cellIs" dxfId="2150" priority="633" operator="greaterThan">
      <formula>$AH13</formula>
    </cfRule>
  </conditionalFormatting>
  <conditionalFormatting sqref="G34">
    <cfRule type="cellIs" dxfId="2149" priority="627" operator="greaterThan">
      <formula>$AK34</formula>
    </cfRule>
    <cfRule type="cellIs" dxfId="2148" priority="628" operator="greaterThan">
      <formula>$AJ34</formula>
    </cfRule>
    <cfRule type="cellIs" dxfId="2147" priority="629" operator="greaterThan">
      <formula>$AI34</formula>
    </cfRule>
    <cfRule type="cellIs" dxfId="2146" priority="630" operator="greaterThanOrEqual">
      <formula>$AH34</formula>
    </cfRule>
  </conditionalFormatting>
  <conditionalFormatting sqref="G24:G33">
    <cfRule type="cellIs" dxfId="2145" priority="623" operator="greaterThan">
      <formula>$AK24</formula>
    </cfRule>
    <cfRule type="cellIs" dxfId="2144" priority="624" operator="greaterThan">
      <formula>$AJ24</formula>
    </cfRule>
    <cfRule type="cellIs" dxfId="2143" priority="625" operator="greaterThan">
      <formula>$AI24</formula>
    </cfRule>
    <cfRule type="cellIs" dxfId="2142" priority="626" operator="greaterThan">
      <formula>$AH24</formula>
    </cfRule>
  </conditionalFormatting>
  <conditionalFormatting sqref="G10:G20 G24:G34">
    <cfRule type="containsText" dxfId="2141" priority="620" operator="containsText" text="&lt;">
      <formula>NOT(ISERROR(SEARCH("&lt;",G10)))</formula>
    </cfRule>
    <cfRule type="containsText" dxfId="2140" priority="621" operator="containsText" text="f">
      <formula>NOT(ISERROR(SEARCH("f",G10)))</formula>
    </cfRule>
    <cfRule type="containsText" dxfId="2139" priority="622" operator="containsText" text="n">
      <formula>NOT(ISERROR(SEARCH("n",G10)))</formula>
    </cfRule>
  </conditionalFormatting>
  <conditionalFormatting sqref="H10:H12">
    <cfRule type="cellIs" dxfId="2138" priority="611" operator="greaterThan">
      <formula>$AK10</formula>
    </cfRule>
    <cfRule type="cellIs" dxfId="2137" priority="612" operator="greaterThan">
      <formula>$AJ10</formula>
    </cfRule>
    <cfRule type="cellIs" dxfId="2136" priority="613" operator="greaterThan">
      <formula>$AI10</formula>
    </cfRule>
    <cfRule type="cellIs" dxfId="2135" priority="614" operator="greaterThan">
      <formula>$AH10</formula>
    </cfRule>
  </conditionalFormatting>
  <conditionalFormatting sqref="H13:H20">
    <cfRule type="cellIs" dxfId="2134" priority="609" operator="greaterThan">
      <formula>$AL13</formula>
    </cfRule>
    <cfRule type="cellIs" dxfId="2133" priority="610" operator="greaterThan">
      <formula>$AH13</formula>
    </cfRule>
  </conditionalFormatting>
  <conditionalFormatting sqref="H34">
    <cfRule type="cellIs" dxfId="2132" priority="604" operator="greaterThan">
      <formula>$AK34</formula>
    </cfRule>
    <cfRule type="cellIs" dxfId="2131" priority="605" operator="greaterThan">
      <formula>$AJ34</formula>
    </cfRule>
    <cfRule type="cellIs" dxfId="2130" priority="606" operator="greaterThan">
      <formula>$AI34</formula>
    </cfRule>
    <cfRule type="cellIs" dxfId="2129" priority="607" operator="greaterThanOrEqual">
      <formula>$AH34</formula>
    </cfRule>
  </conditionalFormatting>
  <conditionalFormatting sqref="H24:H33">
    <cfRule type="cellIs" dxfId="2128" priority="600" operator="greaterThan">
      <formula>$AK24</formula>
    </cfRule>
    <cfRule type="cellIs" dxfId="2127" priority="601" operator="greaterThan">
      <formula>$AJ24</formula>
    </cfRule>
    <cfRule type="cellIs" dxfId="2126" priority="602" operator="greaterThan">
      <formula>$AI24</formula>
    </cfRule>
    <cfRule type="cellIs" dxfId="2125" priority="603" operator="greaterThan">
      <formula>$AH24</formula>
    </cfRule>
  </conditionalFormatting>
  <conditionalFormatting sqref="H10:H20 H24:H34">
    <cfRule type="containsText" dxfId="2124" priority="597" operator="containsText" text="&lt;">
      <formula>NOT(ISERROR(SEARCH("&lt;",H10)))</formula>
    </cfRule>
    <cfRule type="containsText" dxfId="2123" priority="598" operator="containsText" text="f">
      <formula>NOT(ISERROR(SEARCH("f",H10)))</formula>
    </cfRule>
    <cfRule type="containsText" dxfId="2122" priority="599" operator="containsText" text="n">
      <formula>NOT(ISERROR(SEARCH("n",H10)))</formula>
    </cfRule>
  </conditionalFormatting>
  <conditionalFormatting sqref="I10:I12">
    <cfRule type="cellIs" dxfId="2121" priority="588" operator="greaterThan">
      <formula>$AK10</formula>
    </cfRule>
    <cfRule type="cellIs" dxfId="2120" priority="589" operator="greaterThan">
      <formula>$AJ10</formula>
    </cfRule>
    <cfRule type="cellIs" dxfId="2119" priority="590" operator="greaterThan">
      <formula>$AI10</formula>
    </cfRule>
    <cfRule type="cellIs" dxfId="2118" priority="591" operator="greaterThan">
      <formula>$AH10</formula>
    </cfRule>
  </conditionalFormatting>
  <conditionalFormatting sqref="I13:I20">
    <cfRule type="cellIs" dxfId="2117" priority="586" operator="greaterThan">
      <formula>$AL13</formula>
    </cfRule>
    <cfRule type="cellIs" dxfId="2116" priority="587" operator="greaterThan">
      <formula>$AH13</formula>
    </cfRule>
  </conditionalFormatting>
  <conditionalFormatting sqref="I34">
    <cfRule type="cellIs" dxfId="2115" priority="581" operator="greaterThan">
      <formula>$AK34</formula>
    </cfRule>
    <cfRule type="cellIs" dxfId="2114" priority="582" operator="greaterThan">
      <formula>$AJ34</formula>
    </cfRule>
    <cfRule type="cellIs" dxfId="2113" priority="583" operator="greaterThan">
      <formula>$AI34</formula>
    </cfRule>
    <cfRule type="cellIs" dxfId="2112" priority="584" operator="greaterThanOrEqual">
      <formula>$AH34</formula>
    </cfRule>
  </conditionalFormatting>
  <conditionalFormatting sqref="I24:I33">
    <cfRule type="cellIs" dxfId="2111" priority="577" operator="greaterThan">
      <formula>$AK24</formula>
    </cfRule>
    <cfRule type="cellIs" dxfId="2110" priority="578" operator="greaterThan">
      <formula>$AJ24</formula>
    </cfRule>
    <cfRule type="cellIs" dxfId="2109" priority="579" operator="greaterThan">
      <formula>$AI24</formula>
    </cfRule>
    <cfRule type="cellIs" dxfId="2108" priority="580" operator="greaterThan">
      <formula>$AH24</formula>
    </cfRule>
  </conditionalFormatting>
  <conditionalFormatting sqref="I10:I20 I24:I34">
    <cfRule type="containsText" dxfId="2107" priority="574" operator="containsText" text="&lt;">
      <formula>NOT(ISERROR(SEARCH("&lt;",I10)))</formula>
    </cfRule>
    <cfRule type="containsText" dxfId="2106" priority="575" operator="containsText" text="f">
      <formula>NOT(ISERROR(SEARCH("f",I10)))</formula>
    </cfRule>
    <cfRule type="containsText" dxfId="2105" priority="576" operator="containsText" text="n">
      <formula>NOT(ISERROR(SEARCH("n",I10)))</formula>
    </cfRule>
  </conditionalFormatting>
  <conditionalFormatting sqref="J10:J12">
    <cfRule type="cellIs" dxfId="2104" priority="565" operator="greaterThan">
      <formula>$AK10</formula>
    </cfRule>
    <cfRule type="cellIs" dxfId="2103" priority="566" operator="greaterThan">
      <formula>$AJ10</formula>
    </cfRule>
    <cfRule type="cellIs" dxfId="2102" priority="567" operator="greaterThan">
      <formula>$AI10</formula>
    </cfRule>
    <cfRule type="cellIs" dxfId="2101" priority="568" operator="greaterThan">
      <formula>$AH10</formula>
    </cfRule>
  </conditionalFormatting>
  <conditionalFormatting sqref="J13:J20">
    <cfRule type="cellIs" dxfId="2100" priority="563" operator="greaterThan">
      <formula>$AL13</formula>
    </cfRule>
    <cfRule type="cellIs" dxfId="2099" priority="564" operator="greaterThan">
      <formula>$AH13</formula>
    </cfRule>
  </conditionalFormatting>
  <conditionalFormatting sqref="J34">
    <cfRule type="cellIs" dxfId="2098" priority="558" operator="greaterThan">
      <formula>$AK34</formula>
    </cfRule>
    <cfRule type="cellIs" dxfId="2097" priority="559" operator="greaterThan">
      <formula>$AJ34</formula>
    </cfRule>
    <cfRule type="cellIs" dxfId="2096" priority="560" operator="greaterThan">
      <formula>$AI34</formula>
    </cfRule>
    <cfRule type="cellIs" dxfId="2095" priority="561" operator="greaterThanOrEqual">
      <formula>$AH34</formula>
    </cfRule>
  </conditionalFormatting>
  <conditionalFormatting sqref="J24:J33">
    <cfRule type="cellIs" dxfId="2094" priority="554" operator="greaterThan">
      <formula>$AK24</formula>
    </cfRule>
    <cfRule type="cellIs" dxfId="2093" priority="555" operator="greaterThan">
      <formula>$AJ24</formula>
    </cfRule>
    <cfRule type="cellIs" dxfId="2092" priority="556" operator="greaterThan">
      <formula>$AI24</formula>
    </cfRule>
    <cfRule type="cellIs" dxfId="2091" priority="557" operator="greaterThan">
      <formula>$AH24</formula>
    </cfRule>
  </conditionalFormatting>
  <conditionalFormatting sqref="J10:J20 J24:J34">
    <cfRule type="containsText" dxfId="2090" priority="551" operator="containsText" text="&lt;">
      <formula>NOT(ISERROR(SEARCH("&lt;",J10)))</formula>
    </cfRule>
    <cfRule type="containsText" dxfId="2089" priority="552" operator="containsText" text="f">
      <formula>NOT(ISERROR(SEARCH("f",J10)))</formula>
    </cfRule>
    <cfRule type="containsText" dxfId="2088" priority="553" operator="containsText" text="n">
      <formula>NOT(ISERROR(SEARCH("n",J10)))</formula>
    </cfRule>
  </conditionalFormatting>
  <conditionalFormatting sqref="K10:K12">
    <cfRule type="cellIs" dxfId="2087" priority="542" operator="greaterThan">
      <formula>$AK10</formula>
    </cfRule>
    <cfRule type="cellIs" dxfId="2086" priority="543" operator="greaterThan">
      <formula>$AJ10</formula>
    </cfRule>
    <cfRule type="cellIs" dxfId="2085" priority="544" operator="greaterThan">
      <formula>$AI10</formula>
    </cfRule>
    <cfRule type="cellIs" dxfId="2084" priority="545" operator="greaterThan">
      <formula>$AH10</formula>
    </cfRule>
  </conditionalFormatting>
  <conditionalFormatting sqref="K13:K20">
    <cfRule type="cellIs" dxfId="2083" priority="540" operator="greaterThan">
      <formula>$AL13</formula>
    </cfRule>
    <cfRule type="cellIs" dxfId="2082" priority="541" operator="greaterThan">
      <formula>$AH13</formula>
    </cfRule>
  </conditionalFormatting>
  <conditionalFormatting sqref="K34">
    <cfRule type="cellIs" dxfId="2081" priority="535" operator="greaterThan">
      <formula>$AK34</formula>
    </cfRule>
    <cfRule type="cellIs" dxfId="2080" priority="536" operator="greaterThan">
      <formula>$AJ34</formula>
    </cfRule>
    <cfRule type="cellIs" dxfId="2079" priority="537" operator="greaterThan">
      <formula>$AI34</formula>
    </cfRule>
    <cfRule type="cellIs" dxfId="2078" priority="538" operator="greaterThanOrEqual">
      <formula>$AH34</formula>
    </cfRule>
  </conditionalFormatting>
  <conditionalFormatting sqref="K24:K33">
    <cfRule type="cellIs" dxfId="2077" priority="531" operator="greaterThan">
      <formula>$AK24</formula>
    </cfRule>
    <cfRule type="cellIs" dxfId="2076" priority="532" operator="greaterThan">
      <formula>$AJ24</formula>
    </cfRule>
    <cfRule type="cellIs" dxfId="2075" priority="533" operator="greaterThan">
      <formula>$AI24</formula>
    </cfRule>
    <cfRule type="cellIs" dxfId="2074" priority="534" operator="greaterThan">
      <formula>$AH24</formula>
    </cfRule>
  </conditionalFormatting>
  <conditionalFormatting sqref="K10:K20 K24:K34">
    <cfRule type="containsText" dxfId="2073" priority="528" operator="containsText" text="&lt;">
      <formula>NOT(ISERROR(SEARCH("&lt;",K10)))</formula>
    </cfRule>
    <cfRule type="containsText" dxfId="2072" priority="529" operator="containsText" text="f">
      <formula>NOT(ISERROR(SEARCH("f",K10)))</formula>
    </cfRule>
    <cfRule type="containsText" dxfId="2071" priority="530" operator="containsText" text="n">
      <formula>NOT(ISERROR(SEARCH("n",K10)))</formula>
    </cfRule>
  </conditionalFormatting>
  <conditionalFormatting sqref="L10:L12">
    <cfRule type="cellIs" dxfId="2070" priority="519" operator="greaterThan">
      <formula>$AK10</formula>
    </cfRule>
    <cfRule type="cellIs" dxfId="2069" priority="520" operator="greaterThan">
      <formula>$AJ10</formula>
    </cfRule>
    <cfRule type="cellIs" dxfId="2068" priority="521" operator="greaterThan">
      <formula>$AI10</formula>
    </cfRule>
    <cfRule type="cellIs" dxfId="2067" priority="522" operator="greaterThan">
      <formula>$AH10</formula>
    </cfRule>
  </conditionalFormatting>
  <conditionalFormatting sqref="L13:L20">
    <cfRule type="cellIs" dxfId="2066" priority="517" operator="greaterThan">
      <formula>$AL13</formula>
    </cfRule>
    <cfRule type="cellIs" dxfId="2065" priority="518" operator="greaterThan">
      <formula>$AH13</formula>
    </cfRule>
  </conditionalFormatting>
  <conditionalFormatting sqref="L34">
    <cfRule type="cellIs" dxfId="2064" priority="512" operator="greaterThan">
      <formula>$AK34</formula>
    </cfRule>
    <cfRule type="cellIs" dxfId="2063" priority="513" operator="greaterThan">
      <formula>$AJ34</formula>
    </cfRule>
    <cfRule type="cellIs" dxfId="2062" priority="514" operator="greaterThan">
      <formula>$AI34</formula>
    </cfRule>
    <cfRule type="cellIs" dxfId="2061" priority="515" operator="greaterThanOrEqual">
      <formula>$AH34</formula>
    </cfRule>
  </conditionalFormatting>
  <conditionalFormatting sqref="L24:L33">
    <cfRule type="cellIs" dxfId="2060" priority="508" operator="greaterThan">
      <formula>$AK24</formula>
    </cfRule>
    <cfRule type="cellIs" dxfId="2059" priority="509" operator="greaterThan">
      <formula>$AJ24</formula>
    </cfRule>
    <cfRule type="cellIs" dxfId="2058" priority="510" operator="greaterThan">
      <formula>$AI24</formula>
    </cfRule>
    <cfRule type="cellIs" dxfId="2057" priority="511" operator="greaterThan">
      <formula>$AH24</formula>
    </cfRule>
  </conditionalFormatting>
  <conditionalFormatting sqref="L10:L20 L24:L34">
    <cfRule type="containsText" dxfId="2056" priority="505" operator="containsText" text="&lt;">
      <formula>NOT(ISERROR(SEARCH("&lt;",L10)))</formula>
    </cfRule>
    <cfRule type="containsText" dxfId="2055" priority="506" operator="containsText" text="f">
      <formula>NOT(ISERROR(SEARCH("f",L10)))</formula>
    </cfRule>
    <cfRule type="containsText" dxfId="2054" priority="507" operator="containsText" text="n">
      <formula>NOT(ISERROR(SEARCH("n",L10)))</formula>
    </cfRule>
  </conditionalFormatting>
  <conditionalFormatting sqref="M10:M12">
    <cfRule type="cellIs" dxfId="2053" priority="496" operator="greaterThan">
      <formula>$AK10</formula>
    </cfRule>
    <cfRule type="cellIs" dxfId="2052" priority="497" operator="greaterThan">
      <formula>$AJ10</formula>
    </cfRule>
    <cfRule type="cellIs" dxfId="2051" priority="498" operator="greaterThan">
      <formula>$AI10</formula>
    </cfRule>
    <cfRule type="cellIs" dxfId="2050" priority="499" operator="greaterThan">
      <formula>$AH10</formula>
    </cfRule>
  </conditionalFormatting>
  <conditionalFormatting sqref="M13:M20">
    <cfRule type="cellIs" dxfId="2049" priority="494" operator="greaterThan">
      <formula>$AL13</formula>
    </cfRule>
    <cfRule type="cellIs" dxfId="2048" priority="495" operator="greaterThan">
      <formula>$AH13</formula>
    </cfRule>
  </conditionalFormatting>
  <conditionalFormatting sqref="M34">
    <cfRule type="cellIs" dxfId="2047" priority="489" operator="greaterThan">
      <formula>$AK34</formula>
    </cfRule>
    <cfRule type="cellIs" dxfId="2046" priority="490" operator="greaterThan">
      <formula>$AJ34</formula>
    </cfRule>
    <cfRule type="cellIs" dxfId="2045" priority="491" operator="greaterThan">
      <formula>$AI34</formula>
    </cfRule>
    <cfRule type="cellIs" dxfId="2044" priority="492" operator="greaterThanOrEqual">
      <formula>$AH34</formula>
    </cfRule>
  </conditionalFormatting>
  <conditionalFormatting sqref="M24:M33">
    <cfRule type="cellIs" dxfId="2043" priority="485" operator="greaterThan">
      <formula>$AK24</formula>
    </cfRule>
    <cfRule type="cellIs" dxfId="2042" priority="486" operator="greaterThan">
      <formula>$AJ24</formula>
    </cfRule>
    <cfRule type="cellIs" dxfId="2041" priority="487" operator="greaterThan">
      <formula>$AI24</formula>
    </cfRule>
    <cfRule type="cellIs" dxfId="2040" priority="488" operator="greaterThan">
      <formula>$AH24</formula>
    </cfRule>
  </conditionalFormatting>
  <conditionalFormatting sqref="M10:M20 M24:M34">
    <cfRule type="containsText" dxfId="2039" priority="482" operator="containsText" text="&lt;">
      <formula>NOT(ISERROR(SEARCH("&lt;",M10)))</formula>
    </cfRule>
    <cfRule type="containsText" dxfId="2038" priority="483" operator="containsText" text="f">
      <formula>NOT(ISERROR(SEARCH("f",M10)))</formula>
    </cfRule>
    <cfRule type="containsText" dxfId="2037" priority="484" operator="containsText" text="n">
      <formula>NOT(ISERROR(SEARCH("n",M10)))</formula>
    </cfRule>
  </conditionalFormatting>
  <conditionalFormatting sqref="N10:N12">
    <cfRule type="cellIs" dxfId="2036" priority="473" operator="greaterThan">
      <formula>$AK10</formula>
    </cfRule>
    <cfRule type="cellIs" dxfId="2035" priority="474" operator="greaterThan">
      <formula>$AJ10</formula>
    </cfRule>
    <cfRule type="cellIs" dxfId="2034" priority="475" operator="greaterThan">
      <formula>$AI10</formula>
    </cfRule>
    <cfRule type="cellIs" dxfId="2033" priority="476" operator="greaterThan">
      <formula>$AH10</formula>
    </cfRule>
  </conditionalFormatting>
  <conditionalFormatting sqref="N13:N20">
    <cfRule type="cellIs" dxfId="2032" priority="471" operator="greaterThan">
      <formula>$AL13</formula>
    </cfRule>
    <cfRule type="cellIs" dxfId="2031" priority="472" operator="greaterThan">
      <formula>$AH13</formula>
    </cfRule>
  </conditionalFormatting>
  <conditionalFormatting sqref="N34">
    <cfRule type="cellIs" dxfId="2030" priority="466" operator="greaterThan">
      <formula>$AK34</formula>
    </cfRule>
    <cfRule type="cellIs" dxfId="2029" priority="467" operator="greaterThan">
      <formula>$AJ34</formula>
    </cfRule>
    <cfRule type="cellIs" dxfId="2028" priority="468" operator="greaterThan">
      <formula>$AI34</formula>
    </cfRule>
    <cfRule type="cellIs" dxfId="2027" priority="469" operator="greaterThanOrEqual">
      <formula>$AH34</formula>
    </cfRule>
  </conditionalFormatting>
  <conditionalFormatting sqref="N24:N33">
    <cfRule type="cellIs" dxfId="2026" priority="462" operator="greaterThan">
      <formula>$AK24</formula>
    </cfRule>
    <cfRule type="cellIs" dxfId="2025" priority="463" operator="greaterThan">
      <formula>$AJ24</formula>
    </cfRule>
    <cfRule type="cellIs" dxfId="2024" priority="464" operator="greaterThan">
      <formula>$AI24</formula>
    </cfRule>
    <cfRule type="cellIs" dxfId="2023" priority="465" operator="greaterThan">
      <formula>$AH24</formula>
    </cfRule>
  </conditionalFormatting>
  <conditionalFormatting sqref="N10:N20 N24:N34">
    <cfRule type="containsText" dxfId="2022" priority="459" operator="containsText" text="&lt;">
      <formula>NOT(ISERROR(SEARCH("&lt;",N10)))</formula>
    </cfRule>
    <cfRule type="containsText" dxfId="2021" priority="460" operator="containsText" text="f">
      <formula>NOT(ISERROR(SEARCH("f",N10)))</formula>
    </cfRule>
    <cfRule type="containsText" dxfId="2020" priority="461" operator="containsText" text="n">
      <formula>NOT(ISERROR(SEARCH("n",N10)))</formula>
    </cfRule>
  </conditionalFormatting>
  <conditionalFormatting sqref="O10:O12">
    <cfRule type="cellIs" dxfId="2019" priority="450" operator="greaterThan">
      <formula>$AK10</formula>
    </cfRule>
    <cfRule type="cellIs" dxfId="2018" priority="451" operator="greaterThan">
      <formula>$AJ10</formula>
    </cfRule>
    <cfRule type="cellIs" dxfId="2017" priority="452" operator="greaterThan">
      <formula>$AI10</formula>
    </cfRule>
    <cfRule type="cellIs" dxfId="2016" priority="453" operator="greaterThan">
      <formula>$AH10</formula>
    </cfRule>
  </conditionalFormatting>
  <conditionalFormatting sqref="O13:O20">
    <cfRule type="cellIs" dxfId="2015" priority="448" operator="greaterThan">
      <formula>$AL13</formula>
    </cfRule>
    <cfRule type="cellIs" dxfId="2014" priority="449" operator="greaterThan">
      <formula>$AH13</formula>
    </cfRule>
  </conditionalFormatting>
  <conditionalFormatting sqref="O34">
    <cfRule type="cellIs" dxfId="2013" priority="443" operator="greaterThan">
      <formula>$AK34</formula>
    </cfRule>
    <cfRule type="cellIs" dxfId="2012" priority="444" operator="greaterThan">
      <formula>$AJ34</formula>
    </cfRule>
    <cfRule type="cellIs" dxfId="2011" priority="445" operator="greaterThan">
      <formula>$AI34</formula>
    </cfRule>
    <cfRule type="cellIs" dxfId="2010" priority="446" operator="greaterThanOrEqual">
      <formula>$AH34</formula>
    </cfRule>
  </conditionalFormatting>
  <conditionalFormatting sqref="O24:O33">
    <cfRule type="cellIs" dxfId="2009" priority="439" operator="greaterThan">
      <formula>$AK24</formula>
    </cfRule>
    <cfRule type="cellIs" dxfId="2008" priority="440" operator="greaterThan">
      <formula>$AJ24</formula>
    </cfRule>
    <cfRule type="cellIs" dxfId="2007" priority="441" operator="greaterThan">
      <formula>$AI24</formula>
    </cfRule>
    <cfRule type="cellIs" dxfId="2006" priority="442" operator="greaterThan">
      <formula>$AH24</formula>
    </cfRule>
  </conditionalFormatting>
  <conditionalFormatting sqref="O10:O20 O24:O34">
    <cfRule type="containsText" dxfId="2005" priority="436" operator="containsText" text="&lt;">
      <formula>NOT(ISERROR(SEARCH("&lt;",O10)))</formula>
    </cfRule>
    <cfRule type="containsText" dxfId="2004" priority="437" operator="containsText" text="f">
      <formula>NOT(ISERROR(SEARCH("f",O10)))</formula>
    </cfRule>
    <cfRule type="containsText" dxfId="2003" priority="438" operator="containsText" text="n">
      <formula>NOT(ISERROR(SEARCH("n",O10)))</formula>
    </cfRule>
  </conditionalFormatting>
  <conditionalFormatting sqref="P10:P12">
    <cfRule type="cellIs" dxfId="2002" priority="427" operator="greaterThan">
      <formula>$AK10</formula>
    </cfRule>
    <cfRule type="cellIs" dxfId="2001" priority="428" operator="greaterThan">
      <formula>$AJ10</formula>
    </cfRule>
    <cfRule type="cellIs" dxfId="2000" priority="429" operator="greaterThan">
      <formula>$AI10</formula>
    </cfRule>
    <cfRule type="cellIs" dxfId="1999" priority="430" operator="greaterThan">
      <formula>$AH10</formula>
    </cfRule>
  </conditionalFormatting>
  <conditionalFormatting sqref="P13:P20">
    <cfRule type="cellIs" dxfId="1998" priority="425" operator="greaterThan">
      <formula>$AL13</formula>
    </cfRule>
    <cfRule type="cellIs" dxfId="1997" priority="426" operator="greaterThan">
      <formula>$AH13</formula>
    </cfRule>
  </conditionalFormatting>
  <conditionalFormatting sqref="P34">
    <cfRule type="cellIs" dxfId="1996" priority="420" operator="greaterThan">
      <formula>$AK34</formula>
    </cfRule>
    <cfRule type="cellIs" dxfId="1995" priority="421" operator="greaterThan">
      <formula>$AJ34</formula>
    </cfRule>
    <cfRule type="cellIs" dxfId="1994" priority="422" operator="greaterThan">
      <formula>$AI34</formula>
    </cfRule>
    <cfRule type="cellIs" dxfId="1993" priority="423" operator="greaterThanOrEqual">
      <formula>$AH34</formula>
    </cfRule>
  </conditionalFormatting>
  <conditionalFormatting sqref="P24:P33">
    <cfRule type="cellIs" dxfId="1992" priority="416" operator="greaterThan">
      <formula>$AK24</formula>
    </cfRule>
    <cfRule type="cellIs" dxfId="1991" priority="417" operator="greaterThan">
      <formula>$AJ24</formula>
    </cfRule>
    <cfRule type="cellIs" dxfId="1990" priority="418" operator="greaterThan">
      <formula>$AI24</formula>
    </cfRule>
    <cfRule type="cellIs" dxfId="1989" priority="419" operator="greaterThan">
      <formula>$AH24</formula>
    </cfRule>
  </conditionalFormatting>
  <conditionalFormatting sqref="P10:P20 P24:P34">
    <cfRule type="containsText" dxfId="1988" priority="413" operator="containsText" text="&lt;">
      <formula>NOT(ISERROR(SEARCH("&lt;",P10)))</formula>
    </cfRule>
    <cfRule type="containsText" dxfId="1987" priority="414" operator="containsText" text="f">
      <formula>NOT(ISERROR(SEARCH("f",P10)))</formula>
    </cfRule>
    <cfRule type="containsText" dxfId="1986" priority="415" operator="containsText" text="n">
      <formula>NOT(ISERROR(SEARCH("n",P10)))</formula>
    </cfRule>
  </conditionalFormatting>
  <conditionalFormatting sqref="Q10:Q12">
    <cfRule type="cellIs" dxfId="1985" priority="404" operator="greaterThan">
      <formula>$AK10</formula>
    </cfRule>
    <cfRule type="cellIs" dxfId="1984" priority="405" operator="greaterThan">
      <formula>$AJ10</formula>
    </cfRule>
    <cfRule type="cellIs" dxfId="1983" priority="406" operator="greaterThan">
      <formula>$AI10</formula>
    </cfRule>
    <cfRule type="cellIs" dxfId="1982" priority="407" operator="greaterThan">
      <formula>$AH10</formula>
    </cfRule>
  </conditionalFormatting>
  <conditionalFormatting sqref="Q13:Q20">
    <cfRule type="cellIs" dxfId="1981" priority="402" operator="greaterThan">
      <formula>$AL13</formula>
    </cfRule>
    <cfRule type="cellIs" dxfId="1980" priority="403" operator="greaterThan">
      <formula>$AH13</formula>
    </cfRule>
  </conditionalFormatting>
  <conditionalFormatting sqref="Q34">
    <cfRule type="cellIs" dxfId="1979" priority="397" operator="greaterThan">
      <formula>$AK34</formula>
    </cfRule>
    <cfRule type="cellIs" dxfId="1978" priority="398" operator="greaterThan">
      <formula>$AJ34</formula>
    </cfRule>
    <cfRule type="cellIs" dxfId="1977" priority="399" operator="greaterThan">
      <formula>$AI34</formula>
    </cfRule>
    <cfRule type="cellIs" dxfId="1976" priority="400" operator="greaterThanOrEqual">
      <formula>$AH34</formula>
    </cfRule>
  </conditionalFormatting>
  <conditionalFormatting sqref="Q24:Q33">
    <cfRule type="cellIs" dxfId="1975" priority="393" operator="greaterThan">
      <formula>$AK24</formula>
    </cfRule>
    <cfRule type="cellIs" dxfId="1974" priority="394" operator="greaterThan">
      <formula>$AJ24</formula>
    </cfRule>
    <cfRule type="cellIs" dxfId="1973" priority="395" operator="greaterThan">
      <formula>$AI24</formula>
    </cfRule>
    <cfRule type="cellIs" dxfId="1972" priority="396" operator="greaterThan">
      <formula>$AH24</formula>
    </cfRule>
  </conditionalFormatting>
  <conditionalFormatting sqref="Q10:Q20 Q24:Q34">
    <cfRule type="containsText" dxfId="1971" priority="390" operator="containsText" text="&lt;">
      <formula>NOT(ISERROR(SEARCH("&lt;",Q10)))</formula>
    </cfRule>
    <cfRule type="containsText" dxfId="1970" priority="391" operator="containsText" text="f">
      <formula>NOT(ISERROR(SEARCH("f",Q10)))</formula>
    </cfRule>
    <cfRule type="containsText" dxfId="1969" priority="392" operator="containsText" text="n">
      <formula>NOT(ISERROR(SEARCH("n",Q10)))</formula>
    </cfRule>
  </conditionalFormatting>
  <conditionalFormatting sqref="R10:R12">
    <cfRule type="cellIs" dxfId="1968" priority="381" operator="greaterThan">
      <formula>$AK10</formula>
    </cfRule>
    <cfRule type="cellIs" dxfId="1967" priority="382" operator="greaterThan">
      <formula>$AJ10</formula>
    </cfRule>
    <cfRule type="cellIs" dxfId="1966" priority="383" operator="greaterThan">
      <formula>$AI10</formula>
    </cfRule>
    <cfRule type="cellIs" dxfId="1965" priority="384" operator="greaterThan">
      <formula>$AH10</formula>
    </cfRule>
  </conditionalFormatting>
  <conditionalFormatting sqref="R13:R20">
    <cfRule type="cellIs" dxfId="1964" priority="379" operator="greaterThan">
      <formula>$AL13</formula>
    </cfRule>
    <cfRule type="cellIs" dxfId="1963" priority="380" operator="greaterThan">
      <formula>$AH13</formula>
    </cfRule>
  </conditionalFormatting>
  <conditionalFormatting sqref="R34">
    <cfRule type="cellIs" dxfId="1962" priority="374" operator="greaterThan">
      <formula>$AK34</formula>
    </cfRule>
    <cfRule type="cellIs" dxfId="1961" priority="375" operator="greaterThan">
      <formula>$AJ34</formula>
    </cfRule>
    <cfRule type="cellIs" dxfId="1960" priority="376" operator="greaterThan">
      <formula>$AI34</formula>
    </cfRule>
    <cfRule type="cellIs" dxfId="1959" priority="377" operator="greaterThanOrEqual">
      <formula>$AH34</formula>
    </cfRule>
  </conditionalFormatting>
  <conditionalFormatting sqref="R24:R33">
    <cfRule type="cellIs" dxfId="1958" priority="370" operator="greaterThan">
      <formula>$AK24</formula>
    </cfRule>
    <cfRule type="cellIs" dxfId="1957" priority="371" operator="greaterThan">
      <formula>$AJ24</formula>
    </cfRule>
    <cfRule type="cellIs" dxfId="1956" priority="372" operator="greaterThan">
      <formula>$AI24</formula>
    </cfRule>
    <cfRule type="cellIs" dxfId="1955" priority="373" operator="greaterThan">
      <formula>$AH24</formula>
    </cfRule>
  </conditionalFormatting>
  <conditionalFormatting sqref="R10:R20 R24:R34">
    <cfRule type="containsText" dxfId="1954" priority="367" operator="containsText" text="&lt;">
      <formula>NOT(ISERROR(SEARCH("&lt;",R10)))</formula>
    </cfRule>
    <cfRule type="containsText" dxfId="1953" priority="368" operator="containsText" text="f">
      <formula>NOT(ISERROR(SEARCH("f",R10)))</formula>
    </cfRule>
    <cfRule type="containsText" dxfId="1952" priority="369" operator="containsText" text="n">
      <formula>NOT(ISERROR(SEARCH("n",R10)))</formula>
    </cfRule>
  </conditionalFormatting>
  <conditionalFormatting sqref="S10:S12">
    <cfRule type="cellIs" dxfId="1951" priority="358" operator="greaterThan">
      <formula>$AK10</formula>
    </cfRule>
    <cfRule type="cellIs" dxfId="1950" priority="359" operator="greaterThan">
      <formula>$AJ10</formula>
    </cfRule>
    <cfRule type="cellIs" dxfId="1949" priority="360" operator="greaterThan">
      <formula>$AI10</formula>
    </cfRule>
    <cfRule type="cellIs" dxfId="1948" priority="361" operator="greaterThan">
      <formula>$AH10</formula>
    </cfRule>
  </conditionalFormatting>
  <conditionalFormatting sqref="S13:S20">
    <cfRule type="cellIs" dxfId="1947" priority="356" operator="greaterThan">
      <formula>$AL13</formula>
    </cfRule>
    <cfRule type="cellIs" dxfId="1946" priority="357" operator="greaterThan">
      <formula>$AH13</formula>
    </cfRule>
  </conditionalFormatting>
  <conditionalFormatting sqref="S34">
    <cfRule type="cellIs" dxfId="1945" priority="351" operator="greaterThan">
      <formula>$AK34</formula>
    </cfRule>
    <cfRule type="cellIs" dxfId="1944" priority="352" operator="greaterThan">
      <formula>$AJ34</formula>
    </cfRule>
    <cfRule type="cellIs" dxfId="1943" priority="353" operator="greaterThan">
      <formula>$AI34</formula>
    </cfRule>
    <cfRule type="cellIs" dxfId="1942" priority="354" operator="greaterThanOrEqual">
      <formula>$AH34</formula>
    </cfRule>
  </conditionalFormatting>
  <conditionalFormatting sqref="S24:S33">
    <cfRule type="cellIs" dxfId="1941" priority="347" operator="greaterThan">
      <formula>$AK24</formula>
    </cfRule>
    <cfRule type="cellIs" dxfId="1940" priority="348" operator="greaterThan">
      <formula>$AJ24</formula>
    </cfRule>
    <cfRule type="cellIs" dxfId="1939" priority="349" operator="greaterThan">
      <formula>$AI24</formula>
    </cfRule>
    <cfRule type="cellIs" dxfId="1938" priority="350" operator="greaterThan">
      <formula>$AH24</formula>
    </cfRule>
  </conditionalFormatting>
  <conditionalFormatting sqref="S10:S20 S24:S34">
    <cfRule type="containsText" dxfId="1937" priority="344" operator="containsText" text="&lt;">
      <formula>NOT(ISERROR(SEARCH("&lt;",S10)))</formula>
    </cfRule>
    <cfRule type="containsText" dxfId="1936" priority="345" operator="containsText" text="f">
      <formula>NOT(ISERROR(SEARCH("f",S10)))</formula>
    </cfRule>
    <cfRule type="containsText" dxfId="1935" priority="346" operator="containsText" text="n">
      <formula>NOT(ISERROR(SEARCH("n",S10)))</formula>
    </cfRule>
  </conditionalFormatting>
  <conditionalFormatting sqref="T10:T12">
    <cfRule type="cellIs" dxfId="1934" priority="335" operator="greaterThan">
      <formula>$AK10</formula>
    </cfRule>
    <cfRule type="cellIs" dxfId="1933" priority="336" operator="greaterThan">
      <formula>$AJ10</formula>
    </cfRule>
    <cfRule type="cellIs" dxfId="1932" priority="337" operator="greaterThan">
      <formula>$AI10</formula>
    </cfRule>
    <cfRule type="cellIs" dxfId="1931" priority="338" operator="greaterThan">
      <formula>$AH10</formula>
    </cfRule>
  </conditionalFormatting>
  <conditionalFormatting sqref="T13:T20">
    <cfRule type="cellIs" dxfId="1930" priority="333" operator="greaterThan">
      <formula>$AL13</formula>
    </cfRule>
    <cfRule type="cellIs" dxfId="1929" priority="334" operator="greaterThan">
      <formula>$AH13</formula>
    </cfRule>
  </conditionalFormatting>
  <conditionalFormatting sqref="T34">
    <cfRule type="cellIs" dxfId="1928" priority="328" operator="greaterThan">
      <formula>$AK34</formula>
    </cfRule>
    <cfRule type="cellIs" dxfId="1927" priority="329" operator="greaterThan">
      <formula>$AJ34</formula>
    </cfRule>
    <cfRule type="cellIs" dxfId="1926" priority="330" operator="greaterThan">
      <formula>$AI34</formula>
    </cfRule>
    <cfRule type="cellIs" dxfId="1925" priority="331" operator="greaterThanOrEqual">
      <formula>$AH34</formula>
    </cfRule>
  </conditionalFormatting>
  <conditionalFormatting sqref="T24:T33">
    <cfRule type="cellIs" dxfId="1924" priority="324" operator="greaterThan">
      <formula>$AK24</formula>
    </cfRule>
    <cfRule type="cellIs" dxfId="1923" priority="325" operator="greaterThan">
      <formula>$AJ24</formula>
    </cfRule>
    <cfRule type="cellIs" dxfId="1922" priority="326" operator="greaterThan">
      <formula>$AI24</formula>
    </cfRule>
    <cfRule type="cellIs" dxfId="1921" priority="327" operator="greaterThan">
      <formula>$AH24</formula>
    </cfRule>
  </conditionalFormatting>
  <conditionalFormatting sqref="T10:T20 T24:T34">
    <cfRule type="containsText" dxfId="1920" priority="321" operator="containsText" text="&lt;">
      <formula>NOT(ISERROR(SEARCH("&lt;",T10)))</formula>
    </cfRule>
    <cfRule type="containsText" dxfId="1919" priority="322" operator="containsText" text="f">
      <formula>NOT(ISERROR(SEARCH("f",T10)))</formula>
    </cfRule>
    <cfRule type="containsText" dxfId="1918" priority="323" operator="containsText" text="n">
      <formula>NOT(ISERROR(SEARCH("n",T10)))</formula>
    </cfRule>
  </conditionalFormatting>
  <conditionalFormatting sqref="U10:U12">
    <cfRule type="cellIs" dxfId="1917" priority="312" operator="greaterThan">
      <formula>$AK10</formula>
    </cfRule>
    <cfRule type="cellIs" dxfId="1916" priority="313" operator="greaterThan">
      <formula>$AJ10</formula>
    </cfRule>
    <cfRule type="cellIs" dxfId="1915" priority="314" operator="greaterThan">
      <formula>$AI10</formula>
    </cfRule>
    <cfRule type="cellIs" dxfId="1914" priority="315" operator="greaterThan">
      <formula>$AH10</formula>
    </cfRule>
  </conditionalFormatting>
  <conditionalFormatting sqref="U13:U20">
    <cfRule type="cellIs" dxfId="1913" priority="310" operator="greaterThan">
      <formula>$AL13</formula>
    </cfRule>
    <cfRule type="cellIs" dxfId="1912" priority="311" operator="greaterThan">
      <formula>$AH13</formula>
    </cfRule>
  </conditionalFormatting>
  <conditionalFormatting sqref="U34">
    <cfRule type="cellIs" dxfId="1911" priority="305" operator="greaterThan">
      <formula>$AK34</formula>
    </cfRule>
    <cfRule type="cellIs" dxfId="1910" priority="306" operator="greaterThan">
      <formula>$AJ34</formula>
    </cfRule>
    <cfRule type="cellIs" dxfId="1909" priority="307" operator="greaterThan">
      <formula>$AI34</formula>
    </cfRule>
    <cfRule type="cellIs" dxfId="1908" priority="308" operator="greaterThanOrEqual">
      <formula>$AH34</formula>
    </cfRule>
  </conditionalFormatting>
  <conditionalFormatting sqref="U24:U33">
    <cfRule type="cellIs" dxfId="1907" priority="301" operator="greaterThan">
      <formula>$AK24</formula>
    </cfRule>
    <cfRule type="cellIs" dxfId="1906" priority="302" operator="greaterThan">
      <formula>$AJ24</formula>
    </cfRule>
    <cfRule type="cellIs" dxfId="1905" priority="303" operator="greaterThan">
      <formula>$AI24</formula>
    </cfRule>
    <cfRule type="cellIs" dxfId="1904" priority="304" operator="greaterThan">
      <formula>$AH24</formula>
    </cfRule>
  </conditionalFormatting>
  <conditionalFormatting sqref="U10:U20 U24:U34">
    <cfRule type="containsText" dxfId="1903" priority="298" operator="containsText" text="&lt;">
      <formula>NOT(ISERROR(SEARCH("&lt;",U10)))</formula>
    </cfRule>
    <cfRule type="containsText" dxfId="1902" priority="299" operator="containsText" text="f">
      <formula>NOT(ISERROR(SEARCH("f",U10)))</formula>
    </cfRule>
    <cfRule type="containsText" dxfId="1901" priority="300" operator="containsText" text="n">
      <formula>NOT(ISERROR(SEARCH("n",U10)))</formula>
    </cfRule>
  </conditionalFormatting>
  <conditionalFormatting sqref="V10:V12">
    <cfRule type="cellIs" dxfId="1900" priority="289" operator="greaterThan">
      <formula>$AK10</formula>
    </cfRule>
    <cfRule type="cellIs" dxfId="1899" priority="290" operator="greaterThan">
      <formula>$AJ10</formula>
    </cfRule>
    <cfRule type="cellIs" dxfId="1898" priority="291" operator="greaterThan">
      <formula>$AI10</formula>
    </cfRule>
    <cfRule type="cellIs" dxfId="1897" priority="292" operator="greaterThan">
      <formula>$AH10</formula>
    </cfRule>
  </conditionalFormatting>
  <conditionalFormatting sqref="V13:V20">
    <cfRule type="cellIs" dxfId="1896" priority="287" operator="greaterThan">
      <formula>$AL13</formula>
    </cfRule>
    <cfRule type="cellIs" dxfId="1895" priority="288" operator="greaterThan">
      <formula>$AH13</formula>
    </cfRule>
  </conditionalFormatting>
  <conditionalFormatting sqref="V34">
    <cfRule type="cellIs" dxfId="1894" priority="282" operator="greaterThan">
      <formula>$AK34</formula>
    </cfRule>
    <cfRule type="cellIs" dxfId="1893" priority="283" operator="greaterThan">
      <formula>$AJ34</formula>
    </cfRule>
    <cfRule type="cellIs" dxfId="1892" priority="284" operator="greaterThan">
      <formula>$AI34</formula>
    </cfRule>
    <cfRule type="cellIs" dxfId="1891" priority="285" operator="greaterThanOrEqual">
      <formula>$AH34</formula>
    </cfRule>
  </conditionalFormatting>
  <conditionalFormatting sqref="V24:V33">
    <cfRule type="cellIs" dxfId="1890" priority="278" operator="greaterThan">
      <formula>$AK24</formula>
    </cfRule>
    <cfRule type="cellIs" dxfId="1889" priority="279" operator="greaterThan">
      <formula>$AJ24</formula>
    </cfRule>
    <cfRule type="cellIs" dxfId="1888" priority="280" operator="greaterThan">
      <formula>$AI24</formula>
    </cfRule>
    <cfRule type="cellIs" dxfId="1887" priority="281" operator="greaterThan">
      <formula>$AH24</formula>
    </cfRule>
  </conditionalFormatting>
  <conditionalFormatting sqref="V10:V20 V24:V34">
    <cfRule type="containsText" dxfId="1886" priority="275" operator="containsText" text="&lt;">
      <formula>NOT(ISERROR(SEARCH("&lt;",V10)))</formula>
    </cfRule>
    <cfRule type="containsText" dxfId="1885" priority="276" operator="containsText" text="f">
      <formula>NOT(ISERROR(SEARCH("f",V10)))</formula>
    </cfRule>
    <cfRule type="containsText" dxfId="1884" priority="277" operator="containsText" text="n">
      <formula>NOT(ISERROR(SEARCH("n",V10)))</formula>
    </cfRule>
  </conditionalFormatting>
  <conditionalFormatting sqref="W10:W12">
    <cfRule type="cellIs" dxfId="1883" priority="266" operator="greaterThan">
      <formula>$AK10</formula>
    </cfRule>
    <cfRule type="cellIs" dxfId="1882" priority="267" operator="greaterThan">
      <formula>$AJ10</formula>
    </cfRule>
    <cfRule type="cellIs" dxfId="1881" priority="268" operator="greaterThan">
      <formula>$AI10</formula>
    </cfRule>
    <cfRule type="cellIs" dxfId="1880" priority="269" operator="greaterThan">
      <formula>$AH10</formula>
    </cfRule>
  </conditionalFormatting>
  <conditionalFormatting sqref="W13:W20">
    <cfRule type="cellIs" dxfId="1879" priority="264" operator="greaterThan">
      <formula>$AL13</formula>
    </cfRule>
    <cfRule type="cellIs" dxfId="1878" priority="265" operator="greaterThan">
      <formula>$AH13</formula>
    </cfRule>
  </conditionalFormatting>
  <conditionalFormatting sqref="W34">
    <cfRule type="cellIs" dxfId="1877" priority="259" operator="greaterThan">
      <formula>$AK34</formula>
    </cfRule>
    <cfRule type="cellIs" dxfId="1876" priority="260" operator="greaterThan">
      <formula>$AJ34</formula>
    </cfRule>
    <cfRule type="cellIs" dxfId="1875" priority="261" operator="greaterThan">
      <formula>$AI34</formula>
    </cfRule>
    <cfRule type="cellIs" dxfId="1874" priority="262" operator="greaterThanOrEqual">
      <formula>$AH34</formula>
    </cfRule>
  </conditionalFormatting>
  <conditionalFormatting sqref="W24:W33">
    <cfRule type="cellIs" dxfId="1873" priority="255" operator="greaterThan">
      <formula>$AK24</formula>
    </cfRule>
    <cfRule type="cellIs" dxfId="1872" priority="256" operator="greaterThan">
      <formula>$AJ24</formula>
    </cfRule>
    <cfRule type="cellIs" dxfId="1871" priority="257" operator="greaterThan">
      <formula>$AI24</formula>
    </cfRule>
    <cfRule type="cellIs" dxfId="1870" priority="258" operator="greaterThan">
      <formula>$AH24</formula>
    </cfRule>
  </conditionalFormatting>
  <conditionalFormatting sqref="W10:W20 W24:W34">
    <cfRule type="containsText" dxfId="1869" priority="252" operator="containsText" text="&lt;">
      <formula>NOT(ISERROR(SEARCH("&lt;",W10)))</formula>
    </cfRule>
    <cfRule type="containsText" dxfId="1868" priority="253" operator="containsText" text="f">
      <formula>NOT(ISERROR(SEARCH("f",W10)))</formula>
    </cfRule>
    <cfRule type="containsText" dxfId="1867" priority="254" operator="containsText" text="n">
      <formula>NOT(ISERROR(SEARCH("n",W10)))</formula>
    </cfRule>
  </conditionalFormatting>
  <conditionalFormatting sqref="X10:X12">
    <cfRule type="cellIs" dxfId="1866" priority="243" operator="greaterThan">
      <formula>$AK10</formula>
    </cfRule>
    <cfRule type="cellIs" dxfId="1865" priority="244" operator="greaterThan">
      <formula>$AJ10</formula>
    </cfRule>
    <cfRule type="cellIs" dxfId="1864" priority="245" operator="greaterThan">
      <formula>$AI10</formula>
    </cfRule>
    <cfRule type="cellIs" dxfId="1863" priority="246" operator="greaterThan">
      <formula>$AH10</formula>
    </cfRule>
  </conditionalFormatting>
  <conditionalFormatting sqref="X13:X20">
    <cfRule type="cellIs" dxfId="1862" priority="241" operator="greaterThan">
      <formula>$AL13</formula>
    </cfRule>
    <cfRule type="cellIs" dxfId="1861" priority="242" operator="greaterThan">
      <formula>$AH13</formula>
    </cfRule>
  </conditionalFormatting>
  <conditionalFormatting sqref="X34">
    <cfRule type="cellIs" dxfId="1860" priority="236" operator="greaterThan">
      <formula>$AK34</formula>
    </cfRule>
    <cfRule type="cellIs" dxfId="1859" priority="237" operator="greaterThan">
      <formula>$AJ34</formula>
    </cfRule>
    <cfRule type="cellIs" dxfId="1858" priority="238" operator="greaterThan">
      <formula>$AI34</formula>
    </cfRule>
    <cfRule type="cellIs" dxfId="1857" priority="239" operator="greaterThanOrEqual">
      <formula>$AH34</formula>
    </cfRule>
  </conditionalFormatting>
  <conditionalFormatting sqref="X24:X33">
    <cfRule type="cellIs" dxfId="1856" priority="232" operator="greaterThan">
      <formula>$AK24</formula>
    </cfRule>
    <cfRule type="cellIs" dxfId="1855" priority="233" operator="greaterThan">
      <formula>$AJ24</formula>
    </cfRule>
    <cfRule type="cellIs" dxfId="1854" priority="234" operator="greaterThan">
      <formula>$AI24</formula>
    </cfRule>
    <cfRule type="cellIs" dxfId="1853" priority="235" operator="greaterThan">
      <formula>$AH24</formula>
    </cfRule>
  </conditionalFormatting>
  <conditionalFormatting sqref="X10:X20 X24:X34">
    <cfRule type="containsText" dxfId="1852" priority="229" operator="containsText" text="&lt;">
      <formula>NOT(ISERROR(SEARCH("&lt;",X10)))</formula>
    </cfRule>
    <cfRule type="containsText" dxfId="1851" priority="230" operator="containsText" text="f">
      <formula>NOT(ISERROR(SEARCH("f",X10)))</formula>
    </cfRule>
    <cfRule type="containsText" dxfId="1850" priority="231" operator="containsText" text="n">
      <formula>NOT(ISERROR(SEARCH("n",X10)))</formula>
    </cfRule>
  </conditionalFormatting>
  <conditionalFormatting sqref="Y10:Y12">
    <cfRule type="cellIs" dxfId="1849" priority="220" operator="greaterThan">
      <formula>$AK10</formula>
    </cfRule>
    <cfRule type="cellIs" dxfId="1848" priority="221" operator="greaterThan">
      <formula>$AJ10</formula>
    </cfRule>
    <cfRule type="cellIs" dxfId="1847" priority="222" operator="greaterThan">
      <formula>$AI10</formula>
    </cfRule>
    <cfRule type="cellIs" dxfId="1846" priority="223" operator="greaterThan">
      <formula>$AH10</formula>
    </cfRule>
  </conditionalFormatting>
  <conditionalFormatting sqref="Y13:Y20">
    <cfRule type="cellIs" dxfId="1845" priority="218" operator="greaterThan">
      <formula>$AL13</formula>
    </cfRule>
    <cfRule type="cellIs" dxfId="1844" priority="219" operator="greaterThan">
      <formula>$AH13</formula>
    </cfRule>
  </conditionalFormatting>
  <conditionalFormatting sqref="Y34">
    <cfRule type="cellIs" dxfId="1843" priority="213" operator="greaterThan">
      <formula>$AK34</formula>
    </cfRule>
    <cfRule type="cellIs" dxfId="1842" priority="214" operator="greaterThan">
      <formula>$AJ34</formula>
    </cfRule>
    <cfRule type="cellIs" dxfId="1841" priority="215" operator="greaterThan">
      <formula>$AI34</formula>
    </cfRule>
    <cfRule type="cellIs" dxfId="1840" priority="216" operator="greaterThanOrEqual">
      <formula>$AH34</formula>
    </cfRule>
  </conditionalFormatting>
  <conditionalFormatting sqref="Y24:Y33">
    <cfRule type="cellIs" dxfId="1839" priority="209" operator="greaterThan">
      <formula>$AK24</formula>
    </cfRule>
    <cfRule type="cellIs" dxfId="1838" priority="210" operator="greaterThan">
      <formula>$AJ24</formula>
    </cfRule>
    <cfRule type="cellIs" dxfId="1837" priority="211" operator="greaterThan">
      <formula>$AI24</formula>
    </cfRule>
    <cfRule type="cellIs" dxfId="1836" priority="212" operator="greaterThan">
      <formula>$AH24</formula>
    </cfRule>
  </conditionalFormatting>
  <conditionalFormatting sqref="Y10:Y20 Y24:Y34">
    <cfRule type="containsText" dxfId="1835" priority="206" operator="containsText" text="&lt;">
      <formula>NOT(ISERROR(SEARCH("&lt;",Y10)))</formula>
    </cfRule>
    <cfRule type="containsText" dxfId="1834" priority="207" operator="containsText" text="f">
      <formula>NOT(ISERROR(SEARCH("f",Y10)))</formula>
    </cfRule>
    <cfRule type="containsText" dxfId="1833" priority="208" operator="containsText" text="n">
      <formula>NOT(ISERROR(SEARCH("n",Y10)))</formula>
    </cfRule>
  </conditionalFormatting>
  <conditionalFormatting sqref="Z10:Z12">
    <cfRule type="cellIs" dxfId="1832" priority="197" operator="greaterThan">
      <formula>$AK10</formula>
    </cfRule>
    <cfRule type="cellIs" dxfId="1831" priority="198" operator="greaterThan">
      <formula>$AJ10</formula>
    </cfRule>
    <cfRule type="cellIs" dxfId="1830" priority="199" operator="greaterThan">
      <formula>$AI10</formula>
    </cfRule>
    <cfRule type="cellIs" dxfId="1829" priority="200" operator="greaterThan">
      <formula>$AH10</formula>
    </cfRule>
  </conditionalFormatting>
  <conditionalFormatting sqref="Z13:Z20">
    <cfRule type="cellIs" dxfId="1828" priority="195" operator="greaterThan">
      <formula>$AL13</formula>
    </cfRule>
    <cfRule type="cellIs" dxfId="1827" priority="196" operator="greaterThan">
      <formula>$AH13</formula>
    </cfRule>
  </conditionalFormatting>
  <conditionalFormatting sqref="Z34">
    <cfRule type="cellIs" dxfId="1826" priority="190" operator="greaterThan">
      <formula>$AK34</formula>
    </cfRule>
    <cfRule type="cellIs" dxfId="1825" priority="191" operator="greaterThan">
      <formula>$AJ34</formula>
    </cfRule>
    <cfRule type="cellIs" dxfId="1824" priority="192" operator="greaterThan">
      <formula>$AI34</formula>
    </cfRule>
    <cfRule type="cellIs" dxfId="1823" priority="193" operator="greaterThanOrEqual">
      <formula>$AH34</formula>
    </cfRule>
  </conditionalFormatting>
  <conditionalFormatting sqref="Z24:Z33">
    <cfRule type="cellIs" dxfId="1822" priority="186" operator="greaterThan">
      <formula>$AK24</formula>
    </cfRule>
    <cfRule type="cellIs" dxfId="1821" priority="187" operator="greaterThan">
      <formula>$AJ24</formula>
    </cfRule>
    <cfRule type="cellIs" dxfId="1820" priority="188" operator="greaterThan">
      <formula>$AI24</formula>
    </cfRule>
    <cfRule type="cellIs" dxfId="1819" priority="189" operator="greaterThan">
      <formula>$AH24</formula>
    </cfRule>
  </conditionalFormatting>
  <conditionalFormatting sqref="Z10:Z20 Z24:Z34">
    <cfRule type="containsText" dxfId="1818" priority="183" operator="containsText" text="&lt;">
      <formula>NOT(ISERROR(SEARCH("&lt;",Z10)))</formula>
    </cfRule>
    <cfRule type="containsText" dxfId="1817" priority="184" operator="containsText" text="f">
      <formula>NOT(ISERROR(SEARCH("f",Z10)))</formula>
    </cfRule>
    <cfRule type="containsText" dxfId="1816" priority="185" operator="containsText" text="n">
      <formula>NOT(ISERROR(SEARCH("n",Z10)))</formula>
    </cfRule>
  </conditionalFormatting>
  <conditionalFormatting sqref="AA10:AA12">
    <cfRule type="cellIs" dxfId="1815" priority="174" operator="greaterThan">
      <formula>$AK10</formula>
    </cfRule>
    <cfRule type="cellIs" dxfId="1814" priority="175" operator="greaterThan">
      <formula>$AJ10</formula>
    </cfRule>
    <cfRule type="cellIs" dxfId="1813" priority="176" operator="greaterThan">
      <formula>$AI10</formula>
    </cfRule>
    <cfRule type="cellIs" dxfId="1812" priority="177" operator="greaterThan">
      <formula>$AH10</formula>
    </cfRule>
  </conditionalFormatting>
  <conditionalFormatting sqref="AA13:AA20">
    <cfRule type="cellIs" dxfId="1811" priority="172" operator="greaterThan">
      <formula>$AL13</formula>
    </cfRule>
    <cfRule type="cellIs" dxfId="1810" priority="173" operator="greaterThan">
      <formula>$AH13</formula>
    </cfRule>
  </conditionalFormatting>
  <conditionalFormatting sqref="AA34">
    <cfRule type="cellIs" dxfId="1809" priority="167" operator="greaterThan">
      <formula>$AK34</formula>
    </cfRule>
    <cfRule type="cellIs" dxfId="1808" priority="168" operator="greaterThan">
      <formula>$AJ34</formula>
    </cfRule>
    <cfRule type="cellIs" dxfId="1807" priority="169" operator="greaterThan">
      <formula>$AI34</formula>
    </cfRule>
    <cfRule type="cellIs" dxfId="1806" priority="170" operator="greaterThanOrEqual">
      <formula>$AH34</formula>
    </cfRule>
  </conditionalFormatting>
  <conditionalFormatting sqref="AA24:AA33">
    <cfRule type="cellIs" dxfId="1805" priority="163" operator="greaterThan">
      <formula>$AK24</formula>
    </cfRule>
    <cfRule type="cellIs" dxfId="1804" priority="164" operator="greaterThan">
      <formula>$AJ24</formula>
    </cfRule>
    <cfRule type="cellIs" dxfId="1803" priority="165" operator="greaterThan">
      <formula>$AI24</formula>
    </cfRule>
    <cfRule type="cellIs" dxfId="1802" priority="166" operator="greaterThan">
      <formula>$AH24</formula>
    </cfRule>
  </conditionalFormatting>
  <conditionalFormatting sqref="AA10:AA20 AA24:AA34">
    <cfRule type="containsText" dxfId="1801" priority="160" operator="containsText" text="&lt;">
      <formula>NOT(ISERROR(SEARCH("&lt;",AA10)))</formula>
    </cfRule>
    <cfRule type="containsText" dxfId="1800" priority="161" operator="containsText" text="f">
      <formula>NOT(ISERROR(SEARCH("f",AA10)))</formula>
    </cfRule>
    <cfRule type="containsText" dxfId="1799" priority="162" operator="containsText" text="n">
      <formula>NOT(ISERROR(SEARCH("n",AA10)))</formula>
    </cfRule>
  </conditionalFormatting>
  <conditionalFormatting sqref="AB10:AB12">
    <cfRule type="cellIs" dxfId="1798" priority="151" operator="greaterThan">
      <formula>$AK10</formula>
    </cfRule>
    <cfRule type="cellIs" dxfId="1797" priority="152" operator="greaterThan">
      <formula>$AJ10</formula>
    </cfRule>
    <cfRule type="cellIs" dxfId="1796" priority="153" operator="greaterThan">
      <formula>$AI10</formula>
    </cfRule>
    <cfRule type="cellIs" dxfId="1795" priority="154" operator="greaterThan">
      <formula>$AH10</formula>
    </cfRule>
  </conditionalFormatting>
  <conditionalFormatting sqref="AB13:AB20">
    <cfRule type="cellIs" dxfId="1794" priority="149" operator="greaterThan">
      <formula>$AL13</formula>
    </cfRule>
    <cfRule type="cellIs" dxfId="1793" priority="150" operator="greaterThan">
      <formula>$AH13</formula>
    </cfRule>
  </conditionalFormatting>
  <conditionalFormatting sqref="AB34">
    <cfRule type="cellIs" dxfId="1792" priority="144" operator="greaterThan">
      <formula>$AK34</formula>
    </cfRule>
    <cfRule type="cellIs" dxfId="1791" priority="145" operator="greaterThan">
      <formula>$AJ34</formula>
    </cfRule>
    <cfRule type="cellIs" dxfId="1790" priority="146" operator="greaterThan">
      <formula>$AI34</formula>
    </cfRule>
    <cfRule type="cellIs" dxfId="1789" priority="147" operator="greaterThanOrEqual">
      <formula>$AH34</formula>
    </cfRule>
  </conditionalFormatting>
  <conditionalFormatting sqref="AB24:AB33">
    <cfRule type="cellIs" dxfId="1788" priority="140" operator="greaterThan">
      <formula>$AK24</formula>
    </cfRule>
    <cfRule type="cellIs" dxfId="1787" priority="141" operator="greaterThan">
      <formula>$AJ24</formula>
    </cfRule>
    <cfRule type="cellIs" dxfId="1786" priority="142" operator="greaterThan">
      <formula>$AI24</formula>
    </cfRule>
    <cfRule type="cellIs" dxfId="1785" priority="143" operator="greaterThan">
      <formula>$AH24</formula>
    </cfRule>
  </conditionalFormatting>
  <conditionalFormatting sqref="AB10:AB20 AB24:AB34">
    <cfRule type="containsText" dxfId="1784" priority="137" operator="containsText" text="&lt;">
      <formula>NOT(ISERROR(SEARCH("&lt;",AB10)))</formula>
    </cfRule>
    <cfRule type="containsText" dxfId="1783" priority="138" operator="containsText" text="f">
      <formula>NOT(ISERROR(SEARCH("f",AB10)))</formula>
    </cfRule>
    <cfRule type="containsText" dxfId="1782" priority="139" operator="containsText" text="n">
      <formula>NOT(ISERROR(SEARCH("n",AB10)))</formula>
    </cfRule>
  </conditionalFormatting>
  <conditionalFormatting sqref="AC10:AC12">
    <cfRule type="cellIs" dxfId="1781" priority="128" operator="greaterThan">
      <formula>$AK10</formula>
    </cfRule>
    <cfRule type="cellIs" dxfId="1780" priority="129" operator="greaterThan">
      <formula>$AJ10</formula>
    </cfRule>
    <cfRule type="cellIs" dxfId="1779" priority="130" operator="greaterThan">
      <formula>$AI10</formula>
    </cfRule>
    <cfRule type="cellIs" dxfId="1778" priority="131" operator="greaterThan">
      <formula>$AH10</formula>
    </cfRule>
  </conditionalFormatting>
  <conditionalFormatting sqref="AC13:AC20">
    <cfRule type="cellIs" dxfId="1777" priority="126" operator="greaterThan">
      <formula>$AL13</formula>
    </cfRule>
    <cfRule type="cellIs" dxfId="1776" priority="127" operator="greaterThan">
      <formula>$AH13</formula>
    </cfRule>
  </conditionalFormatting>
  <conditionalFormatting sqref="AC34">
    <cfRule type="cellIs" dxfId="1775" priority="121" operator="greaterThan">
      <formula>$AK34</formula>
    </cfRule>
    <cfRule type="cellIs" dxfId="1774" priority="122" operator="greaterThan">
      <formula>$AJ34</formula>
    </cfRule>
    <cfRule type="cellIs" dxfId="1773" priority="123" operator="greaterThan">
      <formula>$AI34</formula>
    </cfRule>
    <cfRule type="cellIs" dxfId="1772" priority="124" operator="greaterThanOrEqual">
      <formula>$AH34</formula>
    </cfRule>
  </conditionalFormatting>
  <conditionalFormatting sqref="AC24:AC33">
    <cfRule type="cellIs" dxfId="1771" priority="117" operator="greaterThan">
      <formula>$AK24</formula>
    </cfRule>
    <cfRule type="cellIs" dxfId="1770" priority="118" operator="greaterThan">
      <formula>$AJ24</formula>
    </cfRule>
    <cfRule type="cellIs" dxfId="1769" priority="119" operator="greaterThan">
      <formula>$AI24</formula>
    </cfRule>
    <cfRule type="cellIs" dxfId="1768" priority="120" operator="greaterThan">
      <formula>$AH24</formula>
    </cfRule>
  </conditionalFormatting>
  <conditionalFormatting sqref="AC10:AC20 AC24:AC34">
    <cfRule type="containsText" dxfId="1767" priority="114" operator="containsText" text="&lt;">
      <formula>NOT(ISERROR(SEARCH("&lt;",AC10)))</formula>
    </cfRule>
    <cfRule type="containsText" dxfId="1766" priority="115" operator="containsText" text="f">
      <formula>NOT(ISERROR(SEARCH("f",AC10)))</formula>
    </cfRule>
    <cfRule type="containsText" dxfId="1765" priority="116" operator="containsText" text="n">
      <formula>NOT(ISERROR(SEARCH("n",AC10)))</formula>
    </cfRule>
  </conditionalFormatting>
  <conditionalFormatting sqref="AD10:AD12">
    <cfRule type="cellIs" dxfId="1764" priority="105" operator="greaterThan">
      <formula>$AK10</formula>
    </cfRule>
    <cfRule type="cellIs" dxfId="1763" priority="106" operator="greaterThan">
      <formula>$AJ10</formula>
    </cfRule>
    <cfRule type="cellIs" dxfId="1762" priority="107" operator="greaterThan">
      <formula>$AI10</formula>
    </cfRule>
    <cfRule type="cellIs" dxfId="1761" priority="108" operator="greaterThan">
      <formula>$AH10</formula>
    </cfRule>
  </conditionalFormatting>
  <conditionalFormatting sqref="AD13:AD20">
    <cfRule type="cellIs" dxfId="1760" priority="103" operator="greaterThan">
      <formula>$AL13</formula>
    </cfRule>
    <cfRule type="cellIs" dxfId="1759" priority="104" operator="greaterThan">
      <formula>$AH13</formula>
    </cfRule>
  </conditionalFormatting>
  <conditionalFormatting sqref="AD34">
    <cfRule type="cellIs" dxfId="1758" priority="98" operator="greaterThan">
      <formula>$AK34</formula>
    </cfRule>
    <cfRule type="cellIs" dxfId="1757" priority="99" operator="greaterThan">
      <formula>$AJ34</formula>
    </cfRule>
    <cfRule type="cellIs" dxfId="1756" priority="100" operator="greaterThan">
      <formula>$AI34</formula>
    </cfRule>
    <cfRule type="cellIs" dxfId="1755" priority="101" operator="greaterThanOrEqual">
      <formula>$AH34</formula>
    </cfRule>
  </conditionalFormatting>
  <conditionalFormatting sqref="AD24:AD33">
    <cfRule type="cellIs" dxfId="1754" priority="94" operator="greaterThan">
      <formula>$AK24</formula>
    </cfRule>
    <cfRule type="cellIs" dxfId="1753" priority="95" operator="greaterThan">
      <formula>$AJ24</formula>
    </cfRule>
    <cfRule type="cellIs" dxfId="1752" priority="96" operator="greaterThan">
      <formula>$AI24</formula>
    </cfRule>
    <cfRule type="cellIs" dxfId="1751" priority="97" operator="greaterThan">
      <formula>$AH24</formula>
    </cfRule>
  </conditionalFormatting>
  <conditionalFormatting sqref="AD10:AD20 AD24:AD34">
    <cfRule type="containsText" dxfId="1750" priority="91" operator="containsText" text="&lt;">
      <formula>NOT(ISERROR(SEARCH("&lt;",AD10)))</formula>
    </cfRule>
    <cfRule type="containsText" dxfId="1749" priority="92" operator="containsText" text="f">
      <formula>NOT(ISERROR(SEARCH("f",AD10)))</formula>
    </cfRule>
    <cfRule type="containsText" dxfId="1748" priority="93" operator="containsText" text="n">
      <formula>NOT(ISERROR(SEARCH("n",AD10)))</formula>
    </cfRule>
  </conditionalFormatting>
  <conditionalFormatting sqref="AE10:AE12">
    <cfRule type="cellIs" dxfId="1747" priority="82" operator="greaterThan">
      <formula>$AK10</formula>
    </cfRule>
    <cfRule type="cellIs" dxfId="1746" priority="83" operator="greaterThan">
      <formula>$AJ10</formula>
    </cfRule>
    <cfRule type="cellIs" dxfId="1745" priority="84" operator="greaterThan">
      <formula>$AI10</formula>
    </cfRule>
    <cfRule type="cellIs" dxfId="1744" priority="85" operator="greaterThan">
      <formula>$AH10</formula>
    </cfRule>
  </conditionalFormatting>
  <conditionalFormatting sqref="AE13:AE20">
    <cfRule type="cellIs" dxfId="1743" priority="80" operator="greaterThan">
      <formula>$AL13</formula>
    </cfRule>
    <cfRule type="cellIs" dxfId="1742" priority="81" operator="greaterThan">
      <formula>$AH13</formula>
    </cfRule>
  </conditionalFormatting>
  <conditionalFormatting sqref="AE34">
    <cfRule type="cellIs" dxfId="1741" priority="75" operator="greaterThan">
      <formula>$AK34</formula>
    </cfRule>
    <cfRule type="cellIs" dxfId="1740" priority="76" operator="greaterThan">
      <formula>$AJ34</formula>
    </cfRule>
    <cfRule type="cellIs" dxfId="1739" priority="77" operator="greaterThan">
      <formula>$AI34</formula>
    </cfRule>
    <cfRule type="cellIs" dxfId="1738" priority="78" operator="greaterThanOrEqual">
      <formula>$AH34</formula>
    </cfRule>
  </conditionalFormatting>
  <conditionalFormatting sqref="AE24:AE33">
    <cfRule type="cellIs" dxfId="1737" priority="71" operator="greaterThan">
      <formula>$AK24</formula>
    </cfRule>
    <cfRule type="cellIs" dxfId="1736" priority="72" operator="greaterThan">
      <formula>$AJ24</formula>
    </cfRule>
    <cfRule type="cellIs" dxfId="1735" priority="73" operator="greaterThan">
      <formula>$AI24</formula>
    </cfRule>
    <cfRule type="cellIs" dxfId="1734" priority="74" operator="greaterThan">
      <formula>$AH24</formula>
    </cfRule>
  </conditionalFormatting>
  <conditionalFormatting sqref="AE10:AE20 AE24:AE34">
    <cfRule type="containsText" dxfId="1733" priority="68" operator="containsText" text="&lt;">
      <formula>NOT(ISERROR(SEARCH("&lt;",AE10)))</formula>
    </cfRule>
    <cfRule type="containsText" dxfId="1732" priority="69" operator="containsText" text="f">
      <formula>NOT(ISERROR(SEARCH("f",AE10)))</formula>
    </cfRule>
    <cfRule type="containsText" dxfId="1731" priority="70" operator="containsText" text="n">
      <formula>NOT(ISERROR(SEARCH("n",AE10)))</formula>
    </cfRule>
  </conditionalFormatting>
  <conditionalFormatting sqref="AF10:AF12">
    <cfRule type="cellIs" dxfId="1730" priority="59" operator="greaterThan">
      <formula>$AK10</formula>
    </cfRule>
    <cfRule type="cellIs" dxfId="1729" priority="60" operator="greaterThan">
      <formula>$AJ10</formula>
    </cfRule>
    <cfRule type="cellIs" dxfId="1728" priority="61" operator="greaterThan">
      <formula>$AI10</formula>
    </cfRule>
    <cfRule type="cellIs" dxfId="1727" priority="62" operator="greaterThan">
      <formula>$AH10</formula>
    </cfRule>
  </conditionalFormatting>
  <conditionalFormatting sqref="AF13:AF20">
    <cfRule type="cellIs" dxfId="1726" priority="57" operator="greaterThan">
      <formula>$AL13</formula>
    </cfRule>
    <cfRule type="cellIs" dxfId="1725" priority="58" operator="greaterThan">
      <formula>$AH13</formula>
    </cfRule>
  </conditionalFormatting>
  <conditionalFormatting sqref="AF34">
    <cfRule type="cellIs" dxfId="1724" priority="52" operator="greaterThan">
      <formula>$AK34</formula>
    </cfRule>
    <cfRule type="cellIs" dxfId="1723" priority="53" operator="greaterThan">
      <formula>$AJ34</formula>
    </cfRule>
    <cfRule type="cellIs" dxfId="1722" priority="54" operator="greaterThan">
      <formula>$AI34</formula>
    </cfRule>
    <cfRule type="cellIs" dxfId="1721" priority="55" operator="greaterThanOrEqual">
      <formula>$AH34</formula>
    </cfRule>
  </conditionalFormatting>
  <conditionalFormatting sqref="AF24:AF33">
    <cfRule type="cellIs" dxfId="1720" priority="48" operator="greaterThan">
      <formula>$AK24</formula>
    </cfRule>
    <cfRule type="cellIs" dxfId="1719" priority="49" operator="greaterThan">
      <formula>$AJ24</formula>
    </cfRule>
    <cfRule type="cellIs" dxfId="1718" priority="50" operator="greaterThan">
      <formula>$AI24</formula>
    </cfRule>
    <cfRule type="cellIs" dxfId="1717" priority="51" operator="greaterThan">
      <formula>$AH24</formula>
    </cfRule>
  </conditionalFormatting>
  <conditionalFormatting sqref="AF10:AF20 AF24:AF34">
    <cfRule type="containsText" dxfId="1716" priority="45" operator="containsText" text="&lt;">
      <formula>NOT(ISERROR(SEARCH("&lt;",AF10)))</formula>
    </cfRule>
    <cfRule type="containsText" dxfId="1715" priority="46" operator="containsText" text="f">
      <formula>NOT(ISERROR(SEARCH("f",AF10)))</formula>
    </cfRule>
    <cfRule type="containsText" dxfId="1714" priority="47" operator="containsText" text="n">
      <formula>NOT(ISERROR(SEARCH("n",AF10)))</formula>
    </cfRule>
  </conditionalFormatting>
  <conditionalFormatting sqref="AG10:AG12">
    <cfRule type="cellIs" dxfId="1713" priority="36" operator="greaterThan">
      <formula>$AK10</formula>
    </cfRule>
    <cfRule type="cellIs" dxfId="1712" priority="37" operator="greaterThan">
      <formula>$AJ10</formula>
    </cfRule>
    <cfRule type="cellIs" dxfId="1711" priority="38" operator="greaterThan">
      <formula>$AI10</formula>
    </cfRule>
    <cfRule type="cellIs" dxfId="1710" priority="39" operator="greaterThan">
      <formula>$AH10</formula>
    </cfRule>
  </conditionalFormatting>
  <conditionalFormatting sqref="AG13:AG20">
    <cfRule type="cellIs" dxfId="1709" priority="34" operator="greaterThan">
      <formula>$AL13</formula>
    </cfRule>
    <cfRule type="cellIs" dxfId="1708" priority="35" operator="greaterThan">
      <formula>$AH13</formula>
    </cfRule>
  </conditionalFormatting>
  <conditionalFormatting sqref="AG34">
    <cfRule type="cellIs" dxfId="1707" priority="29" operator="greaterThan">
      <formula>$AK34</formula>
    </cfRule>
    <cfRule type="cellIs" dxfId="1706" priority="30" operator="greaterThan">
      <formula>$AJ34</formula>
    </cfRule>
    <cfRule type="cellIs" dxfId="1705" priority="31" operator="greaterThan">
      <formula>$AI34</formula>
    </cfRule>
    <cfRule type="cellIs" dxfId="1704" priority="32" operator="greaterThanOrEqual">
      <formula>$AH34</formula>
    </cfRule>
  </conditionalFormatting>
  <conditionalFormatting sqref="AG24:AG33">
    <cfRule type="cellIs" dxfId="1703" priority="25" operator="greaterThan">
      <formula>$AK24</formula>
    </cfRule>
    <cfRule type="cellIs" dxfId="1702" priority="26" operator="greaterThan">
      <formula>$AJ24</formula>
    </cfRule>
    <cfRule type="cellIs" dxfId="1701" priority="27" operator="greaterThan">
      <formula>$AI24</formula>
    </cfRule>
    <cfRule type="cellIs" dxfId="1700" priority="28" operator="greaterThan">
      <formula>$AH24</formula>
    </cfRule>
  </conditionalFormatting>
  <conditionalFormatting sqref="AG10:AG20 AG24:AG34">
    <cfRule type="containsText" dxfId="1699" priority="18" operator="containsText" text="&lt;">
      <formula>NOT(ISERROR(SEARCH("&lt;",AG10)))</formula>
    </cfRule>
    <cfRule type="containsText" dxfId="1698" priority="19" operator="containsText" text="f">
      <formula>NOT(ISERROR(SEARCH("f",AG10)))</formula>
    </cfRule>
    <cfRule type="containsText" dxfId="1697" priority="20" operator="containsText" text="n">
      <formula>NOT(ISERROR(SEARCH("n",AG10)))</formula>
    </cfRule>
  </conditionalFormatting>
  <conditionalFormatting sqref="D23:AG23">
    <cfRule type="containsText" dxfId="1696" priority="1" operator="containsText" text="n.">
      <formula>NOT(ISERROR(SEARCH("n.",D23)))</formula>
    </cfRule>
    <cfRule type="containsText" dxfId="1695" priority="3" operator="containsText" text="&lt;">
      <formula>NOT(ISERROR(SEARCH("&lt;",D23)))</formula>
    </cfRule>
    <cfRule type="expression" dxfId="1694" priority="4">
      <formula>D$55=1</formula>
    </cfRule>
    <cfRule type="expression" dxfId="1693" priority="9">
      <formula>D$54=1</formula>
    </cfRule>
    <cfRule type="expression" dxfId="1692" priority="10">
      <formula>D$53=1</formula>
    </cfRule>
    <cfRule type="expression" dxfId="1691" priority="11">
      <formula>D$52=1</formula>
    </cfRule>
    <cfRule type="cellIs" dxfId="1690" priority="12" operator="greaterThan">
      <formula>$AK$23</formula>
    </cfRule>
    <cfRule type="cellIs" dxfId="1689" priority="14" operator="between">
      <formula>$AJ$23</formula>
      <formula>$AK$23</formula>
    </cfRule>
    <cfRule type="cellIs" dxfId="1688" priority="15" operator="between">
      <formula>$AI$23</formula>
      <formula>$AJ$23</formula>
    </cfRule>
    <cfRule type="cellIs" dxfId="1687" priority="16" operator="between">
      <formula>$AH$23</formula>
      <formula>$AI$23</formula>
    </cfRule>
  </conditionalFormatting>
  <conditionalFormatting sqref="D22:AG22">
    <cfRule type="containsText" dxfId="1686" priority="5" operator="containsText" text="n.">
      <formula>NOT(ISERROR(SEARCH("n.",D22)))</formula>
    </cfRule>
    <cfRule type="expression" dxfId="1685" priority="7">
      <formula>D$51=1</formula>
    </cfRule>
    <cfRule type="cellIs" dxfId="1684" priority="8" operator="notBetween">
      <formula>7</formula>
      <formula>12.5</formula>
    </cfRule>
  </conditionalFormatting>
  <hyperlinks>
    <hyperlink ref="AI12" location="_ftn3" display="_ftn3" xr:uid="{00000000-0004-0000-0400-000000000000}"/>
  </hyperlinks>
  <pageMargins left="1.1811023622047245" right="0.78740157480314965" top="1.7322834645669292" bottom="0.59055118110236227" header="0" footer="0.39370078740157483"/>
  <pageSetup paperSize="8" fitToWidth="0" fitToHeight="0" orientation="landscape" cellComments="atEnd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28" operator="containsText" id="{ED32E23D-944C-4000-A8F5-B7D776740E74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D9:D20 D24:D34 E9:AG9</xm:sqref>
        </x14:conditionalFormatting>
        <x14:conditionalFormatting xmlns:xm="http://schemas.microsoft.com/office/excel/2006/main">
          <x14:cfRule type="containsText" priority="665" operator="containsText" id="{79154FA7-93AB-43F4-A75B-4BB198BFDF49}">
            <xm:f>NOT(ISERROR(SEARCH("-",E10)))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E10:E20 E24:E34</xm:sqref>
        </x14:conditionalFormatting>
        <x14:conditionalFormatting xmlns:xm="http://schemas.microsoft.com/office/excel/2006/main">
          <x14:cfRule type="containsText" priority="642" operator="containsText" id="{EE8F97DE-DD4F-4BE5-B9FB-4257394B98E1}">
            <xm:f>NOT(ISERROR(SEARCH("-",F10)))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F10:F20 F24:F34</xm:sqref>
        </x14:conditionalFormatting>
        <x14:conditionalFormatting xmlns:xm="http://schemas.microsoft.com/office/excel/2006/main">
          <x14:cfRule type="containsText" priority="619" operator="containsText" id="{143DF626-5C95-441D-8E60-31AC265EDDFD}">
            <xm:f>NOT(ISERROR(SEARCH("-",G10)))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G10:G20 G24:G34</xm:sqref>
        </x14:conditionalFormatting>
        <x14:conditionalFormatting xmlns:xm="http://schemas.microsoft.com/office/excel/2006/main">
          <x14:cfRule type="containsText" priority="596" operator="containsText" id="{A8179ACD-8350-4FEC-B24A-D3F09211C511}">
            <xm:f>NOT(ISERROR(SEARCH("-",H10)))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H10:H20 H24:H34</xm:sqref>
        </x14:conditionalFormatting>
        <x14:conditionalFormatting xmlns:xm="http://schemas.microsoft.com/office/excel/2006/main">
          <x14:cfRule type="containsText" priority="573" operator="containsText" id="{FBA34BB2-AD7A-4BA0-93EE-067B47BE2F1E}">
            <xm:f>NOT(ISERROR(SEARCH("-",I10)))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I10:I20 I24:I34</xm:sqref>
        </x14:conditionalFormatting>
        <x14:conditionalFormatting xmlns:xm="http://schemas.microsoft.com/office/excel/2006/main">
          <x14:cfRule type="containsText" priority="550" operator="containsText" id="{450BA7D7-3C9B-483D-B82C-6028E91ABCB0}">
            <xm:f>NOT(ISERROR(SEARCH("-",J10)))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J10:J20 J24:J34</xm:sqref>
        </x14:conditionalFormatting>
        <x14:conditionalFormatting xmlns:xm="http://schemas.microsoft.com/office/excel/2006/main">
          <x14:cfRule type="containsText" priority="527" operator="containsText" id="{74D659E0-6C30-420D-9F0C-75984083D1E8}">
            <xm:f>NOT(ISERROR(SEARCH("-",K10)))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K10:K20 K24:K34</xm:sqref>
        </x14:conditionalFormatting>
        <x14:conditionalFormatting xmlns:xm="http://schemas.microsoft.com/office/excel/2006/main">
          <x14:cfRule type="containsText" priority="504" operator="containsText" id="{A4B160F2-55AC-4FAB-8FE6-1C472907F00C}">
            <xm:f>NOT(ISERROR(SEARCH("-",L10)))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L10:L20 L24:L34</xm:sqref>
        </x14:conditionalFormatting>
        <x14:conditionalFormatting xmlns:xm="http://schemas.microsoft.com/office/excel/2006/main">
          <x14:cfRule type="containsText" priority="481" operator="containsText" id="{1DDD152F-D054-4D18-B66A-D532BDF4F038}">
            <xm:f>NOT(ISERROR(SEARCH("-",M10)))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M10:M20 M24:M34</xm:sqref>
        </x14:conditionalFormatting>
        <x14:conditionalFormatting xmlns:xm="http://schemas.microsoft.com/office/excel/2006/main">
          <x14:cfRule type="containsText" priority="458" operator="containsText" id="{0DFC01DD-35F3-4D0D-8CBD-A074EF239FDF}">
            <xm:f>NOT(ISERROR(SEARCH("-",N10)))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N10:N20 N24:N34</xm:sqref>
        </x14:conditionalFormatting>
        <x14:conditionalFormatting xmlns:xm="http://schemas.microsoft.com/office/excel/2006/main">
          <x14:cfRule type="containsText" priority="435" operator="containsText" id="{4B72F963-4816-4A19-9F2B-CC2B2058BDCF}">
            <xm:f>NOT(ISERROR(SEARCH("-",O10)))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O10:O20 O24:O34</xm:sqref>
        </x14:conditionalFormatting>
        <x14:conditionalFormatting xmlns:xm="http://schemas.microsoft.com/office/excel/2006/main">
          <x14:cfRule type="containsText" priority="412" operator="containsText" id="{00A56011-473E-4E2A-B783-411F1F940330}">
            <xm:f>NOT(ISERROR(SEARCH("-",P10)))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P10:P20 P24:P34</xm:sqref>
        </x14:conditionalFormatting>
        <x14:conditionalFormatting xmlns:xm="http://schemas.microsoft.com/office/excel/2006/main">
          <x14:cfRule type="containsText" priority="389" operator="containsText" id="{1EA91D68-6BA1-4F8D-89C2-4B1C89A97F89}">
            <xm:f>NOT(ISERROR(SEARCH("-",Q10)))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Q10:Q20 Q24:Q34</xm:sqref>
        </x14:conditionalFormatting>
        <x14:conditionalFormatting xmlns:xm="http://schemas.microsoft.com/office/excel/2006/main">
          <x14:cfRule type="containsText" priority="366" operator="containsText" id="{50B491C8-33A4-4CE0-B20E-29ACABF6A387}">
            <xm:f>NOT(ISERROR(SEARCH("-",R10)))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R10:R20 R24:R34</xm:sqref>
        </x14:conditionalFormatting>
        <x14:conditionalFormatting xmlns:xm="http://schemas.microsoft.com/office/excel/2006/main">
          <x14:cfRule type="containsText" priority="343" operator="containsText" id="{2E1B38B3-6D05-4640-A0C4-4EC2E56DF1C1}">
            <xm:f>NOT(ISERROR(SEARCH("-",S10)))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S10:S20 S24:S34</xm:sqref>
        </x14:conditionalFormatting>
        <x14:conditionalFormatting xmlns:xm="http://schemas.microsoft.com/office/excel/2006/main">
          <x14:cfRule type="containsText" priority="320" operator="containsText" id="{EB77CC7C-94B3-4ADE-9741-D79CED209758}">
            <xm:f>NOT(ISERROR(SEARCH("-",T10)))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T10:T20 T24:T34</xm:sqref>
        </x14:conditionalFormatting>
        <x14:conditionalFormatting xmlns:xm="http://schemas.microsoft.com/office/excel/2006/main">
          <x14:cfRule type="containsText" priority="297" operator="containsText" id="{5314BFD6-A34C-4348-A186-B3379208B6C3}">
            <xm:f>NOT(ISERROR(SEARCH("-",U10)))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U10:U20 U24:U34</xm:sqref>
        </x14:conditionalFormatting>
        <x14:conditionalFormatting xmlns:xm="http://schemas.microsoft.com/office/excel/2006/main">
          <x14:cfRule type="containsText" priority="274" operator="containsText" id="{48761D5C-65A9-439A-8AA1-D810851DF150}">
            <xm:f>NOT(ISERROR(SEARCH("-",V10)))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V10:V20 V24:V34</xm:sqref>
        </x14:conditionalFormatting>
        <x14:conditionalFormatting xmlns:xm="http://schemas.microsoft.com/office/excel/2006/main">
          <x14:cfRule type="containsText" priority="251" operator="containsText" id="{67BF1A31-8911-4AAD-A512-E365FE3063A5}">
            <xm:f>NOT(ISERROR(SEARCH("-",W10)))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W10:W20 W24:W34</xm:sqref>
        </x14:conditionalFormatting>
        <x14:conditionalFormatting xmlns:xm="http://schemas.microsoft.com/office/excel/2006/main">
          <x14:cfRule type="containsText" priority="228" operator="containsText" id="{93616383-A9CC-4D88-80D8-1601C66F1CFC}">
            <xm:f>NOT(ISERROR(SEARCH("-",X10)))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X10:X20 X24:X34</xm:sqref>
        </x14:conditionalFormatting>
        <x14:conditionalFormatting xmlns:xm="http://schemas.microsoft.com/office/excel/2006/main">
          <x14:cfRule type="containsText" priority="205" operator="containsText" id="{E52C5EE4-93BD-41F1-A83A-A513970AB2DD}">
            <xm:f>NOT(ISERROR(SEARCH("-",Y10)))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Y10:Y20 Y24:Y34</xm:sqref>
        </x14:conditionalFormatting>
        <x14:conditionalFormatting xmlns:xm="http://schemas.microsoft.com/office/excel/2006/main">
          <x14:cfRule type="containsText" priority="182" operator="containsText" id="{68F56874-BA0C-4499-9798-E911F45F4371}">
            <xm:f>NOT(ISERROR(SEARCH("-",Z10)))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Z10:Z20 Z24:Z34</xm:sqref>
        </x14:conditionalFormatting>
        <x14:conditionalFormatting xmlns:xm="http://schemas.microsoft.com/office/excel/2006/main">
          <x14:cfRule type="containsText" priority="159" operator="containsText" id="{2889F9A1-50B1-4006-B7B5-F644EE815145}">
            <xm:f>NOT(ISERROR(SEARCH("-",AA10)))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AA10:AA20 AA24:AA34</xm:sqref>
        </x14:conditionalFormatting>
        <x14:conditionalFormatting xmlns:xm="http://schemas.microsoft.com/office/excel/2006/main">
          <x14:cfRule type="containsText" priority="136" operator="containsText" id="{01BE3BFD-BB92-44DB-B9FF-2D33F0FFC404}">
            <xm:f>NOT(ISERROR(SEARCH("-",AB10)))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AB10:AB20 AB24:AB34</xm:sqref>
        </x14:conditionalFormatting>
        <x14:conditionalFormatting xmlns:xm="http://schemas.microsoft.com/office/excel/2006/main">
          <x14:cfRule type="containsText" priority="113" operator="containsText" id="{F7B7E59C-3BDD-455A-8BEA-934B6829DD85}">
            <xm:f>NOT(ISERROR(SEARCH("-",AC10)))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AC10:AC20 AC24:AC34</xm:sqref>
        </x14:conditionalFormatting>
        <x14:conditionalFormatting xmlns:xm="http://schemas.microsoft.com/office/excel/2006/main">
          <x14:cfRule type="containsText" priority="90" operator="containsText" id="{1A72253F-F213-486E-B4BC-6C60790DA6C4}">
            <xm:f>NOT(ISERROR(SEARCH("-",AD10)))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AD10:AD20 AD24:AD34</xm:sqref>
        </x14:conditionalFormatting>
        <x14:conditionalFormatting xmlns:xm="http://schemas.microsoft.com/office/excel/2006/main">
          <x14:cfRule type="containsText" priority="67" operator="containsText" id="{224B62E4-467F-416F-8517-62F3B0372985}">
            <xm:f>NOT(ISERROR(SEARCH("-",AE10)))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AE10:AE20 AE24:AE34</xm:sqref>
        </x14:conditionalFormatting>
        <x14:conditionalFormatting xmlns:xm="http://schemas.microsoft.com/office/excel/2006/main">
          <x14:cfRule type="containsText" priority="44" operator="containsText" id="{64568832-6374-471E-8FB2-F91C1BE32DD9}">
            <xm:f>NOT(ISERROR(SEARCH("-",AF10)))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AF10:AF20 AF24:AF34</xm:sqref>
        </x14:conditionalFormatting>
        <x14:conditionalFormatting xmlns:xm="http://schemas.microsoft.com/office/excel/2006/main">
          <x14:cfRule type="containsText" priority="17" operator="containsText" id="{78DC7211-5821-4449-8752-1225FD7E59BE}">
            <xm:f>NOT(ISERROR(SEARCH("-",AG10)))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AG10:AG20 AG24:AG34</xm:sqref>
        </x14:conditionalFormatting>
        <x14:conditionalFormatting xmlns:xm="http://schemas.microsoft.com/office/excel/2006/main">
          <x14:cfRule type="containsText" priority="2" operator="containsText" id="{16976180-B225-42AD-98EA-DE0E3211A6FF}">
            <xm:f>NOT(ISERROR(SEARCH("-",D23)))</xm:f>
            <xm:f>"-"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m:sqref>D23:AG23</xm:sqref>
        </x14:conditionalFormatting>
        <x14:conditionalFormatting xmlns:xm="http://schemas.microsoft.com/office/excel/2006/main">
          <x14:cfRule type="containsText" priority="6" operator="containsText" id="{636A28AB-F9E4-4489-9A12-B316E6983430}">
            <xm:f>NOT(ISERROR(SEARCH("-",D22)))</xm:f>
            <xm:f>"-"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m:sqref>D22:AG22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5271-2B3A-428A-B1D0-3718EEE5B833}">
  <sheetPr>
    <tabColor rgb="FFFFFF00"/>
  </sheetPr>
  <dimension ref="A1:AN100"/>
  <sheetViews>
    <sheetView zoomScaleNormal="100" workbookViewId="0">
      <selection activeCell="K19" sqref="K19"/>
    </sheetView>
  </sheetViews>
  <sheetFormatPr baseColWidth="10" defaultColWidth="12" defaultRowHeight="11.25" x14ac:dyDescent="0.2"/>
  <cols>
    <col min="1" max="1" width="18.83203125" customWidth="1"/>
    <col min="2" max="2" width="8.83203125" customWidth="1"/>
    <col min="3" max="3" width="9.83203125" customWidth="1"/>
    <col min="4" max="31" width="13.83203125" customWidth="1"/>
    <col min="32" max="32" width="15.1640625" customWidth="1"/>
    <col min="33" max="33" width="13.6640625" customWidth="1"/>
    <col min="34" max="36" width="10.83203125" customWidth="1"/>
  </cols>
  <sheetData>
    <row r="1" spans="1:36" s="4" customFormat="1" ht="15" x14ac:dyDescent="0.2">
      <c r="A1" s="5" t="s">
        <v>294</v>
      </c>
      <c r="B1" s="5"/>
    </row>
    <row r="2" spans="1:36" ht="15" customHeight="1" thickBot="1" x14ac:dyDescent="0.25">
      <c r="A2" s="1"/>
      <c r="B2" s="1"/>
    </row>
    <row r="3" spans="1:36" s="91" customFormat="1" ht="12" customHeight="1" x14ac:dyDescent="0.2">
      <c r="A3" s="565" t="s">
        <v>0</v>
      </c>
      <c r="B3" s="566"/>
      <c r="C3" s="545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54" t="s">
        <v>289</v>
      </c>
      <c r="AI3" s="557" t="s">
        <v>290</v>
      </c>
      <c r="AJ3" s="575" t="s">
        <v>291</v>
      </c>
    </row>
    <row r="4" spans="1:36" s="91" customFormat="1" ht="12" customHeight="1" x14ac:dyDescent="0.2">
      <c r="A4" s="567"/>
      <c r="B4" s="568"/>
      <c r="C4" s="546"/>
      <c r="D4" s="248" t="str">
        <f>IF(ISBLANK(Eingabe!G2),"",Eingabe!G2)</f>
        <v>Erk.-St.</v>
      </c>
      <c r="E4" s="248" t="str">
        <f>IF(ISBLANK(Eingabe!H2),"",Eingabe!H2)</f>
        <v>Erk.-St.</v>
      </c>
      <c r="F4" s="248" t="str">
        <f>IF(ISBLANK(Eingabe!I2),"",Eingabe!I2)</f>
        <v/>
      </c>
      <c r="G4" s="248" t="str">
        <f>IF(ISBLANK(Eingabe!J2),"",Eingabe!J2)</f>
        <v/>
      </c>
      <c r="H4" s="248" t="str">
        <f>IF(ISBLANK(Eingabe!K2),"",Eingabe!K2)</f>
        <v/>
      </c>
      <c r="I4" s="248" t="str">
        <f>IF(ISBLANK(Eingabe!L2),"",Eingabe!L2)</f>
        <v/>
      </c>
      <c r="J4" s="248" t="str">
        <f>IF(ISBLANK(Eingabe!M2),"",Eingabe!M2)</f>
        <v/>
      </c>
      <c r="K4" s="248" t="str">
        <f>IF(ISBLANK(Eingabe!N2),"",Eingabe!N2)</f>
        <v/>
      </c>
      <c r="L4" s="248" t="str">
        <f>IF(ISBLANK(Eingabe!O2),"",Eingabe!O2)</f>
        <v/>
      </c>
      <c r="M4" s="248" t="str">
        <f>IF(ISBLANK(Eingabe!P2),"",Eingabe!P2)</f>
        <v/>
      </c>
      <c r="N4" s="248" t="str">
        <f>IF(ISBLANK(Eingabe!Q2),"",Eingabe!Q2)</f>
        <v/>
      </c>
      <c r="O4" s="248" t="str">
        <f>IF(ISBLANK(Eingabe!R2),"",Eingabe!R2)</f>
        <v/>
      </c>
      <c r="P4" s="248" t="str">
        <f>IF(ISBLANK(Eingabe!S2),"",Eingabe!S2)</f>
        <v/>
      </c>
      <c r="Q4" s="248" t="str">
        <f>IF(ISBLANK(Eingabe!T2),"",Eingabe!T2)</f>
        <v/>
      </c>
      <c r="R4" s="248" t="str">
        <f>IF(ISBLANK(Eingabe!U2),"",Eingabe!U2)</f>
        <v/>
      </c>
      <c r="S4" s="248" t="str">
        <f>IF(ISBLANK(Eingabe!V2),"",Eingabe!V2)</f>
        <v/>
      </c>
      <c r="T4" s="248" t="str">
        <f>IF(ISBLANK(Eingabe!W2),"",Eingabe!W2)</f>
        <v/>
      </c>
      <c r="U4" s="248" t="str">
        <f>IF(ISBLANK(Eingabe!X2),"",Eingabe!X2)</f>
        <v/>
      </c>
      <c r="V4" s="248" t="str">
        <f>IF(ISBLANK(Eingabe!Y2),"",Eingabe!Y2)</f>
        <v/>
      </c>
      <c r="W4" s="248" t="str">
        <f>IF(ISBLANK(Eingabe!Z2),"",Eingabe!Z2)</f>
        <v/>
      </c>
      <c r="X4" s="248" t="str">
        <f>IF(ISBLANK(Eingabe!AA2),"",Eingabe!AA2)</f>
        <v/>
      </c>
      <c r="Y4" s="248" t="str">
        <f>IF(ISBLANK(Eingabe!AB2),"",Eingabe!AB2)</f>
        <v/>
      </c>
      <c r="Z4" s="248" t="str">
        <f>IF(ISBLANK(Eingabe!AC2),"",Eingabe!AC2)</f>
        <v/>
      </c>
      <c r="AA4" s="248" t="str">
        <f>IF(ISBLANK(Eingabe!AD2),"",Eingabe!AD2)</f>
        <v/>
      </c>
      <c r="AB4" s="248" t="str">
        <f>IF(ISBLANK(Eingabe!AE2),"",Eingabe!AE2)</f>
        <v/>
      </c>
      <c r="AC4" s="248" t="str">
        <f>IF(ISBLANK(Eingabe!AF2),"",Eingabe!AF2)</f>
        <v/>
      </c>
      <c r="AD4" s="248" t="str">
        <f>IF(ISBLANK(Eingabe!AG2),"",Eingabe!AG2)</f>
        <v/>
      </c>
      <c r="AE4" s="248" t="str">
        <f>IF(ISBLANK(Eingabe!AH2),"",Eingabe!AH2)</f>
        <v/>
      </c>
      <c r="AF4" s="248" t="str">
        <f>IF(ISBLANK(Eingabe!AI2),"",Eingabe!AI2)</f>
        <v/>
      </c>
      <c r="AG4" s="248" t="str">
        <f>IF(ISBLANK(Eingabe!AJ2),"",Eingabe!AJ2)</f>
        <v/>
      </c>
      <c r="AH4" s="555"/>
      <c r="AI4" s="558"/>
      <c r="AJ4" s="576"/>
    </row>
    <row r="5" spans="1:36" s="180" customFormat="1" ht="15" customHeight="1" x14ac:dyDescent="0.2">
      <c r="A5" s="567"/>
      <c r="B5" s="568"/>
      <c r="C5" s="546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55"/>
      <c r="AI5" s="558"/>
      <c r="AJ5" s="576"/>
    </row>
    <row r="6" spans="1:36" s="329" customFormat="1" ht="20.100000000000001" customHeight="1" thickBot="1" x14ac:dyDescent="0.25">
      <c r="A6" s="569"/>
      <c r="B6" s="570"/>
      <c r="C6" s="547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28" t="str">
        <f>IF(ISBLANK(Eingabe!AJ4),"",Eingabe!AJ4)</f>
        <v/>
      </c>
      <c r="AH6" s="556"/>
      <c r="AI6" s="559"/>
      <c r="AJ6" s="577"/>
    </row>
    <row r="7" spans="1:36" s="200" customFormat="1" ht="12.95" customHeight="1" thickTop="1" x14ac:dyDescent="0.2">
      <c r="A7" s="571" t="s">
        <v>5</v>
      </c>
      <c r="B7" s="572"/>
      <c r="C7" s="194" t="s">
        <v>6</v>
      </c>
      <c r="D7" s="188" t="str">
        <f ca="1">IF(Eingabe!G13&lt;&gt;"",Eingabe!G13,"-")</f>
        <v>-</v>
      </c>
      <c r="E7" s="188" t="str">
        <f ca="1">IF(Eingabe!H13&lt;&gt;"",Eingabe!H13,"-")</f>
        <v>-</v>
      </c>
      <c r="F7" s="188" t="str">
        <f ca="1">IF(Eingabe!I13&lt;&gt;"",Eingabe!I13,"-")</f>
        <v>-</v>
      </c>
      <c r="G7" s="188" t="str">
        <f ca="1">IF(Eingabe!J13&lt;&gt;"",Eingabe!J13,"-")</f>
        <v>-</v>
      </c>
      <c r="H7" s="188" t="str">
        <f ca="1">IF(Eingabe!K13&lt;&gt;"",Eingabe!K13,"-")</f>
        <v>-</v>
      </c>
      <c r="I7" s="188" t="str">
        <f ca="1">IF(Eingabe!L13&lt;&gt;"",Eingabe!L13,"-")</f>
        <v>-</v>
      </c>
      <c r="J7" s="188" t="str">
        <f ca="1">IF(Eingabe!M13&lt;&gt;"",Eingabe!M13,"-")</f>
        <v>-</v>
      </c>
      <c r="K7" s="188" t="str">
        <f ca="1">IF(Eingabe!N13&lt;&gt;"",Eingabe!N13,"-")</f>
        <v>-</v>
      </c>
      <c r="L7" s="188" t="str">
        <f ca="1">IF(Eingabe!O13&lt;&gt;"",Eingabe!O13,"-")</f>
        <v>-</v>
      </c>
      <c r="M7" s="188" t="str">
        <f ca="1">IF(Eingabe!P13&lt;&gt;"",Eingabe!P13,"-")</f>
        <v>-</v>
      </c>
      <c r="N7" s="188" t="str">
        <f ca="1">IF(Eingabe!Q13&lt;&gt;"",Eingabe!Q13,"-")</f>
        <v>-</v>
      </c>
      <c r="O7" s="188" t="str">
        <f ca="1">IF(Eingabe!R13&lt;&gt;"",Eingabe!R13,"-")</f>
        <v>-</v>
      </c>
      <c r="P7" s="188" t="str">
        <f ca="1">IF(Eingabe!S13&lt;&gt;"",Eingabe!S13,"-")</f>
        <v>-</v>
      </c>
      <c r="Q7" s="188" t="str">
        <f ca="1">IF(Eingabe!T13&lt;&gt;"",Eingabe!T13,"-")</f>
        <v>-</v>
      </c>
      <c r="R7" s="188" t="str">
        <f ca="1">IF(Eingabe!U13&lt;&gt;"",Eingabe!U13,"-")</f>
        <v>-</v>
      </c>
      <c r="S7" s="188" t="str">
        <f ca="1">IF(Eingabe!V13&lt;&gt;"",Eingabe!V13,"-")</f>
        <v>-</v>
      </c>
      <c r="T7" s="188" t="str">
        <f ca="1">IF(Eingabe!W13&lt;&gt;"",Eingabe!W13,"-")</f>
        <v>-</v>
      </c>
      <c r="U7" s="188" t="str">
        <f ca="1">IF(Eingabe!X13&lt;&gt;"",Eingabe!X13,"-")</f>
        <v>-</v>
      </c>
      <c r="V7" s="188" t="str">
        <f ca="1">IF(Eingabe!Y13&lt;&gt;"",Eingabe!Y13,"-")</f>
        <v>-</v>
      </c>
      <c r="W7" s="188" t="str">
        <f ca="1">IF(Eingabe!Z13&lt;&gt;"",Eingabe!Z13,"-")</f>
        <v>-</v>
      </c>
      <c r="X7" s="188" t="str">
        <f>IF(Eingabe!AA13&lt;&gt;"",Eingabe!AA13,"-")</f>
        <v>-</v>
      </c>
      <c r="Y7" s="188" t="str">
        <f>IF(Eingabe!AB13&lt;&gt;"",Eingabe!AB13,"-")</f>
        <v>-</v>
      </c>
      <c r="Z7" s="188" t="str">
        <f>IF(Eingabe!AC13&lt;&gt;"",Eingabe!AC13,"-")</f>
        <v>-</v>
      </c>
      <c r="AA7" s="188" t="str">
        <f>IF(Eingabe!AD13&lt;&gt;"",Eingabe!AD13,"-")</f>
        <v>-</v>
      </c>
      <c r="AB7" s="188" t="str">
        <f>IF(Eingabe!AE13&lt;&gt;"",Eingabe!AE13,"-")</f>
        <v>-</v>
      </c>
      <c r="AC7" s="188" t="str">
        <f>IF(Eingabe!AF13&lt;&gt;"",Eingabe!AF13,"-")</f>
        <v>-</v>
      </c>
      <c r="AD7" s="188" t="str">
        <f>IF(Eingabe!AG13&lt;&gt;"",Eingabe!AG13,"-")</f>
        <v>-</v>
      </c>
      <c r="AE7" s="188" t="str">
        <f>IF(Eingabe!AH13&lt;&gt;"",Eingabe!AH13,"-")</f>
        <v>-</v>
      </c>
      <c r="AF7" s="188" t="str">
        <f>IF(Eingabe!AI13&lt;&gt;"",Eingabe!AI13,"-")</f>
        <v>-</v>
      </c>
      <c r="AG7" s="188" t="str">
        <f>IF(Eingabe!AJ13&lt;&gt;"",Eingabe!AJ13,"-")</f>
        <v>-</v>
      </c>
      <c r="AH7" s="196" t="s">
        <v>7</v>
      </c>
      <c r="AI7" s="197" t="s">
        <v>7</v>
      </c>
      <c r="AJ7" s="408" t="s">
        <v>7</v>
      </c>
    </row>
    <row r="8" spans="1:36" ht="12.95" customHeight="1" x14ac:dyDescent="0.2">
      <c r="A8" s="13" t="s">
        <v>8</v>
      </c>
      <c r="B8" s="11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70"/>
      <c r="AI8" s="71"/>
      <c r="AJ8" s="403"/>
    </row>
    <row r="9" spans="1:36" ht="12.95" customHeight="1" x14ac:dyDescent="0.2">
      <c r="A9" s="397" t="s">
        <v>279</v>
      </c>
      <c r="B9" s="383" t="s">
        <v>280</v>
      </c>
      <c r="C9" s="396" t="s">
        <v>9</v>
      </c>
      <c r="D9" s="410" t="str">
        <f ca="1">IF(Eingabe!G17&lt;&gt;"",Eingabe!G17,"-")</f>
        <v>-</v>
      </c>
      <c r="E9" s="410" t="str">
        <f ca="1">IF(Eingabe!H17&lt;&gt;"",Eingabe!H17,"-")</f>
        <v>-</v>
      </c>
      <c r="F9" s="410" t="str">
        <f ca="1">IF(Eingabe!I17&lt;&gt;"",Eingabe!I17,"-")</f>
        <v>-</v>
      </c>
      <c r="G9" s="410" t="str">
        <f ca="1">IF(Eingabe!J17&lt;&gt;"",Eingabe!J17,"-")</f>
        <v>-</v>
      </c>
      <c r="H9" s="410" t="str">
        <f ca="1">IF(Eingabe!K17&lt;&gt;"",Eingabe!K17,"-")</f>
        <v>-</v>
      </c>
      <c r="I9" s="410" t="str">
        <f ca="1">IF(Eingabe!L17&lt;&gt;"",Eingabe!L17,"-")</f>
        <v>-</v>
      </c>
      <c r="J9" s="410" t="str">
        <f ca="1">IF(Eingabe!M17&lt;&gt;"",Eingabe!M17,"-")</f>
        <v>-</v>
      </c>
      <c r="K9" s="410" t="str">
        <f ca="1">IF(Eingabe!N17&lt;&gt;"",Eingabe!N17,"-")</f>
        <v>-</v>
      </c>
      <c r="L9" s="410" t="str">
        <f ca="1">IF(Eingabe!O17&lt;&gt;"",Eingabe!O17,"-")</f>
        <v>-</v>
      </c>
      <c r="M9" s="410" t="str">
        <f ca="1">IF(Eingabe!P17&lt;&gt;"",Eingabe!P17,"-")</f>
        <v>-</v>
      </c>
      <c r="N9" s="410" t="str">
        <f ca="1">IF(Eingabe!Q17&lt;&gt;"",Eingabe!Q17,"-")</f>
        <v>-</v>
      </c>
      <c r="O9" s="410" t="str">
        <f ca="1">IF(Eingabe!R17&lt;&gt;"",Eingabe!R17,"-")</f>
        <v>-</v>
      </c>
      <c r="P9" s="410" t="str">
        <f ca="1">IF(Eingabe!S17&lt;&gt;"",Eingabe!S17,"-")</f>
        <v>-</v>
      </c>
      <c r="Q9" s="410" t="str">
        <f ca="1">IF(Eingabe!T17&lt;&gt;"",Eingabe!T17,"-")</f>
        <v>-</v>
      </c>
      <c r="R9" s="410" t="str">
        <f ca="1">IF(Eingabe!U17&lt;&gt;"",Eingabe!U17,"-")</f>
        <v>-</v>
      </c>
      <c r="S9" s="410" t="str">
        <f ca="1">IF(Eingabe!V17&lt;&gt;"",Eingabe!V17,"-")</f>
        <v>-</v>
      </c>
      <c r="T9" s="410" t="str">
        <f ca="1">IF(Eingabe!W17&lt;&gt;"",Eingabe!W17,"-")</f>
        <v>-</v>
      </c>
      <c r="U9" s="410" t="str">
        <f ca="1">IF(Eingabe!X17&lt;&gt;"",Eingabe!X17,"-")</f>
        <v>-</v>
      </c>
      <c r="V9" s="410" t="str">
        <f ca="1">IF(Eingabe!Y17&lt;&gt;"",Eingabe!Y17,"-")</f>
        <v>-</v>
      </c>
      <c r="W9" s="410" t="str">
        <f ca="1">IF(Eingabe!Z17&lt;&gt;"",Eingabe!Z17,"-")</f>
        <v>-</v>
      </c>
      <c r="X9" s="410" t="str">
        <f>IF(Eingabe!AA17&lt;&gt;"",Eingabe!AA17,"-")</f>
        <v>-</v>
      </c>
      <c r="Y9" s="410" t="str">
        <f>IF(Eingabe!AB17&lt;&gt;"",Eingabe!AB17,"-")</f>
        <v>-</v>
      </c>
      <c r="Z9" s="410" t="str">
        <f>IF(Eingabe!AC17&lt;&gt;"",Eingabe!AC17,"-")</f>
        <v>-</v>
      </c>
      <c r="AA9" s="410" t="str">
        <f>IF(Eingabe!AD17&lt;&gt;"",Eingabe!AD17,"-")</f>
        <v>-</v>
      </c>
      <c r="AB9" s="410" t="str">
        <f>IF(Eingabe!AE17&lt;&gt;"",Eingabe!AE17,"-")</f>
        <v>-</v>
      </c>
      <c r="AC9" s="410" t="str">
        <f>IF(Eingabe!AF17&lt;&gt;"",Eingabe!AF17,"-")</f>
        <v>-</v>
      </c>
      <c r="AD9" s="410" t="str">
        <f>IF(Eingabe!AG17&lt;&gt;"",Eingabe!AG17,"-")</f>
        <v>-</v>
      </c>
      <c r="AE9" s="410" t="str">
        <f>IF(Eingabe!AH17&lt;&gt;"",Eingabe!AH17,"-")</f>
        <v>-</v>
      </c>
      <c r="AF9" s="410" t="str">
        <f>IF(Eingabe!AI17&lt;&gt;"",Eingabe!AI17,"-")</f>
        <v>-</v>
      </c>
      <c r="AG9" s="410" t="str">
        <f>IF(Eingabe!AJ17&lt;&gt;"",Eingabe!AJ17,"-")</f>
        <v>-</v>
      </c>
      <c r="AH9" s="37">
        <v>300</v>
      </c>
      <c r="AI9" s="384">
        <v>300</v>
      </c>
      <c r="AJ9" s="412">
        <v>1000</v>
      </c>
    </row>
    <row r="10" spans="1:36" ht="12.95" customHeight="1" x14ac:dyDescent="0.2">
      <c r="A10" s="563" t="s">
        <v>12</v>
      </c>
      <c r="B10" s="564"/>
      <c r="C10" s="16" t="s">
        <v>9</v>
      </c>
      <c r="D10" s="410" t="str">
        <f ca="1">IF(Eingabe!G15&lt;&gt;"",Eingabe!G15,"-")</f>
        <v>-</v>
      </c>
      <c r="E10" s="410" t="str">
        <f ca="1">IF(Eingabe!H15&lt;&gt;"",Eingabe!H15,"-")</f>
        <v>-</v>
      </c>
      <c r="F10" s="410" t="str">
        <f ca="1">IF(Eingabe!I15&lt;&gt;"",Eingabe!I15,"-")</f>
        <v>-</v>
      </c>
      <c r="G10" s="410" t="str">
        <f ca="1">IF(Eingabe!J15&lt;&gt;"",Eingabe!J15,"-")</f>
        <v>-</v>
      </c>
      <c r="H10" s="410" t="str">
        <f ca="1">IF(Eingabe!K15&lt;&gt;"",Eingabe!K15,"-")</f>
        <v>-</v>
      </c>
      <c r="I10" s="410" t="str">
        <f ca="1">IF(Eingabe!L15&lt;&gt;"",Eingabe!L15,"-")</f>
        <v>-</v>
      </c>
      <c r="J10" s="410" t="str">
        <f ca="1">IF(Eingabe!M15&lt;&gt;"",Eingabe!M15,"-")</f>
        <v>-</v>
      </c>
      <c r="K10" s="410" t="str">
        <f ca="1">IF(Eingabe!N15&lt;&gt;"",Eingabe!N15,"-")</f>
        <v>-</v>
      </c>
      <c r="L10" s="410" t="str">
        <f ca="1">IF(Eingabe!O15&lt;&gt;"",Eingabe!O15,"-")</f>
        <v>-</v>
      </c>
      <c r="M10" s="410" t="str">
        <f ca="1">IF(Eingabe!P15&lt;&gt;"",Eingabe!P15,"-")</f>
        <v>-</v>
      </c>
      <c r="N10" s="410" t="str">
        <f ca="1">IF(Eingabe!Q15&lt;&gt;"",Eingabe!Q15,"-")</f>
        <v>-</v>
      </c>
      <c r="O10" s="410" t="str">
        <f ca="1">IF(Eingabe!R15&lt;&gt;"",Eingabe!R15,"-")</f>
        <v>-</v>
      </c>
      <c r="P10" s="410" t="str">
        <f ca="1">IF(Eingabe!S15&lt;&gt;"",Eingabe!S15,"-")</f>
        <v>-</v>
      </c>
      <c r="Q10" s="410" t="str">
        <f ca="1">IF(Eingabe!T15&lt;&gt;"",Eingabe!T15,"-")</f>
        <v>-</v>
      </c>
      <c r="R10" s="410" t="str">
        <f ca="1">IF(Eingabe!U15&lt;&gt;"",Eingabe!U15,"-")</f>
        <v>-</v>
      </c>
      <c r="S10" s="410" t="str">
        <f ca="1">IF(Eingabe!V15&lt;&gt;"",Eingabe!V15,"-")</f>
        <v>-</v>
      </c>
      <c r="T10" s="410" t="str">
        <f ca="1">IF(Eingabe!W15&lt;&gt;"",Eingabe!W15,"-")</f>
        <v>-</v>
      </c>
      <c r="U10" s="410" t="str">
        <f ca="1">IF(Eingabe!X15&lt;&gt;"",Eingabe!X15,"-")</f>
        <v>-</v>
      </c>
      <c r="V10" s="410" t="str">
        <f ca="1">IF(Eingabe!Y15&lt;&gt;"",Eingabe!Y15,"-")</f>
        <v>-</v>
      </c>
      <c r="W10" s="410" t="str">
        <f ca="1">IF(Eingabe!Z15&lt;&gt;"",Eingabe!Z15,"-")</f>
        <v>-</v>
      </c>
      <c r="X10" s="410" t="str">
        <f>IF(Eingabe!AA15&lt;&gt;"",Eingabe!AA15,"-")</f>
        <v>-</v>
      </c>
      <c r="Y10" s="410" t="str">
        <f>IF(Eingabe!AB15&lt;&gt;"",Eingabe!AB15,"-")</f>
        <v>-</v>
      </c>
      <c r="Z10" s="410" t="str">
        <f>IF(Eingabe!AC15&lt;&gt;"",Eingabe!AC15,"-")</f>
        <v>-</v>
      </c>
      <c r="AA10" s="410" t="str">
        <f>IF(Eingabe!AD15&lt;&gt;"",Eingabe!AD15,"-")</f>
        <v>-</v>
      </c>
      <c r="AB10" s="410" t="str">
        <f>IF(Eingabe!AE15&lt;&gt;"",Eingabe!AE15,"-")</f>
        <v>-</v>
      </c>
      <c r="AC10" s="410" t="str">
        <f>IF(Eingabe!AF15&lt;&gt;"",Eingabe!AF15,"-")</f>
        <v>-</v>
      </c>
      <c r="AD10" s="410" t="str">
        <f>IF(Eingabe!AG15&lt;&gt;"",Eingabe!AG15,"-")</f>
        <v>-</v>
      </c>
      <c r="AE10" s="410" t="str">
        <f>IF(Eingabe!AH15&lt;&gt;"",Eingabe!AH15,"-")</f>
        <v>-</v>
      </c>
      <c r="AF10" s="410" t="str">
        <f>IF(Eingabe!AI15&lt;&gt;"",Eingabe!AI15,"-")</f>
        <v>-</v>
      </c>
      <c r="AG10" s="410" t="str">
        <f>IF(Eingabe!AJ15&lt;&gt;"",Eingabe!AJ15,"-")</f>
        <v>-</v>
      </c>
      <c r="AH10" s="26">
        <v>3</v>
      </c>
      <c r="AI10" s="36">
        <v>5</v>
      </c>
      <c r="AJ10" s="103">
        <v>10</v>
      </c>
    </row>
    <row r="11" spans="1:36" ht="12.95" customHeight="1" x14ac:dyDescent="0.2">
      <c r="A11" s="462" t="s">
        <v>50</v>
      </c>
      <c r="B11" s="463"/>
      <c r="C11" s="16" t="s">
        <v>9</v>
      </c>
      <c r="D11" s="410" t="str">
        <f ca="1">IF(Eingabe!G66&lt;&gt;"",Eingabe!G66,"-")</f>
        <v>-</v>
      </c>
      <c r="E11" s="410" t="str">
        <f ca="1">IF(Eingabe!H66&lt;&gt;"",Eingabe!H66,"-")</f>
        <v>-</v>
      </c>
      <c r="F11" s="410" t="str">
        <f ca="1">IF(Eingabe!I66&lt;&gt;"",Eingabe!I66,"-")</f>
        <v>-</v>
      </c>
      <c r="G11" s="410" t="str">
        <f ca="1">IF(Eingabe!J66&lt;&gt;"",Eingabe!J66,"-")</f>
        <v>-</v>
      </c>
      <c r="H11" s="410" t="str">
        <f ca="1">IF(Eingabe!K66&lt;&gt;"",Eingabe!K66,"-")</f>
        <v>-</v>
      </c>
      <c r="I11" s="410" t="str">
        <f ca="1">IF(Eingabe!L66&lt;&gt;"",Eingabe!L66,"-")</f>
        <v>-</v>
      </c>
      <c r="J11" s="410" t="str">
        <f ca="1">IF(Eingabe!M66&lt;&gt;"",Eingabe!M66,"-")</f>
        <v>-</v>
      </c>
      <c r="K11" s="410" t="str">
        <f ca="1">IF(Eingabe!N66&lt;&gt;"",Eingabe!N66,"-")</f>
        <v>-</v>
      </c>
      <c r="L11" s="410" t="str">
        <f ca="1">IF(Eingabe!O66&lt;&gt;"",Eingabe!O66,"-")</f>
        <v>-</v>
      </c>
      <c r="M11" s="410" t="str">
        <f ca="1">IF(Eingabe!P66&lt;&gt;"",Eingabe!P66,"-")</f>
        <v>-</v>
      </c>
      <c r="N11" s="410" t="str">
        <f ca="1">IF(Eingabe!Q66&lt;&gt;"",Eingabe!Q66,"-")</f>
        <v>-</v>
      </c>
      <c r="O11" s="410" t="str">
        <f ca="1">IF(Eingabe!R66&lt;&gt;"",Eingabe!R66,"-")</f>
        <v>-</v>
      </c>
      <c r="P11" s="410" t="str">
        <f ca="1">IF(Eingabe!S66&lt;&gt;"",Eingabe!S66,"-")</f>
        <v>-</v>
      </c>
      <c r="Q11" s="410" t="str">
        <f ca="1">IF(Eingabe!T66&lt;&gt;"",Eingabe!T66,"-")</f>
        <v>-</v>
      </c>
      <c r="R11" s="410" t="str">
        <f ca="1">IF(Eingabe!U66&lt;&gt;"",Eingabe!U66,"-")</f>
        <v>-</v>
      </c>
      <c r="S11" s="410" t="str">
        <f ca="1">IF(Eingabe!V66&lt;&gt;"",Eingabe!V66,"-")</f>
        <v>-</v>
      </c>
      <c r="T11" s="410" t="str">
        <f ca="1">IF(Eingabe!W66&lt;&gt;"",Eingabe!W66,"-")</f>
        <v>-</v>
      </c>
      <c r="U11" s="410" t="str">
        <f ca="1">IF(Eingabe!X66&lt;&gt;"",Eingabe!X66,"-")</f>
        <v>-</v>
      </c>
      <c r="V11" s="410" t="str">
        <f ca="1">IF(Eingabe!Y66&lt;&gt;"",Eingabe!Y66,"-")</f>
        <v>-</v>
      </c>
      <c r="W11" s="410" t="str">
        <f ca="1">IF(Eingabe!Z66&lt;&gt;"",Eingabe!Z66,"-")</f>
        <v>-</v>
      </c>
      <c r="X11" s="410" t="str">
        <f>IF(Eingabe!AA66&lt;&gt;"",Eingabe!AA66,"-")</f>
        <v>-</v>
      </c>
      <c r="Y11" s="410" t="str">
        <f>IF(Eingabe!AB66&lt;&gt;"",Eingabe!AB66,"-")</f>
        <v>-</v>
      </c>
      <c r="Z11" s="410" t="str">
        <f>IF(Eingabe!AC66&lt;&gt;"",Eingabe!AC66,"-")</f>
        <v>-</v>
      </c>
      <c r="AA11" s="410" t="str">
        <f>IF(Eingabe!AD66&lt;&gt;"",Eingabe!AD66,"-")</f>
        <v>-</v>
      </c>
      <c r="AB11" s="410" t="str">
        <f>IF(Eingabe!AE66&lt;&gt;"",Eingabe!AE66,"-")</f>
        <v>-</v>
      </c>
      <c r="AC11" s="410" t="str">
        <f>IF(Eingabe!AF66&lt;&gt;"",Eingabe!AF66,"-")</f>
        <v>-</v>
      </c>
      <c r="AD11" s="410" t="str">
        <f>IF(Eingabe!AG66&lt;&gt;"",Eingabe!AG66,"-")</f>
        <v>-</v>
      </c>
      <c r="AE11" s="410" t="str">
        <f>IF(Eingabe!AH66&lt;&gt;"",Eingabe!AH66,"-")</f>
        <v>-</v>
      </c>
      <c r="AF11" s="410" t="str">
        <f>IF(Eingabe!AI66&lt;&gt;"",Eingabe!AI66,"-")</f>
        <v>-</v>
      </c>
      <c r="AG11" s="410" t="str">
        <f>IF(Eingabe!AJ66&lt;&gt;"",Eingabe!AJ66,"-")</f>
        <v>-</v>
      </c>
      <c r="AH11" s="26">
        <v>0.1</v>
      </c>
      <c r="AI11" s="36">
        <v>0.5</v>
      </c>
      <c r="AJ11" s="103">
        <v>1</v>
      </c>
    </row>
    <row r="12" spans="1:36" ht="12.95" customHeight="1" x14ac:dyDescent="0.2">
      <c r="A12" s="563" t="s">
        <v>14</v>
      </c>
      <c r="B12" s="564"/>
      <c r="C12" s="16" t="s">
        <v>9</v>
      </c>
      <c r="D12" s="410" t="str">
        <f ca="1">IF(Eingabe!G59&lt;&gt;"",Eingabe!G59,"-")</f>
        <v>-</v>
      </c>
      <c r="E12" s="410" t="str">
        <f ca="1">IF(Eingabe!H59&lt;&gt;"",Eingabe!H59,"-")</f>
        <v>-</v>
      </c>
      <c r="F12" s="410" t="str">
        <f ca="1">IF(Eingabe!I59&lt;&gt;"",Eingabe!I59,"-")</f>
        <v>-</v>
      </c>
      <c r="G12" s="410" t="str">
        <f ca="1">IF(Eingabe!J59&lt;&gt;"",Eingabe!J59,"-")</f>
        <v>-</v>
      </c>
      <c r="H12" s="410" t="str">
        <f ca="1">IF(Eingabe!K59&lt;&gt;"",Eingabe!K59,"-")</f>
        <v>-</v>
      </c>
      <c r="I12" s="410" t="str">
        <f ca="1">IF(Eingabe!L59&lt;&gt;"",Eingabe!L59,"-")</f>
        <v>-</v>
      </c>
      <c r="J12" s="410" t="str">
        <f ca="1">IF(Eingabe!M59&lt;&gt;"",Eingabe!M59,"-")</f>
        <v>-</v>
      </c>
      <c r="K12" s="410" t="str">
        <f ca="1">IF(Eingabe!N59&lt;&gt;"",Eingabe!N59,"-")</f>
        <v>-</v>
      </c>
      <c r="L12" s="410" t="str">
        <f ca="1">IF(Eingabe!O59&lt;&gt;"",Eingabe!O59,"-")</f>
        <v>-</v>
      </c>
      <c r="M12" s="410" t="str">
        <f ca="1">IF(Eingabe!P59&lt;&gt;"",Eingabe!P59,"-")</f>
        <v>-</v>
      </c>
      <c r="N12" s="410" t="str">
        <f ca="1">IF(Eingabe!Q59&lt;&gt;"",Eingabe!Q59,"-")</f>
        <v>-</v>
      </c>
      <c r="O12" s="410" t="str">
        <f ca="1">IF(Eingabe!R59&lt;&gt;"",Eingabe!R59,"-")</f>
        <v>-</v>
      </c>
      <c r="P12" s="410" t="str">
        <f ca="1">IF(Eingabe!S59&lt;&gt;"",Eingabe!S59,"-")</f>
        <v>-</v>
      </c>
      <c r="Q12" s="410" t="str">
        <f ca="1">IF(Eingabe!T59&lt;&gt;"",Eingabe!T59,"-")</f>
        <v>-</v>
      </c>
      <c r="R12" s="410" t="str">
        <f ca="1">IF(Eingabe!U59&lt;&gt;"",Eingabe!U59,"-")</f>
        <v>-</v>
      </c>
      <c r="S12" s="410" t="str">
        <f ca="1">IF(Eingabe!V59&lt;&gt;"",Eingabe!V59,"-")</f>
        <v>-</v>
      </c>
      <c r="T12" s="410" t="str">
        <f ca="1">IF(Eingabe!W59&lt;&gt;"",Eingabe!W59,"-")</f>
        <v>-</v>
      </c>
      <c r="U12" s="410" t="str">
        <f ca="1">IF(Eingabe!X59&lt;&gt;"",Eingabe!X59,"-")</f>
        <v>-</v>
      </c>
      <c r="V12" s="410" t="str">
        <f ca="1">IF(Eingabe!Y59&lt;&gt;"",Eingabe!Y59,"-")</f>
        <v>-</v>
      </c>
      <c r="W12" s="410" t="str">
        <f ca="1">IF(Eingabe!Z59&lt;&gt;"",Eingabe!Z59,"-")</f>
        <v>-</v>
      </c>
      <c r="X12" s="410" t="str">
        <f>IF(Eingabe!AA59&lt;&gt;"",Eingabe!AA59,"-")</f>
        <v>-</v>
      </c>
      <c r="Y12" s="410" t="str">
        <f>IF(Eingabe!AB59&lt;&gt;"",Eingabe!AB59,"-")</f>
        <v>-</v>
      </c>
      <c r="Z12" s="410" t="str">
        <f>IF(Eingabe!AC59&lt;&gt;"",Eingabe!AC59,"-")</f>
        <v>-</v>
      </c>
      <c r="AA12" s="410" t="str">
        <f>IF(Eingabe!AD59&lt;&gt;"",Eingabe!AD59,"-")</f>
        <v>-</v>
      </c>
      <c r="AB12" s="410" t="str">
        <f>IF(Eingabe!AE59&lt;&gt;"",Eingabe!AE59,"-")</f>
        <v>-</v>
      </c>
      <c r="AC12" s="410" t="str">
        <f>IF(Eingabe!AF59&lt;&gt;"",Eingabe!AF59,"-")</f>
        <v>-</v>
      </c>
      <c r="AD12" s="410" t="str">
        <f>IF(Eingabe!AG59&lt;&gt;"",Eingabe!AG59,"-")</f>
        <v>-</v>
      </c>
      <c r="AE12" s="410" t="str">
        <f>IF(Eingabe!AH59&lt;&gt;"",Eingabe!AH59,"-")</f>
        <v>-</v>
      </c>
      <c r="AF12" s="410" t="str">
        <f>IF(Eingabe!AI59&lt;&gt;"",Eingabe!AI59,"-")</f>
        <v>-</v>
      </c>
      <c r="AG12" s="410" t="str">
        <f>IF(Eingabe!AJ59&lt;&gt;"",Eingabe!AJ59,"-")</f>
        <v>-</v>
      </c>
      <c r="AH12" s="411">
        <v>5</v>
      </c>
      <c r="AI12" s="402">
        <v>15</v>
      </c>
      <c r="AJ12" s="404">
        <v>75</v>
      </c>
    </row>
    <row r="13" spans="1:36" ht="12.95" customHeight="1" x14ac:dyDescent="0.2">
      <c r="A13" s="563" t="s">
        <v>17</v>
      </c>
      <c r="B13" s="564"/>
      <c r="C13" s="16" t="s">
        <v>9</v>
      </c>
      <c r="D13" s="24" t="str">
        <f ca="1">IF(Eingabe!G72&lt;&gt;"",Eingabe!G72,"-")</f>
        <v>-</v>
      </c>
      <c r="E13" s="24" t="str">
        <f ca="1">IF(Eingabe!H72&lt;&gt;"",Eingabe!H72,"-")</f>
        <v>-</v>
      </c>
      <c r="F13" s="24" t="str">
        <f ca="1">IF(Eingabe!I72&lt;&gt;"",Eingabe!I72,"-")</f>
        <v>-</v>
      </c>
      <c r="G13" s="24" t="str">
        <f ca="1">IF(Eingabe!J72&lt;&gt;"",Eingabe!J72,"-")</f>
        <v>-</v>
      </c>
      <c r="H13" s="24" t="str">
        <f ca="1">IF(Eingabe!K72&lt;&gt;"",Eingabe!K72,"-")</f>
        <v>-</v>
      </c>
      <c r="I13" s="24" t="str">
        <f ca="1">IF(Eingabe!L72&lt;&gt;"",Eingabe!L72,"-")</f>
        <v>-</v>
      </c>
      <c r="J13" s="24" t="str">
        <f ca="1">IF(Eingabe!M72&lt;&gt;"",Eingabe!M72,"-")</f>
        <v>-</v>
      </c>
      <c r="K13" s="24" t="str">
        <f ca="1">IF(Eingabe!N72&lt;&gt;"",Eingabe!N72,"-")</f>
        <v>-</v>
      </c>
      <c r="L13" s="24" t="str">
        <f ca="1">IF(Eingabe!O72&lt;&gt;"",Eingabe!O72,"-")</f>
        <v>-</v>
      </c>
      <c r="M13" s="24" t="str">
        <f ca="1">IF(Eingabe!P72&lt;&gt;"",Eingabe!P72,"-")</f>
        <v>-</v>
      </c>
      <c r="N13" s="24" t="str">
        <f ca="1">IF(Eingabe!Q72&lt;&gt;"",Eingabe!Q72,"-")</f>
        <v>-</v>
      </c>
      <c r="O13" s="24" t="str">
        <f ca="1">IF(Eingabe!R72&lt;&gt;"",Eingabe!R72,"-")</f>
        <v>-</v>
      </c>
      <c r="P13" s="24" t="str">
        <f ca="1">IF(Eingabe!S72&lt;&gt;"",Eingabe!S72,"-")</f>
        <v>-</v>
      </c>
      <c r="Q13" s="24" t="str">
        <f ca="1">IF(Eingabe!T72&lt;&gt;"",Eingabe!T72,"-")</f>
        <v>-</v>
      </c>
      <c r="R13" s="24" t="str">
        <f ca="1">IF(Eingabe!U72&lt;&gt;"",Eingabe!U72,"-")</f>
        <v>-</v>
      </c>
      <c r="S13" s="24" t="str">
        <f ca="1">IF(Eingabe!V72&lt;&gt;"",Eingabe!V72,"-")</f>
        <v>-</v>
      </c>
      <c r="T13" s="24" t="str">
        <f ca="1">IF(Eingabe!W72&lt;&gt;"",Eingabe!W72,"-")</f>
        <v>-</v>
      </c>
      <c r="U13" s="24" t="str">
        <f ca="1">IF(Eingabe!X72&lt;&gt;"",Eingabe!X72,"-")</f>
        <v>-</v>
      </c>
      <c r="V13" s="24" t="str">
        <f ca="1">IF(Eingabe!Y72&lt;&gt;"",Eingabe!Y72,"-")</f>
        <v>-</v>
      </c>
      <c r="W13" s="24" t="str">
        <f ca="1">IF(Eingabe!Z72&lt;&gt;"",Eingabe!Z72,"-")</f>
        <v>-</v>
      </c>
      <c r="X13" s="24" t="str">
        <f>IF(Eingabe!AA72&lt;&gt;"",Eingabe!AA72,"-")</f>
        <v>-</v>
      </c>
      <c r="Y13" s="24" t="str">
        <f>IF(Eingabe!AB72&lt;&gt;"",Eingabe!AB72,"-")</f>
        <v>-</v>
      </c>
      <c r="Z13" s="24" t="str">
        <f>IF(Eingabe!AC72&lt;&gt;"",Eingabe!AC72,"-")</f>
        <v>-</v>
      </c>
      <c r="AA13" s="24" t="str">
        <f>IF(Eingabe!AD72&lt;&gt;"",Eingabe!AD72,"-")</f>
        <v>-</v>
      </c>
      <c r="AB13" s="24" t="str">
        <f>IF(Eingabe!AE72&lt;&gt;"",Eingabe!AE72,"-")</f>
        <v>-</v>
      </c>
      <c r="AC13" s="24" t="str">
        <f>IF(Eingabe!AF72&lt;&gt;"",Eingabe!AF72,"-")</f>
        <v>-</v>
      </c>
      <c r="AD13" s="24" t="str">
        <f>IF(Eingabe!AG72&lt;&gt;"",Eingabe!AG72,"-")</f>
        <v>-</v>
      </c>
      <c r="AE13" s="24" t="str">
        <f>IF(Eingabe!AH72&lt;&gt;"",Eingabe!AH72,"-")</f>
        <v>-</v>
      </c>
      <c r="AF13" s="24" t="str">
        <f>IF(Eingabe!AI72&lt;&gt;"",Eingabe!AI72,"-")</f>
        <v>-</v>
      </c>
      <c r="AG13" s="24" t="str">
        <f>IF(Eingabe!AJ72&lt;&gt;"",Eingabe!AJ72,"-")</f>
        <v>-</v>
      </c>
      <c r="AH13" s="26" t="s">
        <v>7</v>
      </c>
      <c r="AI13" s="36" t="s">
        <v>7</v>
      </c>
      <c r="AJ13" s="103" t="s">
        <v>7</v>
      </c>
    </row>
    <row r="14" spans="1:36" ht="12.95" customHeight="1" x14ac:dyDescent="0.2">
      <c r="A14" s="563" t="s">
        <v>18</v>
      </c>
      <c r="B14" s="564"/>
      <c r="C14" s="16" t="s">
        <v>9</v>
      </c>
      <c r="D14" s="24" t="str">
        <f ca="1">IF(Eingabe!G73&lt;&gt;"",Eingabe!G73,"-")</f>
        <v>-</v>
      </c>
      <c r="E14" s="24" t="str">
        <f ca="1">IF(Eingabe!H73&lt;&gt;"",Eingabe!H73,"-")</f>
        <v>-</v>
      </c>
      <c r="F14" s="24" t="str">
        <f ca="1">IF(Eingabe!I73&lt;&gt;"",Eingabe!I73,"-")</f>
        <v>-</v>
      </c>
      <c r="G14" s="24" t="str">
        <f ca="1">IF(Eingabe!J73&lt;&gt;"",Eingabe!J73,"-")</f>
        <v>-</v>
      </c>
      <c r="H14" s="24" t="str">
        <f ca="1">IF(Eingabe!K73&lt;&gt;"",Eingabe!K73,"-")</f>
        <v>-</v>
      </c>
      <c r="I14" s="24" t="str">
        <f ca="1">IF(Eingabe!L73&lt;&gt;"",Eingabe!L73,"-")</f>
        <v>-</v>
      </c>
      <c r="J14" s="24" t="str">
        <f ca="1">IF(Eingabe!M73&lt;&gt;"",Eingabe!M73,"-")</f>
        <v>-</v>
      </c>
      <c r="K14" s="24" t="str">
        <f ca="1">IF(Eingabe!N73&lt;&gt;"",Eingabe!N73,"-")</f>
        <v>-</v>
      </c>
      <c r="L14" s="24" t="str">
        <f ca="1">IF(Eingabe!O73&lt;&gt;"",Eingabe!O73,"-")</f>
        <v>-</v>
      </c>
      <c r="M14" s="24" t="str">
        <f ca="1">IF(Eingabe!P73&lt;&gt;"",Eingabe!P73,"-")</f>
        <v>-</v>
      </c>
      <c r="N14" s="24" t="str">
        <f ca="1">IF(Eingabe!Q73&lt;&gt;"",Eingabe!Q73,"-")</f>
        <v>-</v>
      </c>
      <c r="O14" s="24" t="str">
        <f ca="1">IF(Eingabe!R73&lt;&gt;"",Eingabe!R73,"-")</f>
        <v>-</v>
      </c>
      <c r="P14" s="24" t="str">
        <f ca="1">IF(Eingabe!S73&lt;&gt;"",Eingabe!S73,"-")</f>
        <v>-</v>
      </c>
      <c r="Q14" s="24" t="str">
        <f ca="1">IF(Eingabe!T73&lt;&gt;"",Eingabe!T73,"-")</f>
        <v>-</v>
      </c>
      <c r="R14" s="24" t="str">
        <f ca="1">IF(Eingabe!U73&lt;&gt;"",Eingabe!U73,"-")</f>
        <v>-</v>
      </c>
      <c r="S14" s="24" t="str">
        <f ca="1">IF(Eingabe!V73&lt;&gt;"",Eingabe!V73,"-")</f>
        <v>-</v>
      </c>
      <c r="T14" s="24" t="str">
        <f ca="1">IF(Eingabe!W73&lt;&gt;"",Eingabe!W73,"-")</f>
        <v>-</v>
      </c>
      <c r="U14" s="24" t="str">
        <f ca="1">IF(Eingabe!X73&lt;&gt;"",Eingabe!X73,"-")</f>
        <v>-</v>
      </c>
      <c r="V14" s="24" t="str">
        <f ca="1">IF(Eingabe!Y73&lt;&gt;"",Eingabe!Y73,"-")</f>
        <v>-</v>
      </c>
      <c r="W14" s="24" t="str">
        <f ca="1">IF(Eingabe!Z73&lt;&gt;"",Eingabe!Z73,"-")</f>
        <v>-</v>
      </c>
      <c r="X14" s="24" t="str">
        <f>IF(Eingabe!AA73&lt;&gt;"",Eingabe!AA73,"-")</f>
        <v>-</v>
      </c>
      <c r="Y14" s="24" t="str">
        <f>IF(Eingabe!AB73&lt;&gt;"",Eingabe!AB73,"-")</f>
        <v>-</v>
      </c>
      <c r="Z14" s="24" t="str">
        <f>IF(Eingabe!AC73&lt;&gt;"",Eingabe!AC73,"-")</f>
        <v>-</v>
      </c>
      <c r="AA14" s="24" t="str">
        <f>IF(Eingabe!AD73&lt;&gt;"",Eingabe!AD73,"-")</f>
        <v>-</v>
      </c>
      <c r="AB14" s="24" t="str">
        <f>IF(Eingabe!AE73&lt;&gt;"",Eingabe!AE73,"-")</f>
        <v>-</v>
      </c>
      <c r="AC14" s="24" t="str">
        <f>IF(Eingabe!AF73&lt;&gt;"",Eingabe!AF73,"-")</f>
        <v>-</v>
      </c>
      <c r="AD14" s="24" t="str">
        <f>IF(Eingabe!AG73&lt;&gt;"",Eingabe!AG73,"-")</f>
        <v>-</v>
      </c>
      <c r="AE14" s="24" t="str">
        <f>IF(Eingabe!AH73&lt;&gt;"",Eingabe!AH73,"-")</f>
        <v>-</v>
      </c>
      <c r="AF14" s="24" t="str">
        <f>IF(Eingabe!AI73&lt;&gt;"",Eingabe!AI73,"-")</f>
        <v>-</v>
      </c>
      <c r="AG14" s="24" t="str">
        <f>IF(Eingabe!AJ73&lt;&gt;"",Eingabe!AJ73,"-")</f>
        <v>-</v>
      </c>
      <c r="AH14" s="26" t="s">
        <v>7</v>
      </c>
      <c r="AI14" s="36" t="s">
        <v>7</v>
      </c>
      <c r="AJ14" s="103" t="s">
        <v>7</v>
      </c>
    </row>
    <row r="15" spans="1:36" ht="12.95" customHeight="1" x14ac:dyDescent="0.2">
      <c r="A15" s="563" t="s">
        <v>19</v>
      </c>
      <c r="B15" s="564"/>
      <c r="C15" s="16" t="s">
        <v>9</v>
      </c>
      <c r="D15" s="24" t="str">
        <f ca="1">IF(Eingabe!G74&lt;&gt;"",Eingabe!G74,"-")</f>
        <v>-</v>
      </c>
      <c r="E15" s="24" t="str">
        <f ca="1">IF(Eingabe!H74&lt;&gt;"",Eingabe!H74,"-")</f>
        <v>-</v>
      </c>
      <c r="F15" s="24" t="str">
        <f ca="1">IF(Eingabe!I74&lt;&gt;"",Eingabe!I74,"-")</f>
        <v>-</v>
      </c>
      <c r="G15" s="24" t="str">
        <f ca="1">IF(Eingabe!J74&lt;&gt;"",Eingabe!J74,"-")</f>
        <v>-</v>
      </c>
      <c r="H15" s="24" t="str">
        <f ca="1">IF(Eingabe!K74&lt;&gt;"",Eingabe!K74,"-")</f>
        <v>-</v>
      </c>
      <c r="I15" s="24" t="str">
        <f ca="1">IF(Eingabe!L74&lt;&gt;"",Eingabe!L74,"-")</f>
        <v>-</v>
      </c>
      <c r="J15" s="24" t="str">
        <f ca="1">IF(Eingabe!M74&lt;&gt;"",Eingabe!M74,"-")</f>
        <v>-</v>
      </c>
      <c r="K15" s="24" t="str">
        <f ca="1">IF(Eingabe!N74&lt;&gt;"",Eingabe!N74,"-")</f>
        <v>-</v>
      </c>
      <c r="L15" s="24" t="str">
        <f ca="1">IF(Eingabe!O74&lt;&gt;"",Eingabe!O74,"-")</f>
        <v>-</v>
      </c>
      <c r="M15" s="24" t="str">
        <f ca="1">IF(Eingabe!P74&lt;&gt;"",Eingabe!P74,"-")</f>
        <v>-</v>
      </c>
      <c r="N15" s="24" t="str">
        <f ca="1">IF(Eingabe!Q74&lt;&gt;"",Eingabe!Q74,"-")</f>
        <v>-</v>
      </c>
      <c r="O15" s="24" t="str">
        <f ca="1">IF(Eingabe!R74&lt;&gt;"",Eingabe!R74,"-")</f>
        <v>-</v>
      </c>
      <c r="P15" s="24" t="str">
        <f ca="1">IF(Eingabe!S74&lt;&gt;"",Eingabe!S74,"-")</f>
        <v>-</v>
      </c>
      <c r="Q15" s="24" t="str">
        <f ca="1">IF(Eingabe!T74&lt;&gt;"",Eingabe!T74,"-")</f>
        <v>-</v>
      </c>
      <c r="R15" s="24" t="str">
        <f ca="1">IF(Eingabe!U74&lt;&gt;"",Eingabe!U74,"-")</f>
        <v>-</v>
      </c>
      <c r="S15" s="24" t="str">
        <f ca="1">IF(Eingabe!V74&lt;&gt;"",Eingabe!V74,"-")</f>
        <v>-</v>
      </c>
      <c r="T15" s="24" t="str">
        <f ca="1">IF(Eingabe!W74&lt;&gt;"",Eingabe!W74,"-")</f>
        <v>-</v>
      </c>
      <c r="U15" s="24" t="str">
        <f ca="1">IF(Eingabe!X74&lt;&gt;"",Eingabe!X74,"-")</f>
        <v>-</v>
      </c>
      <c r="V15" s="24" t="str">
        <f ca="1">IF(Eingabe!Y74&lt;&gt;"",Eingabe!Y74,"-")</f>
        <v>-</v>
      </c>
      <c r="W15" s="24" t="str">
        <f ca="1">IF(Eingabe!Z74&lt;&gt;"",Eingabe!Z74,"-")</f>
        <v>-</v>
      </c>
      <c r="X15" s="24" t="str">
        <f>IF(Eingabe!AA74&lt;&gt;"",Eingabe!AA74,"-")</f>
        <v>-</v>
      </c>
      <c r="Y15" s="24" t="str">
        <f>IF(Eingabe!AB74&lt;&gt;"",Eingabe!AB74,"-")</f>
        <v>-</v>
      </c>
      <c r="Z15" s="24" t="str">
        <f>IF(Eingabe!AC74&lt;&gt;"",Eingabe!AC74,"-")</f>
        <v>-</v>
      </c>
      <c r="AA15" s="24" t="str">
        <f>IF(Eingabe!AD74&lt;&gt;"",Eingabe!AD74,"-")</f>
        <v>-</v>
      </c>
      <c r="AB15" s="24" t="str">
        <f>IF(Eingabe!AE74&lt;&gt;"",Eingabe!AE74,"-")</f>
        <v>-</v>
      </c>
      <c r="AC15" s="24" t="str">
        <f>IF(Eingabe!AF74&lt;&gt;"",Eingabe!AF74,"-")</f>
        <v>-</v>
      </c>
      <c r="AD15" s="24" t="str">
        <f>IF(Eingabe!AG74&lt;&gt;"",Eingabe!AG74,"-")</f>
        <v>-</v>
      </c>
      <c r="AE15" s="24" t="str">
        <f>IF(Eingabe!AH74&lt;&gt;"",Eingabe!AH74,"-")</f>
        <v>-</v>
      </c>
      <c r="AF15" s="24" t="str">
        <f>IF(Eingabe!AI74&lt;&gt;"",Eingabe!AI74,"-")</f>
        <v>-</v>
      </c>
      <c r="AG15" s="24" t="str">
        <f>IF(Eingabe!AJ74&lt;&gt;"",Eingabe!AJ74,"-")</f>
        <v>-</v>
      </c>
      <c r="AH15" s="26" t="s">
        <v>7</v>
      </c>
      <c r="AI15" s="36" t="s">
        <v>7</v>
      </c>
      <c r="AJ15" s="103" t="s">
        <v>7</v>
      </c>
    </row>
    <row r="16" spans="1:36" ht="12.95" customHeight="1" x14ac:dyDescent="0.2">
      <c r="A16" s="462" t="s">
        <v>20</v>
      </c>
      <c r="B16" s="463"/>
      <c r="C16" s="16" t="s">
        <v>9</v>
      </c>
      <c r="D16" s="24" t="str">
        <f ca="1">IF(Eingabe!G75&lt;&gt;"",Eingabe!G75,"-")</f>
        <v>-</v>
      </c>
      <c r="E16" s="24" t="str">
        <f ca="1">IF(Eingabe!H75&lt;&gt;"",Eingabe!H75,"-")</f>
        <v>-</v>
      </c>
      <c r="F16" s="24" t="str">
        <f ca="1">IF(Eingabe!I75&lt;&gt;"",Eingabe!I75,"-")</f>
        <v>-</v>
      </c>
      <c r="G16" s="24" t="str">
        <f ca="1">IF(Eingabe!J75&lt;&gt;"",Eingabe!J75,"-")</f>
        <v>-</v>
      </c>
      <c r="H16" s="24" t="str">
        <f ca="1">IF(Eingabe!K75&lt;&gt;"",Eingabe!K75,"-")</f>
        <v>-</v>
      </c>
      <c r="I16" s="24" t="str">
        <f ca="1">IF(Eingabe!L75&lt;&gt;"",Eingabe!L75,"-")</f>
        <v>-</v>
      </c>
      <c r="J16" s="24" t="str">
        <f ca="1">IF(Eingabe!M75&lt;&gt;"",Eingabe!M75,"-")</f>
        <v>-</v>
      </c>
      <c r="K16" s="24" t="str">
        <f ca="1">IF(Eingabe!N75&lt;&gt;"",Eingabe!N75,"-")</f>
        <v>-</v>
      </c>
      <c r="L16" s="24" t="str">
        <f ca="1">IF(Eingabe!O75&lt;&gt;"",Eingabe!O75,"-")</f>
        <v>-</v>
      </c>
      <c r="M16" s="24" t="str">
        <f ca="1">IF(Eingabe!P75&lt;&gt;"",Eingabe!P75,"-")</f>
        <v>-</v>
      </c>
      <c r="N16" s="24" t="str">
        <f ca="1">IF(Eingabe!Q75&lt;&gt;"",Eingabe!Q75,"-")</f>
        <v>-</v>
      </c>
      <c r="O16" s="24" t="str">
        <f ca="1">IF(Eingabe!R75&lt;&gt;"",Eingabe!R75,"-")</f>
        <v>-</v>
      </c>
      <c r="P16" s="24" t="str">
        <f ca="1">IF(Eingabe!S75&lt;&gt;"",Eingabe!S75,"-")</f>
        <v>-</v>
      </c>
      <c r="Q16" s="24" t="str">
        <f ca="1">IF(Eingabe!T75&lt;&gt;"",Eingabe!T75,"-")</f>
        <v>-</v>
      </c>
      <c r="R16" s="24" t="str">
        <f ca="1">IF(Eingabe!U75&lt;&gt;"",Eingabe!U75,"-")</f>
        <v>-</v>
      </c>
      <c r="S16" s="24" t="str">
        <f ca="1">IF(Eingabe!V75&lt;&gt;"",Eingabe!V75,"-")</f>
        <v>-</v>
      </c>
      <c r="T16" s="24" t="str">
        <f ca="1">IF(Eingabe!W75&lt;&gt;"",Eingabe!W75,"-")</f>
        <v>-</v>
      </c>
      <c r="U16" s="24" t="str">
        <f ca="1">IF(Eingabe!X75&lt;&gt;"",Eingabe!X75,"-")</f>
        <v>-</v>
      </c>
      <c r="V16" s="24" t="str">
        <f ca="1">IF(Eingabe!Y75&lt;&gt;"",Eingabe!Y75,"-")</f>
        <v>-</v>
      </c>
      <c r="W16" s="24" t="str">
        <f ca="1">IF(Eingabe!Z75&lt;&gt;"",Eingabe!Z75,"-")</f>
        <v>-</v>
      </c>
      <c r="X16" s="24" t="str">
        <f>IF(Eingabe!AA75&lt;&gt;"",Eingabe!AA75,"-")</f>
        <v>-</v>
      </c>
      <c r="Y16" s="24" t="str">
        <f>IF(Eingabe!AB75&lt;&gt;"",Eingabe!AB75,"-")</f>
        <v>-</v>
      </c>
      <c r="Z16" s="24" t="str">
        <f>IF(Eingabe!AC75&lt;&gt;"",Eingabe!AC75,"-")</f>
        <v>-</v>
      </c>
      <c r="AA16" s="24" t="str">
        <f>IF(Eingabe!AD75&lt;&gt;"",Eingabe!AD75,"-")</f>
        <v>-</v>
      </c>
      <c r="AB16" s="24" t="str">
        <f>IF(Eingabe!AE75&lt;&gt;"",Eingabe!AE75,"-")</f>
        <v>-</v>
      </c>
      <c r="AC16" s="24" t="str">
        <f>IF(Eingabe!AF75&lt;&gt;"",Eingabe!AF75,"-")</f>
        <v>-</v>
      </c>
      <c r="AD16" s="24" t="str">
        <f>IF(Eingabe!AG75&lt;&gt;"",Eingabe!AG75,"-")</f>
        <v>-</v>
      </c>
      <c r="AE16" s="24" t="str">
        <f>IF(Eingabe!AH75&lt;&gt;"",Eingabe!AH75,"-")</f>
        <v>-</v>
      </c>
      <c r="AF16" s="24" t="str">
        <f>IF(Eingabe!AI75&lt;&gt;"",Eingabe!AI75,"-")</f>
        <v>-</v>
      </c>
      <c r="AG16" s="24" t="str">
        <f>IF(Eingabe!AJ75&lt;&gt;"",Eingabe!AJ75,"-")</f>
        <v>-</v>
      </c>
      <c r="AH16" s="26" t="s">
        <v>7</v>
      </c>
      <c r="AI16" s="36" t="s">
        <v>7</v>
      </c>
      <c r="AJ16" s="103" t="s">
        <v>7</v>
      </c>
    </row>
    <row r="17" spans="1:40" ht="12.95" customHeight="1" x14ac:dyDescent="0.2">
      <c r="A17" s="563" t="s">
        <v>21</v>
      </c>
      <c r="B17" s="564"/>
      <c r="C17" s="16" t="s">
        <v>9</v>
      </c>
      <c r="D17" s="24" t="str">
        <f ca="1">IF(Eingabe!G76&lt;&gt;"",Eingabe!G76,"-")</f>
        <v>-</v>
      </c>
      <c r="E17" s="24" t="str">
        <f ca="1">IF(Eingabe!H76&lt;&gt;"",Eingabe!H76,"-")</f>
        <v>-</v>
      </c>
      <c r="F17" s="24" t="str">
        <f ca="1">IF(Eingabe!I76&lt;&gt;"",Eingabe!I76,"-")</f>
        <v>-</v>
      </c>
      <c r="G17" s="24" t="str">
        <f ca="1">IF(Eingabe!J76&lt;&gt;"",Eingabe!J76,"-")</f>
        <v>-</v>
      </c>
      <c r="H17" s="24" t="str">
        <f ca="1">IF(Eingabe!K76&lt;&gt;"",Eingabe!K76,"-")</f>
        <v>-</v>
      </c>
      <c r="I17" s="24" t="str">
        <f ca="1">IF(Eingabe!L76&lt;&gt;"",Eingabe!L76,"-")</f>
        <v>-</v>
      </c>
      <c r="J17" s="24" t="str">
        <f ca="1">IF(Eingabe!M76&lt;&gt;"",Eingabe!M76,"-")</f>
        <v>-</v>
      </c>
      <c r="K17" s="24" t="str">
        <f ca="1">IF(Eingabe!N76&lt;&gt;"",Eingabe!N76,"-")</f>
        <v>-</v>
      </c>
      <c r="L17" s="24" t="str">
        <f ca="1">IF(Eingabe!O76&lt;&gt;"",Eingabe!O76,"-")</f>
        <v>-</v>
      </c>
      <c r="M17" s="24" t="str">
        <f ca="1">IF(Eingabe!P76&lt;&gt;"",Eingabe!P76,"-")</f>
        <v>-</v>
      </c>
      <c r="N17" s="24" t="str">
        <f ca="1">IF(Eingabe!Q76&lt;&gt;"",Eingabe!Q76,"-")</f>
        <v>-</v>
      </c>
      <c r="O17" s="24" t="str">
        <f ca="1">IF(Eingabe!R76&lt;&gt;"",Eingabe!R76,"-")</f>
        <v>-</v>
      </c>
      <c r="P17" s="24" t="str">
        <f ca="1">IF(Eingabe!S76&lt;&gt;"",Eingabe!S76,"-")</f>
        <v>-</v>
      </c>
      <c r="Q17" s="24" t="str">
        <f ca="1">IF(Eingabe!T76&lt;&gt;"",Eingabe!T76,"-")</f>
        <v>-</v>
      </c>
      <c r="R17" s="24" t="str">
        <f ca="1">IF(Eingabe!U76&lt;&gt;"",Eingabe!U76,"-")</f>
        <v>-</v>
      </c>
      <c r="S17" s="24" t="str">
        <f ca="1">IF(Eingabe!V76&lt;&gt;"",Eingabe!V76,"-")</f>
        <v>-</v>
      </c>
      <c r="T17" s="24" t="str">
        <f ca="1">IF(Eingabe!W76&lt;&gt;"",Eingabe!W76,"-")</f>
        <v>-</v>
      </c>
      <c r="U17" s="24" t="str">
        <f ca="1">IF(Eingabe!X76&lt;&gt;"",Eingabe!X76,"-")</f>
        <v>-</v>
      </c>
      <c r="V17" s="24" t="str">
        <f ca="1">IF(Eingabe!Y76&lt;&gt;"",Eingabe!Y76,"-")</f>
        <v>-</v>
      </c>
      <c r="W17" s="24" t="str">
        <f ca="1">IF(Eingabe!Z76&lt;&gt;"",Eingabe!Z76,"-")</f>
        <v>-</v>
      </c>
      <c r="X17" s="24" t="str">
        <f>IF(Eingabe!AA76&lt;&gt;"",Eingabe!AA76,"-")</f>
        <v>-</v>
      </c>
      <c r="Y17" s="24" t="str">
        <f>IF(Eingabe!AB76&lt;&gt;"",Eingabe!AB76,"-")</f>
        <v>-</v>
      </c>
      <c r="Z17" s="24" t="str">
        <f>IF(Eingabe!AC76&lt;&gt;"",Eingabe!AC76,"-")</f>
        <v>-</v>
      </c>
      <c r="AA17" s="24" t="str">
        <f>IF(Eingabe!AD76&lt;&gt;"",Eingabe!AD76,"-")</f>
        <v>-</v>
      </c>
      <c r="AB17" s="24" t="str">
        <f>IF(Eingabe!AE76&lt;&gt;"",Eingabe!AE76,"-")</f>
        <v>-</v>
      </c>
      <c r="AC17" s="24" t="str">
        <f>IF(Eingabe!AF76&lt;&gt;"",Eingabe!AF76,"-")</f>
        <v>-</v>
      </c>
      <c r="AD17" s="24" t="str">
        <f>IF(Eingabe!AG76&lt;&gt;"",Eingabe!AG76,"-")</f>
        <v>-</v>
      </c>
      <c r="AE17" s="24" t="str">
        <f>IF(Eingabe!AH76&lt;&gt;"",Eingabe!AH76,"-")</f>
        <v>-</v>
      </c>
      <c r="AF17" s="24" t="str">
        <f>IF(Eingabe!AI76&lt;&gt;"",Eingabe!AI76,"-")</f>
        <v>-</v>
      </c>
      <c r="AG17" s="24" t="str">
        <f>IF(Eingabe!AJ76&lt;&gt;"",Eingabe!AJ76,"-")</f>
        <v>-</v>
      </c>
      <c r="AH17" s="26" t="s">
        <v>7</v>
      </c>
      <c r="AI17" s="36" t="s">
        <v>7</v>
      </c>
      <c r="AJ17" s="103" t="s">
        <v>7</v>
      </c>
    </row>
    <row r="18" spans="1:40" ht="12.95" customHeight="1" x14ac:dyDescent="0.2">
      <c r="A18" s="563" t="s">
        <v>22</v>
      </c>
      <c r="B18" s="564"/>
      <c r="C18" s="16" t="s">
        <v>9</v>
      </c>
      <c r="D18" s="24" t="str">
        <f ca="1">IF(Eingabe!G77&lt;&gt;"",Eingabe!G77,"-")</f>
        <v>-</v>
      </c>
      <c r="E18" s="24" t="str">
        <f ca="1">IF(Eingabe!H77&lt;&gt;"",Eingabe!H77,"-")</f>
        <v>-</v>
      </c>
      <c r="F18" s="24" t="str">
        <f ca="1">IF(Eingabe!I77&lt;&gt;"",Eingabe!I77,"-")</f>
        <v>-</v>
      </c>
      <c r="G18" s="24" t="str">
        <f ca="1">IF(Eingabe!J77&lt;&gt;"",Eingabe!J77,"-")</f>
        <v>-</v>
      </c>
      <c r="H18" s="24" t="str">
        <f ca="1">IF(Eingabe!K77&lt;&gt;"",Eingabe!K77,"-")</f>
        <v>-</v>
      </c>
      <c r="I18" s="24" t="str">
        <f ca="1">IF(Eingabe!L77&lt;&gt;"",Eingabe!L77,"-")</f>
        <v>-</v>
      </c>
      <c r="J18" s="24" t="str">
        <f ca="1">IF(Eingabe!M77&lt;&gt;"",Eingabe!M77,"-")</f>
        <v>-</v>
      </c>
      <c r="K18" s="24" t="str">
        <f ca="1">IF(Eingabe!N77&lt;&gt;"",Eingabe!N77,"-")</f>
        <v>-</v>
      </c>
      <c r="L18" s="24" t="str">
        <f ca="1">IF(Eingabe!O77&lt;&gt;"",Eingabe!O77,"-")</f>
        <v>-</v>
      </c>
      <c r="M18" s="24" t="str">
        <f ca="1">IF(Eingabe!P77&lt;&gt;"",Eingabe!P77,"-")</f>
        <v>-</v>
      </c>
      <c r="N18" s="24" t="str">
        <f ca="1">IF(Eingabe!Q77&lt;&gt;"",Eingabe!Q77,"-")</f>
        <v>-</v>
      </c>
      <c r="O18" s="24" t="str">
        <f ca="1">IF(Eingabe!R77&lt;&gt;"",Eingabe!R77,"-")</f>
        <v>-</v>
      </c>
      <c r="P18" s="24" t="str">
        <f ca="1">IF(Eingabe!S77&lt;&gt;"",Eingabe!S77,"-")</f>
        <v>-</v>
      </c>
      <c r="Q18" s="24" t="str">
        <f ca="1">IF(Eingabe!T77&lt;&gt;"",Eingabe!T77,"-")</f>
        <v>-</v>
      </c>
      <c r="R18" s="24" t="str">
        <f ca="1">IF(Eingabe!U77&lt;&gt;"",Eingabe!U77,"-")</f>
        <v>-</v>
      </c>
      <c r="S18" s="24" t="str">
        <f ca="1">IF(Eingabe!V77&lt;&gt;"",Eingabe!V77,"-")</f>
        <v>-</v>
      </c>
      <c r="T18" s="24" t="str">
        <f ca="1">IF(Eingabe!W77&lt;&gt;"",Eingabe!W77,"-")</f>
        <v>-</v>
      </c>
      <c r="U18" s="24" t="str">
        <f ca="1">IF(Eingabe!X77&lt;&gt;"",Eingabe!X77,"-")</f>
        <v>-</v>
      </c>
      <c r="V18" s="24" t="str">
        <f ca="1">IF(Eingabe!Y77&lt;&gt;"",Eingabe!Y77,"-")</f>
        <v>-</v>
      </c>
      <c r="W18" s="24" t="str">
        <f ca="1">IF(Eingabe!Z77&lt;&gt;"",Eingabe!Z77,"-")</f>
        <v>-</v>
      </c>
      <c r="X18" s="24" t="str">
        <f>IF(Eingabe!AA77&lt;&gt;"",Eingabe!AA77,"-")</f>
        <v>-</v>
      </c>
      <c r="Y18" s="24" t="str">
        <f>IF(Eingabe!AB77&lt;&gt;"",Eingabe!AB77,"-")</f>
        <v>-</v>
      </c>
      <c r="Z18" s="24" t="str">
        <f>IF(Eingabe!AC77&lt;&gt;"",Eingabe!AC77,"-")</f>
        <v>-</v>
      </c>
      <c r="AA18" s="24" t="str">
        <f>IF(Eingabe!AD77&lt;&gt;"",Eingabe!AD77,"-")</f>
        <v>-</v>
      </c>
      <c r="AB18" s="24" t="str">
        <f>IF(Eingabe!AE77&lt;&gt;"",Eingabe!AE77,"-")</f>
        <v>-</v>
      </c>
      <c r="AC18" s="24" t="str">
        <f>IF(Eingabe!AF77&lt;&gt;"",Eingabe!AF77,"-")</f>
        <v>-</v>
      </c>
      <c r="AD18" s="24" t="str">
        <f>IF(Eingabe!AG77&lt;&gt;"",Eingabe!AG77,"-")</f>
        <v>-</v>
      </c>
      <c r="AE18" s="24" t="str">
        <f>IF(Eingabe!AH77&lt;&gt;"",Eingabe!AH77,"-")</f>
        <v>-</v>
      </c>
      <c r="AF18" s="24" t="str">
        <f>IF(Eingabe!AI77&lt;&gt;"",Eingabe!AI77,"-")</f>
        <v>-</v>
      </c>
      <c r="AG18" s="24" t="str">
        <f>IF(Eingabe!AJ77&lt;&gt;"",Eingabe!AJ77,"-")</f>
        <v>-</v>
      </c>
      <c r="AH18" s="26" t="s">
        <v>7</v>
      </c>
      <c r="AI18" s="36" t="s">
        <v>7</v>
      </c>
      <c r="AJ18" s="103" t="s">
        <v>7</v>
      </c>
    </row>
    <row r="19" spans="1:40" ht="12.95" customHeight="1" x14ac:dyDescent="0.2">
      <c r="A19" s="563" t="s">
        <v>24</v>
      </c>
      <c r="B19" s="564"/>
      <c r="C19" s="16" t="s">
        <v>9</v>
      </c>
      <c r="D19" s="24" t="str">
        <f ca="1">IF(Eingabe!G78&lt;&gt;"",Eingabe!G78,"-")</f>
        <v>-</v>
      </c>
      <c r="E19" s="24" t="str">
        <f ca="1">IF(Eingabe!H78&lt;&gt;"",Eingabe!H78,"-")</f>
        <v>-</v>
      </c>
      <c r="F19" s="24" t="str">
        <f ca="1">IF(Eingabe!I78&lt;&gt;"",Eingabe!I78,"-")</f>
        <v>-</v>
      </c>
      <c r="G19" s="24" t="str">
        <f ca="1">IF(Eingabe!J78&lt;&gt;"",Eingabe!J78,"-")</f>
        <v>-</v>
      </c>
      <c r="H19" s="24" t="str">
        <f ca="1">IF(Eingabe!K78&lt;&gt;"",Eingabe!K78,"-")</f>
        <v>-</v>
      </c>
      <c r="I19" s="24" t="str">
        <f ca="1">IF(Eingabe!L78&lt;&gt;"",Eingabe!L78,"-")</f>
        <v>-</v>
      </c>
      <c r="J19" s="24" t="str">
        <f ca="1">IF(Eingabe!M78&lt;&gt;"",Eingabe!M78,"-")</f>
        <v>-</v>
      </c>
      <c r="K19" s="24" t="str">
        <f ca="1">IF(Eingabe!N78&lt;&gt;"",Eingabe!N78,"-")</f>
        <v>-</v>
      </c>
      <c r="L19" s="24" t="str">
        <f ca="1">IF(Eingabe!O78&lt;&gt;"",Eingabe!O78,"-")</f>
        <v>-</v>
      </c>
      <c r="M19" s="24" t="str">
        <f ca="1">IF(Eingabe!P78&lt;&gt;"",Eingabe!P78,"-")</f>
        <v>-</v>
      </c>
      <c r="N19" s="24" t="str">
        <f ca="1">IF(Eingabe!Q78&lt;&gt;"",Eingabe!Q78,"-")</f>
        <v>-</v>
      </c>
      <c r="O19" s="24" t="str">
        <f ca="1">IF(Eingabe!R78&lt;&gt;"",Eingabe!R78,"-")</f>
        <v>-</v>
      </c>
      <c r="P19" s="24" t="str">
        <f ca="1">IF(Eingabe!S78&lt;&gt;"",Eingabe!S78,"-")</f>
        <v>-</v>
      </c>
      <c r="Q19" s="24" t="str">
        <f ca="1">IF(Eingabe!T78&lt;&gt;"",Eingabe!T78,"-")</f>
        <v>-</v>
      </c>
      <c r="R19" s="24" t="str">
        <f ca="1">IF(Eingabe!U78&lt;&gt;"",Eingabe!U78,"-")</f>
        <v>-</v>
      </c>
      <c r="S19" s="24" t="str">
        <f ca="1">IF(Eingabe!V78&lt;&gt;"",Eingabe!V78,"-")</f>
        <v>-</v>
      </c>
      <c r="T19" s="24" t="str">
        <f ca="1">IF(Eingabe!W78&lt;&gt;"",Eingabe!W78,"-")</f>
        <v>-</v>
      </c>
      <c r="U19" s="24" t="str">
        <f ca="1">IF(Eingabe!X78&lt;&gt;"",Eingabe!X78,"-")</f>
        <v>-</v>
      </c>
      <c r="V19" s="24" t="str">
        <f ca="1">IF(Eingabe!Y78&lt;&gt;"",Eingabe!Y78,"-")</f>
        <v>-</v>
      </c>
      <c r="W19" s="24" t="str">
        <f ca="1">IF(Eingabe!Z78&lt;&gt;"",Eingabe!Z78,"-")</f>
        <v>-</v>
      </c>
      <c r="X19" s="24" t="str">
        <f>IF(Eingabe!AA78&lt;&gt;"",Eingabe!AA78,"-")</f>
        <v>-</v>
      </c>
      <c r="Y19" s="24" t="str">
        <f>IF(Eingabe!AB78&lt;&gt;"",Eingabe!AB78,"-")</f>
        <v>-</v>
      </c>
      <c r="Z19" s="24" t="str">
        <f>IF(Eingabe!AC78&lt;&gt;"",Eingabe!AC78,"-")</f>
        <v>-</v>
      </c>
      <c r="AA19" s="24" t="str">
        <f>IF(Eingabe!AD78&lt;&gt;"",Eingabe!AD78,"-")</f>
        <v>-</v>
      </c>
      <c r="AB19" s="24" t="str">
        <f>IF(Eingabe!AE78&lt;&gt;"",Eingabe!AE78,"-")</f>
        <v>-</v>
      </c>
      <c r="AC19" s="24" t="str">
        <f>IF(Eingabe!AF78&lt;&gt;"",Eingabe!AF78,"-")</f>
        <v>-</v>
      </c>
      <c r="AD19" s="24" t="str">
        <f>IF(Eingabe!AG78&lt;&gt;"",Eingabe!AG78,"-")</f>
        <v>-</v>
      </c>
      <c r="AE19" s="24" t="str">
        <f>IF(Eingabe!AH78&lt;&gt;"",Eingabe!AH78,"-")</f>
        <v>-</v>
      </c>
      <c r="AF19" s="24" t="str">
        <f>IF(Eingabe!AI78&lt;&gt;"",Eingabe!AI78,"-")</f>
        <v>-</v>
      </c>
      <c r="AG19" s="24" t="str">
        <f>IF(Eingabe!AJ78&lt;&gt;"",Eingabe!AJ78,"-")</f>
        <v>-</v>
      </c>
      <c r="AH19" s="26" t="s">
        <v>7</v>
      </c>
      <c r="AI19" s="36" t="s">
        <v>7</v>
      </c>
      <c r="AJ19" s="103" t="s">
        <v>7</v>
      </c>
    </row>
    <row r="20" spans="1:40" ht="12.95" customHeight="1" x14ac:dyDescent="0.2">
      <c r="A20" s="563" t="s">
        <v>25</v>
      </c>
      <c r="B20" s="564"/>
      <c r="C20" s="16" t="s">
        <v>9</v>
      </c>
      <c r="D20" s="24" t="str">
        <f ca="1">IF(Eingabe!G80&lt;&gt;"",Eingabe!G80,"-")</f>
        <v>-</v>
      </c>
      <c r="E20" s="24" t="str">
        <f ca="1">IF(Eingabe!H80&lt;&gt;"",Eingabe!H80,"-")</f>
        <v>-</v>
      </c>
      <c r="F20" s="24" t="str">
        <f ca="1">IF(Eingabe!I80&lt;&gt;"",Eingabe!I80,"-")</f>
        <v>-</v>
      </c>
      <c r="G20" s="24" t="str">
        <f ca="1">IF(Eingabe!J80&lt;&gt;"",Eingabe!J80,"-")</f>
        <v>-</v>
      </c>
      <c r="H20" s="24" t="str">
        <f ca="1">IF(Eingabe!K80&lt;&gt;"",Eingabe!K80,"-")</f>
        <v>-</v>
      </c>
      <c r="I20" s="24" t="str">
        <f ca="1">IF(Eingabe!L80&lt;&gt;"",Eingabe!L80,"-")</f>
        <v>-</v>
      </c>
      <c r="J20" s="24" t="str">
        <f ca="1">IF(Eingabe!M80&lt;&gt;"",Eingabe!M80,"-")</f>
        <v>-</v>
      </c>
      <c r="K20" s="24" t="str">
        <f ca="1">IF(Eingabe!N80&lt;&gt;"",Eingabe!N80,"-")</f>
        <v>-</v>
      </c>
      <c r="L20" s="24" t="str">
        <f ca="1">IF(Eingabe!O80&lt;&gt;"",Eingabe!O80,"-")</f>
        <v>-</v>
      </c>
      <c r="M20" s="24" t="str">
        <f ca="1">IF(Eingabe!P80&lt;&gt;"",Eingabe!P80,"-")</f>
        <v>-</v>
      </c>
      <c r="N20" s="24" t="str">
        <f ca="1">IF(Eingabe!Q80&lt;&gt;"",Eingabe!Q80,"-")</f>
        <v>-</v>
      </c>
      <c r="O20" s="24" t="str">
        <f ca="1">IF(Eingabe!R80&lt;&gt;"",Eingabe!R80,"-")</f>
        <v>-</v>
      </c>
      <c r="P20" s="24" t="str">
        <f ca="1">IF(Eingabe!S80&lt;&gt;"",Eingabe!S80,"-")</f>
        <v>-</v>
      </c>
      <c r="Q20" s="24" t="str">
        <f ca="1">IF(Eingabe!T80&lt;&gt;"",Eingabe!T80,"-")</f>
        <v>-</v>
      </c>
      <c r="R20" s="24" t="str">
        <f ca="1">IF(Eingabe!U80&lt;&gt;"",Eingabe!U80,"-")</f>
        <v>-</v>
      </c>
      <c r="S20" s="24" t="str">
        <f ca="1">IF(Eingabe!V80&lt;&gt;"",Eingabe!V80,"-")</f>
        <v>-</v>
      </c>
      <c r="T20" s="24" t="str">
        <f ca="1">IF(Eingabe!W80&lt;&gt;"",Eingabe!W80,"-")</f>
        <v>-</v>
      </c>
      <c r="U20" s="24" t="str">
        <f ca="1">IF(Eingabe!X80&lt;&gt;"",Eingabe!X80,"-")</f>
        <v>-</v>
      </c>
      <c r="V20" s="24" t="str">
        <f ca="1">IF(Eingabe!Y80&lt;&gt;"",Eingabe!Y80,"-")</f>
        <v>-</v>
      </c>
      <c r="W20" s="24" t="str">
        <f ca="1">IF(Eingabe!Z80&lt;&gt;"",Eingabe!Z80,"-")</f>
        <v>-</v>
      </c>
      <c r="X20" s="24" t="str">
        <f>IF(Eingabe!AA80&lt;&gt;"",Eingabe!AA80,"-")</f>
        <v>-</v>
      </c>
      <c r="Y20" s="24" t="str">
        <f>IF(Eingabe!AB80&lt;&gt;"",Eingabe!AB80,"-")</f>
        <v>-</v>
      </c>
      <c r="Z20" s="24" t="str">
        <f>IF(Eingabe!AC80&lt;&gt;"",Eingabe!AC80,"-")</f>
        <v>-</v>
      </c>
      <c r="AA20" s="24" t="str">
        <f>IF(Eingabe!AD80&lt;&gt;"",Eingabe!AD80,"-")</f>
        <v>-</v>
      </c>
      <c r="AB20" s="24" t="str">
        <f>IF(Eingabe!AE80&lt;&gt;"",Eingabe!AE80,"-")</f>
        <v>-</v>
      </c>
      <c r="AC20" s="24" t="str">
        <f>IF(Eingabe!AF80&lt;&gt;"",Eingabe!AF80,"-")</f>
        <v>-</v>
      </c>
      <c r="AD20" s="24" t="str">
        <f>IF(Eingabe!AG80&lt;&gt;"",Eingabe!AG80,"-")</f>
        <v>-</v>
      </c>
      <c r="AE20" s="24" t="str">
        <f>IF(Eingabe!AH80&lt;&gt;"",Eingabe!AH80,"-")</f>
        <v>-</v>
      </c>
      <c r="AF20" s="24" t="str">
        <f>IF(Eingabe!AI80&lt;&gt;"",Eingabe!AI80,"-")</f>
        <v>-</v>
      </c>
      <c r="AG20" s="24" t="str">
        <f>IF(Eingabe!AJ80&lt;&gt;"",Eingabe!AJ80,"-")</f>
        <v>-</v>
      </c>
      <c r="AH20" s="26" t="s">
        <v>7</v>
      </c>
      <c r="AI20" s="36" t="s">
        <v>7</v>
      </c>
      <c r="AJ20" s="103" t="s">
        <v>7</v>
      </c>
    </row>
    <row r="21" spans="1:40" ht="12.95" customHeight="1" x14ac:dyDescent="0.2">
      <c r="A21" s="13" t="s">
        <v>27</v>
      </c>
      <c r="B21" s="11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32"/>
      <c r="AI21" s="31"/>
      <c r="AJ21" s="405"/>
      <c r="AL21" s="10"/>
      <c r="AN21" s="10"/>
    </row>
    <row r="22" spans="1:40" s="29" customFormat="1" ht="12.95" customHeight="1" x14ac:dyDescent="0.2">
      <c r="A22" s="462" t="s">
        <v>288</v>
      </c>
      <c r="B22" s="463"/>
      <c r="C22" s="28" t="s">
        <v>7</v>
      </c>
      <c r="D22" s="410" t="str">
        <f ca="1">IF(Eingabe!G84&lt;&gt;"",Eingabe!G84,"-")</f>
        <v>-</v>
      </c>
      <c r="E22" s="410" t="str">
        <f ca="1">IF(Eingabe!H84&lt;&gt;"",Eingabe!H84,"-")</f>
        <v>-</v>
      </c>
      <c r="F22" s="410" t="str">
        <f ca="1">IF(Eingabe!I84&lt;&gt;"",Eingabe!I84,"-")</f>
        <v>-</v>
      </c>
      <c r="G22" s="410" t="str">
        <f ca="1">IF(Eingabe!J84&lt;&gt;"",Eingabe!J84,"-")</f>
        <v>-</v>
      </c>
      <c r="H22" s="410" t="str">
        <f ca="1">IF(Eingabe!K84&lt;&gt;"",Eingabe!K84,"-")</f>
        <v>-</v>
      </c>
      <c r="I22" s="410" t="str">
        <f ca="1">IF(Eingabe!L84&lt;&gt;"",Eingabe!L84,"-")</f>
        <v>-</v>
      </c>
      <c r="J22" s="410" t="str">
        <f ca="1">IF(Eingabe!M84&lt;&gt;"",Eingabe!M84,"-")</f>
        <v>-</v>
      </c>
      <c r="K22" s="410" t="str">
        <f ca="1">IF(Eingabe!N84&lt;&gt;"",Eingabe!N84,"-")</f>
        <v>-</v>
      </c>
      <c r="L22" s="410" t="str">
        <f ca="1">IF(Eingabe!O84&lt;&gt;"",Eingabe!O84,"-")</f>
        <v>-</v>
      </c>
      <c r="M22" s="410" t="str">
        <f ca="1">IF(Eingabe!P84&lt;&gt;"",Eingabe!P84,"-")</f>
        <v>-</v>
      </c>
      <c r="N22" s="410" t="str">
        <f ca="1">IF(Eingabe!Q84&lt;&gt;"",Eingabe!Q84,"-")</f>
        <v>-</v>
      </c>
      <c r="O22" s="410" t="str">
        <f ca="1">IF(Eingabe!R84&lt;&gt;"",Eingabe!R84,"-")</f>
        <v>-</v>
      </c>
      <c r="P22" s="410" t="str">
        <f ca="1">IF(Eingabe!S84&lt;&gt;"",Eingabe!S84,"-")</f>
        <v>-</v>
      </c>
      <c r="Q22" s="410" t="str">
        <f ca="1">IF(Eingabe!T84&lt;&gt;"",Eingabe!T84,"-")</f>
        <v>-</v>
      </c>
      <c r="R22" s="410" t="str">
        <f ca="1">IF(Eingabe!U84&lt;&gt;"",Eingabe!U84,"-")</f>
        <v>-</v>
      </c>
      <c r="S22" s="410" t="str">
        <f ca="1">IF(Eingabe!V84&lt;&gt;"",Eingabe!V84,"-")</f>
        <v>-</v>
      </c>
      <c r="T22" s="410" t="str">
        <f ca="1">IF(Eingabe!W84&lt;&gt;"",Eingabe!W84,"-")</f>
        <v>-</v>
      </c>
      <c r="U22" s="410" t="str">
        <f ca="1">IF(Eingabe!X84&lt;&gt;"",Eingabe!X84,"-")</f>
        <v>-</v>
      </c>
      <c r="V22" s="410" t="str">
        <f ca="1">IF(Eingabe!Y84&lt;&gt;"",Eingabe!Y84,"-")</f>
        <v>-</v>
      </c>
      <c r="W22" s="410" t="str">
        <f ca="1">IF(Eingabe!Z84&lt;&gt;"",Eingabe!Z84,"-")</f>
        <v>-</v>
      </c>
      <c r="X22" s="410" t="str">
        <f>IF(Eingabe!AA84&lt;&gt;"",Eingabe!AA84,"-")</f>
        <v>-</v>
      </c>
      <c r="Y22" s="410" t="str">
        <f>IF(Eingabe!AB84&lt;&gt;"",Eingabe!AB84,"-")</f>
        <v>-</v>
      </c>
      <c r="Z22" s="410" t="str">
        <f>IF(Eingabe!AC84&lt;&gt;"",Eingabe!AC84,"-")</f>
        <v>-</v>
      </c>
      <c r="AA22" s="410" t="str">
        <f>IF(Eingabe!AD84&lt;&gt;"",Eingabe!AD84,"-")</f>
        <v>-</v>
      </c>
      <c r="AB22" s="410" t="str">
        <f>IF(Eingabe!AE84&lt;&gt;"",Eingabe!AE84,"-")</f>
        <v>-</v>
      </c>
      <c r="AC22" s="410" t="str">
        <f>IF(Eingabe!AF84&lt;&gt;"",Eingabe!AF84,"-")</f>
        <v>-</v>
      </c>
      <c r="AD22" s="410" t="str">
        <f>IF(Eingabe!AG84&lt;&gt;"",Eingabe!AG84,"-")</f>
        <v>-</v>
      </c>
      <c r="AE22" s="410" t="str">
        <f>IF(Eingabe!AH84&lt;&gt;"",Eingabe!AH84,"-")</f>
        <v>-</v>
      </c>
      <c r="AF22" s="410" t="str">
        <f>IF(Eingabe!AI84&lt;&gt;"",Eingabe!AI84,"-")</f>
        <v>-</v>
      </c>
      <c r="AG22" s="410" t="str">
        <f>IF(Eingabe!AJ84&lt;&gt;"",Eingabe!AJ84,"-")</f>
        <v>-</v>
      </c>
      <c r="AH22" s="19" t="s">
        <v>51</v>
      </c>
      <c r="AI22" s="36" t="s">
        <v>51</v>
      </c>
      <c r="AJ22" s="406" t="s">
        <v>51</v>
      </c>
      <c r="AL22" s="30"/>
      <c r="AN22" s="30"/>
    </row>
    <row r="23" spans="1:40" ht="12.95" customHeight="1" x14ac:dyDescent="0.2">
      <c r="A23" s="462" t="s">
        <v>274</v>
      </c>
      <c r="B23" s="463"/>
      <c r="C23" s="17" t="s">
        <v>36</v>
      </c>
      <c r="D23" s="410" t="str">
        <f ca="1">IF(Eingabe!G85&lt;&gt;"",Eingabe!G85,"-")</f>
        <v>-</v>
      </c>
      <c r="E23" s="410" t="str">
        <f ca="1">IF(Eingabe!H85&lt;&gt;"",Eingabe!H85,"-")</f>
        <v>-</v>
      </c>
      <c r="F23" s="410" t="str">
        <f ca="1">IF(Eingabe!I85&lt;&gt;"",Eingabe!I85,"-")</f>
        <v>-</v>
      </c>
      <c r="G23" s="410" t="str">
        <f ca="1">IF(Eingabe!J85&lt;&gt;"",Eingabe!J85,"-")</f>
        <v>-</v>
      </c>
      <c r="H23" s="410" t="str">
        <f ca="1">IF(Eingabe!K85&lt;&gt;"",Eingabe!K85,"-")</f>
        <v>-</v>
      </c>
      <c r="I23" s="410" t="str">
        <f ca="1">IF(Eingabe!L85&lt;&gt;"",Eingabe!L85,"-")</f>
        <v>-</v>
      </c>
      <c r="J23" s="410" t="str">
        <f ca="1">IF(Eingabe!M85&lt;&gt;"",Eingabe!M85,"-")</f>
        <v>-</v>
      </c>
      <c r="K23" s="410" t="str">
        <f ca="1">IF(Eingabe!N85&lt;&gt;"",Eingabe!N85,"-")</f>
        <v>-</v>
      </c>
      <c r="L23" s="410" t="str">
        <f ca="1">IF(Eingabe!O85&lt;&gt;"",Eingabe!O85,"-")</f>
        <v>-</v>
      </c>
      <c r="M23" s="410" t="str">
        <f ca="1">IF(Eingabe!P85&lt;&gt;"",Eingabe!P85,"-")</f>
        <v>-</v>
      </c>
      <c r="N23" s="410" t="str">
        <f ca="1">IF(Eingabe!Q85&lt;&gt;"",Eingabe!Q85,"-")</f>
        <v>-</v>
      </c>
      <c r="O23" s="410" t="str">
        <f ca="1">IF(Eingabe!R85&lt;&gt;"",Eingabe!R85,"-")</f>
        <v>-</v>
      </c>
      <c r="P23" s="410" t="str">
        <f ca="1">IF(Eingabe!S85&lt;&gt;"",Eingabe!S85,"-")</f>
        <v>-</v>
      </c>
      <c r="Q23" s="410" t="str">
        <f ca="1">IF(Eingabe!T85&lt;&gt;"",Eingabe!T85,"-")</f>
        <v>-</v>
      </c>
      <c r="R23" s="410" t="str">
        <f ca="1">IF(Eingabe!U85&lt;&gt;"",Eingabe!U85,"-")</f>
        <v>-</v>
      </c>
      <c r="S23" s="410" t="str">
        <f ca="1">IF(Eingabe!V85&lt;&gt;"",Eingabe!V85,"-")</f>
        <v>-</v>
      </c>
      <c r="T23" s="410" t="str">
        <f ca="1">IF(Eingabe!W85&lt;&gt;"",Eingabe!W85,"-")</f>
        <v>-</v>
      </c>
      <c r="U23" s="410" t="str">
        <f ca="1">IF(Eingabe!X85&lt;&gt;"",Eingabe!X85,"-")</f>
        <v>-</v>
      </c>
      <c r="V23" s="410" t="str">
        <f ca="1">IF(Eingabe!Y85&lt;&gt;"",Eingabe!Y85,"-")</f>
        <v>-</v>
      </c>
      <c r="W23" s="410" t="str">
        <f ca="1">IF(Eingabe!Z85&lt;&gt;"",Eingabe!Z85,"-")</f>
        <v>-</v>
      </c>
      <c r="X23" s="410" t="str">
        <f>IF(Eingabe!AA85&lt;&gt;"",Eingabe!AA85,"-")</f>
        <v>-</v>
      </c>
      <c r="Y23" s="410" t="str">
        <f>IF(Eingabe!AB85&lt;&gt;"",Eingabe!AB85,"-")</f>
        <v>-</v>
      </c>
      <c r="Z23" s="410" t="str">
        <f>IF(Eingabe!AC85&lt;&gt;"",Eingabe!AC85,"-")</f>
        <v>-</v>
      </c>
      <c r="AA23" s="410" t="str">
        <f>IF(Eingabe!AD85&lt;&gt;"",Eingabe!AD85,"-")</f>
        <v>-</v>
      </c>
      <c r="AB23" s="410" t="str">
        <f>IF(Eingabe!AE85&lt;&gt;"",Eingabe!AE85,"-")</f>
        <v>-</v>
      </c>
      <c r="AC23" s="410" t="str">
        <f>IF(Eingabe!AF85&lt;&gt;"",Eingabe!AF85,"-")</f>
        <v>-</v>
      </c>
      <c r="AD23" s="410" t="str">
        <f>IF(Eingabe!AG85&lt;&gt;"",Eingabe!AG85,"-")</f>
        <v>-</v>
      </c>
      <c r="AE23" s="410" t="str">
        <f>IF(Eingabe!AH85&lt;&gt;"",Eingabe!AH85,"-")</f>
        <v>-</v>
      </c>
      <c r="AF23" s="410" t="str">
        <f>IF(Eingabe!AI85&lt;&gt;"",Eingabe!AI85,"-")</f>
        <v>-</v>
      </c>
      <c r="AG23" s="410" t="str">
        <f>IF(Eingabe!AJ85&lt;&gt;"",Eingabe!AJ85,"-")</f>
        <v>-</v>
      </c>
      <c r="AH23" s="20">
        <v>1500</v>
      </c>
      <c r="AI23" s="33">
        <v>2500</v>
      </c>
      <c r="AJ23" s="407">
        <v>3000</v>
      </c>
      <c r="AL23" s="10"/>
      <c r="AN23" s="10"/>
    </row>
    <row r="24" spans="1:40" ht="12.95" customHeight="1" x14ac:dyDescent="0.2">
      <c r="A24" s="563" t="s">
        <v>37</v>
      </c>
      <c r="B24" s="564"/>
      <c r="C24" s="16" t="s">
        <v>38</v>
      </c>
      <c r="D24" s="410" t="str">
        <f ca="1">IF(Eingabe!G88&lt;&gt;"",Eingabe!G88,"-")</f>
        <v>-</v>
      </c>
      <c r="E24" s="410" t="str">
        <f ca="1">IF(Eingabe!H88&lt;&gt;"",Eingabe!H88,"-")</f>
        <v>-</v>
      </c>
      <c r="F24" s="410" t="str">
        <f ca="1">IF(Eingabe!I88&lt;&gt;"",Eingabe!I88,"-")</f>
        <v>-</v>
      </c>
      <c r="G24" s="410" t="str">
        <f ca="1">IF(Eingabe!J88&lt;&gt;"",Eingabe!J88,"-")</f>
        <v>-</v>
      </c>
      <c r="H24" s="410" t="str">
        <f ca="1">IF(Eingabe!K88&lt;&gt;"",Eingabe!K88,"-")</f>
        <v>-</v>
      </c>
      <c r="I24" s="410" t="str">
        <f ca="1">IF(Eingabe!L88&lt;&gt;"",Eingabe!L88,"-")</f>
        <v>-</v>
      </c>
      <c r="J24" s="410" t="str">
        <f ca="1">IF(Eingabe!M88&lt;&gt;"",Eingabe!M88,"-")</f>
        <v>-</v>
      </c>
      <c r="K24" s="410" t="str">
        <f ca="1">IF(Eingabe!N88&lt;&gt;"",Eingabe!N88,"-")</f>
        <v>-</v>
      </c>
      <c r="L24" s="410" t="str">
        <f ca="1">IF(Eingabe!O88&lt;&gt;"",Eingabe!O88,"-")</f>
        <v>-</v>
      </c>
      <c r="M24" s="410" t="str">
        <f ca="1">IF(Eingabe!P88&lt;&gt;"",Eingabe!P88,"-")</f>
        <v>-</v>
      </c>
      <c r="N24" s="410" t="str">
        <f ca="1">IF(Eingabe!Q88&lt;&gt;"",Eingabe!Q88,"-")</f>
        <v>-</v>
      </c>
      <c r="O24" s="410" t="str">
        <f ca="1">IF(Eingabe!R88&lt;&gt;"",Eingabe!R88,"-")</f>
        <v>-</v>
      </c>
      <c r="P24" s="410" t="str">
        <f ca="1">IF(Eingabe!S88&lt;&gt;"",Eingabe!S88,"-")</f>
        <v>-</v>
      </c>
      <c r="Q24" s="410" t="str">
        <f ca="1">IF(Eingabe!T88&lt;&gt;"",Eingabe!T88,"-")</f>
        <v>-</v>
      </c>
      <c r="R24" s="410" t="str">
        <f ca="1">IF(Eingabe!U88&lt;&gt;"",Eingabe!U88,"-")</f>
        <v>-</v>
      </c>
      <c r="S24" s="410" t="str">
        <f ca="1">IF(Eingabe!V88&lt;&gt;"",Eingabe!V88,"-")</f>
        <v>-</v>
      </c>
      <c r="T24" s="410" t="str">
        <f ca="1">IF(Eingabe!W88&lt;&gt;"",Eingabe!W88,"-")</f>
        <v>-</v>
      </c>
      <c r="U24" s="410" t="str">
        <f ca="1">IF(Eingabe!X88&lt;&gt;"",Eingabe!X88,"-")</f>
        <v>-</v>
      </c>
      <c r="V24" s="410" t="str">
        <f ca="1">IF(Eingabe!Y88&lt;&gt;"",Eingabe!Y88,"-")</f>
        <v>-</v>
      </c>
      <c r="W24" s="410" t="str">
        <f ca="1">IF(Eingabe!Z88&lt;&gt;"",Eingabe!Z88,"-")</f>
        <v>-</v>
      </c>
      <c r="X24" s="410" t="str">
        <f>IF(Eingabe!AA88&lt;&gt;"",Eingabe!AA88,"-")</f>
        <v>-</v>
      </c>
      <c r="Y24" s="410" t="str">
        <f>IF(Eingabe!AB88&lt;&gt;"",Eingabe!AB88,"-")</f>
        <v>-</v>
      </c>
      <c r="Z24" s="410" t="str">
        <f>IF(Eingabe!AC88&lt;&gt;"",Eingabe!AC88,"-")</f>
        <v>-</v>
      </c>
      <c r="AA24" s="410" t="str">
        <f>IF(Eingabe!AD88&lt;&gt;"",Eingabe!AD88,"-")</f>
        <v>-</v>
      </c>
      <c r="AB24" s="410" t="str">
        <f>IF(Eingabe!AE88&lt;&gt;"",Eingabe!AE88,"-")</f>
        <v>-</v>
      </c>
      <c r="AC24" s="410" t="str">
        <f>IF(Eingabe!AF88&lt;&gt;"",Eingabe!AF88,"-")</f>
        <v>-</v>
      </c>
      <c r="AD24" s="410" t="str">
        <f>IF(Eingabe!AG88&lt;&gt;"",Eingabe!AG88,"-")</f>
        <v>-</v>
      </c>
      <c r="AE24" s="410" t="str">
        <f>IF(Eingabe!AH88&lt;&gt;"",Eingabe!AH88,"-")</f>
        <v>-</v>
      </c>
      <c r="AF24" s="410" t="str">
        <f>IF(Eingabe!AI88&lt;&gt;"",Eingabe!AI88,"-")</f>
        <v>-</v>
      </c>
      <c r="AG24" s="410" t="str">
        <f>IF(Eingabe!AJ88&lt;&gt;"",Eingabe!AJ88,"-")</f>
        <v>-</v>
      </c>
      <c r="AH24" s="26">
        <v>20</v>
      </c>
      <c r="AI24" s="6">
        <v>40</v>
      </c>
      <c r="AJ24" s="103">
        <v>150</v>
      </c>
      <c r="AL24" s="10"/>
      <c r="AN24" s="10"/>
    </row>
    <row r="25" spans="1:40" ht="12.95" customHeight="1" x14ac:dyDescent="0.2">
      <c r="A25" s="563" t="s">
        <v>39</v>
      </c>
      <c r="B25" s="564"/>
      <c r="C25" s="16" t="s">
        <v>38</v>
      </c>
      <c r="D25" s="410" t="str">
        <f ca="1">IF(Eingabe!G89&lt;&gt;"",Eingabe!G89,"-")</f>
        <v>-</v>
      </c>
      <c r="E25" s="410" t="str">
        <f ca="1">IF(Eingabe!H89&lt;&gt;"",Eingabe!H89,"-")</f>
        <v>-</v>
      </c>
      <c r="F25" s="410" t="str">
        <f ca="1">IF(Eingabe!I89&lt;&gt;"",Eingabe!I89,"-")</f>
        <v>-</v>
      </c>
      <c r="G25" s="410" t="str">
        <f ca="1">IF(Eingabe!J89&lt;&gt;"",Eingabe!J89,"-")</f>
        <v>-</v>
      </c>
      <c r="H25" s="410" t="str">
        <f ca="1">IF(Eingabe!K89&lt;&gt;"",Eingabe!K89,"-")</f>
        <v>-</v>
      </c>
      <c r="I25" s="410" t="str">
        <f ca="1">IF(Eingabe!L89&lt;&gt;"",Eingabe!L89,"-")</f>
        <v>-</v>
      </c>
      <c r="J25" s="410" t="str">
        <f ca="1">IF(Eingabe!M89&lt;&gt;"",Eingabe!M89,"-")</f>
        <v>-</v>
      </c>
      <c r="K25" s="410" t="str">
        <f ca="1">IF(Eingabe!N89&lt;&gt;"",Eingabe!N89,"-")</f>
        <v>-</v>
      </c>
      <c r="L25" s="410" t="str">
        <f ca="1">IF(Eingabe!O89&lt;&gt;"",Eingabe!O89,"-")</f>
        <v>-</v>
      </c>
      <c r="M25" s="410" t="str">
        <f ca="1">IF(Eingabe!P89&lt;&gt;"",Eingabe!P89,"-")</f>
        <v>-</v>
      </c>
      <c r="N25" s="410" t="str">
        <f ca="1">IF(Eingabe!Q89&lt;&gt;"",Eingabe!Q89,"-")</f>
        <v>-</v>
      </c>
      <c r="O25" s="410" t="str">
        <f ca="1">IF(Eingabe!R89&lt;&gt;"",Eingabe!R89,"-")</f>
        <v>-</v>
      </c>
      <c r="P25" s="410" t="str">
        <f ca="1">IF(Eingabe!S89&lt;&gt;"",Eingabe!S89,"-")</f>
        <v>-</v>
      </c>
      <c r="Q25" s="410" t="str">
        <f ca="1">IF(Eingabe!T89&lt;&gt;"",Eingabe!T89,"-")</f>
        <v>-</v>
      </c>
      <c r="R25" s="410" t="str">
        <f ca="1">IF(Eingabe!U89&lt;&gt;"",Eingabe!U89,"-")</f>
        <v>-</v>
      </c>
      <c r="S25" s="410" t="str">
        <f ca="1">IF(Eingabe!V89&lt;&gt;"",Eingabe!V89,"-")</f>
        <v>-</v>
      </c>
      <c r="T25" s="410" t="str">
        <f ca="1">IF(Eingabe!W89&lt;&gt;"",Eingabe!W89,"-")</f>
        <v>-</v>
      </c>
      <c r="U25" s="410" t="str">
        <f ca="1">IF(Eingabe!X89&lt;&gt;"",Eingabe!X89,"-")</f>
        <v>-</v>
      </c>
      <c r="V25" s="410" t="str">
        <f ca="1">IF(Eingabe!Y89&lt;&gt;"",Eingabe!Y89,"-")</f>
        <v>-</v>
      </c>
      <c r="W25" s="410" t="str">
        <f ca="1">IF(Eingabe!Z89&lt;&gt;"",Eingabe!Z89,"-")</f>
        <v>-</v>
      </c>
      <c r="X25" s="410" t="str">
        <f>IF(Eingabe!AA89&lt;&gt;"",Eingabe!AA89,"-")</f>
        <v>-</v>
      </c>
      <c r="Y25" s="410" t="str">
        <f>IF(Eingabe!AB89&lt;&gt;"",Eingabe!AB89,"-")</f>
        <v>-</v>
      </c>
      <c r="Z25" s="410" t="str">
        <f>IF(Eingabe!AC89&lt;&gt;"",Eingabe!AC89,"-")</f>
        <v>-</v>
      </c>
      <c r="AA25" s="410" t="str">
        <f>IF(Eingabe!AD89&lt;&gt;"",Eingabe!AD89,"-")</f>
        <v>-</v>
      </c>
      <c r="AB25" s="410" t="str">
        <f>IF(Eingabe!AE89&lt;&gt;"",Eingabe!AE89,"-")</f>
        <v>-</v>
      </c>
      <c r="AC25" s="410" t="str">
        <f>IF(Eingabe!AF89&lt;&gt;"",Eingabe!AF89,"-")</f>
        <v>-</v>
      </c>
      <c r="AD25" s="410" t="str">
        <f>IF(Eingabe!AG89&lt;&gt;"",Eingabe!AG89,"-")</f>
        <v>-</v>
      </c>
      <c r="AE25" s="410" t="str">
        <f>IF(Eingabe!AH89&lt;&gt;"",Eingabe!AH89,"-")</f>
        <v>-</v>
      </c>
      <c r="AF25" s="410" t="str">
        <f>IF(Eingabe!AI89&lt;&gt;"",Eingabe!AI89,"-")</f>
        <v>-</v>
      </c>
      <c r="AG25" s="410" t="str">
        <f>IF(Eingabe!AJ89&lt;&gt;"",Eingabe!AJ89,"-")</f>
        <v>-</v>
      </c>
      <c r="AH25" s="26">
        <v>150</v>
      </c>
      <c r="AI25" s="6">
        <v>300</v>
      </c>
      <c r="AJ25" s="103">
        <v>600</v>
      </c>
      <c r="AL25" s="10"/>
      <c r="AN25" s="10"/>
    </row>
    <row r="26" spans="1:40" ht="12.95" customHeight="1" x14ac:dyDescent="0.2">
      <c r="A26" s="563" t="s">
        <v>17</v>
      </c>
      <c r="B26" s="564"/>
      <c r="C26" s="17" t="s">
        <v>41</v>
      </c>
      <c r="D26" s="410" t="str">
        <f ca="1">IF(Eingabe!G95&lt;&gt;"",IF(ISNUMBER(Eingabe!G95),Eingabe!G95*1000,CONCATENATE("&lt; ",VALUE(MID(Eingabe!G95,3,10)*1000))),"-")</f>
        <v>-</v>
      </c>
      <c r="E26" s="410" t="str">
        <f ca="1">IF(Eingabe!H95&lt;&gt;"",IF(ISNUMBER(Eingabe!H95),Eingabe!H95*1000,CONCATENATE("&lt; ",VALUE(MID(Eingabe!H95,3,10)*1000))),"-")</f>
        <v>-</v>
      </c>
      <c r="F26" s="410" t="str">
        <f ca="1">IF(Eingabe!I95&lt;&gt;"",IF(ISNUMBER(Eingabe!I95),Eingabe!I95*1000,CONCATENATE("&lt; ",VALUE(MID(Eingabe!I95,3,10)*1000))),"-")</f>
        <v>-</v>
      </c>
      <c r="G26" s="410" t="str">
        <f ca="1">IF(Eingabe!J95&lt;&gt;"",IF(ISNUMBER(Eingabe!J95),Eingabe!J95*1000,CONCATENATE("&lt; ",VALUE(MID(Eingabe!J95,3,10)*1000))),"-")</f>
        <v>-</v>
      </c>
      <c r="H26" s="410" t="str">
        <f ca="1">IF(Eingabe!K95&lt;&gt;"",IF(ISNUMBER(Eingabe!K95),Eingabe!K95*1000,CONCATENATE("&lt; ",VALUE(MID(Eingabe!K95,3,10)*1000))),"-")</f>
        <v>-</v>
      </c>
      <c r="I26" s="410" t="str">
        <f ca="1">IF(Eingabe!L95&lt;&gt;"",IF(ISNUMBER(Eingabe!L95),Eingabe!L95*1000,CONCATENATE("&lt; ",VALUE(MID(Eingabe!L95,3,10)*1000))),"-")</f>
        <v>-</v>
      </c>
      <c r="J26" s="410" t="str">
        <f ca="1">IF(Eingabe!M95&lt;&gt;"",IF(ISNUMBER(Eingabe!M95),Eingabe!M95*1000,CONCATENATE("&lt; ",VALUE(MID(Eingabe!M95,3,10)*1000))),"-")</f>
        <v>-</v>
      </c>
      <c r="K26" s="410" t="str">
        <f ca="1">IF(Eingabe!N95&lt;&gt;"",IF(ISNUMBER(Eingabe!N95),Eingabe!N95*1000,CONCATENATE("&lt; ",VALUE(MID(Eingabe!N95,3,10)*1000))),"-")</f>
        <v>-</v>
      </c>
      <c r="L26" s="410" t="str">
        <f ca="1">IF(Eingabe!O95&lt;&gt;"",IF(ISNUMBER(Eingabe!O95),Eingabe!O95*1000,CONCATENATE("&lt; ",VALUE(MID(Eingabe!O95,3,10)*1000))),"-")</f>
        <v>-</v>
      </c>
      <c r="M26" s="410" t="str">
        <f ca="1">IF(Eingabe!P95&lt;&gt;"",IF(ISNUMBER(Eingabe!P95),Eingabe!P95*1000,CONCATENATE("&lt; ",VALUE(MID(Eingabe!P95,3,10)*1000))),"-")</f>
        <v>-</v>
      </c>
      <c r="N26" s="410" t="str">
        <f ca="1">IF(Eingabe!Q95&lt;&gt;"",IF(ISNUMBER(Eingabe!Q95),Eingabe!Q95*1000,CONCATENATE("&lt; ",VALUE(MID(Eingabe!Q95,3,10)*1000))),"-")</f>
        <v>-</v>
      </c>
      <c r="O26" s="410" t="str">
        <f ca="1">IF(Eingabe!R95&lt;&gt;"",IF(ISNUMBER(Eingabe!R95),Eingabe!R95*1000,CONCATENATE("&lt; ",VALUE(MID(Eingabe!R95,3,10)*1000))),"-")</f>
        <v>-</v>
      </c>
      <c r="P26" s="410" t="str">
        <f ca="1">IF(Eingabe!S95&lt;&gt;"",IF(ISNUMBER(Eingabe!S95),Eingabe!S95*1000,CONCATENATE("&lt; ",VALUE(MID(Eingabe!S95,3,10)*1000))),"-")</f>
        <v>-</v>
      </c>
      <c r="Q26" s="410" t="str">
        <f ca="1">IF(Eingabe!T95&lt;&gt;"",IF(ISNUMBER(Eingabe!T95),Eingabe!T95*1000,CONCATENATE("&lt; ",VALUE(MID(Eingabe!T95,3,10)*1000))),"-")</f>
        <v>-</v>
      </c>
      <c r="R26" s="410" t="str">
        <f ca="1">IF(Eingabe!U95&lt;&gt;"",IF(ISNUMBER(Eingabe!U95),Eingabe!U95*1000,CONCATENATE("&lt; ",VALUE(MID(Eingabe!U95,3,10)*1000))),"-")</f>
        <v>-</v>
      </c>
      <c r="S26" s="410" t="str">
        <f ca="1">IF(Eingabe!V95&lt;&gt;"",IF(ISNUMBER(Eingabe!V95),Eingabe!V95*1000,CONCATENATE("&lt; ",VALUE(MID(Eingabe!V95,3,10)*1000))),"-")</f>
        <v>-</v>
      </c>
      <c r="T26" s="410" t="str">
        <f ca="1">IF(Eingabe!W95&lt;&gt;"",IF(ISNUMBER(Eingabe!W95),Eingabe!W95*1000,CONCATENATE("&lt; ",VALUE(MID(Eingabe!W95,3,10)*1000))),"-")</f>
        <v>-</v>
      </c>
      <c r="U26" s="410" t="str">
        <f ca="1">IF(Eingabe!X95&lt;&gt;"",IF(ISNUMBER(Eingabe!X95),Eingabe!X95*1000,CONCATENATE("&lt; ",VALUE(MID(Eingabe!X95,3,10)*1000))),"-")</f>
        <v>-</v>
      </c>
      <c r="V26" s="410" t="str">
        <f ca="1">IF(Eingabe!Y95&lt;&gt;"",IF(ISNUMBER(Eingabe!Y95),Eingabe!Y95*1000,CONCATENATE("&lt; ",VALUE(MID(Eingabe!Y95,3,10)*1000))),"-")</f>
        <v>-</v>
      </c>
      <c r="W26" s="410" t="str">
        <f ca="1">IF(Eingabe!Z95&lt;&gt;"",IF(ISNUMBER(Eingabe!Z95),Eingabe!Z95*1000,CONCATENATE("&lt; ",VALUE(MID(Eingabe!Z95,3,10)*1000))),"-")</f>
        <v>-</v>
      </c>
      <c r="X26" s="410" t="str">
        <f>IF(Eingabe!AA95&lt;&gt;"",IF(ISNUMBER(Eingabe!AA95),Eingabe!AA95*1000,CONCATENATE("&lt; ",VALUE(MID(Eingabe!AA95,3,10)*1000))),"-")</f>
        <v>-</v>
      </c>
      <c r="Y26" s="410" t="str">
        <f>IF(Eingabe!AB95&lt;&gt;"",IF(ISNUMBER(Eingabe!AB95),Eingabe!AB95*1000,CONCATENATE("&lt; ",VALUE(MID(Eingabe!AB95,3,10)*1000))),"-")</f>
        <v>-</v>
      </c>
      <c r="Z26" s="410" t="str">
        <f>IF(Eingabe!AC95&lt;&gt;"",IF(ISNUMBER(Eingabe!AC95),Eingabe!AC95*1000,CONCATENATE("&lt; ",VALUE(MID(Eingabe!AC95,3,10)*1000))),"-")</f>
        <v>-</v>
      </c>
      <c r="AA26" s="410" t="str">
        <f>IF(Eingabe!AD95&lt;&gt;"",IF(ISNUMBER(Eingabe!AD95),Eingabe!AD95*1000,CONCATENATE("&lt; ",VALUE(MID(Eingabe!AD95,3,10)*1000))),"-")</f>
        <v>-</v>
      </c>
      <c r="AB26" s="410" t="str">
        <f>IF(Eingabe!AE95&lt;&gt;"",IF(ISNUMBER(Eingabe!AE95),Eingabe!AE95*1000,CONCATENATE("&lt; ",VALUE(MID(Eingabe!AE95,3,10)*1000))),"-")</f>
        <v>-</v>
      </c>
      <c r="AC26" s="410" t="str">
        <f>IF(Eingabe!AF95&lt;&gt;"",IF(ISNUMBER(Eingabe!AF95),Eingabe!AF95*1000,CONCATENATE("&lt; ",VALUE(MID(Eingabe!AF95,3,10)*1000))),"-")</f>
        <v>-</v>
      </c>
      <c r="AD26" s="410" t="str">
        <f>IF(Eingabe!AG95&lt;&gt;"",IF(ISNUMBER(Eingabe!AG95),Eingabe!AG95*1000,CONCATENATE("&lt; ",VALUE(MID(Eingabe!AG95,3,10)*1000))),"-")</f>
        <v>-</v>
      </c>
      <c r="AE26" s="410" t="str">
        <f>IF(Eingabe!AH95&lt;&gt;"",IF(ISNUMBER(Eingabe!AH95),Eingabe!AH95*1000,CONCATENATE("&lt; ",VALUE(MID(Eingabe!AH95,3,10)*1000))),"-")</f>
        <v>-</v>
      </c>
      <c r="AF26" s="410" t="str">
        <f>IF(Eingabe!AI95&lt;&gt;"",IF(ISNUMBER(Eingabe!AI95),Eingabe!AI95*1000,CONCATENATE("&lt; ",VALUE(MID(Eingabe!AI95,3,10)*1000))),"-")</f>
        <v>-</v>
      </c>
      <c r="AG26" s="410" t="str">
        <f>IF(Eingabe!AJ95&lt;&gt;"",IF(ISNUMBER(Eingabe!AJ95),Eingabe!AJ95*1000,CONCATENATE("&lt; ",VALUE(MID(Eingabe!AJ95,3,10)*1000))),"-")</f>
        <v>-</v>
      </c>
      <c r="AH26" s="26">
        <v>10</v>
      </c>
      <c r="AI26" s="6">
        <v>40</v>
      </c>
      <c r="AJ26" s="103">
        <v>50</v>
      </c>
    </row>
    <row r="27" spans="1:40" ht="12.95" customHeight="1" x14ac:dyDescent="0.2">
      <c r="A27" s="563" t="s">
        <v>18</v>
      </c>
      <c r="B27" s="564"/>
      <c r="C27" s="17" t="s">
        <v>41</v>
      </c>
      <c r="D27" s="410" t="str">
        <f ca="1">IF(Eingabe!G97&lt;&gt;"",IF(ISNUMBER(Eingabe!G97),Eingabe!G97*1000,CONCATENATE("&lt; ",VALUE(MID(Eingabe!G97,3,10)*1000))),"-")</f>
        <v>-</v>
      </c>
      <c r="E27" s="410" t="str">
        <f ca="1">IF(Eingabe!H97&lt;&gt;"",IF(ISNUMBER(Eingabe!H97),Eingabe!H97*1000,CONCATENATE("&lt; ",VALUE(MID(Eingabe!H97,3,10)*1000))),"-")</f>
        <v>-</v>
      </c>
      <c r="F27" s="410" t="str">
        <f ca="1">IF(Eingabe!I97&lt;&gt;"",IF(ISNUMBER(Eingabe!I97),Eingabe!I97*1000,CONCATENATE("&lt; ",VALUE(MID(Eingabe!I97,3,10)*1000))),"-")</f>
        <v>-</v>
      </c>
      <c r="G27" s="410" t="str">
        <f ca="1">IF(Eingabe!J97&lt;&gt;"",IF(ISNUMBER(Eingabe!J97),Eingabe!J97*1000,CONCATENATE("&lt; ",VALUE(MID(Eingabe!J97,3,10)*1000))),"-")</f>
        <v>-</v>
      </c>
      <c r="H27" s="410" t="str">
        <f ca="1">IF(Eingabe!K97&lt;&gt;"",IF(ISNUMBER(Eingabe!K97),Eingabe!K97*1000,CONCATENATE("&lt; ",VALUE(MID(Eingabe!K97,3,10)*1000))),"-")</f>
        <v>-</v>
      </c>
      <c r="I27" s="410" t="str">
        <f ca="1">IF(Eingabe!L97&lt;&gt;"",IF(ISNUMBER(Eingabe!L97),Eingabe!L97*1000,CONCATENATE("&lt; ",VALUE(MID(Eingabe!L97,3,10)*1000))),"-")</f>
        <v>-</v>
      </c>
      <c r="J27" s="410" t="str">
        <f ca="1">IF(Eingabe!M97&lt;&gt;"",IF(ISNUMBER(Eingabe!M97),Eingabe!M97*1000,CONCATENATE("&lt; ",VALUE(MID(Eingabe!M97,3,10)*1000))),"-")</f>
        <v>-</v>
      </c>
      <c r="K27" s="410" t="str">
        <f ca="1">IF(Eingabe!N97&lt;&gt;"",IF(ISNUMBER(Eingabe!N97),Eingabe!N97*1000,CONCATENATE("&lt; ",VALUE(MID(Eingabe!N97,3,10)*1000))),"-")</f>
        <v>-</v>
      </c>
      <c r="L27" s="410" t="str">
        <f ca="1">IF(Eingabe!O97&lt;&gt;"",IF(ISNUMBER(Eingabe!O97),Eingabe!O97*1000,CONCATENATE("&lt; ",VALUE(MID(Eingabe!O97,3,10)*1000))),"-")</f>
        <v>-</v>
      </c>
      <c r="M27" s="410" t="str">
        <f ca="1">IF(Eingabe!P97&lt;&gt;"",IF(ISNUMBER(Eingabe!P97),Eingabe!P97*1000,CONCATENATE("&lt; ",VALUE(MID(Eingabe!P97,3,10)*1000))),"-")</f>
        <v>-</v>
      </c>
      <c r="N27" s="410" t="str">
        <f ca="1">IF(Eingabe!Q97&lt;&gt;"",IF(ISNUMBER(Eingabe!Q97),Eingabe!Q97*1000,CONCATENATE("&lt; ",VALUE(MID(Eingabe!Q97,3,10)*1000))),"-")</f>
        <v>-</v>
      </c>
      <c r="O27" s="410" t="str">
        <f ca="1">IF(Eingabe!R97&lt;&gt;"",IF(ISNUMBER(Eingabe!R97),Eingabe!R97*1000,CONCATENATE("&lt; ",VALUE(MID(Eingabe!R97,3,10)*1000))),"-")</f>
        <v>-</v>
      </c>
      <c r="P27" s="410" t="str">
        <f ca="1">IF(Eingabe!S97&lt;&gt;"",IF(ISNUMBER(Eingabe!S97),Eingabe!S97*1000,CONCATENATE("&lt; ",VALUE(MID(Eingabe!S97,3,10)*1000))),"-")</f>
        <v>-</v>
      </c>
      <c r="Q27" s="410" t="str">
        <f ca="1">IF(Eingabe!T97&lt;&gt;"",IF(ISNUMBER(Eingabe!T97),Eingabe!T97*1000,CONCATENATE("&lt; ",VALUE(MID(Eingabe!T97,3,10)*1000))),"-")</f>
        <v>-</v>
      </c>
      <c r="R27" s="410" t="str">
        <f ca="1">IF(Eingabe!U97&lt;&gt;"",IF(ISNUMBER(Eingabe!U97),Eingabe!U97*1000,CONCATENATE("&lt; ",VALUE(MID(Eingabe!U97,3,10)*1000))),"-")</f>
        <v>-</v>
      </c>
      <c r="S27" s="410" t="str">
        <f ca="1">IF(Eingabe!V97&lt;&gt;"",IF(ISNUMBER(Eingabe!V97),Eingabe!V97*1000,CONCATENATE("&lt; ",VALUE(MID(Eingabe!V97,3,10)*1000))),"-")</f>
        <v>-</v>
      </c>
      <c r="T27" s="410" t="str">
        <f ca="1">IF(Eingabe!W97&lt;&gt;"",IF(ISNUMBER(Eingabe!W97),Eingabe!W97*1000,CONCATENATE("&lt; ",VALUE(MID(Eingabe!W97,3,10)*1000))),"-")</f>
        <v>-</v>
      </c>
      <c r="U27" s="410" t="str">
        <f ca="1">IF(Eingabe!X97&lt;&gt;"",IF(ISNUMBER(Eingabe!X97),Eingabe!X97*1000,CONCATENATE("&lt; ",VALUE(MID(Eingabe!X97,3,10)*1000))),"-")</f>
        <v>-</v>
      </c>
      <c r="V27" s="410" t="str">
        <f ca="1">IF(Eingabe!Y97&lt;&gt;"",IF(ISNUMBER(Eingabe!Y97),Eingabe!Y97*1000,CONCATENATE("&lt; ",VALUE(MID(Eingabe!Y97,3,10)*1000))),"-")</f>
        <v>-</v>
      </c>
      <c r="W27" s="410" t="str">
        <f ca="1">IF(Eingabe!Z97&lt;&gt;"",IF(ISNUMBER(Eingabe!Z97),Eingabe!Z97*1000,CONCATENATE("&lt; ",VALUE(MID(Eingabe!Z97,3,10)*1000))),"-")</f>
        <v>-</v>
      </c>
      <c r="X27" s="410" t="str">
        <f>IF(Eingabe!AA97&lt;&gt;"",IF(ISNUMBER(Eingabe!AA97),Eingabe!AA97*1000,CONCATENATE("&lt; ",VALUE(MID(Eingabe!AA97,3,10)*1000))),"-")</f>
        <v>-</v>
      </c>
      <c r="Y27" s="410" t="str">
        <f>IF(Eingabe!AB97&lt;&gt;"",IF(ISNUMBER(Eingabe!AB97),Eingabe!AB97*1000,CONCATENATE("&lt; ",VALUE(MID(Eingabe!AB97,3,10)*1000))),"-")</f>
        <v>-</v>
      </c>
      <c r="Z27" s="410" t="str">
        <f>IF(Eingabe!AC97&lt;&gt;"",IF(ISNUMBER(Eingabe!AC97),Eingabe!AC97*1000,CONCATENATE("&lt; ",VALUE(MID(Eingabe!AC97,3,10)*1000))),"-")</f>
        <v>-</v>
      </c>
      <c r="AA27" s="410" t="str">
        <f>IF(Eingabe!AD97&lt;&gt;"",IF(ISNUMBER(Eingabe!AD97),Eingabe!AD97*1000,CONCATENATE("&lt; ",VALUE(MID(Eingabe!AD97,3,10)*1000))),"-")</f>
        <v>-</v>
      </c>
      <c r="AB27" s="410" t="str">
        <f>IF(Eingabe!AE97&lt;&gt;"",IF(ISNUMBER(Eingabe!AE97),Eingabe!AE97*1000,CONCATENATE("&lt; ",VALUE(MID(Eingabe!AE97,3,10)*1000))),"-")</f>
        <v>-</v>
      </c>
      <c r="AC27" s="410" t="str">
        <f>IF(Eingabe!AF97&lt;&gt;"",IF(ISNUMBER(Eingabe!AF97),Eingabe!AF97*1000,CONCATENATE("&lt; ",VALUE(MID(Eingabe!AF97,3,10)*1000))),"-")</f>
        <v>-</v>
      </c>
      <c r="AD27" s="410" t="str">
        <f>IF(Eingabe!AG97&lt;&gt;"",IF(ISNUMBER(Eingabe!AG97),Eingabe!AG97*1000,CONCATENATE("&lt; ",VALUE(MID(Eingabe!AG97,3,10)*1000))),"-")</f>
        <v>-</v>
      </c>
      <c r="AE27" s="410" t="str">
        <f>IF(Eingabe!AH97&lt;&gt;"",IF(ISNUMBER(Eingabe!AH97),Eingabe!AH97*1000,CONCATENATE("&lt; ",VALUE(MID(Eingabe!AH97,3,10)*1000))),"-")</f>
        <v>-</v>
      </c>
      <c r="AF27" s="410" t="str">
        <f>IF(Eingabe!AI97&lt;&gt;"",IF(ISNUMBER(Eingabe!AI97),Eingabe!AI97*1000,CONCATENATE("&lt; ",VALUE(MID(Eingabe!AI97,3,10)*1000))),"-")</f>
        <v>-</v>
      </c>
      <c r="AG27" s="410" t="str">
        <f>IF(Eingabe!AJ97&lt;&gt;"",IF(ISNUMBER(Eingabe!AJ97),Eingabe!AJ97*1000,CONCATENATE("&lt; ",VALUE(MID(Eingabe!AJ97,3,10)*1000))),"-")</f>
        <v>-</v>
      </c>
      <c r="AH27" s="26">
        <v>40</v>
      </c>
      <c r="AI27" s="6">
        <v>100</v>
      </c>
      <c r="AJ27" s="103">
        <v>100</v>
      </c>
    </row>
    <row r="28" spans="1:40" ht="12.95" customHeight="1" x14ac:dyDescent="0.2">
      <c r="A28" s="563" t="s">
        <v>19</v>
      </c>
      <c r="B28" s="564"/>
      <c r="C28" s="17" t="s">
        <v>41</v>
      </c>
      <c r="D28" s="410" t="str">
        <f ca="1">IF(Eingabe!G98&lt;&gt;"",IF(ISNUMBER(Eingabe!G98),Eingabe!G98*1000,CONCATENATE("&lt; ",VALUE(MID(Eingabe!G98,3,10)*1000))),"-")</f>
        <v>-</v>
      </c>
      <c r="E28" s="410" t="str">
        <f ca="1">IF(Eingabe!H98&lt;&gt;"",IF(ISNUMBER(Eingabe!H98),Eingabe!H98*1000,CONCATENATE("&lt; ",VALUE(MID(Eingabe!H98,3,10)*1000))),"-")</f>
        <v>-</v>
      </c>
      <c r="F28" s="410" t="str">
        <f ca="1">IF(Eingabe!I98&lt;&gt;"",IF(ISNUMBER(Eingabe!I98),Eingabe!I98*1000,CONCATENATE("&lt; ",VALUE(MID(Eingabe!I98,3,10)*1000))),"-")</f>
        <v>-</v>
      </c>
      <c r="G28" s="410" t="str">
        <f ca="1">IF(Eingabe!J98&lt;&gt;"",IF(ISNUMBER(Eingabe!J98),Eingabe!J98*1000,CONCATENATE("&lt; ",VALUE(MID(Eingabe!J98,3,10)*1000))),"-")</f>
        <v>-</v>
      </c>
      <c r="H28" s="410" t="str">
        <f ca="1">IF(Eingabe!K98&lt;&gt;"",IF(ISNUMBER(Eingabe!K98),Eingabe!K98*1000,CONCATENATE("&lt; ",VALUE(MID(Eingabe!K98,3,10)*1000))),"-")</f>
        <v>-</v>
      </c>
      <c r="I28" s="410" t="str">
        <f ca="1">IF(Eingabe!L98&lt;&gt;"",IF(ISNUMBER(Eingabe!L98),Eingabe!L98*1000,CONCATENATE("&lt; ",VALUE(MID(Eingabe!L98,3,10)*1000))),"-")</f>
        <v>-</v>
      </c>
      <c r="J28" s="410" t="str">
        <f ca="1">IF(Eingabe!M98&lt;&gt;"",IF(ISNUMBER(Eingabe!M98),Eingabe!M98*1000,CONCATENATE("&lt; ",VALUE(MID(Eingabe!M98,3,10)*1000))),"-")</f>
        <v>-</v>
      </c>
      <c r="K28" s="410" t="str">
        <f ca="1">IF(Eingabe!N98&lt;&gt;"",IF(ISNUMBER(Eingabe!N98),Eingabe!N98*1000,CONCATENATE("&lt; ",VALUE(MID(Eingabe!N98,3,10)*1000))),"-")</f>
        <v>-</v>
      </c>
      <c r="L28" s="410" t="str">
        <f ca="1">IF(Eingabe!O98&lt;&gt;"",IF(ISNUMBER(Eingabe!O98),Eingabe!O98*1000,CONCATENATE("&lt; ",VALUE(MID(Eingabe!O98,3,10)*1000))),"-")</f>
        <v>-</v>
      </c>
      <c r="M28" s="410" t="str">
        <f ca="1">IF(Eingabe!P98&lt;&gt;"",IF(ISNUMBER(Eingabe!P98),Eingabe!P98*1000,CONCATENATE("&lt; ",VALUE(MID(Eingabe!P98,3,10)*1000))),"-")</f>
        <v>-</v>
      </c>
      <c r="N28" s="410" t="str">
        <f ca="1">IF(Eingabe!Q98&lt;&gt;"",IF(ISNUMBER(Eingabe!Q98),Eingabe!Q98*1000,CONCATENATE("&lt; ",VALUE(MID(Eingabe!Q98,3,10)*1000))),"-")</f>
        <v>-</v>
      </c>
      <c r="O28" s="410" t="str">
        <f ca="1">IF(Eingabe!R98&lt;&gt;"",IF(ISNUMBER(Eingabe!R98),Eingabe!R98*1000,CONCATENATE("&lt; ",VALUE(MID(Eingabe!R98,3,10)*1000))),"-")</f>
        <v>-</v>
      </c>
      <c r="P28" s="410" t="str">
        <f ca="1">IF(Eingabe!S98&lt;&gt;"",IF(ISNUMBER(Eingabe!S98),Eingabe!S98*1000,CONCATENATE("&lt; ",VALUE(MID(Eingabe!S98,3,10)*1000))),"-")</f>
        <v>-</v>
      </c>
      <c r="Q28" s="410" t="str">
        <f ca="1">IF(Eingabe!T98&lt;&gt;"",IF(ISNUMBER(Eingabe!T98),Eingabe!T98*1000,CONCATENATE("&lt; ",VALUE(MID(Eingabe!T98,3,10)*1000))),"-")</f>
        <v>-</v>
      </c>
      <c r="R28" s="410" t="str">
        <f ca="1">IF(Eingabe!U98&lt;&gt;"",IF(ISNUMBER(Eingabe!U98),Eingabe!U98*1000,CONCATENATE("&lt; ",VALUE(MID(Eingabe!U98,3,10)*1000))),"-")</f>
        <v>-</v>
      </c>
      <c r="S28" s="410" t="str">
        <f ca="1">IF(Eingabe!V98&lt;&gt;"",IF(ISNUMBER(Eingabe!V98),Eingabe!V98*1000,CONCATENATE("&lt; ",VALUE(MID(Eingabe!V98,3,10)*1000))),"-")</f>
        <v>-</v>
      </c>
      <c r="T28" s="410" t="str">
        <f ca="1">IF(Eingabe!W98&lt;&gt;"",IF(ISNUMBER(Eingabe!W98),Eingabe!W98*1000,CONCATENATE("&lt; ",VALUE(MID(Eingabe!W98,3,10)*1000))),"-")</f>
        <v>-</v>
      </c>
      <c r="U28" s="410" t="str">
        <f ca="1">IF(Eingabe!X98&lt;&gt;"",IF(ISNUMBER(Eingabe!X98),Eingabe!X98*1000,CONCATENATE("&lt; ",VALUE(MID(Eingabe!X98,3,10)*1000))),"-")</f>
        <v>-</v>
      </c>
      <c r="V28" s="410" t="str">
        <f ca="1">IF(Eingabe!Y98&lt;&gt;"",IF(ISNUMBER(Eingabe!Y98),Eingabe!Y98*1000,CONCATENATE("&lt; ",VALUE(MID(Eingabe!Y98,3,10)*1000))),"-")</f>
        <v>-</v>
      </c>
      <c r="W28" s="410" t="str">
        <f ca="1">IF(Eingabe!Z98&lt;&gt;"",IF(ISNUMBER(Eingabe!Z98),Eingabe!Z98*1000,CONCATENATE("&lt; ",VALUE(MID(Eingabe!Z98,3,10)*1000))),"-")</f>
        <v>-</v>
      </c>
      <c r="X28" s="410" t="str">
        <f>IF(Eingabe!AA98&lt;&gt;"",IF(ISNUMBER(Eingabe!AA98),Eingabe!AA98*1000,CONCATENATE("&lt; ",VALUE(MID(Eingabe!AA98,3,10)*1000))),"-")</f>
        <v>-</v>
      </c>
      <c r="Y28" s="410" t="str">
        <f>IF(Eingabe!AB98&lt;&gt;"",IF(ISNUMBER(Eingabe!AB98),Eingabe!AB98*1000,CONCATENATE("&lt; ",VALUE(MID(Eingabe!AB98,3,10)*1000))),"-")</f>
        <v>-</v>
      </c>
      <c r="Z28" s="410" t="str">
        <f>IF(Eingabe!AC98&lt;&gt;"",IF(ISNUMBER(Eingabe!AC98),Eingabe!AC98*1000,CONCATENATE("&lt; ",VALUE(MID(Eingabe!AC98,3,10)*1000))),"-")</f>
        <v>-</v>
      </c>
      <c r="AA28" s="410" t="str">
        <f>IF(Eingabe!AD98&lt;&gt;"",IF(ISNUMBER(Eingabe!AD98),Eingabe!AD98*1000,CONCATENATE("&lt; ",VALUE(MID(Eingabe!AD98,3,10)*1000))),"-")</f>
        <v>-</v>
      </c>
      <c r="AB28" s="410" t="str">
        <f>IF(Eingabe!AE98&lt;&gt;"",IF(ISNUMBER(Eingabe!AE98),Eingabe!AE98*1000,CONCATENATE("&lt; ",VALUE(MID(Eingabe!AE98,3,10)*1000))),"-")</f>
        <v>-</v>
      </c>
      <c r="AC28" s="410" t="str">
        <f>IF(Eingabe!AF98&lt;&gt;"",IF(ISNUMBER(Eingabe!AF98),Eingabe!AF98*1000,CONCATENATE("&lt; ",VALUE(MID(Eingabe!AF98,3,10)*1000))),"-")</f>
        <v>-</v>
      </c>
      <c r="AD28" s="410" t="str">
        <f>IF(Eingabe!AG98&lt;&gt;"",IF(ISNUMBER(Eingabe!AG98),Eingabe!AG98*1000,CONCATENATE("&lt; ",VALUE(MID(Eingabe!AG98,3,10)*1000))),"-")</f>
        <v>-</v>
      </c>
      <c r="AE28" s="410" t="str">
        <f>IF(Eingabe!AH98&lt;&gt;"",IF(ISNUMBER(Eingabe!AH98),Eingabe!AH98*1000,CONCATENATE("&lt; ",VALUE(MID(Eingabe!AH98,3,10)*1000))),"-")</f>
        <v>-</v>
      </c>
      <c r="AF28" s="410" t="str">
        <f>IF(Eingabe!AI98&lt;&gt;"",IF(ISNUMBER(Eingabe!AI98),Eingabe!AI98*1000,CONCATENATE("&lt; ",VALUE(MID(Eingabe!AI98,3,10)*1000))),"-")</f>
        <v>-</v>
      </c>
      <c r="AG28" s="410" t="str">
        <f>IF(Eingabe!AJ98&lt;&gt;"",IF(ISNUMBER(Eingabe!AJ98),Eingabe!AJ98*1000,CONCATENATE("&lt; ",VALUE(MID(Eingabe!AJ98,3,10)*1000))),"-")</f>
        <v>-</v>
      </c>
      <c r="AH28" s="26">
        <v>2</v>
      </c>
      <c r="AI28" s="6">
        <v>5</v>
      </c>
      <c r="AJ28" s="103">
        <v>5</v>
      </c>
    </row>
    <row r="29" spans="1:40" ht="12.95" customHeight="1" x14ac:dyDescent="0.2">
      <c r="A29" s="563" t="s">
        <v>20</v>
      </c>
      <c r="B29" s="564"/>
      <c r="C29" s="17" t="s">
        <v>41</v>
      </c>
      <c r="D29" s="410" t="str">
        <f ca="1">IF(Eingabe!G99&lt;&gt;"",IF(ISNUMBER(Eingabe!G99),Eingabe!G99*1000,CONCATENATE("&lt; ",VALUE(MID(Eingabe!G99,3,10)*1000))),"-")</f>
        <v>-</v>
      </c>
      <c r="E29" s="410" t="str">
        <f ca="1">IF(Eingabe!H99&lt;&gt;"",IF(ISNUMBER(Eingabe!H99),Eingabe!H99*1000,CONCATENATE("&lt; ",VALUE(MID(Eingabe!H99,3,10)*1000))),"-")</f>
        <v>-</v>
      </c>
      <c r="F29" s="410" t="str">
        <f ca="1">IF(Eingabe!I99&lt;&gt;"",IF(ISNUMBER(Eingabe!I99),Eingabe!I99*1000,CONCATENATE("&lt; ",VALUE(MID(Eingabe!I99,3,10)*1000))),"-")</f>
        <v>-</v>
      </c>
      <c r="G29" s="410" t="str">
        <f ca="1">IF(Eingabe!J99&lt;&gt;"",IF(ISNUMBER(Eingabe!J99),Eingabe!J99*1000,CONCATENATE("&lt; ",VALUE(MID(Eingabe!J99,3,10)*1000))),"-")</f>
        <v>-</v>
      </c>
      <c r="H29" s="410" t="str">
        <f ca="1">IF(Eingabe!K99&lt;&gt;"",IF(ISNUMBER(Eingabe!K99),Eingabe!K99*1000,CONCATENATE("&lt; ",VALUE(MID(Eingabe!K99,3,10)*1000))),"-")</f>
        <v>-</v>
      </c>
      <c r="I29" s="410" t="str">
        <f ca="1">IF(Eingabe!L99&lt;&gt;"",IF(ISNUMBER(Eingabe!L99),Eingabe!L99*1000,CONCATENATE("&lt; ",VALUE(MID(Eingabe!L99,3,10)*1000))),"-")</f>
        <v>-</v>
      </c>
      <c r="J29" s="410" t="str">
        <f ca="1">IF(Eingabe!M99&lt;&gt;"",IF(ISNUMBER(Eingabe!M99),Eingabe!M99*1000,CONCATENATE("&lt; ",VALUE(MID(Eingabe!M99,3,10)*1000))),"-")</f>
        <v>-</v>
      </c>
      <c r="K29" s="410" t="str">
        <f ca="1">IF(Eingabe!N99&lt;&gt;"",IF(ISNUMBER(Eingabe!N99),Eingabe!N99*1000,CONCATENATE("&lt; ",VALUE(MID(Eingabe!N99,3,10)*1000))),"-")</f>
        <v>-</v>
      </c>
      <c r="L29" s="410" t="str">
        <f ca="1">IF(Eingabe!O99&lt;&gt;"",IF(ISNUMBER(Eingabe!O99),Eingabe!O99*1000,CONCATENATE("&lt; ",VALUE(MID(Eingabe!O99,3,10)*1000))),"-")</f>
        <v>-</v>
      </c>
      <c r="M29" s="410" t="str">
        <f ca="1">IF(Eingabe!P99&lt;&gt;"",IF(ISNUMBER(Eingabe!P99),Eingabe!P99*1000,CONCATENATE("&lt; ",VALUE(MID(Eingabe!P99,3,10)*1000))),"-")</f>
        <v>-</v>
      </c>
      <c r="N29" s="410" t="str">
        <f ca="1">IF(Eingabe!Q99&lt;&gt;"",IF(ISNUMBER(Eingabe!Q99),Eingabe!Q99*1000,CONCATENATE("&lt; ",VALUE(MID(Eingabe!Q99,3,10)*1000))),"-")</f>
        <v>-</v>
      </c>
      <c r="O29" s="410" t="str">
        <f ca="1">IF(Eingabe!R99&lt;&gt;"",IF(ISNUMBER(Eingabe!R99),Eingabe!R99*1000,CONCATENATE("&lt; ",VALUE(MID(Eingabe!R99,3,10)*1000))),"-")</f>
        <v>-</v>
      </c>
      <c r="P29" s="410" t="str">
        <f ca="1">IF(Eingabe!S99&lt;&gt;"",IF(ISNUMBER(Eingabe!S99),Eingabe!S99*1000,CONCATENATE("&lt; ",VALUE(MID(Eingabe!S99,3,10)*1000))),"-")</f>
        <v>-</v>
      </c>
      <c r="Q29" s="410" t="str">
        <f ca="1">IF(Eingabe!T99&lt;&gt;"",IF(ISNUMBER(Eingabe!T99),Eingabe!T99*1000,CONCATENATE("&lt; ",VALUE(MID(Eingabe!T99,3,10)*1000))),"-")</f>
        <v>-</v>
      </c>
      <c r="R29" s="410" t="str">
        <f ca="1">IF(Eingabe!U99&lt;&gt;"",IF(ISNUMBER(Eingabe!U99),Eingabe!U99*1000,CONCATENATE("&lt; ",VALUE(MID(Eingabe!U99,3,10)*1000))),"-")</f>
        <v>-</v>
      </c>
      <c r="S29" s="410" t="str">
        <f ca="1">IF(Eingabe!V99&lt;&gt;"",IF(ISNUMBER(Eingabe!V99),Eingabe!V99*1000,CONCATENATE("&lt; ",VALUE(MID(Eingabe!V99,3,10)*1000))),"-")</f>
        <v>-</v>
      </c>
      <c r="T29" s="410" t="str">
        <f ca="1">IF(Eingabe!W99&lt;&gt;"",IF(ISNUMBER(Eingabe!W99),Eingabe!W99*1000,CONCATENATE("&lt; ",VALUE(MID(Eingabe!W99,3,10)*1000))),"-")</f>
        <v>-</v>
      </c>
      <c r="U29" s="410" t="str">
        <f ca="1">IF(Eingabe!X99&lt;&gt;"",IF(ISNUMBER(Eingabe!X99),Eingabe!X99*1000,CONCATENATE("&lt; ",VALUE(MID(Eingabe!X99,3,10)*1000))),"-")</f>
        <v>-</v>
      </c>
      <c r="V29" s="410" t="str">
        <f ca="1">IF(Eingabe!Y99&lt;&gt;"",IF(ISNUMBER(Eingabe!Y99),Eingabe!Y99*1000,CONCATENATE("&lt; ",VALUE(MID(Eingabe!Y99,3,10)*1000))),"-")</f>
        <v>-</v>
      </c>
      <c r="W29" s="410" t="str">
        <f ca="1">IF(Eingabe!Z99&lt;&gt;"",IF(ISNUMBER(Eingabe!Z99),Eingabe!Z99*1000,CONCATENATE("&lt; ",VALUE(MID(Eingabe!Z99,3,10)*1000))),"-")</f>
        <v>-</v>
      </c>
      <c r="X29" s="410" t="str">
        <f>IF(Eingabe!AA99&lt;&gt;"",IF(ISNUMBER(Eingabe!AA99),Eingabe!AA99*1000,CONCATENATE("&lt; ",VALUE(MID(Eingabe!AA99,3,10)*1000))),"-")</f>
        <v>-</v>
      </c>
      <c r="Y29" s="410" t="str">
        <f>IF(Eingabe!AB99&lt;&gt;"",IF(ISNUMBER(Eingabe!AB99),Eingabe!AB99*1000,CONCATENATE("&lt; ",VALUE(MID(Eingabe!AB99,3,10)*1000))),"-")</f>
        <v>-</v>
      </c>
      <c r="Z29" s="410" t="str">
        <f>IF(Eingabe!AC99&lt;&gt;"",IF(ISNUMBER(Eingabe!AC99),Eingabe!AC99*1000,CONCATENATE("&lt; ",VALUE(MID(Eingabe!AC99,3,10)*1000))),"-")</f>
        <v>-</v>
      </c>
      <c r="AA29" s="410" t="str">
        <f>IF(Eingabe!AD99&lt;&gt;"",IF(ISNUMBER(Eingabe!AD99),Eingabe!AD99*1000,CONCATENATE("&lt; ",VALUE(MID(Eingabe!AD99,3,10)*1000))),"-")</f>
        <v>-</v>
      </c>
      <c r="AB29" s="410" t="str">
        <f>IF(Eingabe!AE99&lt;&gt;"",IF(ISNUMBER(Eingabe!AE99),Eingabe!AE99*1000,CONCATENATE("&lt; ",VALUE(MID(Eingabe!AE99,3,10)*1000))),"-")</f>
        <v>-</v>
      </c>
      <c r="AC29" s="410" t="str">
        <f>IF(Eingabe!AF99&lt;&gt;"",IF(ISNUMBER(Eingabe!AF99),Eingabe!AF99*1000,CONCATENATE("&lt; ",VALUE(MID(Eingabe!AF99,3,10)*1000))),"-")</f>
        <v>-</v>
      </c>
      <c r="AD29" s="410" t="str">
        <f>IF(Eingabe!AG99&lt;&gt;"",IF(ISNUMBER(Eingabe!AG99),Eingabe!AG99*1000,CONCATENATE("&lt; ",VALUE(MID(Eingabe!AG99,3,10)*1000))),"-")</f>
        <v>-</v>
      </c>
      <c r="AE29" s="410" t="str">
        <f>IF(Eingabe!AH99&lt;&gt;"",IF(ISNUMBER(Eingabe!AH99),Eingabe!AH99*1000,CONCATENATE("&lt; ",VALUE(MID(Eingabe!AH99,3,10)*1000))),"-")</f>
        <v>-</v>
      </c>
      <c r="AF29" s="410" t="str">
        <f>IF(Eingabe!AI99&lt;&gt;"",IF(ISNUMBER(Eingabe!AI99),Eingabe!AI99*1000,CONCATENATE("&lt; ",VALUE(MID(Eingabe!AI99,3,10)*1000))),"-")</f>
        <v>-</v>
      </c>
      <c r="AG29" s="410" t="str">
        <f>IF(Eingabe!AJ99&lt;&gt;"",IF(ISNUMBER(Eingabe!AJ99),Eingabe!AJ99*1000,CONCATENATE("&lt; ",VALUE(MID(Eingabe!AJ99,3,10)*1000))),"-")</f>
        <v>-</v>
      </c>
      <c r="AH29" s="26">
        <v>30</v>
      </c>
      <c r="AI29" s="6">
        <v>75</v>
      </c>
      <c r="AJ29" s="103">
        <v>100</v>
      </c>
    </row>
    <row r="30" spans="1:40" ht="12.95" customHeight="1" x14ac:dyDescent="0.2">
      <c r="A30" s="563" t="s">
        <v>21</v>
      </c>
      <c r="B30" s="564"/>
      <c r="C30" s="17" t="s">
        <v>41</v>
      </c>
      <c r="D30" s="410" t="str">
        <f ca="1">IF(Eingabe!G100&lt;&gt;"",IF(ISNUMBER(Eingabe!G100),Eingabe!G100*1000,CONCATENATE("&lt; ",VALUE(MID(Eingabe!G100,3,10)*1000))),"-")</f>
        <v>-</v>
      </c>
      <c r="E30" s="410" t="str">
        <f ca="1">IF(Eingabe!H100&lt;&gt;"",IF(ISNUMBER(Eingabe!H100),Eingabe!H100*1000,CONCATENATE("&lt; ",VALUE(MID(Eingabe!H100,3,10)*1000))),"-")</f>
        <v>-</v>
      </c>
      <c r="F30" s="410" t="str">
        <f ca="1">IF(Eingabe!I100&lt;&gt;"",IF(ISNUMBER(Eingabe!I100),Eingabe!I100*1000,CONCATENATE("&lt; ",VALUE(MID(Eingabe!I100,3,10)*1000))),"-")</f>
        <v>-</v>
      </c>
      <c r="G30" s="410" t="str">
        <f ca="1">IF(Eingabe!J100&lt;&gt;"",IF(ISNUMBER(Eingabe!J100),Eingabe!J100*1000,CONCATENATE("&lt; ",VALUE(MID(Eingabe!J100,3,10)*1000))),"-")</f>
        <v>-</v>
      </c>
      <c r="H30" s="410" t="str">
        <f ca="1">IF(Eingabe!K100&lt;&gt;"",IF(ISNUMBER(Eingabe!K100),Eingabe!K100*1000,CONCATENATE("&lt; ",VALUE(MID(Eingabe!K100,3,10)*1000))),"-")</f>
        <v>-</v>
      </c>
      <c r="I30" s="410" t="str">
        <f ca="1">IF(Eingabe!L100&lt;&gt;"",IF(ISNUMBER(Eingabe!L100),Eingabe!L100*1000,CONCATENATE("&lt; ",VALUE(MID(Eingabe!L100,3,10)*1000))),"-")</f>
        <v>-</v>
      </c>
      <c r="J30" s="410" t="str">
        <f ca="1">IF(Eingabe!M100&lt;&gt;"",IF(ISNUMBER(Eingabe!M100),Eingabe!M100*1000,CONCATENATE("&lt; ",VALUE(MID(Eingabe!M100,3,10)*1000))),"-")</f>
        <v>-</v>
      </c>
      <c r="K30" s="410" t="str">
        <f ca="1">IF(Eingabe!N100&lt;&gt;"",IF(ISNUMBER(Eingabe!N100),Eingabe!N100*1000,CONCATENATE("&lt; ",VALUE(MID(Eingabe!N100,3,10)*1000))),"-")</f>
        <v>-</v>
      </c>
      <c r="L30" s="410" t="str">
        <f ca="1">IF(Eingabe!O100&lt;&gt;"",IF(ISNUMBER(Eingabe!O100),Eingabe!O100*1000,CONCATENATE("&lt; ",VALUE(MID(Eingabe!O100,3,10)*1000))),"-")</f>
        <v>-</v>
      </c>
      <c r="M30" s="410" t="str">
        <f ca="1">IF(Eingabe!P100&lt;&gt;"",IF(ISNUMBER(Eingabe!P100),Eingabe!P100*1000,CONCATENATE("&lt; ",VALUE(MID(Eingabe!P100,3,10)*1000))),"-")</f>
        <v>-</v>
      </c>
      <c r="N30" s="410" t="str">
        <f ca="1">IF(Eingabe!Q100&lt;&gt;"",IF(ISNUMBER(Eingabe!Q100),Eingabe!Q100*1000,CONCATENATE("&lt; ",VALUE(MID(Eingabe!Q100,3,10)*1000))),"-")</f>
        <v>-</v>
      </c>
      <c r="O30" s="410" t="str">
        <f ca="1">IF(Eingabe!R100&lt;&gt;"",IF(ISNUMBER(Eingabe!R100),Eingabe!R100*1000,CONCATENATE("&lt; ",VALUE(MID(Eingabe!R100,3,10)*1000))),"-")</f>
        <v>-</v>
      </c>
      <c r="P30" s="410" t="str">
        <f ca="1">IF(Eingabe!S100&lt;&gt;"",IF(ISNUMBER(Eingabe!S100),Eingabe!S100*1000,CONCATENATE("&lt; ",VALUE(MID(Eingabe!S100,3,10)*1000))),"-")</f>
        <v>-</v>
      </c>
      <c r="Q30" s="410" t="str">
        <f ca="1">IF(Eingabe!T100&lt;&gt;"",IF(ISNUMBER(Eingabe!T100),Eingabe!T100*1000,CONCATENATE("&lt; ",VALUE(MID(Eingabe!T100,3,10)*1000))),"-")</f>
        <v>-</v>
      </c>
      <c r="R30" s="410" t="str">
        <f ca="1">IF(Eingabe!U100&lt;&gt;"",IF(ISNUMBER(Eingabe!U100),Eingabe!U100*1000,CONCATENATE("&lt; ",VALUE(MID(Eingabe!U100,3,10)*1000))),"-")</f>
        <v>-</v>
      </c>
      <c r="S30" s="410" t="str">
        <f ca="1">IF(Eingabe!V100&lt;&gt;"",IF(ISNUMBER(Eingabe!V100),Eingabe!V100*1000,CONCATENATE("&lt; ",VALUE(MID(Eingabe!V100,3,10)*1000))),"-")</f>
        <v>-</v>
      </c>
      <c r="T30" s="410" t="str">
        <f ca="1">IF(Eingabe!W100&lt;&gt;"",IF(ISNUMBER(Eingabe!W100),Eingabe!W100*1000,CONCATENATE("&lt; ",VALUE(MID(Eingabe!W100,3,10)*1000))),"-")</f>
        <v>-</v>
      </c>
      <c r="U30" s="410" t="str">
        <f ca="1">IF(Eingabe!X100&lt;&gt;"",IF(ISNUMBER(Eingabe!X100),Eingabe!X100*1000,CONCATENATE("&lt; ",VALUE(MID(Eingabe!X100,3,10)*1000))),"-")</f>
        <v>-</v>
      </c>
      <c r="V30" s="410" t="str">
        <f ca="1">IF(Eingabe!Y100&lt;&gt;"",IF(ISNUMBER(Eingabe!Y100),Eingabe!Y100*1000,CONCATENATE("&lt; ",VALUE(MID(Eingabe!Y100,3,10)*1000))),"-")</f>
        <v>-</v>
      </c>
      <c r="W30" s="410" t="str">
        <f ca="1">IF(Eingabe!Z100&lt;&gt;"",IF(ISNUMBER(Eingabe!Z100),Eingabe!Z100*1000,CONCATENATE("&lt; ",VALUE(MID(Eingabe!Z100,3,10)*1000))),"-")</f>
        <v>-</v>
      </c>
      <c r="X30" s="410" t="str">
        <f>IF(Eingabe!AA100&lt;&gt;"",IF(ISNUMBER(Eingabe!AA100),Eingabe!AA100*1000,CONCATENATE("&lt; ",VALUE(MID(Eingabe!AA100,3,10)*1000))),"-")</f>
        <v>-</v>
      </c>
      <c r="Y30" s="410" t="str">
        <f>IF(Eingabe!AB100&lt;&gt;"",IF(ISNUMBER(Eingabe!AB100),Eingabe!AB100*1000,CONCATENATE("&lt; ",VALUE(MID(Eingabe!AB100,3,10)*1000))),"-")</f>
        <v>-</v>
      </c>
      <c r="Z30" s="410" t="str">
        <f>IF(Eingabe!AC100&lt;&gt;"",IF(ISNUMBER(Eingabe!AC100),Eingabe!AC100*1000,CONCATENATE("&lt; ",VALUE(MID(Eingabe!AC100,3,10)*1000))),"-")</f>
        <v>-</v>
      </c>
      <c r="AA30" s="410" t="str">
        <f>IF(Eingabe!AD100&lt;&gt;"",IF(ISNUMBER(Eingabe!AD100),Eingabe!AD100*1000,CONCATENATE("&lt; ",VALUE(MID(Eingabe!AD100,3,10)*1000))),"-")</f>
        <v>-</v>
      </c>
      <c r="AB30" s="410" t="str">
        <f>IF(Eingabe!AE100&lt;&gt;"",IF(ISNUMBER(Eingabe!AE100),Eingabe!AE100*1000,CONCATENATE("&lt; ",VALUE(MID(Eingabe!AE100,3,10)*1000))),"-")</f>
        <v>-</v>
      </c>
      <c r="AC30" s="410" t="str">
        <f>IF(Eingabe!AF100&lt;&gt;"",IF(ISNUMBER(Eingabe!AF100),Eingabe!AF100*1000,CONCATENATE("&lt; ",VALUE(MID(Eingabe!AF100,3,10)*1000))),"-")</f>
        <v>-</v>
      </c>
      <c r="AD30" s="410" t="str">
        <f>IF(Eingabe!AG100&lt;&gt;"",IF(ISNUMBER(Eingabe!AG100),Eingabe!AG100*1000,CONCATENATE("&lt; ",VALUE(MID(Eingabe!AG100,3,10)*1000))),"-")</f>
        <v>-</v>
      </c>
      <c r="AE30" s="410" t="str">
        <f>IF(Eingabe!AH100&lt;&gt;"",IF(ISNUMBER(Eingabe!AH100),Eingabe!AH100*1000,CONCATENATE("&lt; ",VALUE(MID(Eingabe!AH100,3,10)*1000))),"-")</f>
        <v>-</v>
      </c>
      <c r="AF30" s="410" t="str">
        <f>IF(Eingabe!AI100&lt;&gt;"",IF(ISNUMBER(Eingabe!AI100),Eingabe!AI100*1000,CONCATENATE("&lt; ",VALUE(MID(Eingabe!AI100,3,10)*1000))),"-")</f>
        <v>-</v>
      </c>
      <c r="AG30" s="410" t="str">
        <f>IF(Eingabe!AJ100&lt;&gt;"",IF(ISNUMBER(Eingabe!AJ100),Eingabe!AJ100*1000,CONCATENATE("&lt; ",VALUE(MID(Eingabe!AJ100,3,10)*1000))),"-")</f>
        <v>-</v>
      </c>
      <c r="AH30" s="26">
        <v>50</v>
      </c>
      <c r="AI30" s="6">
        <v>150</v>
      </c>
      <c r="AJ30" s="103">
        <v>200</v>
      </c>
    </row>
    <row r="31" spans="1:40" ht="12.95" customHeight="1" x14ac:dyDescent="0.2">
      <c r="A31" s="563" t="s">
        <v>22</v>
      </c>
      <c r="B31" s="564"/>
      <c r="C31" s="17" t="s">
        <v>41</v>
      </c>
      <c r="D31" s="410" t="str">
        <f ca="1">IF(Eingabe!G102&lt;&gt;"",IF(ISNUMBER(Eingabe!G102),Eingabe!G102*1000,CONCATENATE("&lt; ",VALUE(MID(Eingabe!G102,3,10)*1000))),"-")</f>
        <v>-</v>
      </c>
      <c r="E31" s="410" t="str">
        <f ca="1">IF(Eingabe!H102&lt;&gt;"",IF(ISNUMBER(Eingabe!H102),Eingabe!H102*1000,CONCATENATE("&lt; ",VALUE(MID(Eingabe!H102,3,10)*1000))),"-")</f>
        <v>-</v>
      </c>
      <c r="F31" s="410" t="str">
        <f ca="1">IF(Eingabe!I102&lt;&gt;"",IF(ISNUMBER(Eingabe!I102),Eingabe!I102*1000,CONCATENATE("&lt; ",VALUE(MID(Eingabe!I102,3,10)*1000))),"-")</f>
        <v>-</v>
      </c>
      <c r="G31" s="410" t="str">
        <f ca="1">IF(Eingabe!J102&lt;&gt;"",IF(ISNUMBER(Eingabe!J102),Eingabe!J102*1000,CONCATENATE("&lt; ",VALUE(MID(Eingabe!J102,3,10)*1000))),"-")</f>
        <v>-</v>
      </c>
      <c r="H31" s="410" t="str">
        <f ca="1">IF(Eingabe!K102&lt;&gt;"",IF(ISNUMBER(Eingabe!K102),Eingabe!K102*1000,CONCATENATE("&lt; ",VALUE(MID(Eingabe!K102,3,10)*1000))),"-")</f>
        <v>-</v>
      </c>
      <c r="I31" s="410" t="str">
        <f ca="1">IF(Eingabe!L102&lt;&gt;"",IF(ISNUMBER(Eingabe!L102),Eingabe!L102*1000,CONCATENATE("&lt; ",VALUE(MID(Eingabe!L102,3,10)*1000))),"-")</f>
        <v>-</v>
      </c>
      <c r="J31" s="410" t="str">
        <f ca="1">IF(Eingabe!M102&lt;&gt;"",IF(ISNUMBER(Eingabe!M102),Eingabe!M102*1000,CONCATENATE("&lt; ",VALUE(MID(Eingabe!M102,3,10)*1000))),"-")</f>
        <v>-</v>
      </c>
      <c r="K31" s="410" t="str">
        <f ca="1">IF(Eingabe!N102&lt;&gt;"",IF(ISNUMBER(Eingabe!N102),Eingabe!N102*1000,CONCATENATE("&lt; ",VALUE(MID(Eingabe!N102,3,10)*1000))),"-")</f>
        <v>-</v>
      </c>
      <c r="L31" s="410" t="str">
        <f ca="1">IF(Eingabe!O102&lt;&gt;"",IF(ISNUMBER(Eingabe!O102),Eingabe!O102*1000,CONCATENATE("&lt; ",VALUE(MID(Eingabe!O102,3,10)*1000))),"-")</f>
        <v>-</v>
      </c>
      <c r="M31" s="410" t="str">
        <f ca="1">IF(Eingabe!P102&lt;&gt;"",IF(ISNUMBER(Eingabe!P102),Eingabe!P102*1000,CONCATENATE("&lt; ",VALUE(MID(Eingabe!P102,3,10)*1000))),"-")</f>
        <v>-</v>
      </c>
      <c r="N31" s="410" t="str">
        <f ca="1">IF(Eingabe!Q102&lt;&gt;"",IF(ISNUMBER(Eingabe!Q102),Eingabe!Q102*1000,CONCATENATE("&lt; ",VALUE(MID(Eingabe!Q102,3,10)*1000))),"-")</f>
        <v>-</v>
      </c>
      <c r="O31" s="410" t="str">
        <f ca="1">IF(Eingabe!R102&lt;&gt;"",IF(ISNUMBER(Eingabe!R102),Eingabe!R102*1000,CONCATENATE("&lt; ",VALUE(MID(Eingabe!R102,3,10)*1000))),"-")</f>
        <v>-</v>
      </c>
      <c r="P31" s="410" t="str">
        <f ca="1">IF(Eingabe!S102&lt;&gt;"",IF(ISNUMBER(Eingabe!S102),Eingabe!S102*1000,CONCATENATE("&lt; ",VALUE(MID(Eingabe!S102,3,10)*1000))),"-")</f>
        <v>-</v>
      </c>
      <c r="Q31" s="410" t="str">
        <f ca="1">IF(Eingabe!T102&lt;&gt;"",IF(ISNUMBER(Eingabe!T102),Eingabe!T102*1000,CONCATENATE("&lt; ",VALUE(MID(Eingabe!T102,3,10)*1000))),"-")</f>
        <v>-</v>
      </c>
      <c r="R31" s="410" t="str">
        <f ca="1">IF(Eingabe!U102&lt;&gt;"",IF(ISNUMBER(Eingabe!U102),Eingabe!U102*1000,CONCATENATE("&lt; ",VALUE(MID(Eingabe!U102,3,10)*1000))),"-")</f>
        <v>-</v>
      </c>
      <c r="S31" s="410" t="str">
        <f ca="1">IF(Eingabe!V102&lt;&gt;"",IF(ISNUMBER(Eingabe!V102),Eingabe!V102*1000,CONCATENATE("&lt; ",VALUE(MID(Eingabe!V102,3,10)*1000))),"-")</f>
        <v>-</v>
      </c>
      <c r="T31" s="410" t="str">
        <f ca="1">IF(Eingabe!W102&lt;&gt;"",IF(ISNUMBER(Eingabe!W102),Eingabe!W102*1000,CONCATENATE("&lt; ",VALUE(MID(Eingabe!W102,3,10)*1000))),"-")</f>
        <v>-</v>
      </c>
      <c r="U31" s="410" t="str">
        <f ca="1">IF(Eingabe!X102&lt;&gt;"",IF(ISNUMBER(Eingabe!X102),Eingabe!X102*1000,CONCATENATE("&lt; ",VALUE(MID(Eingabe!X102,3,10)*1000))),"-")</f>
        <v>-</v>
      </c>
      <c r="V31" s="410" t="str">
        <f ca="1">IF(Eingabe!Y102&lt;&gt;"",IF(ISNUMBER(Eingabe!Y102),Eingabe!Y102*1000,CONCATENATE("&lt; ",VALUE(MID(Eingabe!Y102,3,10)*1000))),"-")</f>
        <v>-</v>
      </c>
      <c r="W31" s="410" t="str">
        <f ca="1">IF(Eingabe!Z102&lt;&gt;"",IF(ISNUMBER(Eingabe!Z102),Eingabe!Z102*1000,CONCATENATE("&lt; ",VALUE(MID(Eingabe!Z102,3,10)*1000))),"-")</f>
        <v>-</v>
      </c>
      <c r="X31" s="410" t="str">
        <f>IF(Eingabe!AA102&lt;&gt;"",IF(ISNUMBER(Eingabe!AA102),Eingabe!AA102*1000,CONCATENATE("&lt; ",VALUE(MID(Eingabe!AA102,3,10)*1000))),"-")</f>
        <v>-</v>
      </c>
      <c r="Y31" s="410" t="str">
        <f>IF(Eingabe!AB102&lt;&gt;"",IF(ISNUMBER(Eingabe!AB102),Eingabe!AB102*1000,CONCATENATE("&lt; ",VALUE(MID(Eingabe!AB102,3,10)*1000))),"-")</f>
        <v>-</v>
      </c>
      <c r="Z31" s="410" t="str">
        <f>IF(Eingabe!AC102&lt;&gt;"",IF(ISNUMBER(Eingabe!AC102),Eingabe!AC102*1000,CONCATENATE("&lt; ",VALUE(MID(Eingabe!AC102,3,10)*1000))),"-")</f>
        <v>-</v>
      </c>
      <c r="AA31" s="410" t="str">
        <f>IF(Eingabe!AD102&lt;&gt;"",IF(ISNUMBER(Eingabe!AD102),Eingabe!AD102*1000,CONCATENATE("&lt; ",VALUE(MID(Eingabe!AD102,3,10)*1000))),"-")</f>
        <v>-</v>
      </c>
      <c r="AB31" s="410" t="str">
        <f>IF(Eingabe!AE102&lt;&gt;"",IF(ISNUMBER(Eingabe!AE102),Eingabe!AE102*1000,CONCATENATE("&lt; ",VALUE(MID(Eingabe!AE102,3,10)*1000))),"-")</f>
        <v>-</v>
      </c>
      <c r="AC31" s="410" t="str">
        <f>IF(Eingabe!AF102&lt;&gt;"",IF(ISNUMBER(Eingabe!AF102),Eingabe!AF102*1000,CONCATENATE("&lt; ",VALUE(MID(Eingabe!AF102,3,10)*1000))),"-")</f>
        <v>-</v>
      </c>
      <c r="AD31" s="410" t="str">
        <f>IF(Eingabe!AG102&lt;&gt;"",IF(ISNUMBER(Eingabe!AG102),Eingabe!AG102*1000,CONCATENATE("&lt; ",VALUE(MID(Eingabe!AG102,3,10)*1000))),"-")</f>
        <v>-</v>
      </c>
      <c r="AE31" s="410" t="str">
        <f>IF(Eingabe!AH102&lt;&gt;"",IF(ISNUMBER(Eingabe!AH102),Eingabe!AH102*1000,CONCATENATE("&lt; ",VALUE(MID(Eingabe!AH102,3,10)*1000))),"-")</f>
        <v>-</v>
      </c>
      <c r="AF31" s="410" t="str">
        <f>IF(Eingabe!AI102&lt;&gt;"",IF(ISNUMBER(Eingabe!AI102),Eingabe!AI102*1000,CONCATENATE("&lt; ",VALUE(MID(Eingabe!AI102,3,10)*1000))),"-")</f>
        <v>-</v>
      </c>
      <c r="AG31" s="410" t="str">
        <f>IF(Eingabe!AJ102&lt;&gt;"",IF(ISNUMBER(Eingabe!AJ102),Eingabe!AJ102*1000,CONCATENATE("&lt; ",VALUE(MID(Eingabe!AJ102,3,10)*1000))),"-")</f>
        <v>-</v>
      </c>
      <c r="AH31" s="26">
        <v>50</v>
      </c>
      <c r="AI31" s="6">
        <v>100</v>
      </c>
      <c r="AJ31" s="103">
        <v>100</v>
      </c>
    </row>
    <row r="32" spans="1:40" ht="12.95" customHeight="1" x14ac:dyDescent="0.2">
      <c r="A32" s="563" t="s">
        <v>24</v>
      </c>
      <c r="B32" s="564"/>
      <c r="C32" s="17" t="s">
        <v>41</v>
      </c>
      <c r="D32" s="410" t="str">
        <f ca="1">IF(Eingabe!G103&lt;&gt;"",IF(ISNUMBER(Eingabe!G103),Eingabe!G103*1000,CONCATENATE("&lt; ",VALUE(MID(Eingabe!G103,3,10)*1000))),"-")</f>
        <v>-</v>
      </c>
      <c r="E32" s="410" t="str">
        <f ca="1">IF(Eingabe!H103&lt;&gt;"",IF(ISNUMBER(Eingabe!H103),Eingabe!H103*1000,CONCATENATE("&lt; ",VALUE(MID(Eingabe!H103,3,10)*1000))),"-")</f>
        <v>-</v>
      </c>
      <c r="F32" s="410" t="str">
        <f ca="1">IF(Eingabe!I103&lt;&gt;"",IF(ISNUMBER(Eingabe!I103),Eingabe!I103*1000,CONCATENATE("&lt; ",VALUE(MID(Eingabe!I103,3,10)*1000))),"-")</f>
        <v>-</v>
      </c>
      <c r="G32" s="410" t="str">
        <f ca="1">IF(Eingabe!J103&lt;&gt;"",IF(ISNUMBER(Eingabe!J103),Eingabe!J103*1000,CONCATENATE("&lt; ",VALUE(MID(Eingabe!J103,3,10)*1000))),"-")</f>
        <v>-</v>
      </c>
      <c r="H32" s="410" t="str">
        <f ca="1">IF(Eingabe!K103&lt;&gt;"",IF(ISNUMBER(Eingabe!K103),Eingabe!K103*1000,CONCATENATE("&lt; ",VALUE(MID(Eingabe!K103,3,10)*1000))),"-")</f>
        <v>-</v>
      </c>
      <c r="I32" s="410" t="str">
        <f ca="1">IF(Eingabe!L103&lt;&gt;"",IF(ISNUMBER(Eingabe!L103),Eingabe!L103*1000,CONCATENATE("&lt; ",VALUE(MID(Eingabe!L103,3,10)*1000))),"-")</f>
        <v>-</v>
      </c>
      <c r="J32" s="410" t="str">
        <f ca="1">IF(Eingabe!M103&lt;&gt;"",IF(ISNUMBER(Eingabe!M103),Eingabe!M103*1000,CONCATENATE("&lt; ",VALUE(MID(Eingabe!M103,3,10)*1000))),"-")</f>
        <v>-</v>
      </c>
      <c r="K32" s="410" t="str">
        <f ca="1">IF(Eingabe!N103&lt;&gt;"",IF(ISNUMBER(Eingabe!N103),Eingabe!N103*1000,CONCATENATE("&lt; ",VALUE(MID(Eingabe!N103,3,10)*1000))),"-")</f>
        <v>-</v>
      </c>
      <c r="L32" s="410" t="str">
        <f ca="1">IF(Eingabe!O103&lt;&gt;"",IF(ISNUMBER(Eingabe!O103),Eingabe!O103*1000,CONCATENATE("&lt; ",VALUE(MID(Eingabe!O103,3,10)*1000))),"-")</f>
        <v>-</v>
      </c>
      <c r="M32" s="410" t="str">
        <f ca="1">IF(Eingabe!P103&lt;&gt;"",IF(ISNUMBER(Eingabe!P103),Eingabe!P103*1000,CONCATENATE("&lt; ",VALUE(MID(Eingabe!P103,3,10)*1000))),"-")</f>
        <v>-</v>
      </c>
      <c r="N32" s="410" t="str">
        <f ca="1">IF(Eingabe!Q103&lt;&gt;"",IF(ISNUMBER(Eingabe!Q103),Eingabe!Q103*1000,CONCATENATE("&lt; ",VALUE(MID(Eingabe!Q103,3,10)*1000))),"-")</f>
        <v>-</v>
      </c>
      <c r="O32" s="410" t="str">
        <f ca="1">IF(Eingabe!R103&lt;&gt;"",IF(ISNUMBER(Eingabe!R103),Eingabe!R103*1000,CONCATENATE("&lt; ",VALUE(MID(Eingabe!R103,3,10)*1000))),"-")</f>
        <v>-</v>
      </c>
      <c r="P32" s="410" t="str">
        <f ca="1">IF(Eingabe!S103&lt;&gt;"",IF(ISNUMBER(Eingabe!S103),Eingabe!S103*1000,CONCATENATE("&lt; ",VALUE(MID(Eingabe!S103,3,10)*1000))),"-")</f>
        <v>-</v>
      </c>
      <c r="Q32" s="410" t="str">
        <f ca="1">IF(Eingabe!T103&lt;&gt;"",IF(ISNUMBER(Eingabe!T103),Eingabe!T103*1000,CONCATENATE("&lt; ",VALUE(MID(Eingabe!T103,3,10)*1000))),"-")</f>
        <v>-</v>
      </c>
      <c r="R32" s="410" t="str">
        <f ca="1">IF(Eingabe!U103&lt;&gt;"",IF(ISNUMBER(Eingabe!U103),Eingabe!U103*1000,CONCATENATE("&lt; ",VALUE(MID(Eingabe!U103,3,10)*1000))),"-")</f>
        <v>-</v>
      </c>
      <c r="S32" s="410" t="str">
        <f ca="1">IF(Eingabe!V103&lt;&gt;"",IF(ISNUMBER(Eingabe!V103),Eingabe!V103*1000,CONCATENATE("&lt; ",VALUE(MID(Eingabe!V103,3,10)*1000))),"-")</f>
        <v>-</v>
      </c>
      <c r="T32" s="410" t="str">
        <f ca="1">IF(Eingabe!W103&lt;&gt;"",IF(ISNUMBER(Eingabe!W103),Eingabe!W103*1000,CONCATENATE("&lt; ",VALUE(MID(Eingabe!W103,3,10)*1000))),"-")</f>
        <v>-</v>
      </c>
      <c r="U32" s="410" t="str">
        <f ca="1">IF(Eingabe!X103&lt;&gt;"",IF(ISNUMBER(Eingabe!X103),Eingabe!X103*1000,CONCATENATE("&lt; ",VALUE(MID(Eingabe!X103,3,10)*1000))),"-")</f>
        <v>-</v>
      </c>
      <c r="V32" s="410" t="str">
        <f ca="1">IF(Eingabe!Y103&lt;&gt;"",IF(ISNUMBER(Eingabe!Y103),Eingabe!Y103*1000,CONCATENATE("&lt; ",VALUE(MID(Eingabe!Y103,3,10)*1000))),"-")</f>
        <v>-</v>
      </c>
      <c r="W32" s="410" t="str">
        <f ca="1">IF(Eingabe!Z103&lt;&gt;"",IF(ISNUMBER(Eingabe!Z103),Eingabe!Z103*1000,CONCATENATE("&lt; ",VALUE(MID(Eingabe!Z103,3,10)*1000))),"-")</f>
        <v>-</v>
      </c>
      <c r="X32" s="410" t="str">
        <f>IF(Eingabe!AA103&lt;&gt;"",IF(ISNUMBER(Eingabe!AA103),Eingabe!AA103*1000,CONCATENATE("&lt; ",VALUE(MID(Eingabe!AA103,3,10)*1000))),"-")</f>
        <v>-</v>
      </c>
      <c r="Y32" s="410" t="str">
        <f>IF(Eingabe!AB103&lt;&gt;"",IF(ISNUMBER(Eingabe!AB103),Eingabe!AB103*1000,CONCATENATE("&lt; ",VALUE(MID(Eingabe!AB103,3,10)*1000))),"-")</f>
        <v>-</v>
      </c>
      <c r="Z32" s="410" t="str">
        <f>IF(Eingabe!AC103&lt;&gt;"",IF(ISNUMBER(Eingabe!AC103),Eingabe!AC103*1000,CONCATENATE("&lt; ",VALUE(MID(Eingabe!AC103,3,10)*1000))),"-")</f>
        <v>-</v>
      </c>
      <c r="AA32" s="410" t="str">
        <f>IF(Eingabe!AD103&lt;&gt;"",IF(ISNUMBER(Eingabe!AD103),Eingabe!AD103*1000,CONCATENATE("&lt; ",VALUE(MID(Eingabe!AD103,3,10)*1000))),"-")</f>
        <v>-</v>
      </c>
      <c r="AB32" s="410" t="str">
        <f>IF(Eingabe!AE103&lt;&gt;"",IF(ISNUMBER(Eingabe!AE103),Eingabe!AE103*1000,CONCATENATE("&lt; ",VALUE(MID(Eingabe!AE103,3,10)*1000))),"-")</f>
        <v>-</v>
      </c>
      <c r="AC32" s="410" t="str">
        <f>IF(Eingabe!AF103&lt;&gt;"",IF(ISNUMBER(Eingabe!AF103),Eingabe!AF103*1000,CONCATENATE("&lt; ",VALUE(MID(Eingabe!AF103,3,10)*1000))),"-")</f>
        <v>-</v>
      </c>
      <c r="AD32" s="410" t="str">
        <f>IF(Eingabe!AG103&lt;&gt;"",IF(ISNUMBER(Eingabe!AG103),Eingabe!AG103*1000,CONCATENATE("&lt; ",VALUE(MID(Eingabe!AG103,3,10)*1000))),"-")</f>
        <v>-</v>
      </c>
      <c r="AE32" s="410" t="str">
        <f>IF(Eingabe!AH103&lt;&gt;"",IF(ISNUMBER(Eingabe!AH103),Eingabe!AH103*1000,CONCATENATE("&lt; ",VALUE(MID(Eingabe!AH103,3,10)*1000))),"-")</f>
        <v>-</v>
      </c>
      <c r="AF32" s="410" t="str">
        <f>IF(Eingabe!AI103&lt;&gt;"",IF(ISNUMBER(Eingabe!AI103),Eingabe!AI103*1000,CONCATENATE("&lt; ",VALUE(MID(Eingabe!AI103,3,10)*1000))),"-")</f>
        <v>-</v>
      </c>
      <c r="AG32" s="410" t="str">
        <f>IF(Eingabe!AJ103&lt;&gt;"",IF(ISNUMBER(Eingabe!AJ103),Eingabe!AJ103*1000,CONCATENATE("&lt; ",VALUE(MID(Eingabe!AJ103,3,10)*1000))),"-")</f>
        <v>-</v>
      </c>
      <c r="AH32" s="26">
        <v>0.2</v>
      </c>
      <c r="AI32" s="6">
        <v>1</v>
      </c>
      <c r="AJ32" s="103">
        <v>2</v>
      </c>
    </row>
    <row r="33" spans="1:38" ht="12.95" customHeight="1" x14ac:dyDescent="0.2">
      <c r="A33" s="563" t="s">
        <v>25</v>
      </c>
      <c r="B33" s="564"/>
      <c r="C33" s="17" t="s">
        <v>41</v>
      </c>
      <c r="D33" s="410" t="str">
        <f ca="1">IF(Eingabe!G105&lt;&gt;"",IF(ISNUMBER(Eingabe!G105),Eingabe!G105*1000,CONCATENATE("&lt; ",VALUE(MID(Eingabe!G105,3,10)*1000))),"-")</f>
        <v>-</v>
      </c>
      <c r="E33" s="410" t="str">
        <f ca="1">IF(Eingabe!H105&lt;&gt;"",IF(ISNUMBER(Eingabe!H105),Eingabe!H105*1000,CONCATENATE("&lt; ",VALUE(MID(Eingabe!H105,3,10)*1000))),"-")</f>
        <v>-</v>
      </c>
      <c r="F33" s="410" t="str">
        <f ca="1">IF(Eingabe!I105&lt;&gt;"",IF(ISNUMBER(Eingabe!I105),Eingabe!I105*1000,CONCATENATE("&lt; ",VALUE(MID(Eingabe!I105,3,10)*1000))),"-")</f>
        <v>-</v>
      </c>
      <c r="G33" s="410" t="str">
        <f ca="1">IF(Eingabe!J105&lt;&gt;"",IF(ISNUMBER(Eingabe!J105),Eingabe!J105*1000,CONCATENATE("&lt; ",VALUE(MID(Eingabe!J105,3,10)*1000))),"-")</f>
        <v>-</v>
      </c>
      <c r="H33" s="410" t="str">
        <f ca="1">IF(Eingabe!K105&lt;&gt;"",IF(ISNUMBER(Eingabe!K105),Eingabe!K105*1000,CONCATENATE("&lt; ",VALUE(MID(Eingabe!K105,3,10)*1000))),"-")</f>
        <v>-</v>
      </c>
      <c r="I33" s="410" t="str">
        <f ca="1">IF(Eingabe!L105&lt;&gt;"",IF(ISNUMBER(Eingabe!L105),Eingabe!L105*1000,CONCATENATE("&lt; ",VALUE(MID(Eingabe!L105,3,10)*1000))),"-")</f>
        <v>-</v>
      </c>
      <c r="J33" s="410" t="str">
        <f ca="1">IF(Eingabe!M105&lt;&gt;"",IF(ISNUMBER(Eingabe!M105),Eingabe!M105*1000,CONCATENATE("&lt; ",VALUE(MID(Eingabe!M105,3,10)*1000))),"-")</f>
        <v>-</v>
      </c>
      <c r="K33" s="410" t="str">
        <f ca="1">IF(Eingabe!N105&lt;&gt;"",IF(ISNUMBER(Eingabe!N105),Eingabe!N105*1000,CONCATENATE("&lt; ",VALUE(MID(Eingabe!N105,3,10)*1000))),"-")</f>
        <v>-</v>
      </c>
      <c r="L33" s="410" t="str">
        <f ca="1">IF(Eingabe!O105&lt;&gt;"",IF(ISNUMBER(Eingabe!O105),Eingabe!O105*1000,CONCATENATE("&lt; ",VALUE(MID(Eingabe!O105,3,10)*1000))),"-")</f>
        <v>-</v>
      </c>
      <c r="M33" s="410" t="str">
        <f ca="1">IF(Eingabe!P105&lt;&gt;"",IF(ISNUMBER(Eingabe!P105),Eingabe!P105*1000,CONCATENATE("&lt; ",VALUE(MID(Eingabe!P105,3,10)*1000))),"-")</f>
        <v>-</v>
      </c>
      <c r="N33" s="410" t="str">
        <f ca="1">IF(Eingabe!Q105&lt;&gt;"",IF(ISNUMBER(Eingabe!Q105),Eingabe!Q105*1000,CONCATENATE("&lt; ",VALUE(MID(Eingabe!Q105,3,10)*1000))),"-")</f>
        <v>-</v>
      </c>
      <c r="O33" s="410" t="str">
        <f ca="1">IF(Eingabe!R105&lt;&gt;"",IF(ISNUMBER(Eingabe!R105),Eingabe!R105*1000,CONCATENATE("&lt; ",VALUE(MID(Eingabe!R105,3,10)*1000))),"-")</f>
        <v>-</v>
      </c>
      <c r="P33" s="410" t="str">
        <f ca="1">IF(Eingabe!S105&lt;&gt;"",IF(ISNUMBER(Eingabe!S105),Eingabe!S105*1000,CONCATENATE("&lt; ",VALUE(MID(Eingabe!S105,3,10)*1000))),"-")</f>
        <v>-</v>
      </c>
      <c r="Q33" s="410" t="str">
        <f ca="1">IF(Eingabe!T105&lt;&gt;"",IF(ISNUMBER(Eingabe!T105),Eingabe!T105*1000,CONCATENATE("&lt; ",VALUE(MID(Eingabe!T105,3,10)*1000))),"-")</f>
        <v>-</v>
      </c>
      <c r="R33" s="410" t="str">
        <f ca="1">IF(Eingabe!U105&lt;&gt;"",IF(ISNUMBER(Eingabe!U105),Eingabe!U105*1000,CONCATENATE("&lt; ",VALUE(MID(Eingabe!U105,3,10)*1000))),"-")</f>
        <v>-</v>
      </c>
      <c r="S33" s="410" t="str">
        <f ca="1">IF(Eingabe!V105&lt;&gt;"",IF(ISNUMBER(Eingabe!V105),Eingabe!V105*1000,CONCATENATE("&lt; ",VALUE(MID(Eingabe!V105,3,10)*1000))),"-")</f>
        <v>-</v>
      </c>
      <c r="T33" s="410" t="str">
        <f ca="1">IF(Eingabe!W105&lt;&gt;"",IF(ISNUMBER(Eingabe!W105),Eingabe!W105*1000,CONCATENATE("&lt; ",VALUE(MID(Eingabe!W105,3,10)*1000))),"-")</f>
        <v>-</v>
      </c>
      <c r="U33" s="410" t="str">
        <f ca="1">IF(Eingabe!X105&lt;&gt;"",IF(ISNUMBER(Eingabe!X105),Eingabe!X105*1000,CONCATENATE("&lt; ",VALUE(MID(Eingabe!X105,3,10)*1000))),"-")</f>
        <v>-</v>
      </c>
      <c r="V33" s="410" t="str">
        <f ca="1">IF(Eingabe!Y105&lt;&gt;"",IF(ISNUMBER(Eingabe!Y105),Eingabe!Y105*1000,CONCATENATE("&lt; ",VALUE(MID(Eingabe!Y105,3,10)*1000))),"-")</f>
        <v>-</v>
      </c>
      <c r="W33" s="410" t="str">
        <f ca="1">IF(Eingabe!Z105&lt;&gt;"",IF(ISNUMBER(Eingabe!Z105),Eingabe!Z105*1000,CONCATENATE("&lt; ",VALUE(MID(Eingabe!Z105,3,10)*1000))),"-")</f>
        <v>-</v>
      </c>
      <c r="X33" s="410" t="str">
        <f>IF(Eingabe!AA105&lt;&gt;"",IF(ISNUMBER(Eingabe!AA105),Eingabe!AA105*1000,CONCATENATE("&lt; ",VALUE(MID(Eingabe!AA105,3,10)*1000))),"-")</f>
        <v>-</v>
      </c>
      <c r="Y33" s="410" t="str">
        <f>IF(Eingabe!AB105&lt;&gt;"",IF(ISNUMBER(Eingabe!AB105),Eingabe!AB105*1000,CONCATENATE("&lt; ",VALUE(MID(Eingabe!AB105,3,10)*1000))),"-")</f>
        <v>-</v>
      </c>
      <c r="Z33" s="410" t="str">
        <f>IF(Eingabe!AC105&lt;&gt;"",IF(ISNUMBER(Eingabe!AC105),Eingabe!AC105*1000,CONCATENATE("&lt; ",VALUE(MID(Eingabe!AC105,3,10)*1000))),"-")</f>
        <v>-</v>
      </c>
      <c r="AA33" s="410" t="str">
        <f>IF(Eingabe!AD105&lt;&gt;"",IF(ISNUMBER(Eingabe!AD105),Eingabe!AD105*1000,CONCATENATE("&lt; ",VALUE(MID(Eingabe!AD105,3,10)*1000))),"-")</f>
        <v>-</v>
      </c>
      <c r="AB33" s="410" t="str">
        <f>IF(Eingabe!AE105&lt;&gt;"",IF(ISNUMBER(Eingabe!AE105),Eingabe!AE105*1000,CONCATENATE("&lt; ",VALUE(MID(Eingabe!AE105,3,10)*1000))),"-")</f>
        <v>-</v>
      </c>
      <c r="AC33" s="410" t="str">
        <f>IF(Eingabe!AF105&lt;&gt;"",IF(ISNUMBER(Eingabe!AF105),Eingabe!AF105*1000,CONCATENATE("&lt; ",VALUE(MID(Eingabe!AF105,3,10)*1000))),"-")</f>
        <v>-</v>
      </c>
      <c r="AD33" s="410" t="str">
        <f>IF(Eingabe!AG105&lt;&gt;"",IF(ISNUMBER(Eingabe!AG105),Eingabe!AG105*1000,CONCATENATE("&lt; ",VALUE(MID(Eingabe!AG105,3,10)*1000))),"-")</f>
        <v>-</v>
      </c>
      <c r="AE33" s="410" t="str">
        <f>IF(Eingabe!AH105&lt;&gt;"",IF(ISNUMBER(Eingabe!AH105),Eingabe!AH105*1000,CONCATENATE("&lt; ",VALUE(MID(Eingabe!AH105,3,10)*1000))),"-")</f>
        <v>-</v>
      </c>
      <c r="AF33" s="410" t="str">
        <f>IF(Eingabe!AI105&lt;&gt;"",IF(ISNUMBER(Eingabe!AI105),Eingabe!AI105*1000,CONCATENATE("&lt; ",VALUE(MID(Eingabe!AI105,3,10)*1000))),"-")</f>
        <v>-</v>
      </c>
      <c r="AG33" s="410" t="str">
        <f>IF(Eingabe!AJ105&lt;&gt;"",IF(ISNUMBER(Eingabe!AJ105),Eingabe!AJ105*1000,CONCATENATE("&lt; ",VALUE(MID(Eingabe!AJ105,3,10)*1000))),"-")</f>
        <v>-</v>
      </c>
      <c r="AH33" s="26">
        <v>100</v>
      </c>
      <c r="AI33" s="6">
        <v>300</v>
      </c>
      <c r="AJ33" s="103">
        <v>400</v>
      </c>
    </row>
    <row r="34" spans="1:38" ht="12.95" customHeight="1" thickBot="1" x14ac:dyDescent="0.25">
      <c r="A34" s="573" t="s">
        <v>42</v>
      </c>
      <c r="B34" s="574"/>
      <c r="C34" s="18" t="s">
        <v>41</v>
      </c>
      <c r="D34" s="414" t="str">
        <f ca="1">IF(Eingabe!G93&lt;&gt;"",IF(ISNUMBER(Eingabe!G93),Eingabe!G93*1000,CONCATENATE("&lt; ",VALUE(MID(Eingabe!G93,3,10)*1000))),"-")</f>
        <v>-</v>
      </c>
      <c r="E34" s="414" t="str">
        <f ca="1">IF(Eingabe!H93&lt;&gt;"",IF(ISNUMBER(Eingabe!H93),Eingabe!H93*1000,CONCATENATE("&lt; ",VALUE(MID(Eingabe!H93,3,10)*1000))),"-")</f>
        <v>-</v>
      </c>
      <c r="F34" s="414" t="str">
        <f ca="1">IF(Eingabe!I93&lt;&gt;"",IF(ISNUMBER(Eingabe!I93),Eingabe!I93*1000,CONCATENATE("&lt; ",VALUE(MID(Eingabe!I93,3,10)*1000))),"-")</f>
        <v>-</v>
      </c>
      <c r="G34" s="414" t="str">
        <f ca="1">IF(Eingabe!J93&lt;&gt;"",IF(ISNUMBER(Eingabe!J93),Eingabe!J93*1000,CONCATENATE("&lt; ",VALUE(MID(Eingabe!J93,3,10)*1000))),"-")</f>
        <v>-</v>
      </c>
      <c r="H34" s="414" t="str">
        <f ca="1">IF(Eingabe!K93&lt;&gt;"",IF(ISNUMBER(Eingabe!K93),Eingabe!K93*1000,CONCATENATE("&lt; ",VALUE(MID(Eingabe!K93,3,10)*1000))),"-")</f>
        <v>-</v>
      </c>
      <c r="I34" s="414" t="str">
        <f ca="1">IF(Eingabe!L93&lt;&gt;"",IF(ISNUMBER(Eingabe!L93),Eingabe!L93*1000,CONCATENATE("&lt; ",VALUE(MID(Eingabe!L93,3,10)*1000))),"-")</f>
        <v>-</v>
      </c>
      <c r="J34" s="414" t="str">
        <f ca="1">IF(Eingabe!M93&lt;&gt;"",IF(ISNUMBER(Eingabe!M93),Eingabe!M93*1000,CONCATENATE("&lt; ",VALUE(MID(Eingabe!M93,3,10)*1000))),"-")</f>
        <v>-</v>
      </c>
      <c r="K34" s="414" t="str">
        <f ca="1">IF(Eingabe!N93&lt;&gt;"",IF(ISNUMBER(Eingabe!N93),Eingabe!N93*1000,CONCATENATE("&lt; ",VALUE(MID(Eingabe!N93,3,10)*1000))),"-")</f>
        <v>-</v>
      </c>
      <c r="L34" s="414" t="str">
        <f ca="1">IF(Eingabe!O93&lt;&gt;"",IF(ISNUMBER(Eingabe!O93),Eingabe!O93*1000,CONCATENATE("&lt; ",VALUE(MID(Eingabe!O93,3,10)*1000))),"-")</f>
        <v>-</v>
      </c>
      <c r="M34" s="414" t="str">
        <f ca="1">IF(Eingabe!P93&lt;&gt;"",IF(ISNUMBER(Eingabe!P93),Eingabe!P93*1000,CONCATENATE("&lt; ",VALUE(MID(Eingabe!P93,3,10)*1000))),"-")</f>
        <v>-</v>
      </c>
      <c r="N34" s="414" t="str">
        <f ca="1">IF(Eingabe!Q93&lt;&gt;"",IF(ISNUMBER(Eingabe!Q93),Eingabe!Q93*1000,CONCATENATE("&lt; ",VALUE(MID(Eingabe!Q93,3,10)*1000))),"-")</f>
        <v>-</v>
      </c>
      <c r="O34" s="414" t="str">
        <f ca="1">IF(Eingabe!R93&lt;&gt;"",IF(ISNUMBER(Eingabe!R93),Eingabe!R93*1000,CONCATENATE("&lt; ",VALUE(MID(Eingabe!R93,3,10)*1000))),"-")</f>
        <v>-</v>
      </c>
      <c r="P34" s="414" t="str">
        <f ca="1">IF(Eingabe!S93&lt;&gt;"",IF(ISNUMBER(Eingabe!S93),Eingabe!S93*1000,CONCATENATE("&lt; ",VALUE(MID(Eingabe!S93,3,10)*1000))),"-")</f>
        <v>-</v>
      </c>
      <c r="Q34" s="414" t="str">
        <f ca="1">IF(Eingabe!T93&lt;&gt;"",IF(ISNUMBER(Eingabe!T93),Eingabe!T93*1000,CONCATENATE("&lt; ",VALUE(MID(Eingabe!T93,3,10)*1000))),"-")</f>
        <v>-</v>
      </c>
      <c r="R34" s="414" t="str">
        <f ca="1">IF(Eingabe!U93&lt;&gt;"",IF(ISNUMBER(Eingabe!U93),Eingabe!U93*1000,CONCATENATE("&lt; ",VALUE(MID(Eingabe!U93,3,10)*1000))),"-")</f>
        <v>-</v>
      </c>
      <c r="S34" s="414" t="str">
        <f ca="1">IF(Eingabe!V93&lt;&gt;"",IF(ISNUMBER(Eingabe!V93),Eingabe!V93*1000,CONCATENATE("&lt; ",VALUE(MID(Eingabe!V93,3,10)*1000))),"-")</f>
        <v>-</v>
      </c>
      <c r="T34" s="414" t="str">
        <f ca="1">IF(Eingabe!W93&lt;&gt;"",IF(ISNUMBER(Eingabe!W93),Eingabe!W93*1000,CONCATENATE("&lt; ",VALUE(MID(Eingabe!W93,3,10)*1000))),"-")</f>
        <v>-</v>
      </c>
      <c r="U34" s="414" t="str">
        <f ca="1">IF(Eingabe!X93&lt;&gt;"",IF(ISNUMBER(Eingabe!X93),Eingabe!X93*1000,CONCATENATE("&lt; ",VALUE(MID(Eingabe!X93,3,10)*1000))),"-")</f>
        <v>-</v>
      </c>
      <c r="V34" s="414" t="str">
        <f ca="1">IF(Eingabe!Y93&lt;&gt;"",IF(ISNUMBER(Eingabe!Y93),Eingabe!Y93*1000,CONCATENATE("&lt; ",VALUE(MID(Eingabe!Y93,3,10)*1000))),"-")</f>
        <v>-</v>
      </c>
      <c r="W34" s="414" t="str">
        <f ca="1">IF(Eingabe!Z93&lt;&gt;"",IF(ISNUMBER(Eingabe!Z93),Eingabe!Z93*1000,CONCATENATE("&lt; ",VALUE(MID(Eingabe!Z93,3,10)*1000))),"-")</f>
        <v>-</v>
      </c>
      <c r="X34" s="414" t="str">
        <f>IF(Eingabe!AA93&lt;&gt;"",IF(ISNUMBER(Eingabe!AA93),Eingabe!AA93*1000,CONCATENATE("&lt; ",VALUE(MID(Eingabe!AA93,3,10)*1000))),"-")</f>
        <v>-</v>
      </c>
      <c r="Y34" s="414" t="str">
        <f>IF(Eingabe!AB93&lt;&gt;"",IF(ISNUMBER(Eingabe!AB93),Eingabe!AB93*1000,CONCATENATE("&lt; ",VALUE(MID(Eingabe!AB93,3,10)*1000))),"-")</f>
        <v>-</v>
      </c>
      <c r="Z34" s="414" t="str">
        <f>IF(Eingabe!AC93&lt;&gt;"",IF(ISNUMBER(Eingabe!AC93),Eingabe!AC93*1000,CONCATENATE("&lt; ",VALUE(MID(Eingabe!AC93,3,10)*1000))),"-")</f>
        <v>-</v>
      </c>
      <c r="AA34" s="414" t="str">
        <f>IF(Eingabe!AD93&lt;&gt;"",IF(ISNUMBER(Eingabe!AD93),Eingabe!AD93*1000,CONCATENATE("&lt; ",VALUE(MID(Eingabe!AD93,3,10)*1000))),"-")</f>
        <v>-</v>
      </c>
      <c r="AB34" s="414" t="str">
        <f>IF(Eingabe!AE93&lt;&gt;"",IF(ISNUMBER(Eingabe!AE93),Eingabe!AE93*1000,CONCATENATE("&lt; ",VALUE(MID(Eingabe!AE93,3,10)*1000))),"-")</f>
        <v>-</v>
      </c>
      <c r="AC34" s="414" t="str">
        <f>IF(Eingabe!AF93&lt;&gt;"",IF(ISNUMBER(Eingabe!AF93),Eingabe!AF93*1000,CONCATENATE("&lt; ",VALUE(MID(Eingabe!AF93,3,10)*1000))),"-")</f>
        <v>-</v>
      </c>
      <c r="AD34" s="414" t="str">
        <f>IF(Eingabe!AG93&lt;&gt;"",IF(ISNUMBER(Eingabe!AG93),Eingabe!AG93*1000,CONCATENATE("&lt; ",VALUE(MID(Eingabe!AG93,3,10)*1000))),"-")</f>
        <v>-</v>
      </c>
      <c r="AE34" s="414" t="str">
        <f>IF(Eingabe!AH93&lt;&gt;"",IF(ISNUMBER(Eingabe!AH93),Eingabe!AH93*1000,CONCATENATE("&lt; ",VALUE(MID(Eingabe!AH93,3,10)*1000))),"-")</f>
        <v>-</v>
      </c>
      <c r="AF34" s="414" t="str">
        <f>IF(Eingabe!AI93&lt;&gt;"",IF(ISNUMBER(Eingabe!AI93),Eingabe!AI93*1000,CONCATENATE("&lt; ",VALUE(MID(Eingabe!AI93,3,10)*1000))),"-")</f>
        <v>-</v>
      </c>
      <c r="AG34" s="414" t="str">
        <f>IF(Eingabe!AJ93&lt;&gt;"",IF(ISNUMBER(Eingabe!AJ93),Eingabe!AJ93*1000,CONCATENATE("&lt; ",VALUE(MID(Eingabe!AJ93,3,10)*1000))),"-")</f>
        <v>-</v>
      </c>
      <c r="AH34" s="14">
        <v>10</v>
      </c>
      <c r="AI34" s="34">
        <v>50</v>
      </c>
      <c r="AJ34" s="409">
        <v>100</v>
      </c>
    </row>
    <row r="35" spans="1:38" ht="3.95" customHeight="1" x14ac:dyDescent="0.2">
      <c r="A35" s="3"/>
      <c r="B35" s="3"/>
    </row>
    <row r="36" spans="1:38" x14ac:dyDescent="0.2">
      <c r="A36" s="2" t="s">
        <v>43</v>
      </c>
      <c r="B36" s="457" t="s">
        <v>271</v>
      </c>
      <c r="C36" s="457"/>
      <c r="D36" s="457"/>
      <c r="E36" s="457"/>
      <c r="F36" s="457"/>
      <c r="G36" s="457"/>
      <c r="H36" s="457"/>
      <c r="I36" s="457"/>
      <c r="J36" s="457"/>
      <c r="K36" s="457"/>
      <c r="L36" s="457"/>
      <c r="M36" s="457"/>
      <c r="N36" s="457"/>
      <c r="O36" s="457"/>
      <c r="P36" s="457"/>
      <c r="Q36" s="457"/>
      <c r="R36" s="457"/>
      <c r="S36" s="457"/>
      <c r="T36" s="457"/>
      <c r="U36" s="457"/>
      <c r="V36" s="457"/>
      <c r="W36" s="457"/>
      <c r="X36" s="457"/>
      <c r="Y36" s="457"/>
      <c r="Z36" s="457"/>
      <c r="AA36" s="457"/>
      <c r="AB36" s="457"/>
      <c r="AC36" s="457"/>
      <c r="AD36" s="457"/>
      <c r="AE36" s="457"/>
      <c r="AF36" s="457"/>
      <c r="AG36" s="457"/>
      <c r="AH36" s="457"/>
      <c r="AI36" s="457"/>
      <c r="AJ36" s="457"/>
    </row>
    <row r="37" spans="1:38" ht="22.5" customHeight="1" x14ac:dyDescent="0.2">
      <c r="B37" s="460" t="s">
        <v>152</v>
      </c>
      <c r="C37" s="460"/>
      <c r="D37" s="460"/>
      <c r="E37" s="460"/>
      <c r="F37" s="460"/>
      <c r="G37" s="460"/>
      <c r="H37" s="460"/>
      <c r="I37" s="460"/>
      <c r="J37" s="460"/>
      <c r="K37" s="460"/>
      <c r="L37" s="460"/>
      <c r="M37" s="460"/>
      <c r="N37" s="460"/>
      <c r="O37" s="460"/>
      <c r="P37" s="460"/>
      <c r="Q37" s="460"/>
      <c r="R37" s="460"/>
      <c r="S37" s="460"/>
      <c r="T37" s="460"/>
      <c r="U37" s="460"/>
      <c r="V37" s="460"/>
      <c r="W37" s="460"/>
      <c r="X37" s="460"/>
      <c r="Y37" s="460"/>
      <c r="Z37" s="460"/>
      <c r="AA37" s="460"/>
      <c r="AB37" s="460"/>
      <c r="AC37" s="460"/>
      <c r="AD37" s="460"/>
      <c r="AE37" s="460"/>
      <c r="AF37" s="460"/>
      <c r="AG37" s="460"/>
      <c r="AH37" s="460"/>
      <c r="AI37" s="460"/>
      <c r="AJ37" s="460"/>
      <c r="AK37" s="460"/>
      <c r="AL37" s="460"/>
    </row>
    <row r="38" spans="1:38" ht="6.75" customHeight="1" x14ac:dyDescent="0.2">
      <c r="A38" s="9"/>
      <c r="B38" s="9"/>
      <c r="C38" s="398"/>
    </row>
    <row r="39" spans="1:38" ht="13.5" customHeight="1" x14ac:dyDescent="0.2">
      <c r="A39" s="543" t="s">
        <v>292</v>
      </c>
      <c r="B39" s="543"/>
      <c r="C39" s="543"/>
      <c r="D39" s="543"/>
      <c r="E39" s="543"/>
      <c r="F39" s="543"/>
      <c r="G39" s="543"/>
      <c r="H39" s="543"/>
      <c r="I39" s="543"/>
      <c r="J39" s="543"/>
      <c r="K39" s="543"/>
      <c r="L39" s="543"/>
      <c r="M39" s="543"/>
      <c r="N39" s="543"/>
      <c r="O39" s="543"/>
      <c r="P39" s="543"/>
      <c r="Q39" s="543"/>
      <c r="R39" s="543"/>
      <c r="S39" s="543"/>
      <c r="T39" s="543"/>
      <c r="U39" s="543"/>
      <c r="V39" s="543"/>
      <c r="W39" s="543"/>
      <c r="X39" s="543"/>
      <c r="Y39" s="543"/>
      <c r="Z39" s="543"/>
      <c r="AA39" s="543"/>
      <c r="AB39" s="543"/>
      <c r="AC39" s="543"/>
      <c r="AD39" s="543"/>
      <c r="AE39" s="543"/>
      <c r="AF39" s="543"/>
      <c r="AG39" s="543"/>
      <c r="AH39" s="543"/>
      <c r="AI39" s="543"/>
      <c r="AJ39" s="543"/>
    </row>
    <row r="40" spans="1:38" ht="13.5" customHeight="1" x14ac:dyDescent="0.2">
      <c r="A40" s="543" t="s">
        <v>293</v>
      </c>
      <c r="B40" s="543"/>
      <c r="C40" s="543"/>
      <c r="D40" s="543"/>
      <c r="E40" s="543"/>
      <c r="F40" s="543"/>
      <c r="G40" s="543"/>
      <c r="H40" s="543"/>
      <c r="I40" s="543"/>
      <c r="J40" s="543"/>
      <c r="K40" s="543"/>
      <c r="L40" s="543"/>
      <c r="M40" s="543"/>
      <c r="N40" s="543"/>
      <c r="O40" s="543"/>
      <c r="P40" s="543"/>
      <c r="Q40" s="543"/>
      <c r="R40" s="543"/>
      <c r="S40" s="543"/>
      <c r="T40" s="543"/>
      <c r="U40" s="543"/>
      <c r="V40" s="543"/>
      <c r="W40" s="543"/>
      <c r="X40" s="543"/>
      <c r="Y40" s="543"/>
      <c r="Z40" s="543"/>
      <c r="AA40" s="543"/>
      <c r="AB40" s="543"/>
      <c r="AC40" s="543"/>
      <c r="AD40" s="543"/>
      <c r="AE40" s="543"/>
      <c r="AF40" s="543"/>
      <c r="AG40" s="543"/>
      <c r="AH40" s="543"/>
      <c r="AI40" s="543"/>
      <c r="AJ40" s="543"/>
    </row>
    <row r="41" spans="1:38" ht="13.5" customHeight="1" x14ac:dyDescent="0.2">
      <c r="A41" s="543" t="s">
        <v>295</v>
      </c>
      <c r="B41" s="543"/>
      <c r="C41" s="543"/>
      <c r="D41" s="543"/>
      <c r="E41" s="543"/>
      <c r="F41" s="543"/>
      <c r="G41" s="543"/>
      <c r="H41" s="543"/>
      <c r="I41" s="543"/>
      <c r="J41" s="543"/>
      <c r="K41" s="543"/>
      <c r="L41" s="543"/>
      <c r="M41" s="543"/>
      <c r="N41" s="543"/>
      <c r="O41" s="543"/>
      <c r="P41" s="543"/>
      <c r="Q41" s="543"/>
      <c r="R41" s="543"/>
      <c r="S41" s="543"/>
      <c r="T41" s="543"/>
      <c r="U41" s="543"/>
      <c r="V41" s="543"/>
      <c r="W41" s="543"/>
      <c r="X41" s="543"/>
      <c r="Y41" s="543"/>
      <c r="Z41" s="543"/>
      <c r="AA41" s="543"/>
      <c r="AB41" s="543"/>
      <c r="AC41" s="543"/>
      <c r="AD41" s="543"/>
      <c r="AE41" s="543"/>
      <c r="AF41" s="543"/>
      <c r="AG41" s="543"/>
      <c r="AH41" s="543"/>
      <c r="AI41" s="543"/>
      <c r="AJ41" s="543"/>
    </row>
    <row r="42" spans="1:38" ht="24" customHeight="1" x14ac:dyDescent="0.2">
      <c r="A42" s="544" t="s">
        <v>296</v>
      </c>
      <c r="B42" s="544"/>
      <c r="C42" s="544"/>
      <c r="D42" s="544"/>
      <c r="E42" s="544"/>
      <c r="F42" s="544"/>
      <c r="G42" s="544"/>
      <c r="H42" s="544"/>
      <c r="I42" s="544"/>
      <c r="J42" s="544"/>
      <c r="K42" s="544"/>
      <c r="L42" s="544"/>
      <c r="M42" s="544"/>
      <c r="N42" s="544"/>
      <c r="O42" s="544"/>
      <c r="P42" s="544"/>
      <c r="Q42" s="544"/>
      <c r="R42" s="544"/>
      <c r="S42" s="544"/>
      <c r="T42" s="544"/>
      <c r="U42" s="544"/>
      <c r="V42" s="544"/>
      <c r="W42" s="544"/>
      <c r="X42" s="544"/>
      <c r="Y42" s="544"/>
      <c r="Z42" s="544"/>
      <c r="AA42" s="544"/>
      <c r="AB42" s="544"/>
      <c r="AC42" s="544"/>
      <c r="AD42" s="544"/>
      <c r="AE42" s="544"/>
      <c r="AF42" s="544"/>
      <c r="AG42" s="544"/>
      <c r="AH42" s="544"/>
      <c r="AI42" s="544"/>
      <c r="AJ42" s="544"/>
    </row>
    <row r="43" spans="1:38" x14ac:dyDescent="0.2">
      <c r="C43" s="38"/>
    </row>
    <row r="53" spans="1:33" x14ac:dyDescent="0.2">
      <c r="D53" t="s">
        <v>318</v>
      </c>
      <c r="E53" t="s">
        <v>319</v>
      </c>
      <c r="F53" t="s">
        <v>320</v>
      </c>
      <c r="G53" t="s">
        <v>321</v>
      </c>
      <c r="H53" t="s">
        <v>322</v>
      </c>
      <c r="I53" t="s">
        <v>324</v>
      </c>
      <c r="J53" t="s">
        <v>325</v>
      </c>
      <c r="K53" t="s">
        <v>326</v>
      </c>
      <c r="L53" t="s">
        <v>327</v>
      </c>
    </row>
    <row r="54" spans="1:33" x14ac:dyDescent="0.2">
      <c r="D54" s="415">
        <f ca="1">IF(AND(D$23&gt;$AJ$23,D$22&gt;11.5,OR(D$24&lt;$AH$24,D$24="&lt; 1"),OR(D$25&lt;$AH$25,D$25="&lt; 1")),1,0)</f>
        <v>0</v>
      </c>
      <c r="E54" s="417">
        <f t="shared" ref="E54:V54" ca="1" si="0">IF(AND(E$23&gt;$AJ$23,E$22&gt;11.5,OR(E$24&lt;$AH$24,E$24="&lt; 1"),OR(E$25&lt;$AH$25,E$25="&lt; 1")),1,0)</f>
        <v>0</v>
      </c>
      <c r="F54" s="417">
        <f t="shared" ca="1" si="0"/>
        <v>0</v>
      </c>
      <c r="G54" s="417">
        <f t="shared" ca="1" si="0"/>
        <v>0</v>
      </c>
      <c r="H54" s="417">
        <f t="shared" ca="1" si="0"/>
        <v>0</v>
      </c>
      <c r="I54" s="417">
        <f t="shared" ca="1" si="0"/>
        <v>0</v>
      </c>
      <c r="J54" s="417">
        <f t="shared" ca="1" si="0"/>
        <v>0</v>
      </c>
      <c r="K54" s="417">
        <f t="shared" ca="1" si="0"/>
        <v>0</v>
      </c>
      <c r="L54" s="417">
        <f t="shared" ca="1" si="0"/>
        <v>0</v>
      </c>
      <c r="M54" s="417">
        <f t="shared" ca="1" si="0"/>
        <v>0</v>
      </c>
      <c r="N54" s="417">
        <f t="shared" ca="1" si="0"/>
        <v>0</v>
      </c>
      <c r="O54" s="417">
        <f t="shared" ca="1" si="0"/>
        <v>0</v>
      </c>
      <c r="P54" s="417">
        <f t="shared" ca="1" si="0"/>
        <v>0</v>
      </c>
      <c r="Q54" s="417">
        <f t="shared" ca="1" si="0"/>
        <v>0</v>
      </c>
      <c r="R54" s="417">
        <f t="shared" ca="1" si="0"/>
        <v>0</v>
      </c>
      <c r="S54" s="417">
        <f t="shared" ca="1" si="0"/>
        <v>0</v>
      </c>
      <c r="T54" s="417">
        <f t="shared" ca="1" si="0"/>
        <v>0</v>
      </c>
      <c r="U54" s="417">
        <f t="shared" ca="1" si="0"/>
        <v>0</v>
      </c>
      <c r="V54" s="417">
        <f t="shared" ca="1" si="0"/>
        <v>0</v>
      </c>
      <c r="W54" s="415">
        <f t="shared" ref="W54:AG54" ca="1" si="1">IF(AND(W$23&gt;$AJ$23,W$22&gt;11.5,W$24&lt;$AH$24,W$25&lt;$AH$25),1,0)</f>
        <v>0</v>
      </c>
      <c r="X54" s="415">
        <f t="shared" si="1"/>
        <v>0</v>
      </c>
      <c r="Y54" s="415">
        <f t="shared" si="1"/>
        <v>0</v>
      </c>
      <c r="Z54" s="415">
        <f t="shared" si="1"/>
        <v>0</v>
      </c>
      <c r="AA54" s="415">
        <f t="shared" si="1"/>
        <v>0</v>
      </c>
      <c r="AB54" s="415">
        <f t="shared" si="1"/>
        <v>0</v>
      </c>
      <c r="AC54" s="415">
        <f t="shared" si="1"/>
        <v>0</v>
      </c>
      <c r="AD54" s="415">
        <f t="shared" si="1"/>
        <v>0</v>
      </c>
      <c r="AE54" s="415">
        <f t="shared" si="1"/>
        <v>0</v>
      </c>
      <c r="AF54" s="415">
        <f t="shared" si="1"/>
        <v>0</v>
      </c>
      <c r="AG54" s="415">
        <f t="shared" si="1"/>
        <v>0</v>
      </c>
    </row>
    <row r="55" spans="1:33" x14ac:dyDescent="0.2">
      <c r="D55" s="417">
        <f ca="1">IF(AND(D$23&gt;$AI$23,D$22&gt;11.5,OR(D$24&lt;$AH$24,D$24="&lt; 1"),OR(D$25&lt;$AH$25,D$25="&lt; 1")),1,0)</f>
        <v>0</v>
      </c>
      <c r="E55" s="417">
        <f t="shared" ref="E55:V55" ca="1" si="2">IF(AND(E$23&gt;$AI$23,E$22&gt;11.5,OR(E$24&lt;$AH$24,E$24="&lt; 1"),OR(E$25&lt;$AH$25,E$25="&lt; 1")),1,0)</f>
        <v>0</v>
      </c>
      <c r="F55" s="417">
        <f t="shared" ca="1" si="2"/>
        <v>0</v>
      </c>
      <c r="G55" s="417">
        <f t="shared" ca="1" si="2"/>
        <v>0</v>
      </c>
      <c r="H55" s="417">
        <f t="shared" ca="1" si="2"/>
        <v>0</v>
      </c>
      <c r="I55" s="417">
        <f t="shared" ca="1" si="2"/>
        <v>0</v>
      </c>
      <c r="J55" s="417">
        <f t="shared" ca="1" si="2"/>
        <v>0</v>
      </c>
      <c r="K55" s="417">
        <f t="shared" ca="1" si="2"/>
        <v>0</v>
      </c>
      <c r="L55" s="417">
        <f t="shared" ca="1" si="2"/>
        <v>0</v>
      </c>
      <c r="M55" s="417">
        <f t="shared" ca="1" si="2"/>
        <v>0</v>
      </c>
      <c r="N55" s="417">
        <f t="shared" ca="1" si="2"/>
        <v>0</v>
      </c>
      <c r="O55" s="417">
        <f t="shared" ca="1" si="2"/>
        <v>0</v>
      </c>
      <c r="P55" s="417">
        <f t="shared" ca="1" si="2"/>
        <v>0</v>
      </c>
      <c r="Q55" s="417">
        <f t="shared" ca="1" si="2"/>
        <v>0</v>
      </c>
      <c r="R55" s="417">
        <f t="shared" ca="1" si="2"/>
        <v>0</v>
      </c>
      <c r="S55" s="417">
        <f t="shared" ca="1" si="2"/>
        <v>0</v>
      </c>
      <c r="T55" s="417">
        <f t="shared" ca="1" si="2"/>
        <v>0</v>
      </c>
      <c r="U55" s="417">
        <f t="shared" ca="1" si="2"/>
        <v>0</v>
      </c>
      <c r="V55" s="417">
        <f t="shared" ca="1" si="2"/>
        <v>0</v>
      </c>
      <c r="W55" s="415">
        <f t="shared" ref="W55:AG55" ca="1" si="3">IF(AND(W$23&gt;$AI$23,W$22&gt;11.5,W$24&lt;$AH$24,W$25&lt;$AH$25),1,0)</f>
        <v>0</v>
      </c>
      <c r="X55" s="415">
        <f t="shared" si="3"/>
        <v>0</v>
      </c>
      <c r="Y55" s="415">
        <f t="shared" si="3"/>
        <v>0</v>
      </c>
      <c r="Z55" s="415">
        <f t="shared" si="3"/>
        <v>0</v>
      </c>
      <c r="AA55" s="415">
        <f t="shared" si="3"/>
        <v>0</v>
      </c>
      <c r="AB55" s="415">
        <f t="shared" si="3"/>
        <v>0</v>
      </c>
      <c r="AC55" s="415">
        <f t="shared" si="3"/>
        <v>0</v>
      </c>
      <c r="AD55" s="415">
        <f t="shared" si="3"/>
        <v>0</v>
      </c>
      <c r="AE55" s="415">
        <f t="shared" si="3"/>
        <v>0</v>
      </c>
      <c r="AF55" s="415">
        <f t="shared" si="3"/>
        <v>0</v>
      </c>
      <c r="AG55" s="415">
        <f t="shared" si="3"/>
        <v>0</v>
      </c>
    </row>
    <row r="56" spans="1:33" x14ac:dyDescent="0.2">
      <c r="D56" s="417">
        <f ca="1">IF(AND(D$23&gt;$AH$23,D$22&gt;11.5,OR(D$24&lt;$AH$24,D$24="&lt; 1"),OR(D$25&lt;$AH$25,D$25="&lt; 1")),1,0)</f>
        <v>0</v>
      </c>
      <c r="E56" s="417">
        <f t="shared" ref="E56:V56" ca="1" si="4">IF(AND(E$23&gt;$AH$23,E$22&gt;11.5,OR(E$24&lt;$AH$24,E$24="&lt; 1"),OR(E$25&lt;$AH$25,E$25="&lt; 1")),1,0)</f>
        <v>0</v>
      </c>
      <c r="F56" s="417">
        <f t="shared" ca="1" si="4"/>
        <v>0</v>
      </c>
      <c r="G56" s="417">
        <f t="shared" ca="1" si="4"/>
        <v>0</v>
      </c>
      <c r="H56" s="417">
        <f t="shared" ca="1" si="4"/>
        <v>0</v>
      </c>
      <c r="I56" s="417">
        <f t="shared" ca="1" si="4"/>
        <v>0</v>
      </c>
      <c r="J56" s="417">
        <f t="shared" ca="1" si="4"/>
        <v>0</v>
      </c>
      <c r="K56" s="417">
        <f t="shared" ca="1" si="4"/>
        <v>0</v>
      </c>
      <c r="L56" s="417">
        <f t="shared" ca="1" si="4"/>
        <v>0</v>
      </c>
      <c r="M56" s="417">
        <f t="shared" ca="1" si="4"/>
        <v>0</v>
      </c>
      <c r="N56" s="417">
        <f t="shared" ca="1" si="4"/>
        <v>0</v>
      </c>
      <c r="O56" s="417">
        <f t="shared" ca="1" si="4"/>
        <v>0</v>
      </c>
      <c r="P56" s="417">
        <f t="shared" ca="1" si="4"/>
        <v>0</v>
      </c>
      <c r="Q56" s="417">
        <f t="shared" ca="1" si="4"/>
        <v>0</v>
      </c>
      <c r="R56" s="417">
        <f t="shared" ca="1" si="4"/>
        <v>0</v>
      </c>
      <c r="S56" s="417">
        <f t="shared" ca="1" si="4"/>
        <v>0</v>
      </c>
      <c r="T56" s="417">
        <f t="shared" ca="1" si="4"/>
        <v>0</v>
      </c>
      <c r="U56" s="417">
        <f t="shared" ca="1" si="4"/>
        <v>0</v>
      </c>
      <c r="V56" s="417">
        <f t="shared" ca="1" si="4"/>
        <v>0</v>
      </c>
      <c r="W56" s="415">
        <f t="shared" ref="W56:AG56" ca="1" si="5">IF(AND(W$23&gt;$AH$23,W$22&gt;11.5,W$24&lt;$AH$24,W$25&lt;$AH$25),1,0)</f>
        <v>0</v>
      </c>
      <c r="X56" s="415">
        <f t="shared" si="5"/>
        <v>0</v>
      </c>
      <c r="Y56" s="415">
        <f t="shared" si="5"/>
        <v>0</v>
      </c>
      <c r="Z56" s="415">
        <f t="shared" si="5"/>
        <v>0</v>
      </c>
      <c r="AA56" s="415">
        <f t="shared" si="5"/>
        <v>0</v>
      </c>
      <c r="AB56" s="415">
        <f t="shared" si="5"/>
        <v>0</v>
      </c>
      <c r="AC56" s="415">
        <f t="shared" si="5"/>
        <v>0</v>
      </c>
      <c r="AD56" s="415">
        <f t="shared" si="5"/>
        <v>0</v>
      </c>
      <c r="AE56" s="415">
        <f t="shared" si="5"/>
        <v>0</v>
      </c>
      <c r="AF56" s="415">
        <f t="shared" si="5"/>
        <v>0</v>
      </c>
      <c r="AG56" s="415">
        <f t="shared" si="5"/>
        <v>0</v>
      </c>
    </row>
    <row r="57" spans="1:33" x14ac:dyDescent="0.2">
      <c r="A57" t="s">
        <v>323</v>
      </c>
      <c r="D57">
        <f ca="1">IF(AND(D$22 &gt; 11.5, D$24 &lt; $AJ$24, D$25 &lt; $AJ$25),1,0)</f>
        <v>0</v>
      </c>
      <c r="E57" s="422">
        <f t="shared" ref="E57:AG57" ca="1" si="6">IF(AND(E$22 &gt; 11.5, E$24 &lt; $AJ$24, E$25 &lt; $AJ$25),1,0)</f>
        <v>0</v>
      </c>
      <c r="F57" s="422">
        <f t="shared" ca="1" si="6"/>
        <v>0</v>
      </c>
      <c r="G57" s="422">
        <f t="shared" ca="1" si="6"/>
        <v>0</v>
      </c>
      <c r="H57" s="422">
        <f t="shared" ca="1" si="6"/>
        <v>0</v>
      </c>
      <c r="I57" s="422">
        <f t="shared" ca="1" si="6"/>
        <v>0</v>
      </c>
      <c r="J57" s="422">
        <f t="shared" ca="1" si="6"/>
        <v>0</v>
      </c>
      <c r="K57" s="422">
        <f t="shared" ca="1" si="6"/>
        <v>0</v>
      </c>
      <c r="L57" s="422">
        <f t="shared" ca="1" si="6"/>
        <v>0</v>
      </c>
      <c r="M57" s="422">
        <f t="shared" ca="1" si="6"/>
        <v>0</v>
      </c>
      <c r="N57" s="422">
        <f t="shared" ca="1" si="6"/>
        <v>0</v>
      </c>
      <c r="O57" s="422">
        <f t="shared" ca="1" si="6"/>
        <v>0</v>
      </c>
      <c r="P57" s="422">
        <f t="shared" ca="1" si="6"/>
        <v>0</v>
      </c>
      <c r="Q57" s="422">
        <f t="shared" ca="1" si="6"/>
        <v>0</v>
      </c>
      <c r="R57" s="422">
        <f t="shared" ca="1" si="6"/>
        <v>0</v>
      </c>
      <c r="S57" s="422">
        <f t="shared" ca="1" si="6"/>
        <v>0</v>
      </c>
      <c r="T57" s="422">
        <f t="shared" ca="1" si="6"/>
        <v>0</v>
      </c>
      <c r="U57" s="422">
        <f t="shared" ca="1" si="6"/>
        <v>0</v>
      </c>
      <c r="V57" s="422">
        <f t="shared" ca="1" si="6"/>
        <v>0</v>
      </c>
      <c r="W57" s="422">
        <f t="shared" ca="1" si="6"/>
        <v>0</v>
      </c>
      <c r="X57" s="422">
        <f t="shared" si="6"/>
        <v>0</v>
      </c>
      <c r="Y57" s="422">
        <f t="shared" si="6"/>
        <v>0</v>
      </c>
      <c r="Z57" s="422">
        <f t="shared" si="6"/>
        <v>0</v>
      </c>
      <c r="AA57" s="422">
        <f t="shared" si="6"/>
        <v>0</v>
      </c>
      <c r="AB57" s="422">
        <f t="shared" si="6"/>
        <v>0</v>
      </c>
      <c r="AC57" s="422">
        <f t="shared" si="6"/>
        <v>0</v>
      </c>
      <c r="AD57" s="422">
        <f t="shared" si="6"/>
        <v>0</v>
      </c>
      <c r="AE57" s="422">
        <f t="shared" si="6"/>
        <v>0</v>
      </c>
      <c r="AF57" s="422">
        <f t="shared" si="6"/>
        <v>0</v>
      </c>
      <c r="AG57" s="422">
        <f t="shared" si="6"/>
        <v>0</v>
      </c>
    </row>
    <row r="100" spans="4:33" x14ac:dyDescent="0.2">
      <c r="D100" s="88">
        <f>IF(D3="",1,2)</f>
        <v>2</v>
      </c>
      <c r="E100" s="88">
        <f t="shared" ref="E100:AG100" si="7">IF(E3="",1,2)</f>
        <v>2</v>
      </c>
      <c r="F100" s="88">
        <f t="shared" si="7"/>
        <v>1</v>
      </c>
      <c r="G100" s="88">
        <f t="shared" si="7"/>
        <v>1</v>
      </c>
      <c r="H100" s="88">
        <f t="shared" si="7"/>
        <v>1</v>
      </c>
      <c r="I100" s="88">
        <f t="shared" si="7"/>
        <v>1</v>
      </c>
      <c r="J100" s="88">
        <f t="shared" si="7"/>
        <v>1</v>
      </c>
      <c r="K100" s="88">
        <f t="shared" si="7"/>
        <v>1</v>
      </c>
      <c r="L100" s="88">
        <f t="shared" si="7"/>
        <v>1</v>
      </c>
      <c r="M100" s="88">
        <f t="shared" si="7"/>
        <v>1</v>
      </c>
      <c r="N100" s="88">
        <f t="shared" si="7"/>
        <v>1</v>
      </c>
      <c r="O100" s="88">
        <f t="shared" si="7"/>
        <v>1</v>
      </c>
      <c r="P100" s="88">
        <f t="shared" si="7"/>
        <v>1</v>
      </c>
      <c r="Q100" s="88">
        <f t="shared" si="7"/>
        <v>1</v>
      </c>
      <c r="R100" s="88">
        <f t="shared" si="7"/>
        <v>1</v>
      </c>
      <c r="S100" s="88">
        <f t="shared" si="7"/>
        <v>1</v>
      </c>
      <c r="T100" s="88">
        <f t="shared" si="7"/>
        <v>1</v>
      </c>
      <c r="U100" s="88">
        <f t="shared" si="7"/>
        <v>1</v>
      </c>
      <c r="V100" s="88">
        <f t="shared" si="7"/>
        <v>1</v>
      </c>
      <c r="W100" s="88">
        <f t="shared" si="7"/>
        <v>1</v>
      </c>
      <c r="X100" s="88">
        <f t="shared" si="7"/>
        <v>1</v>
      </c>
      <c r="Y100" s="88">
        <f t="shared" si="7"/>
        <v>1</v>
      </c>
      <c r="Z100" s="88">
        <f t="shared" si="7"/>
        <v>1</v>
      </c>
      <c r="AA100" s="88">
        <f t="shared" si="7"/>
        <v>1</v>
      </c>
      <c r="AB100" s="88">
        <f t="shared" si="7"/>
        <v>1</v>
      </c>
      <c r="AC100" s="88">
        <f t="shared" si="7"/>
        <v>1</v>
      </c>
      <c r="AD100" s="88">
        <f t="shared" si="7"/>
        <v>1</v>
      </c>
      <c r="AE100" s="88">
        <f t="shared" si="7"/>
        <v>1</v>
      </c>
      <c r="AF100" s="88">
        <f t="shared" si="7"/>
        <v>1</v>
      </c>
      <c r="AG100" s="88">
        <f t="shared" si="7"/>
        <v>1</v>
      </c>
    </row>
  </sheetData>
  <sheetProtection sheet="1" formatColumns="0" formatRows="0"/>
  <mergeCells count="36">
    <mergeCell ref="A33:B33"/>
    <mergeCell ref="A34:B34"/>
    <mergeCell ref="A42:AJ42"/>
    <mergeCell ref="B36:AJ36"/>
    <mergeCell ref="A39:AJ39"/>
    <mergeCell ref="A40:AJ40"/>
    <mergeCell ref="A41:AJ41"/>
    <mergeCell ref="B37:AL37"/>
    <mergeCell ref="A32:B32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9:B19"/>
    <mergeCell ref="A7:B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3:B6"/>
    <mergeCell ref="C3:C6"/>
    <mergeCell ref="AH3:AH6"/>
    <mergeCell ref="AI3:AI6"/>
    <mergeCell ref="AJ3:AJ6"/>
  </mergeCells>
  <conditionalFormatting sqref="D22">
    <cfRule type="containsText" dxfId="1651" priority="677" operator="containsText" text="f">
      <formula>NOT(ISERROR(SEARCH("f",D22)))</formula>
    </cfRule>
    <cfRule type="containsText" dxfId="1650" priority="678" operator="containsText" text="n">
      <formula>NOT(ISERROR(SEARCH("n",D22)))</formula>
    </cfRule>
  </conditionalFormatting>
  <conditionalFormatting sqref="E22">
    <cfRule type="containsText" dxfId="1649" priority="654" operator="containsText" text="f">
      <formula>NOT(ISERROR(SEARCH("f",E22)))</formula>
    </cfRule>
    <cfRule type="containsText" dxfId="1648" priority="655" operator="containsText" text="n">
      <formula>NOT(ISERROR(SEARCH("n",E22)))</formula>
    </cfRule>
  </conditionalFormatting>
  <conditionalFormatting sqref="F22">
    <cfRule type="containsText" dxfId="1647" priority="631" operator="containsText" text="f">
      <formula>NOT(ISERROR(SEARCH("f",F22)))</formula>
    </cfRule>
    <cfRule type="containsText" dxfId="1646" priority="632" operator="containsText" text="n">
      <formula>NOT(ISERROR(SEARCH("n",F22)))</formula>
    </cfRule>
  </conditionalFormatting>
  <conditionalFormatting sqref="G22">
    <cfRule type="containsText" dxfId="1645" priority="608" operator="containsText" text="f">
      <formula>NOT(ISERROR(SEARCH("f",G22)))</formula>
    </cfRule>
    <cfRule type="containsText" dxfId="1644" priority="609" operator="containsText" text="n">
      <formula>NOT(ISERROR(SEARCH("n",G22)))</formula>
    </cfRule>
  </conditionalFormatting>
  <conditionalFormatting sqref="H22">
    <cfRule type="containsText" dxfId="1643" priority="585" operator="containsText" text="f">
      <formula>NOT(ISERROR(SEARCH("f",H22)))</formula>
    </cfRule>
    <cfRule type="containsText" dxfId="1642" priority="586" operator="containsText" text="n">
      <formula>NOT(ISERROR(SEARCH("n",H22)))</formula>
    </cfRule>
  </conditionalFormatting>
  <conditionalFormatting sqref="I22">
    <cfRule type="containsText" dxfId="1641" priority="562" operator="containsText" text="f">
      <formula>NOT(ISERROR(SEARCH("f",I22)))</formula>
    </cfRule>
    <cfRule type="containsText" dxfId="1640" priority="563" operator="containsText" text="n">
      <formula>NOT(ISERROR(SEARCH("n",I22)))</formula>
    </cfRule>
  </conditionalFormatting>
  <conditionalFormatting sqref="J22">
    <cfRule type="containsText" dxfId="1639" priority="539" operator="containsText" text="f">
      <formula>NOT(ISERROR(SEARCH("f",J22)))</formula>
    </cfRule>
    <cfRule type="containsText" dxfId="1638" priority="540" operator="containsText" text="n">
      <formula>NOT(ISERROR(SEARCH("n",J22)))</formula>
    </cfRule>
  </conditionalFormatting>
  <conditionalFormatting sqref="K22">
    <cfRule type="containsText" dxfId="1637" priority="516" operator="containsText" text="f">
      <formula>NOT(ISERROR(SEARCH("f",K22)))</formula>
    </cfRule>
    <cfRule type="containsText" dxfId="1636" priority="517" operator="containsText" text="n">
      <formula>NOT(ISERROR(SEARCH("n",K22)))</formula>
    </cfRule>
  </conditionalFormatting>
  <conditionalFormatting sqref="L22">
    <cfRule type="containsText" dxfId="1635" priority="493" operator="containsText" text="f">
      <formula>NOT(ISERROR(SEARCH("f",L22)))</formula>
    </cfRule>
    <cfRule type="containsText" dxfId="1634" priority="494" operator="containsText" text="n">
      <formula>NOT(ISERROR(SEARCH("n",L22)))</formula>
    </cfRule>
  </conditionalFormatting>
  <conditionalFormatting sqref="M22">
    <cfRule type="containsText" dxfId="1633" priority="470" operator="containsText" text="f">
      <formula>NOT(ISERROR(SEARCH("f",M22)))</formula>
    </cfRule>
    <cfRule type="containsText" dxfId="1632" priority="471" operator="containsText" text="n">
      <formula>NOT(ISERROR(SEARCH("n",M22)))</formula>
    </cfRule>
  </conditionalFormatting>
  <conditionalFormatting sqref="N22">
    <cfRule type="containsText" dxfId="1631" priority="447" operator="containsText" text="f">
      <formula>NOT(ISERROR(SEARCH("f",N22)))</formula>
    </cfRule>
    <cfRule type="containsText" dxfId="1630" priority="448" operator="containsText" text="n">
      <formula>NOT(ISERROR(SEARCH("n",N22)))</formula>
    </cfRule>
  </conditionalFormatting>
  <conditionalFormatting sqref="O22">
    <cfRule type="containsText" dxfId="1629" priority="424" operator="containsText" text="f">
      <formula>NOT(ISERROR(SEARCH("f",O22)))</formula>
    </cfRule>
    <cfRule type="containsText" dxfId="1628" priority="425" operator="containsText" text="n">
      <formula>NOT(ISERROR(SEARCH("n",O22)))</formula>
    </cfRule>
  </conditionalFormatting>
  <conditionalFormatting sqref="P22">
    <cfRule type="containsText" dxfId="1627" priority="401" operator="containsText" text="f">
      <formula>NOT(ISERROR(SEARCH("f",P22)))</formula>
    </cfRule>
    <cfRule type="containsText" dxfId="1626" priority="402" operator="containsText" text="n">
      <formula>NOT(ISERROR(SEARCH("n",P22)))</formula>
    </cfRule>
  </conditionalFormatting>
  <conditionalFormatting sqref="Q22">
    <cfRule type="containsText" dxfId="1625" priority="378" operator="containsText" text="f">
      <formula>NOT(ISERROR(SEARCH("f",Q22)))</formula>
    </cfRule>
    <cfRule type="containsText" dxfId="1624" priority="379" operator="containsText" text="n">
      <formula>NOT(ISERROR(SEARCH("n",Q22)))</formula>
    </cfRule>
  </conditionalFormatting>
  <conditionalFormatting sqref="R22">
    <cfRule type="containsText" dxfId="1623" priority="355" operator="containsText" text="f">
      <formula>NOT(ISERROR(SEARCH("f",R22)))</formula>
    </cfRule>
    <cfRule type="containsText" dxfId="1622" priority="356" operator="containsText" text="n">
      <formula>NOT(ISERROR(SEARCH("n",R22)))</formula>
    </cfRule>
  </conditionalFormatting>
  <conditionalFormatting sqref="S22">
    <cfRule type="containsText" dxfId="1621" priority="332" operator="containsText" text="f">
      <formula>NOT(ISERROR(SEARCH("f",S22)))</formula>
    </cfRule>
    <cfRule type="containsText" dxfId="1620" priority="333" operator="containsText" text="n">
      <formula>NOT(ISERROR(SEARCH("n",S22)))</formula>
    </cfRule>
  </conditionalFormatting>
  <conditionalFormatting sqref="T22">
    <cfRule type="containsText" dxfId="1619" priority="309" operator="containsText" text="f">
      <formula>NOT(ISERROR(SEARCH("f",T22)))</formula>
    </cfRule>
    <cfRule type="containsText" dxfId="1618" priority="310" operator="containsText" text="n">
      <formula>NOT(ISERROR(SEARCH("n",T22)))</formula>
    </cfRule>
  </conditionalFormatting>
  <conditionalFormatting sqref="U22">
    <cfRule type="containsText" dxfId="1617" priority="286" operator="containsText" text="f">
      <formula>NOT(ISERROR(SEARCH("f",U22)))</formula>
    </cfRule>
    <cfRule type="containsText" dxfId="1616" priority="287" operator="containsText" text="n">
      <formula>NOT(ISERROR(SEARCH("n",U22)))</formula>
    </cfRule>
  </conditionalFormatting>
  <conditionalFormatting sqref="V22">
    <cfRule type="containsText" dxfId="1615" priority="263" operator="containsText" text="f">
      <formula>NOT(ISERROR(SEARCH("f",V22)))</formula>
    </cfRule>
    <cfRule type="containsText" dxfId="1614" priority="264" operator="containsText" text="n">
      <formula>NOT(ISERROR(SEARCH("n",V22)))</formula>
    </cfRule>
  </conditionalFormatting>
  <conditionalFormatting sqref="W22">
    <cfRule type="containsText" dxfId="1613" priority="240" operator="containsText" text="f">
      <formula>NOT(ISERROR(SEARCH("f",W22)))</formula>
    </cfRule>
    <cfRule type="containsText" dxfId="1612" priority="241" operator="containsText" text="n">
      <formula>NOT(ISERROR(SEARCH("n",W22)))</formula>
    </cfRule>
  </conditionalFormatting>
  <conditionalFormatting sqref="X22">
    <cfRule type="containsText" dxfId="1611" priority="217" operator="containsText" text="f">
      <formula>NOT(ISERROR(SEARCH("f",X22)))</formula>
    </cfRule>
    <cfRule type="containsText" dxfId="1610" priority="218" operator="containsText" text="n">
      <formula>NOT(ISERROR(SEARCH("n",X22)))</formula>
    </cfRule>
  </conditionalFormatting>
  <conditionalFormatting sqref="Y22">
    <cfRule type="containsText" dxfId="1609" priority="194" operator="containsText" text="f">
      <formula>NOT(ISERROR(SEARCH("f",Y22)))</formula>
    </cfRule>
    <cfRule type="containsText" dxfId="1608" priority="195" operator="containsText" text="n">
      <formula>NOT(ISERROR(SEARCH("n",Y22)))</formula>
    </cfRule>
  </conditionalFormatting>
  <conditionalFormatting sqref="Z22">
    <cfRule type="containsText" dxfId="1607" priority="171" operator="containsText" text="f">
      <formula>NOT(ISERROR(SEARCH("f",Z22)))</formula>
    </cfRule>
    <cfRule type="containsText" dxfId="1606" priority="172" operator="containsText" text="n">
      <formula>NOT(ISERROR(SEARCH("n",Z22)))</formula>
    </cfRule>
  </conditionalFormatting>
  <conditionalFormatting sqref="AA22">
    <cfRule type="containsText" dxfId="1605" priority="148" operator="containsText" text="f">
      <formula>NOT(ISERROR(SEARCH("f",AA22)))</formula>
    </cfRule>
    <cfRule type="containsText" dxfId="1604" priority="149" operator="containsText" text="n">
      <formula>NOT(ISERROR(SEARCH("n",AA22)))</formula>
    </cfRule>
  </conditionalFormatting>
  <conditionalFormatting sqref="AB22">
    <cfRule type="containsText" dxfId="1603" priority="125" operator="containsText" text="f">
      <formula>NOT(ISERROR(SEARCH("f",AB22)))</formula>
    </cfRule>
    <cfRule type="containsText" dxfId="1602" priority="126" operator="containsText" text="n">
      <formula>NOT(ISERROR(SEARCH("n",AB22)))</formula>
    </cfRule>
  </conditionalFormatting>
  <conditionalFormatting sqref="AC22">
    <cfRule type="containsText" dxfId="1601" priority="102" operator="containsText" text="f">
      <formula>NOT(ISERROR(SEARCH("f",AC22)))</formula>
    </cfRule>
    <cfRule type="containsText" dxfId="1600" priority="103" operator="containsText" text="n">
      <formula>NOT(ISERROR(SEARCH("n",AC22)))</formula>
    </cfRule>
  </conditionalFormatting>
  <conditionalFormatting sqref="AD22">
    <cfRule type="containsText" dxfId="1599" priority="79" operator="containsText" text="f">
      <formula>NOT(ISERROR(SEARCH("f",AD22)))</formula>
    </cfRule>
    <cfRule type="containsText" dxfId="1598" priority="80" operator="containsText" text="n">
      <formula>NOT(ISERROR(SEARCH("n",AD22)))</formula>
    </cfRule>
  </conditionalFormatting>
  <conditionalFormatting sqref="AE22">
    <cfRule type="containsText" dxfId="1597" priority="56" operator="containsText" text="f">
      <formula>NOT(ISERROR(SEARCH("f",AE22)))</formula>
    </cfRule>
    <cfRule type="containsText" dxfId="1596" priority="57" operator="containsText" text="n">
      <formula>NOT(ISERROR(SEARCH("n",AE22)))</formula>
    </cfRule>
  </conditionalFormatting>
  <conditionalFormatting sqref="AF22">
    <cfRule type="containsText" dxfId="1595" priority="33" operator="containsText" text="f">
      <formula>NOT(ISERROR(SEARCH("f",AF22)))</formula>
    </cfRule>
    <cfRule type="containsText" dxfId="1594" priority="34" operator="containsText" text="n">
      <formula>NOT(ISERROR(SEARCH("n",AF22)))</formula>
    </cfRule>
  </conditionalFormatting>
  <conditionalFormatting sqref="AG22">
    <cfRule type="containsText" dxfId="1593" priority="19" operator="containsText" text="f">
      <formula>NOT(ISERROR(SEARCH("f",AG22)))</formula>
    </cfRule>
    <cfRule type="containsText" dxfId="1592" priority="20" operator="containsText" text="n">
      <formula>NOT(ISERROR(SEARCH("n",AG22)))</formula>
    </cfRule>
  </conditionalFormatting>
  <conditionalFormatting sqref="D22:AG22">
    <cfRule type="cellIs" dxfId="1591" priority="711" operator="notBetween">
      <formula>7</formula>
      <formula>12.5</formula>
    </cfRule>
  </conditionalFormatting>
  <conditionalFormatting sqref="D9:AG12">
    <cfRule type="containsText" dxfId="1590" priority="11" operator="containsText" text="&lt;">
      <formula>NOT(ISERROR(SEARCH("&lt;",D9)))</formula>
    </cfRule>
  </conditionalFormatting>
  <conditionalFormatting sqref="D23:AG34">
    <cfRule type="containsText" dxfId="1589" priority="10" operator="containsText" text="&lt;">
      <formula>NOT(ISERROR(SEARCH("&lt;",D23)))</formula>
    </cfRule>
  </conditionalFormatting>
  <conditionalFormatting sqref="D23:AG23">
    <cfRule type="expression" dxfId="1588" priority="12">
      <formula>D$54=1</formula>
    </cfRule>
    <cfRule type="expression" dxfId="1587" priority="13">
      <formula>D$55=1</formula>
    </cfRule>
    <cfRule type="expression" dxfId="1586" priority="15">
      <formula>D$56=1</formula>
    </cfRule>
    <cfRule type="expression" dxfId="1585" priority="1" stopIfTrue="1">
      <formula>D$57=1</formula>
    </cfRule>
  </conditionalFormatting>
  <conditionalFormatting sqref="D9:AG12 D23:AG34">
    <cfRule type="cellIs" dxfId="1584" priority="16" operator="greaterThan">
      <formula>$AJ9</formula>
    </cfRule>
    <cfRule type="cellIs" dxfId="1583" priority="17" operator="greaterThan">
      <formula>$AI9</formula>
    </cfRule>
    <cfRule type="cellIs" dxfId="1582" priority="18" operator="greaterThan">
      <formula>$AH9</formula>
    </cfRule>
  </conditionalFormatting>
  <conditionalFormatting sqref="D23:AG34 D9:AG12">
    <cfRule type="containsText" dxfId="1581" priority="9" operator="containsText" text="n.">
      <formula>NOT(ISERROR(SEARCH("n.",D9)))</formula>
    </cfRule>
  </conditionalFormatting>
  <conditionalFormatting sqref="D13:AG20">
    <cfRule type="containsText" dxfId="1580" priority="5" operator="containsText" text="&lt;">
      <formula>NOT(ISERROR(SEARCH("&lt;",D13)))</formula>
    </cfRule>
    <cfRule type="containsText" dxfId="1579" priority="6" operator="containsText" text="n.">
      <formula>NOT(ISERROR(SEARCH("n.",D13)))</formula>
    </cfRule>
  </conditionalFormatting>
  <pageMargins left="1.1811023622047245" right="0.78740157480314965" top="1.7322834645669292" bottom="0.59055118110236227" header="0" footer="0.39370078740157483"/>
  <pageSetup paperSize="8" fitToWidth="0" fitToHeight="0" orientation="landscape" cellComments="atEnd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65" operator="containsText" id="{E15725CB-F113-467E-BA5D-B38AA8953DDD}">
            <xm:f>NOT(ISERROR(SEARCH("-",D22)))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ontainsText" priority="642" operator="containsText" id="{5F38C6E6-756D-4727-A26C-DD0F267445F0}">
            <xm:f>NOT(ISERROR(SEARCH("-",E22)))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619" operator="containsText" id="{07395C1C-ACA3-42CC-A447-FBA790F5C335}">
            <xm:f>NOT(ISERROR(SEARCH("-",F22)))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596" operator="containsText" id="{D92CE007-6A71-4A5F-B27D-E7F518B2D1D6}">
            <xm:f>NOT(ISERROR(SEARCH("-",G22)))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containsText" priority="573" operator="containsText" id="{BE2313BD-9A30-4801-BA1B-993F9517BFE8}">
            <xm:f>NOT(ISERROR(SEARCH("-",H22)))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ontainsText" priority="550" operator="containsText" id="{F2E40584-CB49-461B-AD2B-D32922CC8178}">
            <xm:f>NOT(ISERROR(SEARCH("-",I22)))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I22</xm:sqref>
        </x14:conditionalFormatting>
        <x14:conditionalFormatting xmlns:xm="http://schemas.microsoft.com/office/excel/2006/main">
          <x14:cfRule type="containsText" priority="527" operator="containsText" id="{DB5FBAD4-2BEC-4C2D-9FDE-2021647DC2B4}">
            <xm:f>NOT(ISERROR(SEARCH("-",J22)))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J22</xm:sqref>
        </x14:conditionalFormatting>
        <x14:conditionalFormatting xmlns:xm="http://schemas.microsoft.com/office/excel/2006/main">
          <x14:cfRule type="containsText" priority="504" operator="containsText" id="{65C50585-53DF-4A64-808B-4C5245C9EB21}">
            <xm:f>NOT(ISERROR(SEARCH("-",K22)))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K22</xm:sqref>
        </x14:conditionalFormatting>
        <x14:conditionalFormatting xmlns:xm="http://schemas.microsoft.com/office/excel/2006/main">
          <x14:cfRule type="containsText" priority="481" operator="containsText" id="{902818B5-B84A-4CE0-BE9A-6EE7DDBE3E06}">
            <xm:f>NOT(ISERROR(SEARCH("-",L22)))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L22</xm:sqref>
        </x14:conditionalFormatting>
        <x14:conditionalFormatting xmlns:xm="http://schemas.microsoft.com/office/excel/2006/main">
          <x14:cfRule type="containsText" priority="458" operator="containsText" id="{CAAF8EE1-70AC-4D27-8BEE-AA86180D7B2F}">
            <xm:f>NOT(ISERROR(SEARCH("-",M22)))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M22</xm:sqref>
        </x14:conditionalFormatting>
        <x14:conditionalFormatting xmlns:xm="http://schemas.microsoft.com/office/excel/2006/main">
          <x14:cfRule type="containsText" priority="435" operator="containsText" id="{A82D01FA-F57D-4236-8547-2B633CD0F87E}">
            <xm:f>NOT(ISERROR(SEARCH("-",N22)))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N22</xm:sqref>
        </x14:conditionalFormatting>
        <x14:conditionalFormatting xmlns:xm="http://schemas.microsoft.com/office/excel/2006/main">
          <x14:cfRule type="containsText" priority="403" operator="containsText" id="{46CC8537-C45C-4657-AAA9-5CB8AEE04BF5}">
            <xm:f>NOT(ISERROR(SEARCH("-",O22)))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O22</xm:sqref>
        </x14:conditionalFormatting>
        <x14:conditionalFormatting xmlns:xm="http://schemas.microsoft.com/office/excel/2006/main">
          <x14:cfRule type="containsText" priority="380" operator="containsText" id="{C48B7EB7-0CB5-4E85-BEA5-9DBC083D3CD2}">
            <xm:f>NOT(ISERROR(SEARCH("-",P22)))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P22</xm:sqref>
        </x14:conditionalFormatting>
        <x14:conditionalFormatting xmlns:xm="http://schemas.microsoft.com/office/excel/2006/main">
          <x14:cfRule type="containsText" priority="357" operator="containsText" id="{1232C17D-CF5E-446C-91AB-8C8B6F1F0E1D}">
            <xm:f>NOT(ISERROR(SEARCH("-",Q22)))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Q22</xm:sqref>
        </x14:conditionalFormatting>
        <x14:conditionalFormatting xmlns:xm="http://schemas.microsoft.com/office/excel/2006/main">
          <x14:cfRule type="containsText" priority="334" operator="containsText" id="{A293F6B5-531F-431F-917C-8110ABA92421}">
            <xm:f>NOT(ISERROR(SEARCH("-",R22)))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R22</xm:sqref>
        </x14:conditionalFormatting>
        <x14:conditionalFormatting xmlns:xm="http://schemas.microsoft.com/office/excel/2006/main">
          <x14:cfRule type="containsText" priority="311" operator="containsText" id="{D69C8028-ED7E-4507-A6B9-38F5E6DFA560}">
            <xm:f>NOT(ISERROR(SEARCH("-",S22)))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S22</xm:sqref>
        </x14:conditionalFormatting>
        <x14:conditionalFormatting xmlns:xm="http://schemas.microsoft.com/office/excel/2006/main">
          <x14:cfRule type="containsText" priority="288" operator="containsText" id="{942B7287-3DF9-4589-8C94-A19656C0B67F}">
            <xm:f>NOT(ISERROR(SEARCH("-",T22)))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T22</xm:sqref>
        </x14:conditionalFormatting>
        <x14:conditionalFormatting xmlns:xm="http://schemas.microsoft.com/office/excel/2006/main">
          <x14:cfRule type="containsText" priority="265" operator="containsText" id="{10C18627-F02D-4BC1-82A7-B3168E0E0A54}">
            <xm:f>NOT(ISERROR(SEARCH("-",U22)))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U22</xm:sqref>
        </x14:conditionalFormatting>
        <x14:conditionalFormatting xmlns:xm="http://schemas.microsoft.com/office/excel/2006/main">
          <x14:cfRule type="containsText" priority="242" operator="containsText" id="{9AA80ED8-2815-49F0-91E4-84D352E3CAD2}">
            <xm:f>NOT(ISERROR(SEARCH("-",V22)))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V22</xm:sqref>
        </x14:conditionalFormatting>
        <x14:conditionalFormatting xmlns:xm="http://schemas.microsoft.com/office/excel/2006/main">
          <x14:cfRule type="containsText" priority="219" operator="containsText" id="{7FE3705A-CD87-48F4-8349-014B2DFC3696}">
            <xm:f>NOT(ISERROR(SEARCH("-",W22)))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W22</xm:sqref>
        </x14:conditionalFormatting>
        <x14:conditionalFormatting xmlns:xm="http://schemas.microsoft.com/office/excel/2006/main">
          <x14:cfRule type="containsText" priority="196" operator="containsText" id="{164CC5CC-B6E1-4BDD-8400-EFF16AFE1664}">
            <xm:f>NOT(ISERROR(SEARCH("-",X22)))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X22</xm:sqref>
        </x14:conditionalFormatting>
        <x14:conditionalFormatting xmlns:xm="http://schemas.microsoft.com/office/excel/2006/main">
          <x14:cfRule type="containsText" priority="173" operator="containsText" id="{4970BB74-311C-48BA-A144-DBB15FC2A2C5}">
            <xm:f>NOT(ISERROR(SEARCH("-",Y22)))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Y22</xm:sqref>
        </x14:conditionalFormatting>
        <x14:conditionalFormatting xmlns:xm="http://schemas.microsoft.com/office/excel/2006/main">
          <x14:cfRule type="containsText" priority="150" operator="containsText" id="{87999FF4-C788-47B9-B5CA-03D44D5AD53B}">
            <xm:f>NOT(ISERROR(SEARCH("-",Z22)))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Z22</xm:sqref>
        </x14:conditionalFormatting>
        <x14:conditionalFormatting xmlns:xm="http://schemas.microsoft.com/office/excel/2006/main">
          <x14:cfRule type="containsText" priority="127" operator="containsText" id="{6F0B81DB-F8FC-4229-9B3B-92D1F6500803}">
            <xm:f>NOT(ISERROR(SEARCH("-",AA22)))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AA22</xm:sqref>
        </x14:conditionalFormatting>
        <x14:conditionalFormatting xmlns:xm="http://schemas.microsoft.com/office/excel/2006/main">
          <x14:cfRule type="containsText" priority="104" operator="containsText" id="{3AE5FE5E-DC5A-4344-87F9-D317A2352A06}">
            <xm:f>NOT(ISERROR(SEARCH("-",AB22)))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AB22</xm:sqref>
        </x14:conditionalFormatting>
        <x14:conditionalFormatting xmlns:xm="http://schemas.microsoft.com/office/excel/2006/main">
          <x14:cfRule type="containsText" priority="81" operator="containsText" id="{5E01DCB9-394D-45A9-A08E-C7121FE91701}">
            <xm:f>NOT(ISERROR(SEARCH("-",AC22)))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AC22</xm:sqref>
        </x14:conditionalFormatting>
        <x14:conditionalFormatting xmlns:xm="http://schemas.microsoft.com/office/excel/2006/main">
          <x14:cfRule type="containsText" priority="58" operator="containsText" id="{3CDDEFA9-0018-4D6E-80BF-0B1501C74713}">
            <xm:f>NOT(ISERROR(SEARCH("-",AD22)))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AD22</xm:sqref>
        </x14:conditionalFormatting>
        <x14:conditionalFormatting xmlns:xm="http://schemas.microsoft.com/office/excel/2006/main">
          <x14:cfRule type="containsText" priority="35" operator="containsText" id="{D337275D-5511-4171-AD18-73BA414FE395}">
            <xm:f>NOT(ISERROR(SEARCH("-",AE22)))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AE22</xm:sqref>
        </x14:conditionalFormatting>
        <x14:conditionalFormatting xmlns:xm="http://schemas.microsoft.com/office/excel/2006/main">
          <x14:cfRule type="containsText" priority="21" operator="containsText" id="{6E1808B7-A900-4BCC-9E15-002054FFF4F2}">
            <xm:f>NOT(ISERROR(SEARCH("-",AF22)))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AF22</xm:sqref>
        </x14:conditionalFormatting>
        <x14:conditionalFormatting xmlns:xm="http://schemas.microsoft.com/office/excel/2006/main">
          <x14:cfRule type="containsText" priority="14" operator="containsText" id="{D8E2A4CD-A2BD-4C91-80C2-99A852762119}">
            <xm:f>NOT(ISERROR(SEARCH("-",AG22)))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AG22</xm:sqref>
        </x14:conditionalFormatting>
        <x14:conditionalFormatting xmlns:xm="http://schemas.microsoft.com/office/excel/2006/main">
          <x14:cfRule type="containsText" priority="4" operator="containsText" id="{90D69385-4146-4F92-ACF1-B09D7D216A1A}">
            <xm:f>NOT(ISERROR(SEARCH("-",D9)))</xm:f>
            <xm:f>"-"</xm:f>
            <x14:dxf>
              <font>
                <color auto="1"/>
              </font>
              <fill>
                <patternFill>
                  <bgColor theme="0"/>
                </patternFill>
              </fill>
            </x14:dxf>
          </x14:cfRule>
          <xm:sqref>D9:AG20</xm:sqref>
        </x14:conditionalFormatting>
        <x14:conditionalFormatting xmlns:xm="http://schemas.microsoft.com/office/excel/2006/main">
          <x14:cfRule type="containsText" priority="7" operator="containsText" id="{E9EACD8A-56C3-40C6-B7B9-7276FFB30B72}">
            <xm:f>NOT(ISERROR(SEARCH("-",D23)))</xm:f>
            <xm:f>"-"</xm:f>
            <x14:dxf>
              <font>
                <color auto="1"/>
              </font>
              <fill>
                <patternFill>
                  <bgColor theme="0"/>
                </patternFill>
              </fill>
            </x14:dxf>
          </x14:cfRule>
          <xm:sqref>D23:AG34</xm:sqref>
        </x14:conditionalFormatting>
        <x14:conditionalFormatting xmlns:xm="http://schemas.microsoft.com/office/excel/2006/main">
          <x14:cfRule type="expression" priority="8" id="{8635BD08-EA11-4F4A-AFFC-1E15778511E0}">
            <xm:f>D13&gt;'LAGA RC'!$AL13</xm:f>
            <x14:dxf>
              <font>
                <b/>
                <i val="0"/>
                <color theme="0"/>
              </font>
              <fill>
                <patternFill>
                  <bgColor theme="1"/>
                </patternFill>
              </fill>
            </x14:dxf>
          </x14:cfRule>
          <xm:sqref>D13:AG20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2">
    <tabColor theme="0" tint="-0.14999847407452621"/>
  </sheetPr>
  <dimension ref="A1:AK102"/>
  <sheetViews>
    <sheetView tabSelected="1" zoomScale="115" zoomScaleNormal="115" workbookViewId="0">
      <selection activeCell="D14" sqref="D14"/>
    </sheetView>
  </sheetViews>
  <sheetFormatPr baseColWidth="10" defaultRowHeight="11.25" x14ac:dyDescent="0.2"/>
  <cols>
    <col min="1" max="1" width="6.5" style="92" customWidth="1"/>
    <col min="2" max="2" width="30.33203125" style="88" customWidth="1"/>
    <col min="3" max="3" width="9.83203125" style="88" customWidth="1"/>
    <col min="4" max="5" width="13.83203125" style="88" customWidth="1"/>
    <col min="6" max="33" width="13.83203125" style="88" hidden="1" customWidth="1"/>
    <col min="34" max="34" width="12" style="88" customWidth="1"/>
    <col min="35" max="16384" width="12" style="88"/>
  </cols>
  <sheetData>
    <row r="1" spans="1:37" ht="15" x14ac:dyDescent="0.2">
      <c r="A1" s="89" t="s">
        <v>316</v>
      </c>
      <c r="B1"/>
      <c r="C1"/>
      <c r="D1"/>
      <c r="E1"/>
      <c r="F1"/>
      <c r="G1"/>
      <c r="H1"/>
      <c r="I1"/>
    </row>
    <row r="2" spans="1:37" ht="15" hidden="1" x14ac:dyDescent="0.2">
      <c r="A2" s="89"/>
      <c r="B2"/>
      <c r="C2"/>
      <c r="D2"/>
      <c r="E2"/>
      <c r="F2"/>
      <c r="G2"/>
      <c r="H2"/>
      <c r="I2"/>
    </row>
    <row r="3" spans="1:37" ht="12" thickBot="1" x14ac:dyDescent="0.25">
      <c r="A3" s="90"/>
      <c r="B3"/>
      <c r="C3"/>
      <c r="D3"/>
      <c r="E3"/>
      <c r="F3"/>
      <c r="G3"/>
      <c r="H3"/>
      <c r="I3"/>
    </row>
    <row r="4" spans="1:37" s="92" customFormat="1" x14ac:dyDescent="0.2">
      <c r="A4" s="586" t="s">
        <v>154</v>
      </c>
      <c r="B4" s="590" t="s">
        <v>0</v>
      </c>
      <c r="C4" s="594" t="s">
        <v>1</v>
      </c>
      <c r="D4" s="290" t="str">
        <f>IF(ISBLANK(Eingabe!G1),"",Eingabe!G1)</f>
        <v>C1</v>
      </c>
      <c r="E4" s="291" t="str">
        <f>IF(ISBLANK(Eingabe!H1),"",Eingabe!H1)</f>
        <v>C2</v>
      </c>
      <c r="F4" s="291" t="str">
        <f>IF(ISBLANK(Eingabe!I1),"",Eingabe!I1)</f>
        <v/>
      </c>
      <c r="G4" s="291" t="str">
        <f>IF(ISBLANK(Eingabe!J1),"",Eingabe!J1)</f>
        <v/>
      </c>
      <c r="H4" s="291" t="str">
        <f>IF(ISBLANK(Eingabe!K1),"",Eingabe!K1)</f>
        <v/>
      </c>
      <c r="I4" s="291" t="str">
        <f>IF(ISBLANK(Eingabe!L1),"",Eingabe!L1)</f>
        <v/>
      </c>
      <c r="J4" s="291" t="str">
        <f>IF(ISBLANK(Eingabe!M1),"",Eingabe!M1)</f>
        <v/>
      </c>
      <c r="K4" s="291" t="str">
        <f>IF(ISBLANK(Eingabe!N1),"",Eingabe!N1)</f>
        <v/>
      </c>
      <c r="L4" s="291" t="str">
        <f>IF(ISBLANK(Eingabe!O1),"",Eingabe!O1)</f>
        <v/>
      </c>
      <c r="M4" s="291" t="str">
        <f>IF(ISBLANK(Eingabe!P1),"",Eingabe!P1)</f>
        <v/>
      </c>
      <c r="N4" s="291" t="str">
        <f>IF(ISBLANK(Eingabe!Q1),"",Eingabe!Q1)</f>
        <v/>
      </c>
      <c r="O4" s="291" t="str">
        <f>IF(ISBLANK(Eingabe!R1),"",Eingabe!R1)</f>
        <v/>
      </c>
      <c r="P4" s="291" t="str">
        <f>IF(ISBLANK(Eingabe!S1),"",Eingabe!S1)</f>
        <v/>
      </c>
      <c r="Q4" s="291" t="str">
        <f>IF(ISBLANK(Eingabe!T1),"",Eingabe!T1)</f>
        <v/>
      </c>
      <c r="R4" s="291" t="str">
        <f>IF(ISBLANK(Eingabe!U1),"",Eingabe!U1)</f>
        <v/>
      </c>
      <c r="S4" s="291" t="str">
        <f>IF(ISBLANK(Eingabe!V1),"",Eingabe!V1)</f>
        <v/>
      </c>
      <c r="T4" s="291" t="str">
        <f>IF(ISBLANK(Eingabe!W1),"",Eingabe!W1)</f>
        <v/>
      </c>
      <c r="U4" s="291" t="str">
        <f>IF(ISBLANK(Eingabe!X1),"",Eingabe!X1)</f>
        <v/>
      </c>
      <c r="V4" s="291" t="str">
        <f>IF(ISBLANK(Eingabe!Y1),"",Eingabe!Y1)</f>
        <v/>
      </c>
      <c r="W4" s="291" t="str">
        <f>IF(ISBLANK(Eingabe!Z1),"",Eingabe!Z1)</f>
        <v/>
      </c>
      <c r="X4" s="291" t="str">
        <f>IF(ISBLANK(Eingabe!AA1),"",Eingabe!AA1)</f>
        <v/>
      </c>
      <c r="Y4" s="291" t="str">
        <f>IF(ISBLANK(Eingabe!AB1),"",Eingabe!AB1)</f>
        <v/>
      </c>
      <c r="Z4" s="291" t="str">
        <f>IF(ISBLANK(Eingabe!AC1),"",Eingabe!AC1)</f>
        <v/>
      </c>
      <c r="AA4" s="291" t="str">
        <f>IF(ISBLANK(Eingabe!AD1),"",Eingabe!AD1)</f>
        <v/>
      </c>
      <c r="AB4" s="291" t="str">
        <f>IF(ISBLANK(Eingabe!AE1),"",Eingabe!AE1)</f>
        <v/>
      </c>
      <c r="AC4" s="291" t="str">
        <f>IF(ISBLANK(Eingabe!AF1),"",Eingabe!AF1)</f>
        <v/>
      </c>
      <c r="AD4" s="291" t="str">
        <f>IF(ISBLANK(Eingabe!AG1),"",Eingabe!AG1)</f>
        <v/>
      </c>
      <c r="AE4" s="291" t="str">
        <f>IF(ISBLANK(Eingabe!AH1),"",Eingabe!AH1)</f>
        <v/>
      </c>
      <c r="AF4" s="291" t="str">
        <f>IF(ISBLANK(Eingabe!AI1),"",Eingabe!AI1)</f>
        <v/>
      </c>
      <c r="AG4" s="292" t="str">
        <f>IF(ISBLANK(Eingabe!AJ1),"",Eingabe!AJ1)</f>
        <v/>
      </c>
      <c r="AH4" s="597" t="s">
        <v>155</v>
      </c>
      <c r="AI4" s="601" t="s">
        <v>309</v>
      </c>
      <c r="AJ4" s="605" t="s">
        <v>310</v>
      </c>
      <c r="AK4" s="578" t="s">
        <v>311</v>
      </c>
    </row>
    <row r="5" spans="1:37" s="92" customFormat="1" x14ac:dyDescent="0.2">
      <c r="A5" s="587"/>
      <c r="B5" s="591"/>
      <c r="C5" s="595"/>
      <c r="D5" s="293" t="str">
        <f>IF(ISBLANK(Eingabe!G2),"",Eingabe!G2)</f>
        <v>Erk.-St.</v>
      </c>
      <c r="E5" s="294" t="str">
        <f>IF(ISBLANK(Eingabe!H2),"",Eingabe!H2)</f>
        <v>Erk.-St.</v>
      </c>
      <c r="F5" s="294" t="str">
        <f>IF(ISBLANK(Eingabe!I2),"",Eingabe!I2)</f>
        <v/>
      </c>
      <c r="G5" s="294" t="str">
        <f>IF(ISBLANK(Eingabe!J2),"",Eingabe!J2)</f>
        <v/>
      </c>
      <c r="H5" s="294" t="str">
        <f>IF(ISBLANK(Eingabe!K2),"",Eingabe!K2)</f>
        <v/>
      </c>
      <c r="I5" s="294" t="str">
        <f>IF(ISBLANK(Eingabe!L2),"",Eingabe!L2)</f>
        <v/>
      </c>
      <c r="J5" s="294" t="str">
        <f>IF(ISBLANK(Eingabe!M2),"",Eingabe!M2)</f>
        <v/>
      </c>
      <c r="K5" s="294" t="str">
        <f>IF(ISBLANK(Eingabe!N2),"",Eingabe!N2)</f>
        <v/>
      </c>
      <c r="L5" s="294" t="str">
        <f>IF(ISBLANK(Eingabe!O2),"",Eingabe!O2)</f>
        <v/>
      </c>
      <c r="M5" s="294" t="str">
        <f>IF(ISBLANK(Eingabe!P2),"",Eingabe!P2)</f>
        <v/>
      </c>
      <c r="N5" s="294" t="str">
        <f>IF(ISBLANK(Eingabe!Q2),"",Eingabe!Q2)</f>
        <v/>
      </c>
      <c r="O5" s="294" t="str">
        <f>IF(ISBLANK(Eingabe!R2),"",Eingabe!R2)</f>
        <v/>
      </c>
      <c r="P5" s="294" t="str">
        <f>IF(ISBLANK(Eingabe!S2),"",Eingabe!S2)</f>
        <v/>
      </c>
      <c r="Q5" s="294" t="str">
        <f>IF(ISBLANK(Eingabe!T2),"",Eingabe!T2)</f>
        <v/>
      </c>
      <c r="R5" s="294" t="str">
        <f>IF(ISBLANK(Eingabe!U2),"",Eingabe!U2)</f>
        <v/>
      </c>
      <c r="S5" s="294" t="str">
        <f>IF(ISBLANK(Eingabe!V2),"",Eingabe!V2)</f>
        <v/>
      </c>
      <c r="T5" s="294" t="str">
        <f>IF(ISBLANK(Eingabe!W2),"",Eingabe!W2)</f>
        <v/>
      </c>
      <c r="U5" s="294" t="str">
        <f>IF(ISBLANK(Eingabe!X2),"",Eingabe!X2)</f>
        <v/>
      </c>
      <c r="V5" s="294" t="str">
        <f>IF(ISBLANK(Eingabe!Y2),"",Eingabe!Y2)</f>
        <v/>
      </c>
      <c r="W5" s="294" t="str">
        <f>IF(ISBLANK(Eingabe!Z2),"",Eingabe!Z2)</f>
        <v/>
      </c>
      <c r="X5" s="294" t="str">
        <f>IF(ISBLANK(Eingabe!AA2),"",Eingabe!AA2)</f>
        <v/>
      </c>
      <c r="Y5" s="294" t="str">
        <f>IF(ISBLANK(Eingabe!AB2),"",Eingabe!AB2)</f>
        <v/>
      </c>
      <c r="Z5" s="294" t="str">
        <f>IF(ISBLANK(Eingabe!AC2),"",Eingabe!AC2)</f>
        <v/>
      </c>
      <c r="AA5" s="294" t="str">
        <f>IF(ISBLANK(Eingabe!AD2),"",Eingabe!AD2)</f>
        <v/>
      </c>
      <c r="AB5" s="294" t="str">
        <f>IF(ISBLANK(Eingabe!AE2),"",Eingabe!AE2)</f>
        <v/>
      </c>
      <c r="AC5" s="294" t="str">
        <f>IF(ISBLANK(Eingabe!AF2),"",Eingabe!AF2)</f>
        <v/>
      </c>
      <c r="AD5" s="294" t="str">
        <f>IF(ISBLANK(Eingabe!AG2),"",Eingabe!AG2)</f>
        <v/>
      </c>
      <c r="AE5" s="294" t="str">
        <f>IF(ISBLANK(Eingabe!AH2),"",Eingabe!AH2)</f>
        <v/>
      </c>
      <c r="AF5" s="294" t="str">
        <f>IF(ISBLANK(Eingabe!AI2),"",Eingabe!AI2)</f>
        <v/>
      </c>
      <c r="AG5" s="295" t="str">
        <f>IF(ISBLANK(Eingabe!AJ2),"",Eingabe!AJ2)</f>
        <v/>
      </c>
      <c r="AH5" s="598"/>
      <c r="AI5" s="602"/>
      <c r="AJ5" s="606"/>
      <c r="AK5" s="579"/>
    </row>
    <row r="6" spans="1:37" s="92" customFormat="1" ht="15" customHeight="1" x14ac:dyDescent="0.2">
      <c r="A6" s="588"/>
      <c r="B6" s="592"/>
      <c r="C6" s="595"/>
      <c r="D6" s="293" t="str">
        <f>IF(ISBLANK(Eingabe!G3),"",Eingabe!G3)</f>
        <v>SB1 + SB2 + SB3</v>
      </c>
      <c r="E6" s="294" t="str">
        <f>IF(ISBLANK(Eingabe!H3),"",Eingabe!H3)</f>
        <v/>
      </c>
      <c r="F6" s="294" t="str">
        <f>IF(ISBLANK(Eingabe!I3),"",Eingabe!I3)</f>
        <v/>
      </c>
      <c r="G6" s="294" t="str">
        <f>IF(ISBLANK(Eingabe!J3),"",Eingabe!J3)</f>
        <v/>
      </c>
      <c r="H6" s="294" t="str">
        <f>IF(ISBLANK(Eingabe!K3),"",Eingabe!K3)</f>
        <v/>
      </c>
      <c r="I6" s="294" t="str">
        <f>IF(ISBLANK(Eingabe!L3),"",Eingabe!L3)</f>
        <v/>
      </c>
      <c r="J6" s="294" t="str">
        <f>IF(ISBLANK(Eingabe!M3),"",Eingabe!M3)</f>
        <v/>
      </c>
      <c r="K6" s="294" t="str">
        <f>IF(ISBLANK(Eingabe!N3),"",Eingabe!N3)</f>
        <v/>
      </c>
      <c r="L6" s="294" t="str">
        <f>IF(ISBLANK(Eingabe!O3),"",Eingabe!O3)</f>
        <v/>
      </c>
      <c r="M6" s="294" t="str">
        <f>IF(ISBLANK(Eingabe!P3),"",Eingabe!P3)</f>
        <v/>
      </c>
      <c r="N6" s="294" t="str">
        <f>IF(ISBLANK(Eingabe!Q3),"",Eingabe!Q3)</f>
        <v/>
      </c>
      <c r="O6" s="294" t="str">
        <f>IF(ISBLANK(Eingabe!R3),"",Eingabe!R3)</f>
        <v/>
      </c>
      <c r="P6" s="294" t="str">
        <f>IF(ISBLANK(Eingabe!S3),"",Eingabe!S3)</f>
        <v/>
      </c>
      <c r="Q6" s="294" t="str">
        <f>IF(ISBLANK(Eingabe!T3),"",Eingabe!T3)</f>
        <v/>
      </c>
      <c r="R6" s="294" t="str">
        <f>IF(ISBLANK(Eingabe!U3),"",Eingabe!U3)</f>
        <v/>
      </c>
      <c r="S6" s="294" t="str">
        <f>IF(ISBLANK(Eingabe!V3),"",Eingabe!V3)</f>
        <v/>
      </c>
      <c r="T6" s="294" t="str">
        <f>IF(ISBLANK(Eingabe!W3),"",Eingabe!W3)</f>
        <v/>
      </c>
      <c r="U6" s="294" t="str">
        <f>IF(ISBLANK(Eingabe!X3),"",Eingabe!X3)</f>
        <v/>
      </c>
      <c r="V6" s="294" t="str">
        <f>IF(ISBLANK(Eingabe!Y3),"",Eingabe!Y3)</f>
        <v/>
      </c>
      <c r="W6" s="294" t="str">
        <f>IF(ISBLANK(Eingabe!Z3),"",Eingabe!Z3)</f>
        <v/>
      </c>
      <c r="X6" s="294" t="str">
        <f>IF(ISBLANK(Eingabe!AA3),"",Eingabe!AA3)</f>
        <v/>
      </c>
      <c r="Y6" s="294" t="str">
        <f>IF(ISBLANK(Eingabe!AB3),"",Eingabe!AB3)</f>
        <v/>
      </c>
      <c r="Z6" s="294" t="str">
        <f>IF(ISBLANK(Eingabe!AC3),"",Eingabe!AC3)</f>
        <v/>
      </c>
      <c r="AA6" s="294" t="str">
        <f>IF(ISBLANK(Eingabe!AD3),"",Eingabe!AD3)</f>
        <v/>
      </c>
      <c r="AB6" s="294" t="str">
        <f>IF(ISBLANK(Eingabe!AE3),"",Eingabe!AE3)</f>
        <v/>
      </c>
      <c r="AC6" s="294" t="str">
        <f>IF(ISBLANK(Eingabe!AF3),"",Eingabe!AF3)</f>
        <v/>
      </c>
      <c r="AD6" s="294" t="str">
        <f>IF(ISBLANK(Eingabe!AG3),"",Eingabe!AG3)</f>
        <v/>
      </c>
      <c r="AE6" s="294" t="str">
        <f>IF(ISBLANK(Eingabe!AH3),"",Eingabe!AH3)</f>
        <v/>
      </c>
      <c r="AF6" s="294" t="str">
        <f>IF(ISBLANK(Eingabe!AI3),"",Eingabe!AI3)</f>
        <v/>
      </c>
      <c r="AG6" s="295" t="str">
        <f>IF(ISBLANK(Eingabe!AJ3),"",Eingabe!AJ3)</f>
        <v/>
      </c>
      <c r="AH6" s="599"/>
      <c r="AI6" s="603"/>
      <c r="AJ6" s="607"/>
      <c r="AK6" s="580"/>
    </row>
    <row r="7" spans="1:37" s="92" customFormat="1" ht="20.100000000000001" customHeight="1" thickBot="1" x14ac:dyDescent="0.25">
      <c r="A7" s="589"/>
      <c r="B7" s="593"/>
      <c r="C7" s="596"/>
      <c r="D7" s="181" t="str">
        <f>IF(ISBLANK(Eingabe!G4),"",Eingabe!G4)</f>
        <v xml:space="preserve">Oberboden + Auffüllung </v>
      </c>
      <c r="E7" s="285" t="str">
        <f>IF(ISBLANK(Eingabe!H4),"",Eingabe!H4)</f>
        <v/>
      </c>
      <c r="F7" s="285" t="str">
        <f>IF(ISBLANK(Eingabe!I4),"",Eingabe!I4)</f>
        <v/>
      </c>
      <c r="G7" s="285" t="str">
        <f>IF(ISBLANK(Eingabe!J4),"",Eingabe!J4)</f>
        <v/>
      </c>
      <c r="H7" s="285" t="str">
        <f>IF(ISBLANK(Eingabe!K4),"",Eingabe!K4)</f>
        <v/>
      </c>
      <c r="I7" s="285" t="str">
        <f>IF(ISBLANK(Eingabe!L4),"",Eingabe!L4)</f>
        <v/>
      </c>
      <c r="J7" s="285" t="str">
        <f>IF(ISBLANK(Eingabe!M4),"",Eingabe!M4)</f>
        <v/>
      </c>
      <c r="K7" s="285" t="str">
        <f>IF(ISBLANK(Eingabe!N4),"",Eingabe!N4)</f>
        <v/>
      </c>
      <c r="L7" s="285" t="str">
        <f>IF(ISBLANK(Eingabe!O4),"",Eingabe!O4)</f>
        <v/>
      </c>
      <c r="M7" s="285" t="str">
        <f>IF(ISBLANK(Eingabe!P4),"",Eingabe!P4)</f>
        <v/>
      </c>
      <c r="N7" s="285" t="str">
        <f>IF(ISBLANK(Eingabe!Q4),"",Eingabe!Q4)</f>
        <v/>
      </c>
      <c r="O7" s="285" t="str">
        <f>IF(ISBLANK(Eingabe!R4),"",Eingabe!R4)</f>
        <v/>
      </c>
      <c r="P7" s="285" t="str">
        <f>IF(ISBLANK(Eingabe!S4),"",Eingabe!S4)</f>
        <v/>
      </c>
      <c r="Q7" s="285" t="str">
        <f>IF(ISBLANK(Eingabe!T4),"",Eingabe!T4)</f>
        <v/>
      </c>
      <c r="R7" s="285" t="str">
        <f>IF(ISBLANK(Eingabe!U4),"",Eingabe!U4)</f>
        <v/>
      </c>
      <c r="S7" s="285" t="str">
        <f>IF(ISBLANK(Eingabe!V4),"",Eingabe!V4)</f>
        <v/>
      </c>
      <c r="T7" s="285" t="str">
        <f>IF(ISBLANK(Eingabe!W4),"",Eingabe!W4)</f>
        <v/>
      </c>
      <c r="U7" s="285" t="str">
        <f>IF(ISBLANK(Eingabe!X4),"",Eingabe!X4)</f>
        <v/>
      </c>
      <c r="V7" s="285" t="str">
        <f>IF(ISBLANK(Eingabe!Y4),"",Eingabe!Y4)</f>
        <v/>
      </c>
      <c r="W7" s="285" t="str">
        <f>IF(ISBLANK(Eingabe!Z4),"",Eingabe!Z4)</f>
        <v/>
      </c>
      <c r="X7" s="285" t="str">
        <f>IF(ISBLANK(Eingabe!AA4),"",Eingabe!AA4)</f>
        <v/>
      </c>
      <c r="Y7" s="285" t="str">
        <f>IF(ISBLANK(Eingabe!AB4),"",Eingabe!AB4)</f>
        <v/>
      </c>
      <c r="Z7" s="285" t="str">
        <f>IF(ISBLANK(Eingabe!AC4),"",Eingabe!AC4)</f>
        <v/>
      </c>
      <c r="AA7" s="285" t="str">
        <f>IF(ISBLANK(Eingabe!AD4),"",Eingabe!AD4)</f>
        <v/>
      </c>
      <c r="AB7" s="285" t="str">
        <f>IF(ISBLANK(Eingabe!AE4),"",Eingabe!AE4)</f>
        <v/>
      </c>
      <c r="AC7" s="285" t="str">
        <f>IF(ISBLANK(Eingabe!AF4),"",Eingabe!AF4)</f>
        <v/>
      </c>
      <c r="AD7" s="285" t="str">
        <f>IF(ISBLANK(Eingabe!AG4),"",Eingabe!AG4)</f>
        <v/>
      </c>
      <c r="AE7" s="285" t="str">
        <f>IF(ISBLANK(Eingabe!AH4),"",Eingabe!AH4)</f>
        <v/>
      </c>
      <c r="AF7" s="285" t="str">
        <f>IF(ISBLANK(Eingabe!AI4),"",Eingabe!AI4)</f>
        <v/>
      </c>
      <c r="AG7" s="286" t="str">
        <f>IF(ISBLANK(Eingabe!AJ4),"",Eingabe!AJ4)</f>
        <v/>
      </c>
      <c r="AH7" s="600"/>
      <c r="AI7" s="604"/>
      <c r="AJ7" s="608"/>
      <c r="AK7" s="581"/>
    </row>
    <row r="8" spans="1:37" s="210" customFormat="1" ht="12.95" customHeight="1" thickTop="1" x14ac:dyDescent="0.2">
      <c r="A8" s="201" t="s">
        <v>7</v>
      </c>
      <c r="B8" s="202" t="s">
        <v>5</v>
      </c>
      <c r="C8" s="390" t="s">
        <v>6</v>
      </c>
      <c r="D8" s="203" t="str">
        <f ca="1">IF(Eingabe!G13&lt;&gt;"",Eingabe!G13,"-")</f>
        <v>-</v>
      </c>
      <c r="E8" s="204" t="str">
        <f ca="1">IF(Eingabe!H13&lt;&gt;"",Eingabe!H13,"-")</f>
        <v>-</v>
      </c>
      <c r="F8" s="204" t="str">
        <f ca="1">IF(Eingabe!I13&lt;&gt;"",Eingabe!I13,"-")</f>
        <v>-</v>
      </c>
      <c r="G8" s="204" t="str">
        <f ca="1">IF(Eingabe!J13&lt;&gt;"",Eingabe!J13,"-")</f>
        <v>-</v>
      </c>
      <c r="H8" s="204" t="str">
        <f ca="1">IF(Eingabe!K13&lt;&gt;"",Eingabe!K13,"-")</f>
        <v>-</v>
      </c>
      <c r="I8" s="204" t="str">
        <f ca="1">IF(Eingabe!L13&lt;&gt;"",Eingabe!L13,"-")</f>
        <v>-</v>
      </c>
      <c r="J8" s="204" t="str">
        <f ca="1">IF(Eingabe!M13&lt;&gt;"",Eingabe!M13,"-")</f>
        <v>-</v>
      </c>
      <c r="K8" s="204" t="str">
        <f ca="1">IF(Eingabe!N13&lt;&gt;"",Eingabe!N13,"-")</f>
        <v>-</v>
      </c>
      <c r="L8" s="204" t="str">
        <f ca="1">IF(Eingabe!O13&lt;&gt;"",Eingabe!O13,"-")</f>
        <v>-</v>
      </c>
      <c r="M8" s="204" t="str">
        <f ca="1">IF(Eingabe!P13&lt;&gt;"",Eingabe!P13,"-")</f>
        <v>-</v>
      </c>
      <c r="N8" s="204" t="str">
        <f ca="1">IF(Eingabe!Q13&lt;&gt;"",Eingabe!Q13,"-")</f>
        <v>-</v>
      </c>
      <c r="O8" s="204" t="str">
        <f ca="1">IF(Eingabe!R13&lt;&gt;"",Eingabe!R13,"-")</f>
        <v>-</v>
      </c>
      <c r="P8" s="204" t="str">
        <f ca="1">IF(Eingabe!S13&lt;&gt;"",Eingabe!S13,"-")</f>
        <v>-</v>
      </c>
      <c r="Q8" s="204" t="str">
        <f ca="1">IF(Eingabe!T13&lt;&gt;"",Eingabe!T13,"-")</f>
        <v>-</v>
      </c>
      <c r="R8" s="204" t="str">
        <f ca="1">IF(Eingabe!U13&lt;&gt;"",Eingabe!U13,"-")</f>
        <v>-</v>
      </c>
      <c r="S8" s="204" t="str">
        <f ca="1">IF(Eingabe!V13&lt;&gt;"",Eingabe!V13,"-")</f>
        <v>-</v>
      </c>
      <c r="T8" s="204" t="str">
        <f ca="1">IF(Eingabe!W13&lt;&gt;"",Eingabe!W13,"-")</f>
        <v>-</v>
      </c>
      <c r="U8" s="204" t="str">
        <f ca="1">IF(Eingabe!X13&lt;&gt;"",Eingabe!X13,"-")</f>
        <v>-</v>
      </c>
      <c r="V8" s="204" t="str">
        <f ca="1">IF(Eingabe!Y13&lt;&gt;"",Eingabe!Y13,"-")</f>
        <v>-</v>
      </c>
      <c r="W8" s="204" t="str">
        <f ca="1">IF(Eingabe!Z13&lt;&gt;"",Eingabe!Z13,"-")</f>
        <v>-</v>
      </c>
      <c r="X8" s="204" t="str">
        <f>IF(Eingabe!AA13&lt;&gt;"",Eingabe!AA13,"-")</f>
        <v>-</v>
      </c>
      <c r="Y8" s="204" t="str">
        <f>IF(Eingabe!AB13&lt;&gt;"",Eingabe!AB13,"-")</f>
        <v>-</v>
      </c>
      <c r="Z8" s="204" t="str">
        <f>IF(Eingabe!AC13&lt;&gt;"",Eingabe!AC13,"-")</f>
        <v>-</v>
      </c>
      <c r="AA8" s="204" t="str">
        <f>IF(Eingabe!AD13&lt;&gt;"",Eingabe!AD13,"-")</f>
        <v>-</v>
      </c>
      <c r="AB8" s="204" t="str">
        <f>IF(Eingabe!AE13&lt;&gt;"",Eingabe!AE13,"-")</f>
        <v>-</v>
      </c>
      <c r="AC8" s="204" t="str">
        <f>IF(Eingabe!AF13&lt;&gt;"",Eingabe!AF13,"-")</f>
        <v>-</v>
      </c>
      <c r="AD8" s="204" t="str">
        <f>IF(Eingabe!AG13&lt;&gt;"",Eingabe!AG13,"-")</f>
        <v>-</v>
      </c>
      <c r="AE8" s="204" t="str">
        <f>IF(Eingabe!AH13&lt;&gt;"",Eingabe!AH13,"-")</f>
        <v>-</v>
      </c>
      <c r="AF8" s="204" t="str">
        <f>IF(Eingabe!AI13&lt;&gt;"",Eingabe!AI13,"-")</f>
        <v>-</v>
      </c>
      <c r="AG8" s="205" t="str">
        <f>IF(Eingabe!AJ13&lt;&gt;"",Eingabe!AJ13,"-")</f>
        <v>-</v>
      </c>
      <c r="AH8" s="206" t="s">
        <v>7</v>
      </c>
      <c r="AI8" s="207" t="s">
        <v>7</v>
      </c>
      <c r="AJ8" s="208" t="s">
        <v>7</v>
      </c>
      <c r="AK8" s="209" t="s">
        <v>7</v>
      </c>
    </row>
    <row r="9" spans="1:37" s="333" customFormat="1" ht="26.1" customHeight="1" x14ac:dyDescent="0.2">
      <c r="A9" s="216">
        <v>1</v>
      </c>
      <c r="B9" s="582" t="s">
        <v>308</v>
      </c>
      <c r="C9" s="583"/>
      <c r="D9" s="217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9"/>
      <c r="AH9" s="220"/>
      <c r="AI9" s="221"/>
      <c r="AJ9" s="221"/>
      <c r="AK9" s="222"/>
    </row>
    <row r="10" spans="1:37" s="333" customFormat="1" ht="12.95" customHeight="1" x14ac:dyDescent="0.2">
      <c r="A10" s="102" t="s">
        <v>184</v>
      </c>
      <c r="B10" s="93" t="s">
        <v>156</v>
      </c>
      <c r="C10" s="28" t="s">
        <v>6</v>
      </c>
      <c r="D10" s="73" t="str">
        <f ca="1">IF(Eingabe!G12&lt;&gt;"",Eingabe!G12,"-")</f>
        <v>-</v>
      </c>
      <c r="E10" s="130" t="str">
        <f ca="1">IF(Eingabe!H12&lt;&gt;"",Eingabe!H12,"-")</f>
        <v>-</v>
      </c>
      <c r="F10" s="130" t="str">
        <f ca="1">IF(Eingabe!I12&lt;&gt;"",Eingabe!I12,"-")</f>
        <v>-</v>
      </c>
      <c r="G10" s="130" t="str">
        <f ca="1">IF(Eingabe!J12&lt;&gt;"",Eingabe!J12,"-")</f>
        <v>-</v>
      </c>
      <c r="H10" s="130" t="str">
        <f ca="1">IF(Eingabe!K12&lt;&gt;"",Eingabe!K12,"-")</f>
        <v>-</v>
      </c>
      <c r="I10" s="130" t="str">
        <f ca="1">IF(Eingabe!L12&lt;&gt;"",Eingabe!L12,"-")</f>
        <v>-</v>
      </c>
      <c r="J10" s="130" t="str">
        <f ca="1">IF(Eingabe!M12&lt;&gt;"",Eingabe!M12,"-")</f>
        <v>-</v>
      </c>
      <c r="K10" s="130" t="str">
        <f ca="1">IF(Eingabe!N12&lt;&gt;"",Eingabe!N12,"-")</f>
        <v>-</v>
      </c>
      <c r="L10" s="130" t="str">
        <f ca="1">IF(Eingabe!O12&lt;&gt;"",Eingabe!O12,"-")</f>
        <v>-</v>
      </c>
      <c r="M10" s="130" t="str">
        <f ca="1">IF(Eingabe!P12&lt;&gt;"",Eingabe!P12,"-")</f>
        <v>-</v>
      </c>
      <c r="N10" s="130" t="str">
        <f ca="1">IF(Eingabe!Q12&lt;&gt;"",Eingabe!Q12,"-")</f>
        <v>-</v>
      </c>
      <c r="O10" s="130" t="str">
        <f ca="1">IF(Eingabe!R12&lt;&gt;"",Eingabe!R12,"-")</f>
        <v>-</v>
      </c>
      <c r="P10" s="130" t="str">
        <f ca="1">IF(Eingabe!S12&lt;&gt;"",Eingabe!S12,"-")</f>
        <v>-</v>
      </c>
      <c r="Q10" s="130" t="str">
        <f ca="1">IF(Eingabe!T12&lt;&gt;"",Eingabe!T12,"-")</f>
        <v>-</v>
      </c>
      <c r="R10" s="130" t="str">
        <f ca="1">IF(Eingabe!U12&lt;&gt;"",Eingabe!U12,"-")</f>
        <v>-</v>
      </c>
      <c r="S10" s="130" t="str">
        <f ca="1">IF(Eingabe!V12&lt;&gt;"",Eingabe!V12,"-")</f>
        <v>-</v>
      </c>
      <c r="T10" s="130" t="str">
        <f ca="1">IF(Eingabe!W12&lt;&gt;"",Eingabe!W12,"-")</f>
        <v>-</v>
      </c>
      <c r="U10" s="130" t="str">
        <f ca="1">IF(Eingabe!X12&lt;&gt;"",Eingabe!X12,"-")</f>
        <v>-</v>
      </c>
      <c r="V10" s="130" t="str">
        <f ca="1">IF(Eingabe!Y12&lt;&gt;"",Eingabe!Y12,"-")</f>
        <v>-</v>
      </c>
      <c r="W10" s="130" t="str">
        <f ca="1">IF(Eingabe!Z12&lt;&gt;"",Eingabe!Z12,"-")</f>
        <v>-</v>
      </c>
      <c r="X10" s="130" t="str">
        <f>IF(Eingabe!AA12&lt;&gt;"",Eingabe!AA12,"-")</f>
        <v>-</v>
      </c>
      <c r="Y10" s="130" t="str">
        <f>IF(Eingabe!AB12&lt;&gt;"",Eingabe!AB12,"-")</f>
        <v>-</v>
      </c>
      <c r="Z10" s="130" t="str">
        <f>IF(Eingabe!AC12&lt;&gt;"",Eingabe!AC12,"-")</f>
        <v>-</v>
      </c>
      <c r="AA10" s="130" t="str">
        <f>IF(Eingabe!AD12&lt;&gt;"",Eingabe!AD12,"-")</f>
        <v>-</v>
      </c>
      <c r="AB10" s="130" t="str">
        <f>IF(Eingabe!AE12&lt;&gt;"",Eingabe!AE12,"-")</f>
        <v>-</v>
      </c>
      <c r="AC10" s="130" t="str">
        <f>IF(Eingabe!AF12&lt;&gt;"",Eingabe!AF12,"-")</f>
        <v>-</v>
      </c>
      <c r="AD10" s="130" t="str">
        <f>IF(Eingabe!AG12&lt;&gt;"",Eingabe!AG12,"-")</f>
        <v>-</v>
      </c>
      <c r="AE10" s="130" t="str">
        <f>IF(Eingabe!AH12&lt;&gt;"",Eingabe!AH12,"-")</f>
        <v>-</v>
      </c>
      <c r="AF10" s="130" t="str">
        <f>IF(Eingabe!AI12&lt;&gt;"",Eingabe!AI12,"-")</f>
        <v>-</v>
      </c>
      <c r="AG10" s="28" t="str">
        <f>IF(Eingabe!AJ12&lt;&gt;"",Eingabe!AJ12,"-")</f>
        <v>-</v>
      </c>
      <c r="AH10" s="124">
        <v>3</v>
      </c>
      <c r="AI10" s="105">
        <v>3</v>
      </c>
      <c r="AJ10" s="106">
        <v>5</v>
      </c>
      <c r="AK10" s="107">
        <v>10</v>
      </c>
    </row>
    <row r="11" spans="1:37" s="333" customFormat="1" ht="12.95" customHeight="1" x14ac:dyDescent="0.2">
      <c r="A11" s="102" t="s">
        <v>185</v>
      </c>
      <c r="B11" s="93" t="s">
        <v>16</v>
      </c>
      <c r="C11" s="28" t="s">
        <v>6</v>
      </c>
      <c r="D11" s="73" t="str">
        <f ca="1">IF(Eingabe!G16&lt;&gt;"",Eingabe!G16,"-")</f>
        <v>-</v>
      </c>
      <c r="E11" s="130" t="str">
        <f ca="1">IF(Eingabe!H16&lt;&gt;"",Eingabe!H16,"-")</f>
        <v>-</v>
      </c>
      <c r="F11" s="130" t="str">
        <f ca="1">IF(Eingabe!I16&lt;&gt;"",Eingabe!I16,"-")</f>
        <v>-</v>
      </c>
      <c r="G11" s="130" t="str">
        <f ca="1">IF(Eingabe!J16&lt;&gt;"",Eingabe!J16,"-")</f>
        <v>-</v>
      </c>
      <c r="H11" s="130" t="str">
        <f ca="1">IF(Eingabe!K16&lt;&gt;"",Eingabe!K16,"-")</f>
        <v>-</v>
      </c>
      <c r="I11" s="130" t="str">
        <f ca="1">IF(Eingabe!L16&lt;&gt;"",Eingabe!L16,"-")</f>
        <v>-</v>
      </c>
      <c r="J11" s="130" t="str">
        <f ca="1">IF(Eingabe!M16&lt;&gt;"",Eingabe!M16,"-")</f>
        <v>-</v>
      </c>
      <c r="K11" s="130" t="str">
        <f ca="1">IF(Eingabe!N16&lt;&gt;"",Eingabe!N16,"-")</f>
        <v>-</v>
      </c>
      <c r="L11" s="130" t="str">
        <f ca="1">IF(Eingabe!O16&lt;&gt;"",Eingabe!O16,"-")</f>
        <v>-</v>
      </c>
      <c r="M11" s="130" t="str">
        <f ca="1">IF(Eingabe!P16&lt;&gt;"",Eingabe!P16,"-")</f>
        <v>-</v>
      </c>
      <c r="N11" s="130" t="str">
        <f ca="1">IF(Eingabe!Q16&lt;&gt;"",Eingabe!Q16,"-")</f>
        <v>-</v>
      </c>
      <c r="O11" s="130" t="str">
        <f ca="1">IF(Eingabe!R16&lt;&gt;"",Eingabe!R16,"-")</f>
        <v>-</v>
      </c>
      <c r="P11" s="130" t="str">
        <f ca="1">IF(Eingabe!S16&lt;&gt;"",Eingabe!S16,"-")</f>
        <v>-</v>
      </c>
      <c r="Q11" s="130" t="str">
        <f ca="1">IF(Eingabe!T16&lt;&gt;"",Eingabe!T16,"-")</f>
        <v>-</v>
      </c>
      <c r="R11" s="130" t="str">
        <f ca="1">IF(Eingabe!U16&lt;&gt;"",Eingabe!U16,"-")</f>
        <v>-</v>
      </c>
      <c r="S11" s="130" t="str">
        <f ca="1">IF(Eingabe!V16&lt;&gt;"",Eingabe!V16,"-")</f>
        <v>-</v>
      </c>
      <c r="T11" s="130" t="str">
        <f ca="1">IF(Eingabe!W16&lt;&gt;"",Eingabe!W16,"-")</f>
        <v>-</v>
      </c>
      <c r="U11" s="130" t="str">
        <f ca="1">IF(Eingabe!X16&lt;&gt;"",Eingabe!X16,"-")</f>
        <v>-</v>
      </c>
      <c r="V11" s="130" t="str">
        <f ca="1">IF(Eingabe!Y16&lt;&gt;"",Eingabe!Y16,"-")</f>
        <v>-</v>
      </c>
      <c r="W11" s="130" t="str">
        <f ca="1">IF(Eingabe!Z16&lt;&gt;"",Eingabe!Z16,"-")</f>
        <v>-</v>
      </c>
      <c r="X11" s="130" t="str">
        <f>IF(Eingabe!AA16&lt;&gt;"",Eingabe!AA16,"-")</f>
        <v>-</v>
      </c>
      <c r="Y11" s="130" t="str">
        <f>IF(Eingabe!AB16&lt;&gt;"",Eingabe!AB16,"-")</f>
        <v>-</v>
      </c>
      <c r="Z11" s="130" t="str">
        <f>IF(Eingabe!AC16&lt;&gt;"",Eingabe!AC16,"-")</f>
        <v>-</v>
      </c>
      <c r="AA11" s="130" t="str">
        <f>IF(Eingabe!AD16&lt;&gt;"",Eingabe!AD16,"-")</f>
        <v>-</v>
      </c>
      <c r="AB11" s="130" t="str">
        <f>IF(Eingabe!AE16&lt;&gt;"",Eingabe!AE16,"-")</f>
        <v>-</v>
      </c>
      <c r="AC11" s="130" t="str">
        <f>IF(Eingabe!AF16&lt;&gt;"",Eingabe!AF16,"-")</f>
        <v>-</v>
      </c>
      <c r="AD11" s="130" t="str">
        <f>IF(Eingabe!AG16&lt;&gt;"",Eingabe!AG16,"-")</f>
        <v>-</v>
      </c>
      <c r="AE11" s="130" t="str">
        <f>IF(Eingabe!AH16&lt;&gt;"",Eingabe!AH16,"-")</f>
        <v>-</v>
      </c>
      <c r="AF11" s="130" t="str">
        <f>IF(Eingabe!AI16&lt;&gt;"",Eingabe!AI16,"-")</f>
        <v>-</v>
      </c>
      <c r="AG11" s="28" t="str">
        <f>IF(Eingabe!AJ16&lt;&gt;"",Eingabe!AJ16,"-")</f>
        <v>-</v>
      </c>
      <c r="AH11" s="124">
        <v>1</v>
      </c>
      <c r="AI11" s="105">
        <v>1</v>
      </c>
      <c r="AJ11" s="106">
        <v>3</v>
      </c>
      <c r="AK11" s="107">
        <v>6</v>
      </c>
    </row>
    <row r="12" spans="1:37" s="333" customFormat="1" ht="12.95" customHeight="1" x14ac:dyDescent="0.2">
      <c r="A12" s="216">
        <v>2</v>
      </c>
      <c r="B12" s="584" t="s">
        <v>8</v>
      </c>
      <c r="C12" s="585"/>
      <c r="D12" s="225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7"/>
      <c r="AH12" s="220"/>
      <c r="AI12" s="229"/>
      <c r="AJ12" s="382"/>
      <c r="AK12" s="227"/>
    </row>
    <row r="13" spans="1:37" s="333" customFormat="1" ht="12.95" customHeight="1" x14ac:dyDescent="0.2">
      <c r="A13" s="102" t="s">
        <v>186</v>
      </c>
      <c r="B13" s="93" t="s">
        <v>157</v>
      </c>
      <c r="C13" s="28" t="s">
        <v>158</v>
      </c>
      <c r="D13" s="73" t="str">
        <f ca="1">IF(Eingabe!G33&lt;&gt;"",Eingabe!G33,"-")</f>
        <v>-</v>
      </c>
      <c r="E13" s="130" t="str">
        <f ca="1">IF(Eingabe!H33&lt;&gt;"",Eingabe!H33,"-")</f>
        <v>-</v>
      </c>
      <c r="F13" s="130" t="str">
        <f ca="1">IF(Eingabe!I33&lt;&gt;"",Eingabe!I33,"-")</f>
        <v>-</v>
      </c>
      <c r="G13" s="130" t="str">
        <f ca="1">IF(Eingabe!J33&lt;&gt;"",Eingabe!J33,"-")</f>
        <v>-</v>
      </c>
      <c r="H13" s="130" t="str">
        <f ca="1">IF(Eingabe!K33&lt;&gt;"",Eingabe!K33,"-")</f>
        <v>-</v>
      </c>
      <c r="I13" s="130" t="str">
        <f ca="1">IF(Eingabe!L33&lt;&gt;"",Eingabe!L33,"-")</f>
        <v>-</v>
      </c>
      <c r="J13" s="130" t="str">
        <f ca="1">IF(Eingabe!M33&lt;&gt;"",Eingabe!M33,"-")</f>
        <v>-</v>
      </c>
      <c r="K13" s="130" t="str">
        <f ca="1">IF(Eingabe!N33&lt;&gt;"",Eingabe!N33,"-")</f>
        <v>-</v>
      </c>
      <c r="L13" s="130" t="str">
        <f ca="1">IF(Eingabe!O33&lt;&gt;"",Eingabe!O33,"-")</f>
        <v>-</v>
      </c>
      <c r="M13" s="130" t="str">
        <f ca="1">IF(Eingabe!P33&lt;&gt;"",Eingabe!P33,"-")</f>
        <v>-</v>
      </c>
      <c r="N13" s="130" t="str">
        <f ca="1">IF(Eingabe!Q33&lt;&gt;"",Eingabe!Q33,"-")</f>
        <v>-</v>
      </c>
      <c r="O13" s="130" t="str">
        <f ca="1">IF(Eingabe!R33&lt;&gt;"",Eingabe!R33,"-")</f>
        <v>-</v>
      </c>
      <c r="P13" s="130" t="str">
        <f ca="1">IF(Eingabe!S33&lt;&gt;"",Eingabe!S33,"-")</f>
        <v>-</v>
      </c>
      <c r="Q13" s="130" t="str">
        <f ca="1">IF(Eingabe!T33&lt;&gt;"",Eingabe!T33,"-")</f>
        <v>-</v>
      </c>
      <c r="R13" s="130" t="str">
        <f ca="1">IF(Eingabe!U33&lt;&gt;"",Eingabe!U33,"-")</f>
        <v>-</v>
      </c>
      <c r="S13" s="130" t="str">
        <f ca="1">IF(Eingabe!V33&lt;&gt;"",Eingabe!V33,"-")</f>
        <v>-</v>
      </c>
      <c r="T13" s="130" t="str">
        <f ca="1">IF(Eingabe!W33&lt;&gt;"",Eingabe!W33,"-")</f>
        <v>-</v>
      </c>
      <c r="U13" s="130" t="str">
        <f ca="1">IF(Eingabe!X33&lt;&gt;"",Eingabe!X33,"-")</f>
        <v>-</v>
      </c>
      <c r="V13" s="130" t="str">
        <f ca="1">IF(Eingabe!Y33&lt;&gt;"",Eingabe!Y33,"-")</f>
        <v>-</v>
      </c>
      <c r="W13" s="130" t="str">
        <f ca="1">IF(Eingabe!Z33&lt;&gt;"",Eingabe!Z33,"-")</f>
        <v>-</v>
      </c>
      <c r="X13" s="130" t="str">
        <f>IF(Eingabe!AA33&lt;&gt;"",Eingabe!AA33,"-")</f>
        <v>-</v>
      </c>
      <c r="Y13" s="130" t="str">
        <f>IF(Eingabe!AB33&lt;&gt;"",Eingabe!AB33,"-")</f>
        <v>-</v>
      </c>
      <c r="Z13" s="130" t="str">
        <f>IF(Eingabe!AC33&lt;&gt;"",Eingabe!AC33,"-")</f>
        <v>-</v>
      </c>
      <c r="AA13" s="130" t="str">
        <f>IF(Eingabe!AD33&lt;&gt;"",Eingabe!AD33,"-")</f>
        <v>-</v>
      </c>
      <c r="AB13" s="130" t="str">
        <f>IF(Eingabe!AE33&lt;&gt;"",Eingabe!AE33,"-")</f>
        <v>-</v>
      </c>
      <c r="AC13" s="130" t="str">
        <f>IF(Eingabe!AF33&lt;&gt;"",Eingabe!AF33,"-")</f>
        <v>-</v>
      </c>
      <c r="AD13" s="130" t="str">
        <f>IF(Eingabe!AG33&lt;&gt;"",Eingabe!AG33,"-")</f>
        <v>-</v>
      </c>
      <c r="AE13" s="130" t="str">
        <f>IF(Eingabe!AH33&lt;&gt;"",Eingabe!AH33,"-")</f>
        <v>-</v>
      </c>
      <c r="AF13" s="130" t="str">
        <f>IF(Eingabe!AI33&lt;&gt;"",Eingabe!AI33,"-")</f>
        <v>-</v>
      </c>
      <c r="AG13" s="28" t="str">
        <f>IF(Eingabe!AJ33&lt;&gt;"",Eingabe!AJ33,"-")</f>
        <v>-</v>
      </c>
      <c r="AH13" s="124">
        <v>6</v>
      </c>
      <c r="AI13" s="378" t="s">
        <v>7</v>
      </c>
      <c r="AJ13" s="379" t="s">
        <v>7</v>
      </c>
      <c r="AK13" s="377" t="s">
        <v>7</v>
      </c>
    </row>
    <row r="14" spans="1:37" s="333" customFormat="1" ht="12.95" customHeight="1" x14ac:dyDescent="0.2">
      <c r="A14" s="102" t="s">
        <v>187</v>
      </c>
      <c r="B14" s="93" t="s">
        <v>159</v>
      </c>
      <c r="C14" s="28" t="s">
        <v>158</v>
      </c>
      <c r="D14" s="73" t="str">
        <f ca="1">IF(Eingabe!G68&lt;&gt;"",Eingabe!G68,"-")</f>
        <v>-</v>
      </c>
      <c r="E14" s="130" t="str">
        <f ca="1">IF(Eingabe!H68&lt;&gt;"",Eingabe!H68,"-")</f>
        <v>-</v>
      </c>
      <c r="F14" s="130" t="str">
        <f ca="1">IF(Eingabe!I68&lt;&gt;"",Eingabe!I68,"-")</f>
        <v>-</v>
      </c>
      <c r="G14" s="130" t="str">
        <f ca="1">IF(Eingabe!J68&lt;&gt;"",Eingabe!J68,"-")</f>
        <v>-</v>
      </c>
      <c r="H14" s="130" t="str">
        <f ca="1">IF(Eingabe!K68&lt;&gt;"",Eingabe!K68,"-")</f>
        <v>-</v>
      </c>
      <c r="I14" s="130" t="str">
        <f ca="1">IF(Eingabe!L68&lt;&gt;"",Eingabe!L68,"-")</f>
        <v>-</v>
      </c>
      <c r="J14" s="130" t="str">
        <f ca="1">IF(Eingabe!M68&lt;&gt;"",Eingabe!M68,"-")</f>
        <v>-</v>
      </c>
      <c r="K14" s="130" t="str">
        <f ca="1">IF(Eingabe!N68&lt;&gt;"",Eingabe!N68,"-")</f>
        <v>-</v>
      </c>
      <c r="L14" s="130" t="str">
        <f ca="1">IF(Eingabe!O68&lt;&gt;"",Eingabe!O68,"-")</f>
        <v>-</v>
      </c>
      <c r="M14" s="130" t="str">
        <f ca="1">IF(Eingabe!P68&lt;&gt;"",Eingabe!P68,"-")</f>
        <v>-</v>
      </c>
      <c r="N14" s="130" t="str">
        <f ca="1">IF(Eingabe!Q68&lt;&gt;"",Eingabe!Q68,"-")</f>
        <v>-</v>
      </c>
      <c r="O14" s="130" t="str">
        <f ca="1">IF(Eingabe!R68&lt;&gt;"",Eingabe!R68,"-")</f>
        <v>-</v>
      </c>
      <c r="P14" s="130" t="str">
        <f ca="1">IF(Eingabe!S68&lt;&gt;"",Eingabe!S68,"-")</f>
        <v>-</v>
      </c>
      <c r="Q14" s="130" t="str">
        <f ca="1">IF(Eingabe!T68&lt;&gt;"",Eingabe!T68,"-")</f>
        <v>-</v>
      </c>
      <c r="R14" s="130" t="str">
        <f ca="1">IF(Eingabe!U68&lt;&gt;"",Eingabe!U68,"-")</f>
        <v>-</v>
      </c>
      <c r="S14" s="130" t="str">
        <f ca="1">IF(Eingabe!V68&lt;&gt;"",Eingabe!V68,"-")</f>
        <v>-</v>
      </c>
      <c r="T14" s="130" t="str">
        <f ca="1">IF(Eingabe!W68&lt;&gt;"",Eingabe!W68,"-")</f>
        <v>-</v>
      </c>
      <c r="U14" s="130" t="str">
        <f ca="1">IF(Eingabe!X68&lt;&gt;"",Eingabe!X68,"-")</f>
        <v>-</v>
      </c>
      <c r="V14" s="130" t="str">
        <f ca="1">IF(Eingabe!Y68&lt;&gt;"",Eingabe!Y68,"-")</f>
        <v>-</v>
      </c>
      <c r="W14" s="130" t="str">
        <f ca="1">IF(Eingabe!Z68&lt;&gt;"",Eingabe!Z68,"-")</f>
        <v>-</v>
      </c>
      <c r="X14" s="130" t="str">
        <f>IF(Eingabe!AA68&lt;&gt;"",Eingabe!AA68,"-")</f>
        <v>-</v>
      </c>
      <c r="Y14" s="130" t="str">
        <f>IF(Eingabe!AB68&lt;&gt;"",Eingabe!AB68,"-")</f>
        <v>-</v>
      </c>
      <c r="Z14" s="130" t="str">
        <f>IF(Eingabe!AC68&lt;&gt;"",Eingabe!AC68,"-")</f>
        <v>-</v>
      </c>
      <c r="AA14" s="130" t="str">
        <f>IF(Eingabe!AD68&lt;&gt;"",Eingabe!AD68,"-")</f>
        <v>-</v>
      </c>
      <c r="AB14" s="130" t="str">
        <f>IF(Eingabe!AE68&lt;&gt;"",Eingabe!AE68,"-")</f>
        <v>-</v>
      </c>
      <c r="AC14" s="130" t="str">
        <f>IF(Eingabe!AF68&lt;&gt;"",Eingabe!AF68,"-")</f>
        <v>-</v>
      </c>
      <c r="AD14" s="130" t="str">
        <f>IF(Eingabe!AG68&lt;&gt;"",Eingabe!AG68,"-")</f>
        <v>-</v>
      </c>
      <c r="AE14" s="130" t="str">
        <f>IF(Eingabe!AH68&lt;&gt;"",Eingabe!AH68,"-")</f>
        <v>-</v>
      </c>
      <c r="AF14" s="130" t="str">
        <f>IF(Eingabe!AI68&lt;&gt;"",Eingabe!AI68,"-")</f>
        <v>-</v>
      </c>
      <c r="AG14" s="28" t="str">
        <f>IF(Eingabe!AJ68&lt;&gt;"",Eingabe!AJ68,"-")</f>
        <v>-</v>
      </c>
      <c r="AH14" s="124">
        <v>1</v>
      </c>
      <c r="AI14" s="378" t="s">
        <v>7</v>
      </c>
      <c r="AJ14" s="379" t="s">
        <v>7</v>
      </c>
      <c r="AK14" s="377" t="s">
        <v>7</v>
      </c>
    </row>
    <row r="15" spans="1:37" s="333" customFormat="1" ht="12.95" customHeight="1" x14ac:dyDescent="0.2">
      <c r="A15" s="102" t="s">
        <v>188</v>
      </c>
      <c r="B15" s="93" t="s">
        <v>221</v>
      </c>
      <c r="C15" s="28" t="s">
        <v>158</v>
      </c>
      <c r="D15" s="73" t="str">
        <f ca="1">IF(Eingabe!G19&lt;&gt;"",Eingabe!G19,"-")</f>
        <v>-</v>
      </c>
      <c r="E15" s="130" t="str">
        <f ca="1">IF(Eingabe!H19&lt;&gt;"",Eingabe!H19,"-")</f>
        <v>-</v>
      </c>
      <c r="F15" s="130" t="str">
        <f ca="1">IF(Eingabe!I19&lt;&gt;"",Eingabe!I19,"-")</f>
        <v>-</v>
      </c>
      <c r="G15" s="130" t="str">
        <f ca="1">IF(Eingabe!J19&lt;&gt;"",Eingabe!J19,"-")</f>
        <v>-</v>
      </c>
      <c r="H15" s="130" t="str">
        <f ca="1">IF(Eingabe!K19&lt;&gt;"",Eingabe!K19,"-")</f>
        <v>-</v>
      </c>
      <c r="I15" s="130" t="str">
        <f ca="1">IF(Eingabe!L19&lt;&gt;"",Eingabe!L19,"-")</f>
        <v>-</v>
      </c>
      <c r="J15" s="130" t="str">
        <f ca="1">IF(Eingabe!M19&lt;&gt;"",Eingabe!M19,"-")</f>
        <v>-</v>
      </c>
      <c r="K15" s="130" t="str">
        <f ca="1">IF(Eingabe!N19&lt;&gt;"",Eingabe!N19,"-")</f>
        <v>-</v>
      </c>
      <c r="L15" s="130" t="str">
        <f ca="1">IF(Eingabe!O19&lt;&gt;"",Eingabe!O19,"-")</f>
        <v>-</v>
      </c>
      <c r="M15" s="130" t="str">
        <f ca="1">IF(Eingabe!P19&lt;&gt;"",Eingabe!P19,"-")</f>
        <v>-</v>
      </c>
      <c r="N15" s="130" t="str">
        <f ca="1">IF(Eingabe!Q19&lt;&gt;"",Eingabe!Q19,"-")</f>
        <v>-</v>
      </c>
      <c r="O15" s="130" t="str">
        <f ca="1">IF(Eingabe!R19&lt;&gt;"",Eingabe!R19,"-")</f>
        <v>-</v>
      </c>
      <c r="P15" s="130" t="str">
        <f ca="1">IF(Eingabe!S19&lt;&gt;"",Eingabe!S19,"-")</f>
        <v>-</v>
      </c>
      <c r="Q15" s="130" t="str">
        <f ca="1">IF(Eingabe!T19&lt;&gt;"",Eingabe!T19,"-")</f>
        <v>-</v>
      </c>
      <c r="R15" s="130" t="str">
        <f ca="1">IF(Eingabe!U19&lt;&gt;"",Eingabe!U19,"-")</f>
        <v>-</v>
      </c>
      <c r="S15" s="130" t="str">
        <f ca="1">IF(Eingabe!V19&lt;&gt;"",Eingabe!V19,"-")</f>
        <v>-</v>
      </c>
      <c r="T15" s="130" t="str">
        <f ca="1">IF(Eingabe!W19&lt;&gt;"",Eingabe!W19,"-")</f>
        <v>-</v>
      </c>
      <c r="U15" s="130" t="str">
        <f ca="1">IF(Eingabe!X19&lt;&gt;"",Eingabe!X19,"-")</f>
        <v>-</v>
      </c>
      <c r="V15" s="130" t="str">
        <f ca="1">IF(Eingabe!Y19&lt;&gt;"",Eingabe!Y19,"-")</f>
        <v>-</v>
      </c>
      <c r="W15" s="130" t="str">
        <f ca="1">IF(Eingabe!Z19&lt;&gt;"",Eingabe!Z19,"-")</f>
        <v>-</v>
      </c>
      <c r="X15" s="130" t="str">
        <f>IF(Eingabe!AA19&lt;&gt;"",Eingabe!AA19,"-")</f>
        <v>-</v>
      </c>
      <c r="Y15" s="130" t="str">
        <f>IF(Eingabe!AB19&lt;&gt;"",Eingabe!AB19,"-")</f>
        <v>-</v>
      </c>
      <c r="Z15" s="130" t="str">
        <f>IF(Eingabe!AC19&lt;&gt;"",Eingabe!AC19,"-")</f>
        <v>-</v>
      </c>
      <c r="AA15" s="130" t="str">
        <f>IF(Eingabe!AD19&lt;&gt;"",Eingabe!AD19,"-")</f>
        <v>-</v>
      </c>
      <c r="AB15" s="130" t="str">
        <f>IF(Eingabe!AE19&lt;&gt;"",Eingabe!AE19,"-")</f>
        <v>-</v>
      </c>
      <c r="AC15" s="130" t="str">
        <f>IF(Eingabe!AF19&lt;&gt;"",Eingabe!AF19,"-")</f>
        <v>-</v>
      </c>
      <c r="AD15" s="130" t="str">
        <f>IF(Eingabe!AG19&lt;&gt;"",Eingabe!AG19,"-")</f>
        <v>-</v>
      </c>
      <c r="AE15" s="130" t="str">
        <f>IF(Eingabe!AH19&lt;&gt;"",Eingabe!AH19,"-")</f>
        <v>-</v>
      </c>
      <c r="AF15" s="130" t="str">
        <f>IF(Eingabe!AI19&lt;&gt;"",Eingabe!AI19,"-")</f>
        <v>-</v>
      </c>
      <c r="AG15" s="28" t="str">
        <f>IF(Eingabe!AJ19&lt;&gt;"",Eingabe!AJ19,"-")</f>
        <v>-</v>
      </c>
      <c r="AH15" s="124">
        <v>500</v>
      </c>
      <c r="AI15" s="380" t="s">
        <v>7</v>
      </c>
      <c r="AJ15" s="381" t="s">
        <v>7</v>
      </c>
      <c r="AK15" s="377" t="s">
        <v>7</v>
      </c>
    </row>
    <row r="16" spans="1:37" s="333" customFormat="1" ht="12.95" customHeight="1" x14ac:dyDescent="0.2">
      <c r="A16" s="102" t="s">
        <v>189</v>
      </c>
      <c r="B16" s="93" t="s">
        <v>222</v>
      </c>
      <c r="C16" s="28" t="s">
        <v>158</v>
      </c>
      <c r="D16" s="73" t="str">
        <f ca="1">IF(Eingabe!G59&lt;&gt;"",Eingabe!G59,"-")</f>
        <v>-</v>
      </c>
      <c r="E16" s="130" t="str">
        <f ca="1">IF(Eingabe!H59&lt;&gt;"",Eingabe!H59,"-")</f>
        <v>-</v>
      </c>
      <c r="F16" s="130" t="str">
        <f ca="1">IF(Eingabe!I59&lt;&gt;"",Eingabe!I59,"-")</f>
        <v>-</v>
      </c>
      <c r="G16" s="130" t="str">
        <f ca="1">IF(Eingabe!J59&lt;&gt;"",Eingabe!J59,"-")</f>
        <v>-</v>
      </c>
      <c r="H16" s="130" t="str">
        <f ca="1">IF(Eingabe!K59&lt;&gt;"",Eingabe!K59,"-")</f>
        <v>-</v>
      </c>
      <c r="I16" s="130" t="str">
        <f ca="1">IF(Eingabe!L59&lt;&gt;"",Eingabe!L59,"-")</f>
        <v>-</v>
      </c>
      <c r="J16" s="130" t="str">
        <f ca="1">IF(Eingabe!M59&lt;&gt;"",Eingabe!M59,"-")</f>
        <v>-</v>
      </c>
      <c r="K16" s="130" t="str">
        <f ca="1">IF(Eingabe!N59&lt;&gt;"",Eingabe!N59,"-")</f>
        <v>-</v>
      </c>
      <c r="L16" s="130" t="str">
        <f ca="1">IF(Eingabe!O59&lt;&gt;"",Eingabe!O59,"-")</f>
        <v>-</v>
      </c>
      <c r="M16" s="130" t="str">
        <f ca="1">IF(Eingabe!P59&lt;&gt;"",Eingabe!P59,"-")</f>
        <v>-</v>
      </c>
      <c r="N16" s="130" t="str">
        <f ca="1">IF(Eingabe!Q59&lt;&gt;"",Eingabe!Q59,"-")</f>
        <v>-</v>
      </c>
      <c r="O16" s="130" t="str">
        <f ca="1">IF(Eingabe!R59&lt;&gt;"",Eingabe!R59,"-")</f>
        <v>-</v>
      </c>
      <c r="P16" s="130" t="str">
        <f ca="1">IF(Eingabe!S59&lt;&gt;"",Eingabe!S59,"-")</f>
        <v>-</v>
      </c>
      <c r="Q16" s="130" t="str">
        <f ca="1">IF(Eingabe!T59&lt;&gt;"",Eingabe!T59,"-")</f>
        <v>-</v>
      </c>
      <c r="R16" s="130" t="str">
        <f ca="1">IF(Eingabe!U59&lt;&gt;"",Eingabe!U59,"-")</f>
        <v>-</v>
      </c>
      <c r="S16" s="130" t="str">
        <f ca="1">IF(Eingabe!V59&lt;&gt;"",Eingabe!V59,"-")</f>
        <v>-</v>
      </c>
      <c r="T16" s="130" t="str">
        <f ca="1">IF(Eingabe!W59&lt;&gt;"",Eingabe!W59,"-")</f>
        <v>-</v>
      </c>
      <c r="U16" s="130" t="str">
        <f ca="1">IF(Eingabe!X59&lt;&gt;"",Eingabe!X59,"-")</f>
        <v>-</v>
      </c>
      <c r="V16" s="130" t="str">
        <f ca="1">IF(Eingabe!Y59&lt;&gt;"",Eingabe!Y59,"-")</f>
        <v>-</v>
      </c>
      <c r="W16" s="130" t="str">
        <f ca="1">IF(Eingabe!Z59&lt;&gt;"",Eingabe!Z59,"-")</f>
        <v>-</v>
      </c>
      <c r="X16" s="130" t="str">
        <f>IF(Eingabe!AA59&lt;&gt;"",Eingabe!AA59,"-")</f>
        <v>-</v>
      </c>
      <c r="Y16" s="130" t="str">
        <f>IF(Eingabe!AB59&lt;&gt;"",Eingabe!AB59,"-")</f>
        <v>-</v>
      </c>
      <c r="Z16" s="130" t="str">
        <f>IF(Eingabe!AC59&lt;&gt;"",Eingabe!AC59,"-")</f>
        <v>-</v>
      </c>
      <c r="AA16" s="130" t="str">
        <f>IF(Eingabe!AD59&lt;&gt;"",Eingabe!AD59,"-")</f>
        <v>-</v>
      </c>
      <c r="AB16" s="130" t="str">
        <f>IF(Eingabe!AE59&lt;&gt;"",Eingabe!AE59,"-")</f>
        <v>-</v>
      </c>
      <c r="AC16" s="130" t="str">
        <f>IF(Eingabe!AF59&lt;&gt;"",Eingabe!AF59,"-")</f>
        <v>-</v>
      </c>
      <c r="AD16" s="130" t="str">
        <f>IF(Eingabe!AG59&lt;&gt;"",Eingabe!AG59,"-")</f>
        <v>-</v>
      </c>
      <c r="AE16" s="130" t="str">
        <f>IF(Eingabe!AH59&lt;&gt;"",Eingabe!AH59,"-")</f>
        <v>-</v>
      </c>
      <c r="AF16" s="130" t="str">
        <f>IF(Eingabe!AI59&lt;&gt;"",Eingabe!AI59,"-")</f>
        <v>-</v>
      </c>
      <c r="AG16" s="28" t="str">
        <f>IF(Eingabe!AJ59&lt;&gt;"",Eingabe!AJ59,"-")</f>
        <v>-</v>
      </c>
      <c r="AH16" s="124">
        <v>30</v>
      </c>
      <c r="AI16" s="378" t="s">
        <v>7</v>
      </c>
      <c r="AJ16" s="379" t="s">
        <v>7</v>
      </c>
      <c r="AK16" s="377" t="s">
        <v>7</v>
      </c>
    </row>
    <row r="17" spans="1:37" s="333" customFormat="1" ht="12.95" hidden="1" customHeight="1" x14ac:dyDescent="0.2">
      <c r="A17" s="102" t="s">
        <v>190</v>
      </c>
      <c r="B17" s="93" t="s">
        <v>160</v>
      </c>
      <c r="C17" s="28" t="s">
        <v>158</v>
      </c>
      <c r="D17" s="73" t="str">
        <f ca="1">IF(Eingabe!G55&lt;&gt;"",Eingabe!G55,"-")</f>
        <v>-</v>
      </c>
      <c r="E17" s="130" t="str">
        <f ca="1">IF(Eingabe!H55&lt;&gt;"",Eingabe!H55,"-")</f>
        <v>-</v>
      </c>
      <c r="F17" s="130" t="str">
        <f ca="1">IF(Eingabe!I55&lt;&gt;"",Eingabe!I55,"-")</f>
        <v>-</v>
      </c>
      <c r="G17" s="130" t="str">
        <f ca="1">IF(Eingabe!J55&lt;&gt;"",Eingabe!J55,"-")</f>
        <v>-</v>
      </c>
      <c r="H17" s="130" t="str">
        <f ca="1">IF(Eingabe!K55&lt;&gt;"",Eingabe!K55,"-")</f>
        <v>-</v>
      </c>
      <c r="I17" s="130" t="str">
        <f ca="1">IF(Eingabe!L55&lt;&gt;"",Eingabe!L55,"-")</f>
        <v>-</v>
      </c>
      <c r="J17" s="130" t="str">
        <f ca="1">IF(Eingabe!M55&lt;&gt;"",Eingabe!M55,"-")</f>
        <v>-</v>
      </c>
      <c r="K17" s="130" t="str">
        <f ca="1">IF(Eingabe!N55&lt;&gt;"",Eingabe!N55,"-")</f>
        <v>-</v>
      </c>
      <c r="L17" s="130" t="str">
        <f ca="1">IF(Eingabe!O55&lt;&gt;"",Eingabe!O55,"-")</f>
        <v>-</v>
      </c>
      <c r="M17" s="130" t="str">
        <f ca="1">IF(Eingabe!P55&lt;&gt;"",Eingabe!P55,"-")</f>
        <v>-</v>
      </c>
      <c r="N17" s="130" t="str">
        <f ca="1">IF(Eingabe!Q55&lt;&gt;"",Eingabe!Q55,"-")</f>
        <v>-</v>
      </c>
      <c r="O17" s="130" t="str">
        <f ca="1">IF(Eingabe!R55&lt;&gt;"",Eingabe!R55,"-")</f>
        <v>-</v>
      </c>
      <c r="P17" s="130" t="str">
        <f ca="1">IF(Eingabe!S55&lt;&gt;"",Eingabe!S55,"-")</f>
        <v>-</v>
      </c>
      <c r="Q17" s="130" t="str">
        <f ca="1">IF(Eingabe!T55&lt;&gt;"",Eingabe!T55,"-")</f>
        <v>-</v>
      </c>
      <c r="R17" s="130" t="str">
        <f ca="1">IF(Eingabe!U55&lt;&gt;"",Eingabe!U55,"-")</f>
        <v>-</v>
      </c>
      <c r="S17" s="130" t="str">
        <f ca="1">IF(Eingabe!V55&lt;&gt;"",Eingabe!V55,"-")</f>
        <v>-</v>
      </c>
      <c r="T17" s="130" t="str">
        <f ca="1">IF(Eingabe!W55&lt;&gt;"",Eingabe!W55,"-")</f>
        <v>-</v>
      </c>
      <c r="U17" s="130" t="str">
        <f ca="1">IF(Eingabe!X55&lt;&gt;"",Eingabe!X55,"-")</f>
        <v>-</v>
      </c>
      <c r="V17" s="130" t="str">
        <f ca="1">IF(Eingabe!Y55&lt;&gt;"",Eingabe!Y55,"-")</f>
        <v>-</v>
      </c>
      <c r="W17" s="130" t="str">
        <f ca="1">IF(Eingabe!Z55&lt;&gt;"",Eingabe!Z55,"-")</f>
        <v>-</v>
      </c>
      <c r="X17" s="130" t="str">
        <f>IF(Eingabe!AA55&lt;&gt;"",Eingabe!AA55,"-")</f>
        <v>-</v>
      </c>
      <c r="Y17" s="130" t="str">
        <f>IF(Eingabe!AB55&lt;&gt;"",Eingabe!AB55,"-")</f>
        <v>-</v>
      </c>
      <c r="Z17" s="130" t="str">
        <f>IF(Eingabe!AC55&lt;&gt;"",Eingabe!AC55,"-")</f>
        <v>-</v>
      </c>
      <c r="AA17" s="130" t="str">
        <f>IF(Eingabe!AD55&lt;&gt;"",Eingabe!AD55,"-")</f>
        <v>-</v>
      </c>
      <c r="AB17" s="130" t="str">
        <f>IF(Eingabe!AE55&lt;&gt;"",Eingabe!AE55,"-")</f>
        <v>-</v>
      </c>
      <c r="AC17" s="130" t="str">
        <f>IF(Eingabe!AF55&lt;&gt;"",Eingabe!AF55,"-")</f>
        <v>-</v>
      </c>
      <c r="AD17" s="130" t="str">
        <f>IF(Eingabe!AG55&lt;&gt;"",Eingabe!AG55,"-")</f>
        <v>-</v>
      </c>
      <c r="AE17" s="130" t="str">
        <f>IF(Eingabe!AH55&lt;&gt;"",Eingabe!AH55,"-")</f>
        <v>-</v>
      </c>
      <c r="AF17" s="130" t="str">
        <f>IF(Eingabe!AI55&lt;&gt;"",Eingabe!AI55,"-")</f>
        <v>-</v>
      </c>
      <c r="AG17" s="28" t="str">
        <f>IF(Eingabe!AJ55&lt;&gt;"",Eingabe!AJ55,"-")</f>
        <v>-</v>
      </c>
      <c r="AH17" s="123" t="s">
        <v>7</v>
      </c>
      <c r="AI17" s="26" t="s">
        <v>7</v>
      </c>
      <c r="AJ17" s="94" t="s">
        <v>7</v>
      </c>
      <c r="AK17" s="103" t="s">
        <v>7</v>
      </c>
    </row>
    <row r="18" spans="1:37" s="333" customFormat="1" ht="12.95" customHeight="1" x14ac:dyDescent="0.2">
      <c r="A18" s="102" t="s">
        <v>191</v>
      </c>
      <c r="B18" s="100" t="s">
        <v>229</v>
      </c>
      <c r="C18" s="28" t="s">
        <v>161</v>
      </c>
      <c r="D18" s="73" t="str">
        <f ca="1">IF(Eingabe!G11&lt;&gt;"",Eingabe!G11,"-")</f>
        <v>-</v>
      </c>
      <c r="E18" s="130" t="str">
        <f ca="1">IF(Eingabe!H11&lt;&gt;"",Eingabe!H11,"-")</f>
        <v>-</v>
      </c>
      <c r="F18" s="130" t="str">
        <f ca="1">IF(Eingabe!I11&lt;&gt;"",Eingabe!I11,"-")</f>
        <v>-</v>
      </c>
      <c r="G18" s="130" t="str">
        <f ca="1">IF(Eingabe!J11&lt;&gt;"",Eingabe!J11,"-")</f>
        <v>-</v>
      </c>
      <c r="H18" s="130" t="str">
        <f ca="1">IF(Eingabe!K11&lt;&gt;"",Eingabe!K11,"-")</f>
        <v>-</v>
      </c>
      <c r="I18" s="130" t="str">
        <f ca="1">IF(Eingabe!L11&lt;&gt;"",Eingabe!L11,"-")</f>
        <v>-</v>
      </c>
      <c r="J18" s="130" t="str">
        <f ca="1">IF(Eingabe!M11&lt;&gt;"",Eingabe!M11,"-")</f>
        <v>-</v>
      </c>
      <c r="K18" s="130" t="str">
        <f ca="1">IF(Eingabe!N11&lt;&gt;"",Eingabe!N11,"-")</f>
        <v>-</v>
      </c>
      <c r="L18" s="130" t="str">
        <f ca="1">IF(Eingabe!O11&lt;&gt;"",Eingabe!O11,"-")</f>
        <v>-</v>
      </c>
      <c r="M18" s="130" t="str">
        <f ca="1">IF(Eingabe!P11&lt;&gt;"",Eingabe!P11,"-")</f>
        <v>-</v>
      </c>
      <c r="N18" s="130" t="str">
        <f ca="1">IF(Eingabe!Q11&lt;&gt;"",Eingabe!Q11,"-")</f>
        <v>-</v>
      </c>
      <c r="O18" s="130" t="str">
        <f ca="1">IF(Eingabe!R11&lt;&gt;"",Eingabe!R11,"-")</f>
        <v>-</v>
      </c>
      <c r="P18" s="130" t="str">
        <f ca="1">IF(Eingabe!S11&lt;&gt;"",Eingabe!S11,"-")</f>
        <v>-</v>
      </c>
      <c r="Q18" s="130" t="str">
        <f ca="1">IF(Eingabe!T11&lt;&gt;"",Eingabe!T11,"-")</f>
        <v>-</v>
      </c>
      <c r="R18" s="130" t="str">
        <f ca="1">IF(Eingabe!U11&lt;&gt;"",Eingabe!U11,"-")</f>
        <v>-</v>
      </c>
      <c r="S18" s="130" t="str">
        <f ca="1">IF(Eingabe!V11&lt;&gt;"",Eingabe!V11,"-")</f>
        <v>-</v>
      </c>
      <c r="T18" s="130" t="str">
        <f ca="1">IF(Eingabe!W11&lt;&gt;"",Eingabe!W11,"-")</f>
        <v>-</v>
      </c>
      <c r="U18" s="130" t="str">
        <f ca="1">IF(Eingabe!X11&lt;&gt;"",Eingabe!X11,"-")</f>
        <v>-</v>
      </c>
      <c r="V18" s="130" t="str">
        <f ca="1">IF(Eingabe!Y11&lt;&gt;"",Eingabe!Y11,"-")</f>
        <v>-</v>
      </c>
      <c r="W18" s="130" t="str">
        <f ca="1">IF(Eingabe!Z11&lt;&gt;"",Eingabe!Z11,"-")</f>
        <v>-</v>
      </c>
      <c r="X18" s="130" t="str">
        <f>IF(Eingabe!AA11&lt;&gt;"",Eingabe!AA11,"-")</f>
        <v>-</v>
      </c>
      <c r="Y18" s="130" t="str">
        <f>IF(Eingabe!AB11&lt;&gt;"",Eingabe!AB11,"-")</f>
        <v>-</v>
      </c>
      <c r="Z18" s="130" t="str">
        <f>IF(Eingabe!AC11&lt;&gt;"",Eingabe!AC11,"-")</f>
        <v>-</v>
      </c>
      <c r="AA18" s="130" t="str">
        <f>IF(Eingabe!AD11&lt;&gt;"",Eingabe!AD11,"-")</f>
        <v>-</v>
      </c>
      <c r="AB18" s="130" t="str">
        <f>IF(Eingabe!AE11&lt;&gt;"",Eingabe!AE11,"-")</f>
        <v>-</v>
      </c>
      <c r="AC18" s="130" t="str">
        <f>IF(Eingabe!AF11&lt;&gt;"",Eingabe!AF11,"-")</f>
        <v>-</v>
      </c>
      <c r="AD18" s="130" t="str">
        <f>IF(Eingabe!AG11&lt;&gt;"",Eingabe!AG11,"-")</f>
        <v>-</v>
      </c>
      <c r="AE18" s="130" t="str">
        <f>IF(Eingabe!AH11&lt;&gt;"",Eingabe!AH11,"-")</f>
        <v>-</v>
      </c>
      <c r="AF18" s="130" t="str">
        <f>IF(Eingabe!AI11&lt;&gt;"",Eingabe!AI11,"-")</f>
        <v>-</v>
      </c>
      <c r="AG18" s="28" t="str">
        <f>IF(Eingabe!AJ11&lt;&gt;"",Eingabe!AJ11,"-")</f>
        <v>-</v>
      </c>
      <c r="AH18" s="123" t="s">
        <v>7</v>
      </c>
      <c r="AI18" s="26" t="s">
        <v>162</v>
      </c>
      <c r="AJ18" s="94" t="s">
        <v>162</v>
      </c>
      <c r="AK18" s="103" t="s">
        <v>162</v>
      </c>
    </row>
    <row r="19" spans="1:37" s="333" customFormat="1" ht="26.1" customHeight="1" x14ac:dyDescent="0.2">
      <c r="A19" s="102" t="s">
        <v>192</v>
      </c>
      <c r="B19" s="95" t="s">
        <v>332</v>
      </c>
      <c r="C19" s="28" t="s">
        <v>6</v>
      </c>
      <c r="D19" s="73" t="str">
        <f ca="1">IF(Eingabe!G20&lt;&gt;"",Eingabe!G20,"-")</f>
        <v>-</v>
      </c>
      <c r="E19" s="130" t="str">
        <f ca="1">IF(Eingabe!H20&lt;&gt;"",Eingabe!H20,"-")</f>
        <v>-</v>
      </c>
      <c r="F19" s="130" t="str">
        <f ca="1">IF(Eingabe!I20&lt;&gt;"",Eingabe!I20,"-")</f>
        <v>-</v>
      </c>
      <c r="G19" s="130" t="str">
        <f ca="1">IF(Eingabe!J20&lt;&gt;"",Eingabe!J20,"-")</f>
        <v>-</v>
      </c>
      <c r="H19" s="130" t="str">
        <f ca="1">IF(Eingabe!K20&lt;&gt;"",Eingabe!K20,"-")</f>
        <v>-</v>
      </c>
      <c r="I19" s="130" t="str">
        <f ca="1">IF(Eingabe!L20&lt;&gt;"",Eingabe!L20,"-")</f>
        <v>-</v>
      </c>
      <c r="J19" s="130" t="str">
        <f ca="1">IF(Eingabe!M20&lt;&gt;"",Eingabe!M20,"-")</f>
        <v>-</v>
      </c>
      <c r="K19" s="130" t="str">
        <f ca="1">IF(Eingabe!N20&lt;&gt;"",Eingabe!N20,"-")</f>
        <v>-</v>
      </c>
      <c r="L19" s="130" t="str">
        <f ca="1">IF(Eingabe!O20&lt;&gt;"",Eingabe!O20,"-")</f>
        <v>-</v>
      </c>
      <c r="M19" s="130" t="str">
        <f ca="1">IF(Eingabe!P20&lt;&gt;"",Eingabe!P20,"-")</f>
        <v>-</v>
      </c>
      <c r="N19" s="130" t="str">
        <f ca="1">IF(Eingabe!Q20&lt;&gt;"",Eingabe!Q20,"-")</f>
        <v>-</v>
      </c>
      <c r="O19" s="130" t="str">
        <f ca="1">IF(Eingabe!R20&lt;&gt;"",Eingabe!R20,"-")</f>
        <v>-</v>
      </c>
      <c r="P19" s="130" t="str">
        <f ca="1">IF(Eingabe!S20&lt;&gt;"",Eingabe!S20,"-")</f>
        <v>-</v>
      </c>
      <c r="Q19" s="130" t="str">
        <f ca="1">IF(Eingabe!T20&lt;&gt;"",Eingabe!T20,"-")</f>
        <v>-</v>
      </c>
      <c r="R19" s="130" t="str">
        <f ca="1">IF(Eingabe!U20&lt;&gt;"",Eingabe!U20,"-")</f>
        <v>-</v>
      </c>
      <c r="S19" s="130" t="str">
        <f ca="1">IF(Eingabe!V20&lt;&gt;"",Eingabe!V20,"-")</f>
        <v>-</v>
      </c>
      <c r="T19" s="130" t="str">
        <f ca="1">IF(Eingabe!W20&lt;&gt;"",Eingabe!W20,"-")</f>
        <v>-</v>
      </c>
      <c r="U19" s="130" t="str">
        <f ca="1">IF(Eingabe!X20&lt;&gt;"",Eingabe!X20,"-")</f>
        <v>-</v>
      </c>
      <c r="V19" s="130" t="str">
        <f ca="1">IF(Eingabe!Y20&lt;&gt;"",Eingabe!Y20,"-")</f>
        <v>-</v>
      </c>
      <c r="W19" s="130" t="str">
        <f ca="1">IF(Eingabe!Z20&lt;&gt;"",Eingabe!Z20,"-")</f>
        <v>-</v>
      </c>
      <c r="X19" s="130" t="str">
        <f>IF(Eingabe!AA20&lt;&gt;"",Eingabe!AA20,"-")</f>
        <v>-</v>
      </c>
      <c r="Y19" s="130" t="str">
        <f>IF(Eingabe!AB20&lt;&gt;"",Eingabe!AB20,"-")</f>
        <v>-</v>
      </c>
      <c r="Z19" s="130" t="str">
        <f>IF(Eingabe!AC20&lt;&gt;"",Eingabe!AC20,"-")</f>
        <v>-</v>
      </c>
      <c r="AA19" s="130" t="str">
        <f>IF(Eingabe!AD20&lt;&gt;"",Eingabe!AD20,"-")</f>
        <v>-</v>
      </c>
      <c r="AB19" s="130" t="str">
        <f>IF(Eingabe!AE20&lt;&gt;"",Eingabe!AE20,"-")</f>
        <v>-</v>
      </c>
      <c r="AC19" s="130" t="str">
        <f>IF(Eingabe!AF20&lt;&gt;"",Eingabe!AF20,"-")</f>
        <v>-</v>
      </c>
      <c r="AD19" s="130" t="str">
        <f>IF(Eingabe!AG20&lt;&gt;"",Eingabe!AG20,"-")</f>
        <v>-</v>
      </c>
      <c r="AE19" s="130" t="str">
        <f>IF(Eingabe!AH20&lt;&gt;"",Eingabe!AH20,"-")</f>
        <v>-</v>
      </c>
      <c r="AF19" s="130" t="str">
        <f>IF(Eingabe!AI20&lt;&gt;"",Eingabe!AI20,"-")</f>
        <v>-</v>
      </c>
      <c r="AG19" s="28" t="str">
        <f>IF(Eingabe!AJ20&lt;&gt;"",Eingabe!AJ20,"-")</f>
        <v>-</v>
      </c>
      <c r="AH19" s="137">
        <v>0.1</v>
      </c>
      <c r="AI19" s="138">
        <v>0.4</v>
      </c>
      <c r="AJ19" s="139">
        <v>0.8</v>
      </c>
      <c r="AK19" s="107">
        <v>4</v>
      </c>
    </row>
    <row r="20" spans="1:37" s="333" customFormat="1" ht="12.95" hidden="1" customHeight="1" x14ac:dyDescent="0.2">
      <c r="A20" s="102" t="s">
        <v>193</v>
      </c>
      <c r="B20" s="93" t="s">
        <v>18</v>
      </c>
      <c r="C20" s="122" t="s">
        <v>158</v>
      </c>
      <c r="D20" s="73" t="str">
        <f ca="1">IF(Eingabe!G73&lt;&gt;"",Eingabe!G73,"-")</f>
        <v>-</v>
      </c>
      <c r="E20" s="130" t="str">
        <f ca="1">IF(Eingabe!H73&lt;&gt;"",Eingabe!H73,"-")</f>
        <v>-</v>
      </c>
      <c r="F20" s="130" t="str">
        <f ca="1">IF(Eingabe!I73&lt;&gt;"",Eingabe!I73,"-")</f>
        <v>-</v>
      </c>
      <c r="G20" s="130" t="str">
        <f ca="1">IF(Eingabe!J73&lt;&gt;"",Eingabe!J73,"-")</f>
        <v>-</v>
      </c>
      <c r="H20" s="130" t="str">
        <f ca="1">IF(Eingabe!K73&lt;&gt;"",Eingabe!K73,"-")</f>
        <v>-</v>
      </c>
      <c r="I20" s="130" t="str">
        <f ca="1">IF(Eingabe!L73&lt;&gt;"",Eingabe!L73,"-")</f>
        <v>-</v>
      </c>
      <c r="J20" s="130" t="str">
        <f ca="1">IF(Eingabe!M73&lt;&gt;"",Eingabe!M73,"-")</f>
        <v>-</v>
      </c>
      <c r="K20" s="130" t="str">
        <f ca="1">IF(Eingabe!N73&lt;&gt;"",Eingabe!N73,"-")</f>
        <v>-</v>
      </c>
      <c r="L20" s="130" t="str">
        <f ca="1">IF(Eingabe!O73&lt;&gt;"",Eingabe!O73,"-")</f>
        <v>-</v>
      </c>
      <c r="M20" s="130" t="str">
        <f ca="1">IF(Eingabe!P73&lt;&gt;"",Eingabe!P73,"-")</f>
        <v>-</v>
      </c>
      <c r="N20" s="130" t="str">
        <f ca="1">IF(Eingabe!Q73&lt;&gt;"",Eingabe!Q73,"-")</f>
        <v>-</v>
      </c>
      <c r="O20" s="130" t="str">
        <f ca="1">IF(Eingabe!R73&lt;&gt;"",Eingabe!R73,"-")</f>
        <v>-</v>
      </c>
      <c r="P20" s="130" t="str">
        <f ca="1">IF(Eingabe!S73&lt;&gt;"",Eingabe!S73,"-")</f>
        <v>-</v>
      </c>
      <c r="Q20" s="130" t="str">
        <f ca="1">IF(Eingabe!T73&lt;&gt;"",Eingabe!T73,"-")</f>
        <v>-</v>
      </c>
      <c r="R20" s="130" t="str">
        <f ca="1">IF(Eingabe!U73&lt;&gt;"",Eingabe!U73,"-")</f>
        <v>-</v>
      </c>
      <c r="S20" s="130" t="str">
        <f ca="1">IF(Eingabe!V73&lt;&gt;"",Eingabe!V73,"-")</f>
        <v>-</v>
      </c>
      <c r="T20" s="130" t="str">
        <f ca="1">IF(Eingabe!W73&lt;&gt;"",Eingabe!W73,"-")</f>
        <v>-</v>
      </c>
      <c r="U20" s="130" t="str">
        <f ca="1">IF(Eingabe!X73&lt;&gt;"",Eingabe!X73,"-")</f>
        <v>-</v>
      </c>
      <c r="V20" s="130" t="str">
        <f ca="1">IF(Eingabe!Y73&lt;&gt;"",Eingabe!Y73,"-")</f>
        <v>-</v>
      </c>
      <c r="W20" s="130" t="str">
        <f ca="1">IF(Eingabe!Z73&lt;&gt;"",Eingabe!Z73,"-")</f>
        <v>-</v>
      </c>
      <c r="X20" s="130" t="str">
        <f>IF(Eingabe!AA73&lt;&gt;"",Eingabe!AA73,"-")</f>
        <v>-</v>
      </c>
      <c r="Y20" s="130" t="str">
        <f>IF(Eingabe!AB73&lt;&gt;"",Eingabe!AB73,"-")</f>
        <v>-</v>
      </c>
      <c r="Z20" s="130" t="str">
        <f>IF(Eingabe!AC73&lt;&gt;"",Eingabe!AC73,"-")</f>
        <v>-</v>
      </c>
      <c r="AA20" s="130" t="str">
        <f>IF(Eingabe!AD73&lt;&gt;"",Eingabe!AD73,"-")</f>
        <v>-</v>
      </c>
      <c r="AB20" s="130" t="str">
        <f>IF(Eingabe!AE73&lt;&gt;"",Eingabe!AE73,"-")</f>
        <v>-</v>
      </c>
      <c r="AC20" s="130" t="str">
        <f>IF(Eingabe!AF73&lt;&gt;"",Eingabe!AF73,"-")</f>
        <v>-</v>
      </c>
      <c r="AD20" s="130" t="str">
        <f>IF(Eingabe!AG73&lt;&gt;"",Eingabe!AG73,"-")</f>
        <v>-</v>
      </c>
      <c r="AE20" s="130" t="str">
        <f>IF(Eingabe!AH73&lt;&gt;"",Eingabe!AH73,"-")</f>
        <v>-</v>
      </c>
      <c r="AF20" s="130" t="str">
        <f>IF(Eingabe!AI73&lt;&gt;"",Eingabe!AI73,"-")</f>
        <v>-</v>
      </c>
      <c r="AG20" s="28" t="str">
        <f>IF(Eingabe!AJ73&lt;&gt;"",Eingabe!AJ73,"-")</f>
        <v>-</v>
      </c>
      <c r="AH20" s="135">
        <v>2000</v>
      </c>
      <c r="AI20" s="98">
        <v>3000</v>
      </c>
      <c r="AJ20" s="99">
        <v>6000</v>
      </c>
      <c r="AK20" s="103" t="s">
        <v>7</v>
      </c>
    </row>
    <row r="21" spans="1:37" s="333" customFormat="1" ht="12.95" hidden="1" customHeight="1" x14ac:dyDescent="0.2">
      <c r="A21" s="102" t="s">
        <v>194</v>
      </c>
      <c r="B21" s="93" t="s">
        <v>19</v>
      </c>
      <c r="C21" s="122" t="s">
        <v>158</v>
      </c>
      <c r="D21" s="73" t="str">
        <f ca="1">IF(Eingabe!G74&lt;&gt;"",Eingabe!G74,"-")</f>
        <v>-</v>
      </c>
      <c r="E21" s="130" t="str">
        <f ca="1">IF(Eingabe!H74&lt;&gt;"",Eingabe!H74,"-")</f>
        <v>-</v>
      </c>
      <c r="F21" s="130" t="str">
        <f ca="1">IF(Eingabe!I74&lt;&gt;"",Eingabe!I74,"-")</f>
        <v>-</v>
      </c>
      <c r="G21" s="130" t="str">
        <f ca="1">IF(Eingabe!J74&lt;&gt;"",Eingabe!J74,"-")</f>
        <v>-</v>
      </c>
      <c r="H21" s="130" t="str">
        <f ca="1">IF(Eingabe!K74&lt;&gt;"",Eingabe!K74,"-")</f>
        <v>-</v>
      </c>
      <c r="I21" s="130" t="str">
        <f ca="1">IF(Eingabe!L74&lt;&gt;"",Eingabe!L74,"-")</f>
        <v>-</v>
      </c>
      <c r="J21" s="130" t="str">
        <f ca="1">IF(Eingabe!M74&lt;&gt;"",Eingabe!M74,"-")</f>
        <v>-</v>
      </c>
      <c r="K21" s="130" t="str">
        <f ca="1">IF(Eingabe!N74&lt;&gt;"",Eingabe!N74,"-")</f>
        <v>-</v>
      </c>
      <c r="L21" s="130" t="str">
        <f ca="1">IF(Eingabe!O74&lt;&gt;"",Eingabe!O74,"-")</f>
        <v>-</v>
      </c>
      <c r="M21" s="130" t="str">
        <f ca="1">IF(Eingabe!P74&lt;&gt;"",Eingabe!P74,"-")</f>
        <v>-</v>
      </c>
      <c r="N21" s="130" t="str">
        <f ca="1">IF(Eingabe!Q74&lt;&gt;"",Eingabe!Q74,"-")</f>
        <v>-</v>
      </c>
      <c r="O21" s="130" t="str">
        <f ca="1">IF(Eingabe!R74&lt;&gt;"",Eingabe!R74,"-")</f>
        <v>-</v>
      </c>
      <c r="P21" s="130" t="str">
        <f ca="1">IF(Eingabe!S74&lt;&gt;"",Eingabe!S74,"-")</f>
        <v>-</v>
      </c>
      <c r="Q21" s="130" t="str">
        <f ca="1">IF(Eingabe!T74&lt;&gt;"",Eingabe!T74,"-")</f>
        <v>-</v>
      </c>
      <c r="R21" s="130" t="str">
        <f ca="1">IF(Eingabe!U74&lt;&gt;"",Eingabe!U74,"-")</f>
        <v>-</v>
      </c>
      <c r="S21" s="130" t="str">
        <f ca="1">IF(Eingabe!V74&lt;&gt;"",Eingabe!V74,"-")</f>
        <v>-</v>
      </c>
      <c r="T21" s="130" t="str">
        <f ca="1">IF(Eingabe!W74&lt;&gt;"",Eingabe!W74,"-")</f>
        <v>-</v>
      </c>
      <c r="U21" s="130" t="str">
        <f ca="1">IF(Eingabe!X74&lt;&gt;"",Eingabe!X74,"-")</f>
        <v>-</v>
      </c>
      <c r="V21" s="130" t="str">
        <f ca="1">IF(Eingabe!Y74&lt;&gt;"",Eingabe!Y74,"-")</f>
        <v>-</v>
      </c>
      <c r="W21" s="130" t="str">
        <f ca="1">IF(Eingabe!Z74&lt;&gt;"",Eingabe!Z74,"-")</f>
        <v>-</v>
      </c>
      <c r="X21" s="130" t="str">
        <f>IF(Eingabe!AA74&lt;&gt;"",Eingabe!AA74,"-")</f>
        <v>-</v>
      </c>
      <c r="Y21" s="130" t="str">
        <f>IF(Eingabe!AB74&lt;&gt;"",Eingabe!AB74,"-")</f>
        <v>-</v>
      </c>
      <c r="Z21" s="130" t="str">
        <f>IF(Eingabe!AC74&lt;&gt;"",Eingabe!AC74,"-")</f>
        <v>-</v>
      </c>
      <c r="AA21" s="130" t="str">
        <f>IF(Eingabe!AD74&lt;&gt;"",Eingabe!AD74,"-")</f>
        <v>-</v>
      </c>
      <c r="AB21" s="130" t="str">
        <f>IF(Eingabe!AE74&lt;&gt;"",Eingabe!AE74,"-")</f>
        <v>-</v>
      </c>
      <c r="AC21" s="130" t="str">
        <f>IF(Eingabe!AF74&lt;&gt;"",Eingabe!AF74,"-")</f>
        <v>-</v>
      </c>
      <c r="AD21" s="130" t="str">
        <f>IF(Eingabe!AG74&lt;&gt;"",Eingabe!AG74,"-")</f>
        <v>-</v>
      </c>
      <c r="AE21" s="130" t="str">
        <f>IF(Eingabe!AH74&lt;&gt;"",Eingabe!AH74,"-")</f>
        <v>-</v>
      </c>
      <c r="AF21" s="130" t="str">
        <f>IF(Eingabe!AI74&lt;&gt;"",Eingabe!AI74,"-")</f>
        <v>-</v>
      </c>
      <c r="AG21" s="28" t="str">
        <f>IF(Eingabe!AJ74&lt;&gt;"",Eingabe!AJ74,"-")</f>
        <v>-</v>
      </c>
      <c r="AH21" s="136">
        <v>60</v>
      </c>
      <c r="AI21" s="96">
        <v>100</v>
      </c>
      <c r="AJ21" s="97">
        <v>200</v>
      </c>
      <c r="AK21" s="103" t="s">
        <v>7</v>
      </c>
    </row>
    <row r="22" spans="1:37" s="333" customFormat="1" ht="12.95" hidden="1" customHeight="1" x14ac:dyDescent="0.2">
      <c r="A22" s="102" t="s">
        <v>195</v>
      </c>
      <c r="B22" s="93" t="s">
        <v>163</v>
      </c>
      <c r="C22" s="122" t="s">
        <v>158</v>
      </c>
      <c r="D22" s="73" t="str">
        <f ca="1">IF(Eingabe!G75&lt;&gt;"",Eingabe!G75,"-")</f>
        <v>-</v>
      </c>
      <c r="E22" s="130" t="str">
        <f ca="1">IF(Eingabe!H75&lt;&gt;"",Eingabe!H75,"-")</f>
        <v>-</v>
      </c>
      <c r="F22" s="130" t="str">
        <f ca="1">IF(Eingabe!I75&lt;&gt;"",Eingabe!I75,"-")</f>
        <v>-</v>
      </c>
      <c r="G22" s="130" t="str">
        <f ca="1">IF(Eingabe!J75&lt;&gt;"",Eingabe!J75,"-")</f>
        <v>-</v>
      </c>
      <c r="H22" s="130" t="str">
        <f ca="1">IF(Eingabe!K75&lt;&gt;"",Eingabe!K75,"-")</f>
        <v>-</v>
      </c>
      <c r="I22" s="130" t="str">
        <f ca="1">IF(Eingabe!L75&lt;&gt;"",Eingabe!L75,"-")</f>
        <v>-</v>
      </c>
      <c r="J22" s="130" t="str">
        <f ca="1">IF(Eingabe!M75&lt;&gt;"",Eingabe!M75,"-")</f>
        <v>-</v>
      </c>
      <c r="K22" s="130" t="str">
        <f ca="1">IF(Eingabe!N75&lt;&gt;"",Eingabe!N75,"-")</f>
        <v>-</v>
      </c>
      <c r="L22" s="130" t="str">
        <f ca="1">IF(Eingabe!O75&lt;&gt;"",Eingabe!O75,"-")</f>
        <v>-</v>
      </c>
      <c r="M22" s="130" t="str">
        <f ca="1">IF(Eingabe!P75&lt;&gt;"",Eingabe!P75,"-")</f>
        <v>-</v>
      </c>
      <c r="N22" s="130" t="str">
        <f ca="1">IF(Eingabe!Q75&lt;&gt;"",Eingabe!Q75,"-")</f>
        <v>-</v>
      </c>
      <c r="O22" s="130" t="str">
        <f ca="1">IF(Eingabe!R75&lt;&gt;"",Eingabe!R75,"-")</f>
        <v>-</v>
      </c>
      <c r="P22" s="130" t="str">
        <f ca="1">IF(Eingabe!S75&lt;&gt;"",Eingabe!S75,"-")</f>
        <v>-</v>
      </c>
      <c r="Q22" s="130" t="str">
        <f ca="1">IF(Eingabe!T75&lt;&gt;"",Eingabe!T75,"-")</f>
        <v>-</v>
      </c>
      <c r="R22" s="130" t="str">
        <f ca="1">IF(Eingabe!U75&lt;&gt;"",Eingabe!U75,"-")</f>
        <v>-</v>
      </c>
      <c r="S22" s="130" t="str">
        <f ca="1">IF(Eingabe!V75&lt;&gt;"",Eingabe!V75,"-")</f>
        <v>-</v>
      </c>
      <c r="T22" s="130" t="str">
        <f ca="1">IF(Eingabe!W75&lt;&gt;"",Eingabe!W75,"-")</f>
        <v>-</v>
      </c>
      <c r="U22" s="130" t="str">
        <f ca="1">IF(Eingabe!X75&lt;&gt;"",Eingabe!X75,"-")</f>
        <v>-</v>
      </c>
      <c r="V22" s="130" t="str">
        <f ca="1">IF(Eingabe!Y75&lt;&gt;"",Eingabe!Y75,"-")</f>
        <v>-</v>
      </c>
      <c r="W22" s="130" t="str">
        <f ca="1">IF(Eingabe!Z75&lt;&gt;"",Eingabe!Z75,"-")</f>
        <v>-</v>
      </c>
      <c r="X22" s="130" t="str">
        <f>IF(Eingabe!AA75&lt;&gt;"",Eingabe!AA75,"-")</f>
        <v>-</v>
      </c>
      <c r="Y22" s="130" t="str">
        <f>IF(Eingabe!AB75&lt;&gt;"",Eingabe!AB75,"-")</f>
        <v>-</v>
      </c>
      <c r="Z22" s="130" t="str">
        <f>IF(Eingabe!AC75&lt;&gt;"",Eingabe!AC75,"-")</f>
        <v>-</v>
      </c>
      <c r="AA22" s="130" t="str">
        <f>IF(Eingabe!AD75&lt;&gt;"",Eingabe!AD75,"-")</f>
        <v>-</v>
      </c>
      <c r="AB22" s="130" t="str">
        <f>IF(Eingabe!AE75&lt;&gt;"",Eingabe!AE75,"-")</f>
        <v>-</v>
      </c>
      <c r="AC22" s="130" t="str">
        <f>IF(Eingabe!AF75&lt;&gt;"",Eingabe!AF75,"-")</f>
        <v>-</v>
      </c>
      <c r="AD22" s="130" t="str">
        <f>IF(Eingabe!AG75&lt;&gt;"",Eingabe!AG75,"-")</f>
        <v>-</v>
      </c>
      <c r="AE22" s="130" t="str">
        <f>IF(Eingabe!AH75&lt;&gt;"",Eingabe!AH75,"-")</f>
        <v>-</v>
      </c>
      <c r="AF22" s="130" t="str">
        <f>IF(Eingabe!AI75&lt;&gt;"",Eingabe!AI75,"-")</f>
        <v>-</v>
      </c>
      <c r="AG22" s="28" t="str">
        <f>IF(Eingabe!AJ75&lt;&gt;"",Eingabe!AJ75,"-")</f>
        <v>-</v>
      </c>
      <c r="AH22" s="135">
        <v>2000</v>
      </c>
      <c r="AI22" s="98">
        <v>4000</v>
      </c>
      <c r="AJ22" s="99">
        <v>8000</v>
      </c>
      <c r="AK22" s="103" t="s">
        <v>7</v>
      </c>
    </row>
    <row r="23" spans="1:37" s="333" customFormat="1" ht="12.95" hidden="1" customHeight="1" x14ac:dyDescent="0.2">
      <c r="A23" s="102" t="s">
        <v>196</v>
      </c>
      <c r="B23" s="93" t="s">
        <v>21</v>
      </c>
      <c r="C23" s="122" t="s">
        <v>158</v>
      </c>
      <c r="D23" s="73" t="str">
        <f ca="1">IF(Eingabe!G76&lt;&gt;"",Eingabe!G76,"-")</f>
        <v>-</v>
      </c>
      <c r="E23" s="130" t="str">
        <f ca="1">IF(Eingabe!H76&lt;&gt;"",Eingabe!H76,"-")</f>
        <v>-</v>
      </c>
      <c r="F23" s="130" t="str">
        <f ca="1">IF(Eingabe!I76&lt;&gt;"",Eingabe!I76,"-")</f>
        <v>-</v>
      </c>
      <c r="G23" s="130" t="str">
        <f ca="1">IF(Eingabe!J76&lt;&gt;"",Eingabe!J76,"-")</f>
        <v>-</v>
      </c>
      <c r="H23" s="130" t="str">
        <f ca="1">IF(Eingabe!K76&lt;&gt;"",Eingabe!K76,"-")</f>
        <v>-</v>
      </c>
      <c r="I23" s="130" t="str">
        <f ca="1">IF(Eingabe!L76&lt;&gt;"",Eingabe!L76,"-")</f>
        <v>-</v>
      </c>
      <c r="J23" s="130" t="str">
        <f ca="1">IF(Eingabe!M76&lt;&gt;"",Eingabe!M76,"-")</f>
        <v>-</v>
      </c>
      <c r="K23" s="130" t="str">
        <f ca="1">IF(Eingabe!N76&lt;&gt;"",Eingabe!N76,"-")</f>
        <v>-</v>
      </c>
      <c r="L23" s="130" t="str">
        <f ca="1">IF(Eingabe!O76&lt;&gt;"",Eingabe!O76,"-")</f>
        <v>-</v>
      </c>
      <c r="M23" s="130" t="str">
        <f ca="1">IF(Eingabe!P76&lt;&gt;"",Eingabe!P76,"-")</f>
        <v>-</v>
      </c>
      <c r="N23" s="130" t="str">
        <f ca="1">IF(Eingabe!Q76&lt;&gt;"",Eingabe!Q76,"-")</f>
        <v>-</v>
      </c>
      <c r="O23" s="130" t="str">
        <f ca="1">IF(Eingabe!R76&lt;&gt;"",Eingabe!R76,"-")</f>
        <v>-</v>
      </c>
      <c r="P23" s="130" t="str">
        <f ca="1">IF(Eingabe!S76&lt;&gt;"",Eingabe!S76,"-")</f>
        <v>-</v>
      </c>
      <c r="Q23" s="130" t="str">
        <f ca="1">IF(Eingabe!T76&lt;&gt;"",Eingabe!T76,"-")</f>
        <v>-</v>
      </c>
      <c r="R23" s="130" t="str">
        <f ca="1">IF(Eingabe!U76&lt;&gt;"",Eingabe!U76,"-")</f>
        <v>-</v>
      </c>
      <c r="S23" s="130" t="str">
        <f ca="1">IF(Eingabe!V76&lt;&gt;"",Eingabe!V76,"-")</f>
        <v>-</v>
      </c>
      <c r="T23" s="130" t="str">
        <f ca="1">IF(Eingabe!W76&lt;&gt;"",Eingabe!W76,"-")</f>
        <v>-</v>
      </c>
      <c r="U23" s="130" t="str">
        <f ca="1">IF(Eingabe!X76&lt;&gt;"",Eingabe!X76,"-")</f>
        <v>-</v>
      </c>
      <c r="V23" s="130" t="str">
        <f ca="1">IF(Eingabe!Y76&lt;&gt;"",Eingabe!Y76,"-")</f>
        <v>-</v>
      </c>
      <c r="W23" s="130" t="str">
        <f ca="1">IF(Eingabe!Z76&lt;&gt;"",Eingabe!Z76,"-")</f>
        <v>-</v>
      </c>
      <c r="X23" s="130" t="str">
        <f>IF(Eingabe!AA76&lt;&gt;"",Eingabe!AA76,"-")</f>
        <v>-</v>
      </c>
      <c r="Y23" s="130" t="str">
        <f>IF(Eingabe!AB76&lt;&gt;"",Eingabe!AB76,"-")</f>
        <v>-</v>
      </c>
      <c r="Z23" s="130" t="str">
        <f>IF(Eingabe!AC76&lt;&gt;"",Eingabe!AC76,"-")</f>
        <v>-</v>
      </c>
      <c r="AA23" s="130" t="str">
        <f>IF(Eingabe!AD76&lt;&gt;"",Eingabe!AD76,"-")</f>
        <v>-</v>
      </c>
      <c r="AB23" s="130" t="str">
        <f>IF(Eingabe!AE76&lt;&gt;"",Eingabe!AE76,"-")</f>
        <v>-</v>
      </c>
      <c r="AC23" s="130" t="str">
        <f>IF(Eingabe!AF76&lt;&gt;"",Eingabe!AF76,"-")</f>
        <v>-</v>
      </c>
      <c r="AD23" s="130" t="str">
        <f>IF(Eingabe!AG76&lt;&gt;"",Eingabe!AG76,"-")</f>
        <v>-</v>
      </c>
      <c r="AE23" s="130" t="str">
        <f>IF(Eingabe!AH76&lt;&gt;"",Eingabe!AH76,"-")</f>
        <v>-</v>
      </c>
      <c r="AF23" s="130" t="str">
        <f>IF(Eingabe!AI76&lt;&gt;"",Eingabe!AI76,"-")</f>
        <v>-</v>
      </c>
      <c r="AG23" s="28" t="str">
        <f>IF(Eingabe!AJ76&lt;&gt;"",Eingabe!AJ76,"-")</f>
        <v>-</v>
      </c>
      <c r="AH23" s="135">
        <v>3000</v>
      </c>
      <c r="AI23" s="98">
        <v>6000</v>
      </c>
      <c r="AJ23" s="99">
        <v>12000</v>
      </c>
      <c r="AK23" s="103" t="s">
        <v>7</v>
      </c>
    </row>
    <row r="24" spans="1:37" s="333" customFormat="1" ht="12.95" hidden="1" customHeight="1" x14ac:dyDescent="0.2">
      <c r="A24" s="102" t="s">
        <v>197</v>
      </c>
      <c r="B24" s="93" t="s">
        <v>22</v>
      </c>
      <c r="C24" s="122" t="s">
        <v>158</v>
      </c>
      <c r="D24" s="73" t="str">
        <f ca="1">IF(Eingabe!G77&lt;&gt;"",Eingabe!G77,"-")</f>
        <v>-</v>
      </c>
      <c r="E24" s="130" t="str">
        <f ca="1">IF(Eingabe!H77&lt;&gt;"",Eingabe!H77,"-")</f>
        <v>-</v>
      </c>
      <c r="F24" s="130" t="str">
        <f ca="1">IF(Eingabe!I77&lt;&gt;"",Eingabe!I77,"-")</f>
        <v>-</v>
      </c>
      <c r="G24" s="130" t="str">
        <f ca="1">IF(Eingabe!J77&lt;&gt;"",Eingabe!J77,"-")</f>
        <v>-</v>
      </c>
      <c r="H24" s="130" t="str">
        <f ca="1">IF(Eingabe!K77&lt;&gt;"",Eingabe!K77,"-")</f>
        <v>-</v>
      </c>
      <c r="I24" s="130" t="str">
        <f ca="1">IF(Eingabe!L77&lt;&gt;"",Eingabe!L77,"-")</f>
        <v>-</v>
      </c>
      <c r="J24" s="130" t="str">
        <f ca="1">IF(Eingabe!M77&lt;&gt;"",Eingabe!M77,"-")</f>
        <v>-</v>
      </c>
      <c r="K24" s="130" t="str">
        <f ca="1">IF(Eingabe!N77&lt;&gt;"",Eingabe!N77,"-")</f>
        <v>-</v>
      </c>
      <c r="L24" s="130" t="str">
        <f ca="1">IF(Eingabe!O77&lt;&gt;"",Eingabe!O77,"-")</f>
        <v>-</v>
      </c>
      <c r="M24" s="130" t="str">
        <f ca="1">IF(Eingabe!P77&lt;&gt;"",Eingabe!P77,"-")</f>
        <v>-</v>
      </c>
      <c r="N24" s="130" t="str">
        <f ca="1">IF(Eingabe!Q77&lt;&gt;"",Eingabe!Q77,"-")</f>
        <v>-</v>
      </c>
      <c r="O24" s="130" t="str">
        <f ca="1">IF(Eingabe!R77&lt;&gt;"",Eingabe!R77,"-")</f>
        <v>-</v>
      </c>
      <c r="P24" s="130" t="str">
        <f ca="1">IF(Eingabe!S77&lt;&gt;"",Eingabe!S77,"-")</f>
        <v>-</v>
      </c>
      <c r="Q24" s="130" t="str">
        <f ca="1">IF(Eingabe!T77&lt;&gt;"",Eingabe!T77,"-")</f>
        <v>-</v>
      </c>
      <c r="R24" s="130" t="str">
        <f ca="1">IF(Eingabe!U77&lt;&gt;"",Eingabe!U77,"-")</f>
        <v>-</v>
      </c>
      <c r="S24" s="130" t="str">
        <f ca="1">IF(Eingabe!V77&lt;&gt;"",Eingabe!V77,"-")</f>
        <v>-</v>
      </c>
      <c r="T24" s="130" t="str">
        <f ca="1">IF(Eingabe!W77&lt;&gt;"",Eingabe!W77,"-")</f>
        <v>-</v>
      </c>
      <c r="U24" s="130" t="str">
        <f ca="1">IF(Eingabe!X77&lt;&gt;"",Eingabe!X77,"-")</f>
        <v>-</v>
      </c>
      <c r="V24" s="130" t="str">
        <f ca="1">IF(Eingabe!Y77&lt;&gt;"",Eingabe!Y77,"-")</f>
        <v>-</v>
      </c>
      <c r="W24" s="130" t="str">
        <f ca="1">IF(Eingabe!Z77&lt;&gt;"",Eingabe!Z77,"-")</f>
        <v>-</v>
      </c>
      <c r="X24" s="130" t="str">
        <f>IF(Eingabe!AA77&lt;&gt;"",Eingabe!AA77,"-")</f>
        <v>-</v>
      </c>
      <c r="Y24" s="130" t="str">
        <f>IF(Eingabe!AB77&lt;&gt;"",Eingabe!AB77,"-")</f>
        <v>-</v>
      </c>
      <c r="Z24" s="130" t="str">
        <f>IF(Eingabe!AC77&lt;&gt;"",Eingabe!AC77,"-")</f>
        <v>-</v>
      </c>
      <c r="AA24" s="130" t="str">
        <f>IF(Eingabe!AD77&lt;&gt;"",Eingabe!AD77,"-")</f>
        <v>-</v>
      </c>
      <c r="AB24" s="130" t="str">
        <f>IF(Eingabe!AE77&lt;&gt;"",Eingabe!AE77,"-")</f>
        <v>-</v>
      </c>
      <c r="AC24" s="130" t="str">
        <f>IF(Eingabe!AF77&lt;&gt;"",Eingabe!AF77,"-")</f>
        <v>-</v>
      </c>
      <c r="AD24" s="130" t="str">
        <f>IF(Eingabe!AG77&lt;&gt;"",Eingabe!AG77,"-")</f>
        <v>-</v>
      </c>
      <c r="AE24" s="130" t="str">
        <f>IF(Eingabe!AH77&lt;&gt;"",Eingabe!AH77,"-")</f>
        <v>-</v>
      </c>
      <c r="AF24" s="130" t="str">
        <f>IF(Eingabe!AI77&lt;&gt;"",Eingabe!AI77,"-")</f>
        <v>-</v>
      </c>
      <c r="AG24" s="28" t="str">
        <f>IF(Eingabe!AJ77&lt;&gt;"",Eingabe!AJ77,"-")</f>
        <v>-</v>
      </c>
      <c r="AH24" s="135">
        <v>1000</v>
      </c>
      <c r="AI24" s="98">
        <v>2000</v>
      </c>
      <c r="AJ24" s="99">
        <v>4000</v>
      </c>
      <c r="AK24" s="103" t="s">
        <v>7</v>
      </c>
    </row>
    <row r="25" spans="1:37" s="333" customFormat="1" ht="12.95" hidden="1" customHeight="1" x14ac:dyDescent="0.2">
      <c r="A25" s="102" t="s">
        <v>198</v>
      </c>
      <c r="B25" s="93" t="s">
        <v>24</v>
      </c>
      <c r="C25" s="122" t="s">
        <v>158</v>
      </c>
      <c r="D25" s="73" t="str">
        <f ca="1">IF(Eingabe!G78&lt;&gt;"",Eingabe!G78,"-")</f>
        <v>-</v>
      </c>
      <c r="E25" s="130" t="str">
        <f ca="1">IF(Eingabe!H78&lt;&gt;"",Eingabe!H78,"-")</f>
        <v>-</v>
      </c>
      <c r="F25" s="130" t="str">
        <f ca="1">IF(Eingabe!I78&lt;&gt;"",Eingabe!I78,"-")</f>
        <v>-</v>
      </c>
      <c r="G25" s="130" t="str">
        <f ca="1">IF(Eingabe!J78&lt;&gt;"",Eingabe!J78,"-")</f>
        <v>-</v>
      </c>
      <c r="H25" s="130" t="str">
        <f ca="1">IF(Eingabe!K78&lt;&gt;"",Eingabe!K78,"-")</f>
        <v>-</v>
      </c>
      <c r="I25" s="130" t="str">
        <f ca="1">IF(Eingabe!L78&lt;&gt;"",Eingabe!L78,"-")</f>
        <v>-</v>
      </c>
      <c r="J25" s="130" t="str">
        <f ca="1">IF(Eingabe!M78&lt;&gt;"",Eingabe!M78,"-")</f>
        <v>-</v>
      </c>
      <c r="K25" s="130" t="str">
        <f ca="1">IF(Eingabe!N78&lt;&gt;"",Eingabe!N78,"-")</f>
        <v>-</v>
      </c>
      <c r="L25" s="130" t="str">
        <f ca="1">IF(Eingabe!O78&lt;&gt;"",Eingabe!O78,"-")</f>
        <v>-</v>
      </c>
      <c r="M25" s="130" t="str">
        <f ca="1">IF(Eingabe!P78&lt;&gt;"",Eingabe!P78,"-")</f>
        <v>-</v>
      </c>
      <c r="N25" s="130" t="str">
        <f ca="1">IF(Eingabe!Q78&lt;&gt;"",Eingabe!Q78,"-")</f>
        <v>-</v>
      </c>
      <c r="O25" s="130" t="str">
        <f ca="1">IF(Eingabe!R78&lt;&gt;"",Eingabe!R78,"-")</f>
        <v>-</v>
      </c>
      <c r="P25" s="130" t="str">
        <f ca="1">IF(Eingabe!S78&lt;&gt;"",Eingabe!S78,"-")</f>
        <v>-</v>
      </c>
      <c r="Q25" s="130" t="str">
        <f ca="1">IF(Eingabe!T78&lt;&gt;"",Eingabe!T78,"-")</f>
        <v>-</v>
      </c>
      <c r="R25" s="130" t="str">
        <f ca="1">IF(Eingabe!U78&lt;&gt;"",Eingabe!U78,"-")</f>
        <v>-</v>
      </c>
      <c r="S25" s="130" t="str">
        <f ca="1">IF(Eingabe!V78&lt;&gt;"",Eingabe!V78,"-")</f>
        <v>-</v>
      </c>
      <c r="T25" s="130" t="str">
        <f ca="1">IF(Eingabe!W78&lt;&gt;"",Eingabe!W78,"-")</f>
        <v>-</v>
      </c>
      <c r="U25" s="130" t="str">
        <f ca="1">IF(Eingabe!X78&lt;&gt;"",Eingabe!X78,"-")</f>
        <v>-</v>
      </c>
      <c r="V25" s="130" t="str">
        <f ca="1">IF(Eingabe!Y78&lt;&gt;"",Eingabe!Y78,"-")</f>
        <v>-</v>
      </c>
      <c r="W25" s="130" t="str">
        <f ca="1">IF(Eingabe!Z78&lt;&gt;"",Eingabe!Z78,"-")</f>
        <v>-</v>
      </c>
      <c r="X25" s="130" t="str">
        <f>IF(Eingabe!AA78&lt;&gt;"",Eingabe!AA78,"-")</f>
        <v>-</v>
      </c>
      <c r="Y25" s="130" t="str">
        <f>IF(Eingabe!AB78&lt;&gt;"",Eingabe!AB78,"-")</f>
        <v>-</v>
      </c>
      <c r="Z25" s="130" t="str">
        <f>IF(Eingabe!AC78&lt;&gt;"",Eingabe!AC78,"-")</f>
        <v>-</v>
      </c>
      <c r="AA25" s="130" t="str">
        <f>IF(Eingabe!AD78&lt;&gt;"",Eingabe!AD78,"-")</f>
        <v>-</v>
      </c>
      <c r="AB25" s="130" t="str">
        <f>IF(Eingabe!AE78&lt;&gt;"",Eingabe!AE78,"-")</f>
        <v>-</v>
      </c>
      <c r="AC25" s="130" t="str">
        <f>IF(Eingabe!AF78&lt;&gt;"",Eingabe!AF78,"-")</f>
        <v>-</v>
      </c>
      <c r="AD25" s="130" t="str">
        <f>IF(Eingabe!AG78&lt;&gt;"",Eingabe!AG78,"-")</f>
        <v>-</v>
      </c>
      <c r="AE25" s="130" t="str">
        <f>IF(Eingabe!AH78&lt;&gt;"",Eingabe!AH78,"-")</f>
        <v>-</v>
      </c>
      <c r="AF25" s="130" t="str">
        <f>IF(Eingabe!AI78&lt;&gt;"",Eingabe!AI78,"-")</f>
        <v>-</v>
      </c>
      <c r="AG25" s="28" t="str">
        <f>IF(Eingabe!AJ78&lt;&gt;"",Eingabe!AJ78,"-")</f>
        <v>-</v>
      </c>
      <c r="AH25" s="135">
        <v>80</v>
      </c>
      <c r="AI25" s="96">
        <v>150</v>
      </c>
      <c r="AJ25" s="97">
        <v>300</v>
      </c>
      <c r="AK25" s="103" t="s">
        <v>7</v>
      </c>
    </row>
    <row r="26" spans="1:37" s="333" customFormat="1" ht="12.95" hidden="1" customHeight="1" x14ac:dyDescent="0.2">
      <c r="A26" s="102" t="s">
        <v>199</v>
      </c>
      <c r="B26" s="93" t="s">
        <v>25</v>
      </c>
      <c r="C26" s="122" t="s">
        <v>158</v>
      </c>
      <c r="D26" s="73" t="str">
        <f ca="1">IF(Eingabe!G80&lt;&gt;"",Eingabe!G80,"-")</f>
        <v>-</v>
      </c>
      <c r="E26" s="130" t="str">
        <f ca="1">IF(Eingabe!H80&lt;&gt;"",Eingabe!H80,"-")</f>
        <v>-</v>
      </c>
      <c r="F26" s="130" t="str">
        <f ca="1">IF(Eingabe!I80&lt;&gt;"",Eingabe!I80,"-")</f>
        <v>-</v>
      </c>
      <c r="G26" s="130" t="str">
        <f ca="1">IF(Eingabe!J80&lt;&gt;"",Eingabe!J80,"-")</f>
        <v>-</v>
      </c>
      <c r="H26" s="130" t="str">
        <f ca="1">IF(Eingabe!K80&lt;&gt;"",Eingabe!K80,"-")</f>
        <v>-</v>
      </c>
      <c r="I26" s="130" t="str">
        <f ca="1">IF(Eingabe!L80&lt;&gt;"",Eingabe!L80,"-")</f>
        <v>-</v>
      </c>
      <c r="J26" s="130" t="str">
        <f ca="1">IF(Eingabe!M80&lt;&gt;"",Eingabe!M80,"-")</f>
        <v>-</v>
      </c>
      <c r="K26" s="130" t="str">
        <f ca="1">IF(Eingabe!N80&lt;&gt;"",Eingabe!N80,"-")</f>
        <v>-</v>
      </c>
      <c r="L26" s="130" t="str">
        <f ca="1">IF(Eingabe!O80&lt;&gt;"",Eingabe!O80,"-")</f>
        <v>-</v>
      </c>
      <c r="M26" s="130" t="str">
        <f ca="1">IF(Eingabe!P80&lt;&gt;"",Eingabe!P80,"-")</f>
        <v>-</v>
      </c>
      <c r="N26" s="130" t="str">
        <f ca="1">IF(Eingabe!Q80&lt;&gt;"",Eingabe!Q80,"-")</f>
        <v>-</v>
      </c>
      <c r="O26" s="130" t="str">
        <f ca="1">IF(Eingabe!R80&lt;&gt;"",Eingabe!R80,"-")</f>
        <v>-</v>
      </c>
      <c r="P26" s="130" t="str">
        <f ca="1">IF(Eingabe!S80&lt;&gt;"",Eingabe!S80,"-")</f>
        <v>-</v>
      </c>
      <c r="Q26" s="130" t="str">
        <f ca="1">IF(Eingabe!T80&lt;&gt;"",Eingabe!T80,"-")</f>
        <v>-</v>
      </c>
      <c r="R26" s="130" t="str">
        <f ca="1">IF(Eingabe!U80&lt;&gt;"",Eingabe!U80,"-")</f>
        <v>-</v>
      </c>
      <c r="S26" s="130" t="str">
        <f ca="1">IF(Eingabe!V80&lt;&gt;"",Eingabe!V80,"-")</f>
        <v>-</v>
      </c>
      <c r="T26" s="130" t="str">
        <f ca="1">IF(Eingabe!W80&lt;&gt;"",Eingabe!W80,"-")</f>
        <v>-</v>
      </c>
      <c r="U26" s="130" t="str">
        <f ca="1">IF(Eingabe!X80&lt;&gt;"",Eingabe!X80,"-")</f>
        <v>-</v>
      </c>
      <c r="V26" s="130" t="str">
        <f ca="1">IF(Eingabe!Y80&lt;&gt;"",Eingabe!Y80,"-")</f>
        <v>-</v>
      </c>
      <c r="W26" s="130" t="str">
        <f ca="1">IF(Eingabe!Z80&lt;&gt;"",Eingabe!Z80,"-")</f>
        <v>-</v>
      </c>
      <c r="X26" s="130" t="str">
        <f>IF(Eingabe!AA80&lt;&gt;"",Eingabe!AA80,"-")</f>
        <v>-</v>
      </c>
      <c r="Y26" s="130" t="str">
        <f>IF(Eingabe!AB80&lt;&gt;"",Eingabe!AB80,"-")</f>
        <v>-</v>
      </c>
      <c r="Z26" s="130" t="str">
        <f>IF(Eingabe!AC80&lt;&gt;"",Eingabe!AC80,"-")</f>
        <v>-</v>
      </c>
      <c r="AA26" s="130" t="str">
        <f>IF(Eingabe!AD80&lt;&gt;"",Eingabe!AD80,"-")</f>
        <v>-</v>
      </c>
      <c r="AB26" s="130" t="str">
        <f>IF(Eingabe!AE80&lt;&gt;"",Eingabe!AE80,"-")</f>
        <v>-</v>
      </c>
      <c r="AC26" s="130" t="str">
        <f>IF(Eingabe!AF80&lt;&gt;"",Eingabe!AF80,"-")</f>
        <v>-</v>
      </c>
      <c r="AD26" s="130" t="str">
        <f>IF(Eingabe!AG80&lt;&gt;"",Eingabe!AG80,"-")</f>
        <v>-</v>
      </c>
      <c r="AE26" s="130" t="str">
        <f>IF(Eingabe!AH80&lt;&gt;"",Eingabe!AH80,"-")</f>
        <v>-</v>
      </c>
      <c r="AF26" s="130" t="str">
        <f>IF(Eingabe!AI80&lt;&gt;"",Eingabe!AI80,"-")</f>
        <v>-</v>
      </c>
      <c r="AG26" s="28" t="str">
        <f>IF(Eingabe!AJ80&lt;&gt;"",Eingabe!AJ80,"-")</f>
        <v>-</v>
      </c>
      <c r="AH26" s="135">
        <v>5000</v>
      </c>
      <c r="AI26" s="98">
        <v>10000</v>
      </c>
      <c r="AJ26" s="99">
        <v>20000</v>
      </c>
      <c r="AK26" s="103" t="s">
        <v>7</v>
      </c>
    </row>
    <row r="27" spans="1:37" s="333" customFormat="1" ht="12.95" customHeight="1" x14ac:dyDescent="0.2">
      <c r="A27" s="216">
        <v>3</v>
      </c>
      <c r="B27" s="223" t="s">
        <v>27</v>
      </c>
      <c r="C27" s="224"/>
      <c r="D27" s="225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7"/>
      <c r="AH27" s="228"/>
      <c r="AI27" s="229"/>
      <c r="AJ27" s="230"/>
      <c r="AK27" s="231"/>
    </row>
    <row r="28" spans="1:37" ht="12.95" customHeight="1" x14ac:dyDescent="0.2">
      <c r="A28" s="102" t="s">
        <v>200</v>
      </c>
      <c r="B28" s="93" t="s">
        <v>31</v>
      </c>
      <c r="C28" s="28" t="s">
        <v>7</v>
      </c>
      <c r="D28" s="73" t="str">
        <f ca="1">IF(Eingabe!G84&lt;&gt;"",Eingabe!G84,"-")</f>
        <v>-</v>
      </c>
      <c r="E28" s="130" t="str">
        <f ca="1">IF(Eingabe!H84&lt;&gt;"",Eingabe!H84,"-")</f>
        <v>-</v>
      </c>
      <c r="F28" s="130" t="str">
        <f ca="1">IF(Eingabe!I84&lt;&gt;"",Eingabe!I84,"-")</f>
        <v>-</v>
      </c>
      <c r="G28" s="130" t="str">
        <f ca="1">IF(Eingabe!J84&lt;&gt;"",Eingabe!J84,"-")</f>
        <v>-</v>
      </c>
      <c r="H28" s="130" t="str">
        <f ca="1">IF(Eingabe!K84&lt;&gt;"",Eingabe!K84,"-")</f>
        <v>-</v>
      </c>
      <c r="I28" s="130" t="str">
        <f ca="1">IF(Eingabe!L84&lt;&gt;"",Eingabe!L84,"-")</f>
        <v>-</v>
      </c>
      <c r="J28" s="130" t="str">
        <f ca="1">IF(Eingabe!M84&lt;&gt;"",Eingabe!M84,"-")</f>
        <v>-</v>
      </c>
      <c r="K28" s="130" t="str">
        <f ca="1">IF(Eingabe!N84&lt;&gt;"",Eingabe!N84,"-")</f>
        <v>-</v>
      </c>
      <c r="L28" s="130" t="str">
        <f ca="1">IF(Eingabe!O84&lt;&gt;"",Eingabe!O84,"-")</f>
        <v>-</v>
      </c>
      <c r="M28" s="130" t="str">
        <f ca="1">IF(Eingabe!P84&lt;&gt;"",Eingabe!P84,"-")</f>
        <v>-</v>
      </c>
      <c r="N28" s="130" t="str">
        <f ca="1">IF(Eingabe!Q84&lt;&gt;"",Eingabe!Q84,"-")</f>
        <v>-</v>
      </c>
      <c r="O28" s="130" t="str">
        <f ca="1">IF(Eingabe!R84&lt;&gt;"",Eingabe!R84,"-")</f>
        <v>-</v>
      </c>
      <c r="P28" s="130" t="str">
        <f ca="1">IF(Eingabe!S84&lt;&gt;"",Eingabe!S84,"-")</f>
        <v>-</v>
      </c>
      <c r="Q28" s="130" t="str">
        <f ca="1">IF(Eingabe!T84&lt;&gt;"",Eingabe!T84,"-")</f>
        <v>-</v>
      </c>
      <c r="R28" s="130" t="str">
        <f ca="1">IF(Eingabe!U84&lt;&gt;"",Eingabe!U84,"-")</f>
        <v>-</v>
      </c>
      <c r="S28" s="130" t="str">
        <f ca="1">IF(Eingabe!V84&lt;&gt;"",Eingabe!V84,"-")</f>
        <v>-</v>
      </c>
      <c r="T28" s="130" t="str">
        <f ca="1">IF(Eingabe!W84&lt;&gt;"",Eingabe!W84,"-")</f>
        <v>-</v>
      </c>
      <c r="U28" s="130" t="str">
        <f ca="1">IF(Eingabe!X84&lt;&gt;"",Eingabe!X84,"-")</f>
        <v>-</v>
      </c>
      <c r="V28" s="130" t="str">
        <f ca="1">IF(Eingabe!Y84&lt;&gt;"",Eingabe!Y84,"-")</f>
        <v>-</v>
      </c>
      <c r="W28" s="130" t="str">
        <f ca="1">IF(Eingabe!Z84&lt;&gt;"",Eingabe!Z84,"-")</f>
        <v>-</v>
      </c>
      <c r="X28" s="130" t="str">
        <f>IF(Eingabe!AA84&lt;&gt;"",Eingabe!AA84,"-")</f>
        <v>-</v>
      </c>
      <c r="Y28" s="130" t="str">
        <f>IF(Eingabe!AB84&lt;&gt;"",Eingabe!AB84,"-")</f>
        <v>-</v>
      </c>
      <c r="Z28" s="130" t="str">
        <f>IF(Eingabe!AC84&lt;&gt;"",Eingabe!AC84,"-")</f>
        <v>-</v>
      </c>
      <c r="AA28" s="130" t="str">
        <f>IF(Eingabe!AD84&lt;&gt;"",Eingabe!AD84,"-")</f>
        <v>-</v>
      </c>
      <c r="AB28" s="130" t="str">
        <f>IF(Eingabe!AE84&lt;&gt;"",Eingabe!AE84,"-")</f>
        <v>-</v>
      </c>
      <c r="AC28" s="130" t="str">
        <f>IF(Eingabe!AF84&lt;&gt;"",Eingabe!AF84,"-")</f>
        <v>-</v>
      </c>
      <c r="AD28" s="130" t="str">
        <f>IF(Eingabe!AG84&lt;&gt;"",Eingabe!AG84,"-")</f>
        <v>-</v>
      </c>
      <c r="AE28" s="130" t="str">
        <f>IF(Eingabe!AH84&lt;&gt;"",Eingabe!AH84,"-")</f>
        <v>-</v>
      </c>
      <c r="AF28" s="130" t="str">
        <f>IF(Eingabe!AI84&lt;&gt;"",Eingabe!AI84,"-")</f>
        <v>-</v>
      </c>
      <c r="AG28" s="28" t="str">
        <f>IF(Eingabe!AJ84&lt;&gt;"",Eingabe!AJ84,"-")</f>
        <v>-</v>
      </c>
      <c r="AH28" s="123" t="s">
        <v>164</v>
      </c>
      <c r="AI28" s="26" t="s">
        <v>165</v>
      </c>
      <c r="AJ28" s="94" t="s">
        <v>165</v>
      </c>
      <c r="AK28" s="103" t="s">
        <v>166</v>
      </c>
    </row>
    <row r="29" spans="1:37" ht="12.95" customHeight="1" x14ac:dyDescent="0.2">
      <c r="A29" s="102" t="s">
        <v>201</v>
      </c>
      <c r="B29" s="93" t="s">
        <v>167</v>
      </c>
      <c r="C29" s="28" t="s">
        <v>38</v>
      </c>
      <c r="D29" s="73" t="str">
        <f ca="1">IF(Eingabe!G87&lt;&gt;"",Eingabe!G87,"-")</f>
        <v>-</v>
      </c>
      <c r="E29" s="130" t="str">
        <f ca="1">IF(Eingabe!H87&lt;&gt;"",Eingabe!H87,"-")</f>
        <v>-</v>
      </c>
      <c r="F29" s="130" t="str">
        <f ca="1">IF(Eingabe!I87&lt;&gt;"",Eingabe!I87,"-")</f>
        <v>-</v>
      </c>
      <c r="G29" s="130" t="str">
        <f ca="1">IF(Eingabe!J87&lt;&gt;"",Eingabe!J87,"-")</f>
        <v>-</v>
      </c>
      <c r="H29" s="130" t="str">
        <f ca="1">IF(Eingabe!K87&lt;&gt;"",Eingabe!K87,"-")</f>
        <v>-</v>
      </c>
      <c r="I29" s="130" t="str">
        <f ca="1">IF(Eingabe!L87&lt;&gt;"",Eingabe!L87,"-")</f>
        <v>-</v>
      </c>
      <c r="J29" s="130" t="str">
        <f ca="1">IF(Eingabe!M87&lt;&gt;"",Eingabe!M87,"-")</f>
        <v>-</v>
      </c>
      <c r="K29" s="130" t="str">
        <f ca="1">IF(Eingabe!N87&lt;&gt;"",Eingabe!N87,"-")</f>
        <v>-</v>
      </c>
      <c r="L29" s="130" t="str">
        <f ca="1">IF(Eingabe!O87&lt;&gt;"",Eingabe!O87,"-")</f>
        <v>-</v>
      </c>
      <c r="M29" s="130" t="str">
        <f ca="1">IF(Eingabe!P87&lt;&gt;"",Eingabe!P87,"-")</f>
        <v>-</v>
      </c>
      <c r="N29" s="130" t="str">
        <f ca="1">IF(Eingabe!Q87&lt;&gt;"",Eingabe!Q87,"-")</f>
        <v>-</v>
      </c>
      <c r="O29" s="130" t="str">
        <f ca="1">IF(Eingabe!R87&lt;&gt;"",Eingabe!R87,"-")</f>
        <v>-</v>
      </c>
      <c r="P29" s="130" t="str">
        <f ca="1">IF(Eingabe!S87&lt;&gt;"",Eingabe!S87,"-")</f>
        <v>-</v>
      </c>
      <c r="Q29" s="130" t="str">
        <f ca="1">IF(Eingabe!T87&lt;&gt;"",Eingabe!T87,"-")</f>
        <v>-</v>
      </c>
      <c r="R29" s="130" t="str">
        <f ca="1">IF(Eingabe!U87&lt;&gt;"",Eingabe!U87,"-")</f>
        <v>-</v>
      </c>
      <c r="S29" s="130" t="str">
        <f ca="1">IF(Eingabe!V87&lt;&gt;"",Eingabe!V87,"-")</f>
        <v>-</v>
      </c>
      <c r="T29" s="130" t="str">
        <f ca="1">IF(Eingabe!W87&lt;&gt;"",Eingabe!W87,"-")</f>
        <v>-</v>
      </c>
      <c r="U29" s="130" t="str">
        <f ca="1">IF(Eingabe!X87&lt;&gt;"",Eingabe!X87,"-")</f>
        <v>-</v>
      </c>
      <c r="V29" s="130" t="str">
        <f ca="1">IF(Eingabe!Y87&lt;&gt;"",Eingabe!Y87,"-")</f>
        <v>-</v>
      </c>
      <c r="W29" s="130" t="str">
        <f ca="1">IF(Eingabe!Z87&lt;&gt;"",Eingabe!Z87,"-")</f>
        <v>-</v>
      </c>
      <c r="X29" s="130" t="str">
        <f>IF(Eingabe!AA87&lt;&gt;"",Eingabe!AA87,"-")</f>
        <v>-</v>
      </c>
      <c r="Y29" s="130" t="str">
        <f>IF(Eingabe!AB87&lt;&gt;"",Eingabe!AB87,"-")</f>
        <v>-</v>
      </c>
      <c r="Z29" s="130" t="str">
        <f>IF(Eingabe!AC87&lt;&gt;"",Eingabe!AC87,"-")</f>
        <v>-</v>
      </c>
      <c r="AA29" s="130" t="str">
        <f>IF(Eingabe!AD87&lt;&gt;"",Eingabe!AD87,"-")</f>
        <v>-</v>
      </c>
      <c r="AB29" s="130" t="str">
        <f>IF(Eingabe!AE87&lt;&gt;"",Eingabe!AE87,"-")</f>
        <v>-</v>
      </c>
      <c r="AC29" s="130" t="str">
        <f>IF(Eingabe!AF87&lt;&gt;"",Eingabe!AF87,"-")</f>
        <v>-</v>
      </c>
      <c r="AD29" s="130" t="str">
        <f>IF(Eingabe!AG87&lt;&gt;"",Eingabe!AG87,"-")</f>
        <v>-</v>
      </c>
      <c r="AE29" s="130" t="str">
        <f>IF(Eingabe!AH87&lt;&gt;"",Eingabe!AH87,"-")</f>
        <v>-</v>
      </c>
      <c r="AF29" s="130" t="str">
        <f>IF(Eingabe!AI87&lt;&gt;"",Eingabe!AI87,"-")</f>
        <v>-</v>
      </c>
      <c r="AG29" s="28" t="str">
        <f>IF(Eingabe!AJ87&lt;&gt;"",Eingabe!AJ87,"-")</f>
        <v>-</v>
      </c>
      <c r="AH29" s="124">
        <v>50</v>
      </c>
      <c r="AI29" s="105">
        <v>50</v>
      </c>
      <c r="AJ29" s="106">
        <v>80</v>
      </c>
      <c r="AK29" s="107">
        <v>100</v>
      </c>
    </row>
    <row r="30" spans="1:37" ht="12.95" customHeight="1" x14ac:dyDescent="0.2">
      <c r="A30" s="102" t="s">
        <v>202</v>
      </c>
      <c r="B30" s="93" t="s">
        <v>168</v>
      </c>
      <c r="C30" s="28" t="s">
        <v>38</v>
      </c>
      <c r="D30" s="73" t="str">
        <f ca="1">IF(Eingabe!G93&lt;&gt;"",Eingabe!G93,"-")</f>
        <v>-</v>
      </c>
      <c r="E30" s="130" t="str">
        <f ca="1">IF(Eingabe!H93&lt;&gt;"",Eingabe!H93,"-")</f>
        <v>-</v>
      </c>
      <c r="F30" s="130" t="str">
        <f ca="1">IF(Eingabe!I93&lt;&gt;"",Eingabe!I93,"-")</f>
        <v>-</v>
      </c>
      <c r="G30" s="130" t="str">
        <f ca="1">IF(Eingabe!J93&lt;&gt;"",Eingabe!J93,"-")</f>
        <v>-</v>
      </c>
      <c r="H30" s="130" t="str">
        <f ca="1">IF(Eingabe!K93&lt;&gt;"",Eingabe!K93,"-")</f>
        <v>-</v>
      </c>
      <c r="I30" s="130" t="str">
        <f ca="1">IF(Eingabe!L93&lt;&gt;"",Eingabe!L93,"-")</f>
        <v>-</v>
      </c>
      <c r="J30" s="130" t="str">
        <f ca="1">IF(Eingabe!M93&lt;&gt;"",Eingabe!M93,"-")</f>
        <v>-</v>
      </c>
      <c r="K30" s="130" t="str">
        <f ca="1">IF(Eingabe!N93&lt;&gt;"",Eingabe!N93,"-")</f>
        <v>-</v>
      </c>
      <c r="L30" s="130" t="str">
        <f ca="1">IF(Eingabe!O93&lt;&gt;"",Eingabe!O93,"-")</f>
        <v>-</v>
      </c>
      <c r="M30" s="130" t="str">
        <f ca="1">IF(Eingabe!P93&lt;&gt;"",Eingabe!P93,"-")</f>
        <v>-</v>
      </c>
      <c r="N30" s="130" t="str">
        <f ca="1">IF(Eingabe!Q93&lt;&gt;"",Eingabe!Q93,"-")</f>
        <v>-</v>
      </c>
      <c r="O30" s="130" t="str">
        <f ca="1">IF(Eingabe!R93&lt;&gt;"",Eingabe!R93,"-")</f>
        <v>-</v>
      </c>
      <c r="P30" s="130" t="str">
        <f ca="1">IF(Eingabe!S93&lt;&gt;"",Eingabe!S93,"-")</f>
        <v>-</v>
      </c>
      <c r="Q30" s="130" t="str">
        <f ca="1">IF(Eingabe!T93&lt;&gt;"",Eingabe!T93,"-")</f>
        <v>-</v>
      </c>
      <c r="R30" s="130" t="str">
        <f ca="1">IF(Eingabe!U93&lt;&gt;"",Eingabe!U93,"-")</f>
        <v>-</v>
      </c>
      <c r="S30" s="130" t="str">
        <f ca="1">IF(Eingabe!V93&lt;&gt;"",Eingabe!V93,"-")</f>
        <v>-</v>
      </c>
      <c r="T30" s="130" t="str">
        <f ca="1">IF(Eingabe!W93&lt;&gt;"",Eingabe!W93,"-")</f>
        <v>-</v>
      </c>
      <c r="U30" s="130" t="str">
        <f ca="1">IF(Eingabe!X93&lt;&gt;"",Eingabe!X93,"-")</f>
        <v>-</v>
      </c>
      <c r="V30" s="130" t="str">
        <f ca="1">IF(Eingabe!Y93&lt;&gt;"",Eingabe!Y93,"-")</f>
        <v>-</v>
      </c>
      <c r="W30" s="130" t="str">
        <f ca="1">IF(Eingabe!Z93&lt;&gt;"",Eingabe!Z93,"-")</f>
        <v>-</v>
      </c>
      <c r="X30" s="130" t="str">
        <f>IF(Eingabe!AA93&lt;&gt;"",Eingabe!AA93,"-")</f>
        <v>-</v>
      </c>
      <c r="Y30" s="130" t="str">
        <f>IF(Eingabe!AB93&lt;&gt;"",Eingabe!AB93,"-")</f>
        <v>-</v>
      </c>
      <c r="Z30" s="130" t="str">
        <f>IF(Eingabe!AC93&lt;&gt;"",Eingabe!AC93,"-")</f>
        <v>-</v>
      </c>
      <c r="AA30" s="130" t="str">
        <f>IF(Eingabe!AD93&lt;&gt;"",Eingabe!AD93,"-")</f>
        <v>-</v>
      </c>
      <c r="AB30" s="130" t="str">
        <f>IF(Eingabe!AE93&lt;&gt;"",Eingabe!AE93,"-")</f>
        <v>-</v>
      </c>
      <c r="AC30" s="130" t="str">
        <f>IF(Eingabe!AF93&lt;&gt;"",Eingabe!AF93,"-")</f>
        <v>-</v>
      </c>
      <c r="AD30" s="130" t="str">
        <f>IF(Eingabe!AG93&lt;&gt;"",Eingabe!AG93,"-")</f>
        <v>-</v>
      </c>
      <c r="AE30" s="130" t="str">
        <f>IF(Eingabe!AH93&lt;&gt;"",Eingabe!AH93,"-")</f>
        <v>-</v>
      </c>
      <c r="AF30" s="130" t="str">
        <f>IF(Eingabe!AI93&lt;&gt;"",Eingabe!AI93,"-")</f>
        <v>-</v>
      </c>
      <c r="AG30" s="28" t="str">
        <f>IF(Eingabe!AJ93&lt;&gt;"",Eingabe!AJ93,"-")</f>
        <v>-</v>
      </c>
      <c r="AH30" s="160">
        <v>0.1</v>
      </c>
      <c r="AI30" s="157">
        <v>0.2</v>
      </c>
      <c r="AJ30" s="106">
        <v>50</v>
      </c>
      <c r="AK30" s="107">
        <v>100</v>
      </c>
    </row>
    <row r="31" spans="1:37" ht="12.95" customHeight="1" x14ac:dyDescent="0.2">
      <c r="A31" s="102" t="s">
        <v>203</v>
      </c>
      <c r="B31" s="93" t="s">
        <v>17</v>
      </c>
      <c r="C31" s="28" t="s">
        <v>38</v>
      </c>
      <c r="D31" s="73" t="str">
        <f ca="1">IF(Eingabe!G95&lt;&gt;"",Eingabe!G95,"-")</f>
        <v>-</v>
      </c>
      <c r="E31" s="130" t="str">
        <f ca="1">IF(Eingabe!H95&lt;&gt;"",Eingabe!H95,"-")</f>
        <v>-</v>
      </c>
      <c r="F31" s="130" t="str">
        <f ca="1">IF(Eingabe!I95&lt;&gt;"",Eingabe!I95,"-")</f>
        <v>-</v>
      </c>
      <c r="G31" s="130" t="str">
        <f ca="1">IF(Eingabe!J95&lt;&gt;"",Eingabe!J95,"-")</f>
        <v>-</v>
      </c>
      <c r="H31" s="130" t="str">
        <f ca="1">IF(Eingabe!K95&lt;&gt;"",Eingabe!K95,"-")</f>
        <v>-</v>
      </c>
      <c r="I31" s="130" t="str">
        <f ca="1">IF(Eingabe!L95&lt;&gt;"",Eingabe!L95,"-")</f>
        <v>-</v>
      </c>
      <c r="J31" s="130" t="str">
        <f ca="1">IF(Eingabe!M95&lt;&gt;"",Eingabe!M95,"-")</f>
        <v>-</v>
      </c>
      <c r="K31" s="130" t="str">
        <f ca="1">IF(Eingabe!N95&lt;&gt;"",Eingabe!N95,"-")</f>
        <v>-</v>
      </c>
      <c r="L31" s="130" t="str">
        <f ca="1">IF(Eingabe!O95&lt;&gt;"",Eingabe!O95,"-")</f>
        <v>-</v>
      </c>
      <c r="M31" s="130" t="str">
        <f ca="1">IF(Eingabe!P95&lt;&gt;"",Eingabe!P95,"-")</f>
        <v>-</v>
      </c>
      <c r="N31" s="130" t="str">
        <f ca="1">IF(Eingabe!Q95&lt;&gt;"",Eingabe!Q95,"-")</f>
        <v>-</v>
      </c>
      <c r="O31" s="130" t="str">
        <f ca="1">IF(Eingabe!R95&lt;&gt;"",Eingabe!R95,"-")</f>
        <v>-</v>
      </c>
      <c r="P31" s="130" t="str">
        <f ca="1">IF(Eingabe!S95&lt;&gt;"",Eingabe!S95,"-")</f>
        <v>-</v>
      </c>
      <c r="Q31" s="130" t="str">
        <f ca="1">IF(Eingabe!T95&lt;&gt;"",Eingabe!T95,"-")</f>
        <v>-</v>
      </c>
      <c r="R31" s="130" t="str">
        <f ca="1">IF(Eingabe!U95&lt;&gt;"",Eingabe!U95,"-")</f>
        <v>-</v>
      </c>
      <c r="S31" s="130" t="str">
        <f ca="1">IF(Eingabe!V95&lt;&gt;"",Eingabe!V95,"-")</f>
        <v>-</v>
      </c>
      <c r="T31" s="130" t="str">
        <f ca="1">IF(Eingabe!W95&lt;&gt;"",Eingabe!W95,"-")</f>
        <v>-</v>
      </c>
      <c r="U31" s="130" t="str">
        <f ca="1">IF(Eingabe!X95&lt;&gt;"",Eingabe!X95,"-")</f>
        <v>-</v>
      </c>
      <c r="V31" s="130" t="str">
        <f ca="1">IF(Eingabe!Y95&lt;&gt;"",Eingabe!Y95,"-")</f>
        <v>-</v>
      </c>
      <c r="W31" s="130" t="str">
        <f ca="1">IF(Eingabe!Z95&lt;&gt;"",Eingabe!Z95,"-")</f>
        <v>-</v>
      </c>
      <c r="X31" s="130" t="str">
        <f>IF(Eingabe!AA95&lt;&gt;"",Eingabe!AA95,"-")</f>
        <v>-</v>
      </c>
      <c r="Y31" s="130" t="str">
        <f>IF(Eingabe!AB95&lt;&gt;"",Eingabe!AB95,"-")</f>
        <v>-</v>
      </c>
      <c r="Z31" s="130" t="str">
        <f>IF(Eingabe!AC95&lt;&gt;"",Eingabe!AC95,"-")</f>
        <v>-</v>
      </c>
      <c r="AA31" s="130" t="str">
        <f>IF(Eingabe!AD95&lt;&gt;"",Eingabe!AD95,"-")</f>
        <v>-</v>
      </c>
      <c r="AB31" s="130" t="str">
        <f>IF(Eingabe!AE95&lt;&gt;"",Eingabe!AE95,"-")</f>
        <v>-</v>
      </c>
      <c r="AC31" s="130" t="str">
        <f>IF(Eingabe!AF95&lt;&gt;"",Eingabe!AF95,"-")</f>
        <v>-</v>
      </c>
      <c r="AD31" s="130" t="str">
        <f>IF(Eingabe!AG95&lt;&gt;"",Eingabe!AG95,"-")</f>
        <v>-</v>
      </c>
      <c r="AE31" s="130" t="str">
        <f>IF(Eingabe!AH95&lt;&gt;"",Eingabe!AH95,"-")</f>
        <v>-</v>
      </c>
      <c r="AF31" s="130" t="str">
        <f>IF(Eingabe!AI95&lt;&gt;"",Eingabe!AI95,"-")</f>
        <v>-</v>
      </c>
      <c r="AG31" s="28" t="str">
        <f>IF(Eingabe!AJ95&lt;&gt;"",Eingabe!AJ95,"-")</f>
        <v>-</v>
      </c>
      <c r="AH31" s="160">
        <v>0.05</v>
      </c>
      <c r="AI31" s="157">
        <v>0.2</v>
      </c>
      <c r="AJ31" s="158">
        <v>0.2</v>
      </c>
      <c r="AK31" s="159">
        <v>2.5</v>
      </c>
    </row>
    <row r="32" spans="1:37" ht="12.95" customHeight="1" x14ac:dyDescent="0.2">
      <c r="A32" s="102" t="s">
        <v>204</v>
      </c>
      <c r="B32" s="93" t="s">
        <v>18</v>
      </c>
      <c r="C32" s="28" t="s">
        <v>38</v>
      </c>
      <c r="D32" s="73" t="str">
        <f ca="1">IF(Eingabe!G97&lt;&gt;"",Eingabe!G97,"-")</f>
        <v>-</v>
      </c>
      <c r="E32" s="130" t="str">
        <f ca="1">IF(Eingabe!H97&lt;&gt;"",Eingabe!H97,"-")</f>
        <v>-</v>
      </c>
      <c r="F32" s="130" t="str">
        <f ca="1">IF(Eingabe!I97&lt;&gt;"",Eingabe!I97,"-")</f>
        <v>-</v>
      </c>
      <c r="G32" s="130" t="str">
        <f ca="1">IF(Eingabe!J97&lt;&gt;"",Eingabe!J97,"-")</f>
        <v>-</v>
      </c>
      <c r="H32" s="130" t="str">
        <f ca="1">IF(Eingabe!K97&lt;&gt;"",Eingabe!K97,"-")</f>
        <v>-</v>
      </c>
      <c r="I32" s="130" t="str">
        <f ca="1">IF(Eingabe!L97&lt;&gt;"",Eingabe!L97,"-")</f>
        <v>-</v>
      </c>
      <c r="J32" s="130" t="str">
        <f ca="1">IF(Eingabe!M97&lt;&gt;"",Eingabe!M97,"-")</f>
        <v>-</v>
      </c>
      <c r="K32" s="130" t="str">
        <f ca="1">IF(Eingabe!N97&lt;&gt;"",Eingabe!N97,"-")</f>
        <v>-</v>
      </c>
      <c r="L32" s="130" t="str">
        <f ca="1">IF(Eingabe!O97&lt;&gt;"",Eingabe!O97,"-")</f>
        <v>-</v>
      </c>
      <c r="M32" s="130" t="str">
        <f ca="1">IF(Eingabe!P97&lt;&gt;"",Eingabe!P97,"-")</f>
        <v>-</v>
      </c>
      <c r="N32" s="130" t="str">
        <f ca="1">IF(Eingabe!Q97&lt;&gt;"",Eingabe!Q97,"-")</f>
        <v>-</v>
      </c>
      <c r="O32" s="130" t="str">
        <f ca="1">IF(Eingabe!R97&lt;&gt;"",Eingabe!R97,"-")</f>
        <v>-</v>
      </c>
      <c r="P32" s="130" t="str">
        <f ca="1">IF(Eingabe!S97&lt;&gt;"",Eingabe!S97,"-")</f>
        <v>-</v>
      </c>
      <c r="Q32" s="130" t="str">
        <f ca="1">IF(Eingabe!T97&lt;&gt;"",Eingabe!T97,"-")</f>
        <v>-</v>
      </c>
      <c r="R32" s="130" t="str">
        <f ca="1">IF(Eingabe!U97&lt;&gt;"",Eingabe!U97,"-")</f>
        <v>-</v>
      </c>
      <c r="S32" s="130" t="str">
        <f ca="1">IF(Eingabe!V97&lt;&gt;"",Eingabe!V97,"-")</f>
        <v>-</v>
      </c>
      <c r="T32" s="130" t="str">
        <f ca="1">IF(Eingabe!W97&lt;&gt;"",Eingabe!W97,"-")</f>
        <v>-</v>
      </c>
      <c r="U32" s="130" t="str">
        <f ca="1">IF(Eingabe!X97&lt;&gt;"",Eingabe!X97,"-")</f>
        <v>-</v>
      </c>
      <c r="V32" s="130" t="str">
        <f ca="1">IF(Eingabe!Y97&lt;&gt;"",Eingabe!Y97,"-")</f>
        <v>-</v>
      </c>
      <c r="W32" s="130" t="str">
        <f ca="1">IF(Eingabe!Z97&lt;&gt;"",Eingabe!Z97,"-")</f>
        <v>-</v>
      </c>
      <c r="X32" s="130" t="str">
        <f>IF(Eingabe!AA97&lt;&gt;"",Eingabe!AA97,"-")</f>
        <v>-</v>
      </c>
      <c r="Y32" s="130" t="str">
        <f>IF(Eingabe!AB97&lt;&gt;"",Eingabe!AB97,"-")</f>
        <v>-</v>
      </c>
      <c r="Z32" s="130" t="str">
        <f>IF(Eingabe!AC97&lt;&gt;"",Eingabe!AC97,"-")</f>
        <v>-</v>
      </c>
      <c r="AA32" s="130" t="str">
        <f>IF(Eingabe!AD97&lt;&gt;"",Eingabe!AD97,"-")</f>
        <v>-</v>
      </c>
      <c r="AB32" s="130" t="str">
        <f>IF(Eingabe!AE97&lt;&gt;"",Eingabe!AE97,"-")</f>
        <v>-</v>
      </c>
      <c r="AC32" s="130" t="str">
        <f>IF(Eingabe!AF97&lt;&gt;"",Eingabe!AF97,"-")</f>
        <v>-</v>
      </c>
      <c r="AD32" s="130" t="str">
        <f>IF(Eingabe!AG97&lt;&gt;"",Eingabe!AG97,"-")</f>
        <v>-</v>
      </c>
      <c r="AE32" s="130" t="str">
        <f>IF(Eingabe!AH97&lt;&gt;"",Eingabe!AH97,"-")</f>
        <v>-</v>
      </c>
      <c r="AF32" s="130" t="str">
        <f>IF(Eingabe!AI97&lt;&gt;"",Eingabe!AI97,"-")</f>
        <v>-</v>
      </c>
      <c r="AG32" s="28" t="str">
        <f>IF(Eingabe!AJ97&lt;&gt;"",Eingabe!AJ97,"-")</f>
        <v>-</v>
      </c>
      <c r="AH32" s="160">
        <v>0.05</v>
      </c>
      <c r="AI32" s="157">
        <v>0.2</v>
      </c>
      <c r="AJ32" s="106">
        <v>1</v>
      </c>
      <c r="AK32" s="107">
        <v>5</v>
      </c>
    </row>
    <row r="33" spans="1:37" ht="12.95" customHeight="1" x14ac:dyDescent="0.2">
      <c r="A33" s="102" t="s">
        <v>205</v>
      </c>
      <c r="B33" s="93" t="s">
        <v>19</v>
      </c>
      <c r="C33" s="28" t="s">
        <v>38</v>
      </c>
      <c r="D33" s="73" t="str">
        <f ca="1">IF(Eingabe!G98&lt;&gt;"",Eingabe!G98,"-")</f>
        <v>-</v>
      </c>
      <c r="E33" s="130" t="str">
        <f ca="1">IF(Eingabe!H98&lt;&gt;"",Eingabe!H98,"-")</f>
        <v>-</v>
      </c>
      <c r="F33" s="130" t="str">
        <f ca="1">IF(Eingabe!I98&lt;&gt;"",Eingabe!I98,"-")</f>
        <v>-</v>
      </c>
      <c r="G33" s="130" t="str">
        <f ca="1">IF(Eingabe!J98&lt;&gt;"",Eingabe!J98,"-")</f>
        <v>-</v>
      </c>
      <c r="H33" s="130" t="str">
        <f ca="1">IF(Eingabe!K98&lt;&gt;"",Eingabe!K98,"-")</f>
        <v>-</v>
      </c>
      <c r="I33" s="130" t="str">
        <f ca="1">IF(Eingabe!L98&lt;&gt;"",Eingabe!L98,"-")</f>
        <v>-</v>
      </c>
      <c r="J33" s="130" t="str">
        <f ca="1">IF(Eingabe!M98&lt;&gt;"",Eingabe!M98,"-")</f>
        <v>-</v>
      </c>
      <c r="K33" s="130" t="str">
        <f ca="1">IF(Eingabe!N98&lt;&gt;"",Eingabe!N98,"-")</f>
        <v>-</v>
      </c>
      <c r="L33" s="130" t="str">
        <f ca="1">IF(Eingabe!O98&lt;&gt;"",Eingabe!O98,"-")</f>
        <v>-</v>
      </c>
      <c r="M33" s="130" t="str">
        <f ca="1">IF(Eingabe!P98&lt;&gt;"",Eingabe!P98,"-")</f>
        <v>-</v>
      </c>
      <c r="N33" s="130" t="str">
        <f ca="1">IF(Eingabe!Q98&lt;&gt;"",Eingabe!Q98,"-")</f>
        <v>-</v>
      </c>
      <c r="O33" s="130" t="str">
        <f ca="1">IF(Eingabe!R98&lt;&gt;"",Eingabe!R98,"-")</f>
        <v>-</v>
      </c>
      <c r="P33" s="130" t="str">
        <f ca="1">IF(Eingabe!S98&lt;&gt;"",Eingabe!S98,"-")</f>
        <v>-</v>
      </c>
      <c r="Q33" s="130" t="str">
        <f ca="1">IF(Eingabe!T98&lt;&gt;"",Eingabe!T98,"-")</f>
        <v>-</v>
      </c>
      <c r="R33" s="130" t="str">
        <f ca="1">IF(Eingabe!U98&lt;&gt;"",Eingabe!U98,"-")</f>
        <v>-</v>
      </c>
      <c r="S33" s="130" t="str">
        <f ca="1">IF(Eingabe!V98&lt;&gt;"",Eingabe!V98,"-")</f>
        <v>-</v>
      </c>
      <c r="T33" s="130" t="str">
        <f ca="1">IF(Eingabe!W98&lt;&gt;"",Eingabe!W98,"-")</f>
        <v>-</v>
      </c>
      <c r="U33" s="130" t="str">
        <f ca="1">IF(Eingabe!X98&lt;&gt;"",Eingabe!X98,"-")</f>
        <v>-</v>
      </c>
      <c r="V33" s="130" t="str">
        <f ca="1">IF(Eingabe!Y98&lt;&gt;"",Eingabe!Y98,"-")</f>
        <v>-</v>
      </c>
      <c r="W33" s="130" t="str">
        <f ca="1">IF(Eingabe!Z98&lt;&gt;"",Eingabe!Z98,"-")</f>
        <v>-</v>
      </c>
      <c r="X33" s="130" t="str">
        <f>IF(Eingabe!AA98&lt;&gt;"",Eingabe!AA98,"-")</f>
        <v>-</v>
      </c>
      <c r="Y33" s="130" t="str">
        <f>IF(Eingabe!AB98&lt;&gt;"",Eingabe!AB98,"-")</f>
        <v>-</v>
      </c>
      <c r="Z33" s="130" t="str">
        <f>IF(Eingabe!AC98&lt;&gt;"",Eingabe!AC98,"-")</f>
        <v>-</v>
      </c>
      <c r="AA33" s="130" t="str">
        <f>IF(Eingabe!AD98&lt;&gt;"",Eingabe!AD98,"-")</f>
        <v>-</v>
      </c>
      <c r="AB33" s="130" t="str">
        <f>IF(Eingabe!AE98&lt;&gt;"",Eingabe!AE98,"-")</f>
        <v>-</v>
      </c>
      <c r="AC33" s="130" t="str">
        <f>IF(Eingabe!AF98&lt;&gt;"",Eingabe!AF98,"-")</f>
        <v>-</v>
      </c>
      <c r="AD33" s="130" t="str">
        <f>IF(Eingabe!AG98&lt;&gt;"",Eingabe!AG98,"-")</f>
        <v>-</v>
      </c>
      <c r="AE33" s="130" t="str">
        <f>IF(Eingabe!AH98&lt;&gt;"",Eingabe!AH98,"-")</f>
        <v>-</v>
      </c>
      <c r="AF33" s="130" t="str">
        <f>IF(Eingabe!AI98&lt;&gt;"",Eingabe!AI98,"-")</f>
        <v>-</v>
      </c>
      <c r="AG33" s="28" t="str">
        <f>IF(Eingabe!AJ98&lt;&gt;"",Eingabe!AJ98,"-")</f>
        <v>-</v>
      </c>
      <c r="AH33" s="160">
        <v>4.0000000000000001E-3</v>
      </c>
      <c r="AI33" s="157">
        <v>0.05</v>
      </c>
      <c r="AJ33" s="158">
        <v>0.1</v>
      </c>
      <c r="AK33" s="159">
        <v>0.5</v>
      </c>
    </row>
    <row r="34" spans="1:37" ht="12.95" customHeight="1" x14ac:dyDescent="0.2">
      <c r="A34" s="102" t="s">
        <v>206</v>
      </c>
      <c r="B34" s="93" t="s">
        <v>21</v>
      </c>
      <c r="C34" s="28" t="s">
        <v>38</v>
      </c>
      <c r="D34" s="73" t="str">
        <f ca="1">IF(Eingabe!G100&lt;&gt;"",Eingabe!G100,"-")</f>
        <v>-</v>
      </c>
      <c r="E34" s="130" t="str">
        <f ca="1">IF(Eingabe!H100&lt;&gt;"",Eingabe!H100,"-")</f>
        <v>-</v>
      </c>
      <c r="F34" s="130" t="str">
        <f ca="1">IF(Eingabe!I100&lt;&gt;"",Eingabe!I100,"-")</f>
        <v>-</v>
      </c>
      <c r="G34" s="130" t="str">
        <f ca="1">IF(Eingabe!J100&lt;&gt;"",Eingabe!J100,"-")</f>
        <v>-</v>
      </c>
      <c r="H34" s="130" t="str">
        <f ca="1">IF(Eingabe!K100&lt;&gt;"",Eingabe!K100,"-")</f>
        <v>-</v>
      </c>
      <c r="I34" s="130" t="str">
        <f ca="1">IF(Eingabe!L100&lt;&gt;"",Eingabe!L100,"-")</f>
        <v>-</v>
      </c>
      <c r="J34" s="130" t="str">
        <f ca="1">IF(Eingabe!M100&lt;&gt;"",Eingabe!M100,"-")</f>
        <v>-</v>
      </c>
      <c r="K34" s="130" t="str">
        <f ca="1">IF(Eingabe!N100&lt;&gt;"",Eingabe!N100,"-")</f>
        <v>-</v>
      </c>
      <c r="L34" s="130" t="str">
        <f ca="1">IF(Eingabe!O100&lt;&gt;"",Eingabe!O100,"-")</f>
        <v>-</v>
      </c>
      <c r="M34" s="130" t="str">
        <f ca="1">IF(Eingabe!P100&lt;&gt;"",Eingabe!P100,"-")</f>
        <v>-</v>
      </c>
      <c r="N34" s="130" t="str">
        <f ca="1">IF(Eingabe!Q100&lt;&gt;"",Eingabe!Q100,"-")</f>
        <v>-</v>
      </c>
      <c r="O34" s="130" t="str">
        <f ca="1">IF(Eingabe!R100&lt;&gt;"",Eingabe!R100,"-")</f>
        <v>-</v>
      </c>
      <c r="P34" s="130" t="str">
        <f ca="1">IF(Eingabe!S100&lt;&gt;"",Eingabe!S100,"-")</f>
        <v>-</v>
      </c>
      <c r="Q34" s="130" t="str">
        <f ca="1">IF(Eingabe!T100&lt;&gt;"",Eingabe!T100,"-")</f>
        <v>-</v>
      </c>
      <c r="R34" s="130" t="str">
        <f ca="1">IF(Eingabe!U100&lt;&gt;"",Eingabe!U100,"-")</f>
        <v>-</v>
      </c>
      <c r="S34" s="130" t="str">
        <f ca="1">IF(Eingabe!V100&lt;&gt;"",Eingabe!V100,"-")</f>
        <v>-</v>
      </c>
      <c r="T34" s="130" t="str">
        <f ca="1">IF(Eingabe!W100&lt;&gt;"",Eingabe!W100,"-")</f>
        <v>-</v>
      </c>
      <c r="U34" s="130" t="str">
        <f ca="1">IF(Eingabe!X100&lt;&gt;"",Eingabe!X100,"-")</f>
        <v>-</v>
      </c>
      <c r="V34" s="130" t="str">
        <f ca="1">IF(Eingabe!Y100&lt;&gt;"",Eingabe!Y100,"-")</f>
        <v>-</v>
      </c>
      <c r="W34" s="130" t="str">
        <f ca="1">IF(Eingabe!Z100&lt;&gt;"",Eingabe!Z100,"-")</f>
        <v>-</v>
      </c>
      <c r="X34" s="130" t="str">
        <f>IF(Eingabe!AA100&lt;&gt;"",Eingabe!AA100,"-")</f>
        <v>-</v>
      </c>
      <c r="Y34" s="130" t="str">
        <f>IF(Eingabe!AB100&lt;&gt;"",Eingabe!AB100,"-")</f>
        <v>-</v>
      </c>
      <c r="Z34" s="130" t="str">
        <f>IF(Eingabe!AC100&lt;&gt;"",Eingabe!AC100,"-")</f>
        <v>-</v>
      </c>
      <c r="AA34" s="130" t="str">
        <f>IF(Eingabe!AD100&lt;&gt;"",Eingabe!AD100,"-")</f>
        <v>-</v>
      </c>
      <c r="AB34" s="130" t="str">
        <f>IF(Eingabe!AE100&lt;&gt;"",Eingabe!AE100,"-")</f>
        <v>-</v>
      </c>
      <c r="AC34" s="130" t="str">
        <f>IF(Eingabe!AF100&lt;&gt;"",Eingabe!AF100,"-")</f>
        <v>-</v>
      </c>
      <c r="AD34" s="130" t="str">
        <f>IF(Eingabe!AG100&lt;&gt;"",Eingabe!AG100,"-")</f>
        <v>-</v>
      </c>
      <c r="AE34" s="130" t="str">
        <f>IF(Eingabe!AH100&lt;&gt;"",Eingabe!AH100,"-")</f>
        <v>-</v>
      </c>
      <c r="AF34" s="130" t="str">
        <f>IF(Eingabe!AI100&lt;&gt;"",Eingabe!AI100,"-")</f>
        <v>-</v>
      </c>
      <c r="AG34" s="28" t="str">
        <f>IF(Eingabe!AJ100&lt;&gt;"",Eingabe!AJ100,"-")</f>
        <v>-</v>
      </c>
      <c r="AH34" s="160">
        <v>0.2</v>
      </c>
      <c r="AI34" s="105">
        <v>1</v>
      </c>
      <c r="AJ34" s="106">
        <v>5</v>
      </c>
      <c r="AK34" s="107">
        <v>10</v>
      </c>
    </row>
    <row r="35" spans="1:37" ht="12.95" customHeight="1" x14ac:dyDescent="0.2">
      <c r="A35" s="102" t="s">
        <v>207</v>
      </c>
      <c r="B35" s="93" t="s">
        <v>22</v>
      </c>
      <c r="C35" s="28" t="s">
        <v>38</v>
      </c>
      <c r="D35" s="73" t="str">
        <f ca="1">IF(Eingabe!G102&lt;&gt;"",Eingabe!G102,"-")</f>
        <v>-</v>
      </c>
      <c r="E35" s="130" t="str">
        <f ca="1">IF(Eingabe!H102&lt;&gt;"",Eingabe!H102,"-")</f>
        <v>-</v>
      </c>
      <c r="F35" s="130" t="str">
        <f ca="1">IF(Eingabe!I102&lt;&gt;"",Eingabe!I102,"-")</f>
        <v>-</v>
      </c>
      <c r="G35" s="130" t="str">
        <f ca="1">IF(Eingabe!J102&lt;&gt;"",Eingabe!J102,"-")</f>
        <v>-</v>
      </c>
      <c r="H35" s="130" t="str">
        <f ca="1">IF(Eingabe!K102&lt;&gt;"",Eingabe!K102,"-")</f>
        <v>-</v>
      </c>
      <c r="I35" s="130" t="str">
        <f ca="1">IF(Eingabe!L102&lt;&gt;"",Eingabe!L102,"-")</f>
        <v>-</v>
      </c>
      <c r="J35" s="130" t="str">
        <f ca="1">IF(Eingabe!M102&lt;&gt;"",Eingabe!M102,"-")</f>
        <v>-</v>
      </c>
      <c r="K35" s="130" t="str">
        <f ca="1">IF(Eingabe!N102&lt;&gt;"",Eingabe!N102,"-")</f>
        <v>-</v>
      </c>
      <c r="L35" s="130" t="str">
        <f ca="1">IF(Eingabe!O102&lt;&gt;"",Eingabe!O102,"-")</f>
        <v>-</v>
      </c>
      <c r="M35" s="130" t="str">
        <f ca="1">IF(Eingabe!P102&lt;&gt;"",Eingabe!P102,"-")</f>
        <v>-</v>
      </c>
      <c r="N35" s="130" t="str">
        <f ca="1">IF(Eingabe!Q102&lt;&gt;"",Eingabe!Q102,"-")</f>
        <v>-</v>
      </c>
      <c r="O35" s="130" t="str">
        <f ca="1">IF(Eingabe!R102&lt;&gt;"",Eingabe!R102,"-")</f>
        <v>-</v>
      </c>
      <c r="P35" s="130" t="str">
        <f ca="1">IF(Eingabe!S102&lt;&gt;"",Eingabe!S102,"-")</f>
        <v>-</v>
      </c>
      <c r="Q35" s="130" t="str">
        <f ca="1">IF(Eingabe!T102&lt;&gt;"",Eingabe!T102,"-")</f>
        <v>-</v>
      </c>
      <c r="R35" s="130" t="str">
        <f ca="1">IF(Eingabe!U102&lt;&gt;"",Eingabe!U102,"-")</f>
        <v>-</v>
      </c>
      <c r="S35" s="130" t="str">
        <f ca="1">IF(Eingabe!V102&lt;&gt;"",Eingabe!V102,"-")</f>
        <v>-</v>
      </c>
      <c r="T35" s="130" t="str">
        <f ca="1">IF(Eingabe!W102&lt;&gt;"",Eingabe!W102,"-")</f>
        <v>-</v>
      </c>
      <c r="U35" s="130" t="str">
        <f ca="1">IF(Eingabe!X102&lt;&gt;"",Eingabe!X102,"-")</f>
        <v>-</v>
      </c>
      <c r="V35" s="130" t="str">
        <f ca="1">IF(Eingabe!Y102&lt;&gt;"",Eingabe!Y102,"-")</f>
        <v>-</v>
      </c>
      <c r="W35" s="130" t="str">
        <f ca="1">IF(Eingabe!Z102&lt;&gt;"",Eingabe!Z102,"-")</f>
        <v>-</v>
      </c>
      <c r="X35" s="130" t="str">
        <f>IF(Eingabe!AA102&lt;&gt;"",Eingabe!AA102,"-")</f>
        <v>-</v>
      </c>
      <c r="Y35" s="130" t="str">
        <f>IF(Eingabe!AB102&lt;&gt;"",Eingabe!AB102,"-")</f>
        <v>-</v>
      </c>
      <c r="Z35" s="130" t="str">
        <f>IF(Eingabe!AC102&lt;&gt;"",Eingabe!AC102,"-")</f>
        <v>-</v>
      </c>
      <c r="AA35" s="130" t="str">
        <f>IF(Eingabe!AD102&lt;&gt;"",Eingabe!AD102,"-")</f>
        <v>-</v>
      </c>
      <c r="AB35" s="130" t="str">
        <f>IF(Eingabe!AE102&lt;&gt;"",Eingabe!AE102,"-")</f>
        <v>-</v>
      </c>
      <c r="AC35" s="130" t="str">
        <f>IF(Eingabe!AF102&lt;&gt;"",Eingabe!AF102,"-")</f>
        <v>-</v>
      </c>
      <c r="AD35" s="130" t="str">
        <f>IF(Eingabe!AG102&lt;&gt;"",Eingabe!AG102,"-")</f>
        <v>-</v>
      </c>
      <c r="AE35" s="130" t="str">
        <f>IF(Eingabe!AH102&lt;&gt;"",Eingabe!AH102,"-")</f>
        <v>-</v>
      </c>
      <c r="AF35" s="130" t="str">
        <f>IF(Eingabe!AI102&lt;&gt;"",Eingabe!AI102,"-")</f>
        <v>-</v>
      </c>
      <c r="AG35" s="28" t="str">
        <f>IF(Eingabe!AJ102&lt;&gt;"",Eingabe!AJ102,"-")</f>
        <v>-</v>
      </c>
      <c r="AH35" s="160">
        <v>0.04</v>
      </c>
      <c r="AI35" s="157">
        <v>0.2</v>
      </c>
      <c r="AJ35" s="106">
        <v>1</v>
      </c>
      <c r="AK35" s="107">
        <v>4</v>
      </c>
    </row>
    <row r="36" spans="1:37" ht="12.95" customHeight="1" x14ac:dyDescent="0.2">
      <c r="A36" s="102" t="s">
        <v>208</v>
      </c>
      <c r="B36" s="93" t="s">
        <v>24</v>
      </c>
      <c r="C36" s="28" t="s">
        <v>38</v>
      </c>
      <c r="D36" s="73" t="str">
        <f ca="1">IF(Eingabe!G103&lt;&gt;"",Eingabe!G103,"-")</f>
        <v>-</v>
      </c>
      <c r="E36" s="130" t="str">
        <f ca="1">IF(Eingabe!H103&lt;&gt;"",Eingabe!H103,"-")</f>
        <v>-</v>
      </c>
      <c r="F36" s="130" t="str">
        <f ca="1">IF(Eingabe!I103&lt;&gt;"",Eingabe!I103,"-")</f>
        <v>-</v>
      </c>
      <c r="G36" s="130" t="str">
        <f ca="1">IF(Eingabe!J103&lt;&gt;"",Eingabe!J103,"-")</f>
        <v>-</v>
      </c>
      <c r="H36" s="130" t="str">
        <f ca="1">IF(Eingabe!K103&lt;&gt;"",Eingabe!K103,"-")</f>
        <v>-</v>
      </c>
      <c r="I36" s="130" t="str">
        <f ca="1">IF(Eingabe!L103&lt;&gt;"",Eingabe!L103,"-")</f>
        <v>-</v>
      </c>
      <c r="J36" s="130" t="str">
        <f ca="1">IF(Eingabe!M103&lt;&gt;"",Eingabe!M103,"-")</f>
        <v>-</v>
      </c>
      <c r="K36" s="130" t="str">
        <f ca="1">IF(Eingabe!N103&lt;&gt;"",Eingabe!N103,"-")</f>
        <v>-</v>
      </c>
      <c r="L36" s="130" t="str">
        <f ca="1">IF(Eingabe!O103&lt;&gt;"",Eingabe!O103,"-")</f>
        <v>-</v>
      </c>
      <c r="M36" s="130" t="str">
        <f ca="1">IF(Eingabe!P103&lt;&gt;"",Eingabe!P103,"-")</f>
        <v>-</v>
      </c>
      <c r="N36" s="130" t="str">
        <f ca="1">IF(Eingabe!Q103&lt;&gt;"",Eingabe!Q103,"-")</f>
        <v>-</v>
      </c>
      <c r="O36" s="130" t="str">
        <f ca="1">IF(Eingabe!R103&lt;&gt;"",Eingabe!R103,"-")</f>
        <v>-</v>
      </c>
      <c r="P36" s="130" t="str">
        <f ca="1">IF(Eingabe!S103&lt;&gt;"",Eingabe!S103,"-")</f>
        <v>-</v>
      </c>
      <c r="Q36" s="130" t="str">
        <f ca="1">IF(Eingabe!T103&lt;&gt;"",Eingabe!T103,"-")</f>
        <v>-</v>
      </c>
      <c r="R36" s="130" t="str">
        <f ca="1">IF(Eingabe!U103&lt;&gt;"",Eingabe!U103,"-")</f>
        <v>-</v>
      </c>
      <c r="S36" s="130" t="str">
        <f ca="1">IF(Eingabe!V103&lt;&gt;"",Eingabe!V103,"-")</f>
        <v>-</v>
      </c>
      <c r="T36" s="130" t="str">
        <f ca="1">IF(Eingabe!W103&lt;&gt;"",Eingabe!W103,"-")</f>
        <v>-</v>
      </c>
      <c r="U36" s="130" t="str">
        <f ca="1">IF(Eingabe!X103&lt;&gt;"",Eingabe!X103,"-")</f>
        <v>-</v>
      </c>
      <c r="V36" s="130" t="str">
        <f ca="1">IF(Eingabe!Y103&lt;&gt;"",Eingabe!Y103,"-")</f>
        <v>-</v>
      </c>
      <c r="W36" s="130" t="str">
        <f ca="1">IF(Eingabe!Z103&lt;&gt;"",Eingabe!Z103,"-")</f>
        <v>-</v>
      </c>
      <c r="X36" s="130" t="str">
        <f>IF(Eingabe!AA103&lt;&gt;"",Eingabe!AA103,"-")</f>
        <v>-</v>
      </c>
      <c r="Y36" s="130" t="str">
        <f>IF(Eingabe!AB103&lt;&gt;"",Eingabe!AB103,"-")</f>
        <v>-</v>
      </c>
      <c r="Z36" s="130" t="str">
        <f>IF(Eingabe!AC103&lt;&gt;"",Eingabe!AC103,"-")</f>
        <v>-</v>
      </c>
      <c r="AA36" s="130" t="str">
        <f>IF(Eingabe!AD103&lt;&gt;"",Eingabe!AD103,"-")</f>
        <v>-</v>
      </c>
      <c r="AB36" s="130" t="str">
        <f>IF(Eingabe!AE103&lt;&gt;"",Eingabe!AE103,"-")</f>
        <v>-</v>
      </c>
      <c r="AC36" s="130" t="str">
        <f>IF(Eingabe!AF103&lt;&gt;"",Eingabe!AF103,"-")</f>
        <v>-</v>
      </c>
      <c r="AD36" s="130" t="str">
        <f>IF(Eingabe!AG103&lt;&gt;"",Eingabe!AG103,"-")</f>
        <v>-</v>
      </c>
      <c r="AE36" s="130" t="str">
        <f>IF(Eingabe!AH103&lt;&gt;"",Eingabe!AH103,"-")</f>
        <v>-</v>
      </c>
      <c r="AF36" s="130" t="str">
        <f>IF(Eingabe!AI103&lt;&gt;"",Eingabe!AI103,"-")</f>
        <v>-</v>
      </c>
      <c r="AG36" s="28" t="str">
        <f>IF(Eingabe!AJ103&lt;&gt;"",Eingabe!AJ103,"-")</f>
        <v>-</v>
      </c>
      <c r="AH36" s="160">
        <v>1E-3</v>
      </c>
      <c r="AI36" s="157">
        <v>5.0000000000000001E-3</v>
      </c>
      <c r="AJ36" s="158">
        <v>0.02</v>
      </c>
      <c r="AK36" s="159">
        <v>0.2</v>
      </c>
    </row>
    <row r="37" spans="1:37" ht="12.95" customHeight="1" x14ac:dyDescent="0.2">
      <c r="A37" s="102" t="s">
        <v>209</v>
      </c>
      <c r="B37" s="93" t="s">
        <v>25</v>
      </c>
      <c r="C37" s="28" t="s">
        <v>38</v>
      </c>
      <c r="D37" s="73" t="str">
        <f ca="1">IF(Eingabe!G105&lt;&gt;"",Eingabe!G105,"-")</f>
        <v>-</v>
      </c>
      <c r="E37" s="130" t="str">
        <f ca="1">IF(Eingabe!H105&lt;&gt;"",Eingabe!H105,"-")</f>
        <v>-</v>
      </c>
      <c r="F37" s="130" t="str">
        <f ca="1">IF(Eingabe!I105&lt;&gt;"",Eingabe!I105,"-")</f>
        <v>-</v>
      </c>
      <c r="G37" s="130" t="str">
        <f ca="1">IF(Eingabe!J105&lt;&gt;"",Eingabe!J105,"-")</f>
        <v>-</v>
      </c>
      <c r="H37" s="130" t="str">
        <f ca="1">IF(Eingabe!K105&lt;&gt;"",Eingabe!K105,"-")</f>
        <v>-</v>
      </c>
      <c r="I37" s="130" t="str">
        <f ca="1">IF(Eingabe!L105&lt;&gt;"",Eingabe!L105,"-")</f>
        <v>-</v>
      </c>
      <c r="J37" s="130" t="str">
        <f ca="1">IF(Eingabe!M105&lt;&gt;"",Eingabe!M105,"-")</f>
        <v>-</v>
      </c>
      <c r="K37" s="130" t="str">
        <f ca="1">IF(Eingabe!N105&lt;&gt;"",Eingabe!N105,"-")</f>
        <v>-</v>
      </c>
      <c r="L37" s="130" t="str">
        <f ca="1">IF(Eingabe!O105&lt;&gt;"",Eingabe!O105,"-")</f>
        <v>-</v>
      </c>
      <c r="M37" s="130" t="str">
        <f ca="1">IF(Eingabe!P105&lt;&gt;"",Eingabe!P105,"-")</f>
        <v>-</v>
      </c>
      <c r="N37" s="130" t="str">
        <f ca="1">IF(Eingabe!Q105&lt;&gt;"",Eingabe!Q105,"-")</f>
        <v>-</v>
      </c>
      <c r="O37" s="130" t="str">
        <f ca="1">IF(Eingabe!R105&lt;&gt;"",Eingabe!R105,"-")</f>
        <v>-</v>
      </c>
      <c r="P37" s="130" t="str">
        <f ca="1">IF(Eingabe!S105&lt;&gt;"",Eingabe!S105,"-")</f>
        <v>-</v>
      </c>
      <c r="Q37" s="130" t="str">
        <f ca="1">IF(Eingabe!T105&lt;&gt;"",Eingabe!T105,"-")</f>
        <v>-</v>
      </c>
      <c r="R37" s="130" t="str">
        <f ca="1">IF(Eingabe!U105&lt;&gt;"",Eingabe!U105,"-")</f>
        <v>-</v>
      </c>
      <c r="S37" s="130" t="str">
        <f ca="1">IF(Eingabe!V105&lt;&gt;"",Eingabe!V105,"-")</f>
        <v>-</v>
      </c>
      <c r="T37" s="130" t="str">
        <f ca="1">IF(Eingabe!W105&lt;&gt;"",Eingabe!W105,"-")</f>
        <v>-</v>
      </c>
      <c r="U37" s="130" t="str">
        <f ca="1">IF(Eingabe!X105&lt;&gt;"",Eingabe!X105,"-")</f>
        <v>-</v>
      </c>
      <c r="V37" s="130" t="str">
        <f ca="1">IF(Eingabe!Y105&lt;&gt;"",Eingabe!Y105,"-")</f>
        <v>-</v>
      </c>
      <c r="W37" s="130" t="str">
        <f ca="1">IF(Eingabe!Z105&lt;&gt;"",Eingabe!Z105,"-")</f>
        <v>-</v>
      </c>
      <c r="X37" s="130" t="str">
        <f>IF(Eingabe!AA105&lt;&gt;"",Eingabe!AA105,"-")</f>
        <v>-</v>
      </c>
      <c r="Y37" s="130" t="str">
        <f>IF(Eingabe!AB105&lt;&gt;"",Eingabe!AB105,"-")</f>
        <v>-</v>
      </c>
      <c r="Z37" s="130" t="str">
        <f>IF(Eingabe!AC105&lt;&gt;"",Eingabe!AC105,"-")</f>
        <v>-</v>
      </c>
      <c r="AA37" s="130" t="str">
        <f>IF(Eingabe!AD105&lt;&gt;"",Eingabe!AD105,"-")</f>
        <v>-</v>
      </c>
      <c r="AB37" s="130" t="str">
        <f>IF(Eingabe!AE105&lt;&gt;"",Eingabe!AE105,"-")</f>
        <v>-</v>
      </c>
      <c r="AC37" s="130" t="str">
        <f>IF(Eingabe!AF105&lt;&gt;"",Eingabe!AF105,"-")</f>
        <v>-</v>
      </c>
      <c r="AD37" s="130" t="str">
        <f>IF(Eingabe!AG105&lt;&gt;"",Eingabe!AG105,"-")</f>
        <v>-</v>
      </c>
      <c r="AE37" s="130" t="str">
        <f>IF(Eingabe!AH105&lt;&gt;"",Eingabe!AH105,"-")</f>
        <v>-</v>
      </c>
      <c r="AF37" s="130" t="str">
        <f>IF(Eingabe!AI105&lt;&gt;"",Eingabe!AI105,"-")</f>
        <v>-</v>
      </c>
      <c r="AG37" s="28" t="str">
        <f>IF(Eingabe!AJ105&lt;&gt;"",Eingabe!AJ105,"-")</f>
        <v>-</v>
      </c>
      <c r="AH37" s="160">
        <v>0.4</v>
      </c>
      <c r="AI37" s="105">
        <v>2</v>
      </c>
      <c r="AJ37" s="106">
        <v>5</v>
      </c>
      <c r="AK37" s="107">
        <v>20</v>
      </c>
    </row>
    <row r="38" spans="1:37" ht="12.95" customHeight="1" x14ac:dyDescent="0.2">
      <c r="A38" s="102" t="s">
        <v>210</v>
      </c>
      <c r="B38" s="93" t="s">
        <v>37</v>
      </c>
      <c r="C38" s="28" t="s">
        <v>38</v>
      </c>
      <c r="D38" s="73" t="str">
        <f ca="1">IF(Eingabe!G88&lt;&gt;"",Eingabe!G88,"-")</f>
        <v>-</v>
      </c>
      <c r="E38" s="130" t="str">
        <f ca="1">IF(Eingabe!H88&lt;&gt;"",Eingabe!H88,"-")</f>
        <v>-</v>
      </c>
      <c r="F38" s="130" t="str">
        <f ca="1">IF(Eingabe!I88&lt;&gt;"",Eingabe!I88,"-")</f>
        <v>-</v>
      </c>
      <c r="G38" s="130" t="str">
        <f ca="1">IF(Eingabe!J88&lt;&gt;"",Eingabe!J88,"-")</f>
        <v>-</v>
      </c>
      <c r="H38" s="130" t="str">
        <f ca="1">IF(Eingabe!K88&lt;&gt;"",Eingabe!K88,"-")</f>
        <v>-</v>
      </c>
      <c r="I38" s="130" t="str">
        <f ca="1">IF(Eingabe!L88&lt;&gt;"",Eingabe!L88,"-")</f>
        <v>-</v>
      </c>
      <c r="J38" s="130" t="str">
        <f ca="1">IF(Eingabe!M88&lt;&gt;"",Eingabe!M88,"-")</f>
        <v>-</v>
      </c>
      <c r="K38" s="130" t="str">
        <f ca="1">IF(Eingabe!N88&lt;&gt;"",Eingabe!N88,"-")</f>
        <v>-</v>
      </c>
      <c r="L38" s="130" t="str">
        <f ca="1">IF(Eingabe!O88&lt;&gt;"",Eingabe!O88,"-")</f>
        <v>-</v>
      </c>
      <c r="M38" s="130" t="str">
        <f ca="1">IF(Eingabe!P88&lt;&gt;"",Eingabe!P88,"-")</f>
        <v>-</v>
      </c>
      <c r="N38" s="130" t="str">
        <f ca="1">IF(Eingabe!Q88&lt;&gt;"",Eingabe!Q88,"-")</f>
        <v>-</v>
      </c>
      <c r="O38" s="130" t="str">
        <f ca="1">IF(Eingabe!R88&lt;&gt;"",Eingabe!R88,"-")</f>
        <v>-</v>
      </c>
      <c r="P38" s="130" t="str">
        <f ca="1">IF(Eingabe!S88&lt;&gt;"",Eingabe!S88,"-")</f>
        <v>-</v>
      </c>
      <c r="Q38" s="130" t="str">
        <f ca="1">IF(Eingabe!T88&lt;&gt;"",Eingabe!T88,"-")</f>
        <v>-</v>
      </c>
      <c r="R38" s="130" t="str">
        <f ca="1">IF(Eingabe!U88&lt;&gt;"",Eingabe!U88,"-")</f>
        <v>-</v>
      </c>
      <c r="S38" s="130" t="str">
        <f ca="1">IF(Eingabe!V88&lt;&gt;"",Eingabe!V88,"-")</f>
        <v>-</v>
      </c>
      <c r="T38" s="130" t="str">
        <f ca="1">IF(Eingabe!W88&lt;&gt;"",Eingabe!W88,"-")</f>
        <v>-</v>
      </c>
      <c r="U38" s="130" t="str">
        <f ca="1">IF(Eingabe!X88&lt;&gt;"",Eingabe!X88,"-")</f>
        <v>-</v>
      </c>
      <c r="V38" s="130" t="str">
        <f ca="1">IF(Eingabe!Y88&lt;&gt;"",Eingabe!Y88,"-")</f>
        <v>-</v>
      </c>
      <c r="W38" s="130" t="str">
        <f ca="1">IF(Eingabe!Z88&lt;&gt;"",Eingabe!Z88,"-")</f>
        <v>-</v>
      </c>
      <c r="X38" s="130" t="str">
        <f>IF(Eingabe!AA88&lt;&gt;"",Eingabe!AA88,"-")</f>
        <v>-</v>
      </c>
      <c r="Y38" s="130" t="str">
        <f>IF(Eingabe!AB88&lt;&gt;"",Eingabe!AB88,"-")</f>
        <v>-</v>
      </c>
      <c r="Z38" s="130" t="str">
        <f>IF(Eingabe!AC88&lt;&gt;"",Eingabe!AC88,"-")</f>
        <v>-</v>
      </c>
      <c r="AA38" s="130" t="str">
        <f>IF(Eingabe!AD88&lt;&gt;"",Eingabe!AD88,"-")</f>
        <v>-</v>
      </c>
      <c r="AB38" s="130" t="str">
        <f>IF(Eingabe!AE88&lt;&gt;"",Eingabe!AE88,"-")</f>
        <v>-</v>
      </c>
      <c r="AC38" s="130" t="str">
        <f>IF(Eingabe!AF88&lt;&gt;"",Eingabe!AF88,"-")</f>
        <v>-</v>
      </c>
      <c r="AD38" s="130" t="str">
        <f>IF(Eingabe!AG88&lt;&gt;"",Eingabe!AG88,"-")</f>
        <v>-</v>
      </c>
      <c r="AE38" s="130" t="str">
        <f>IF(Eingabe!AH88&lt;&gt;"",Eingabe!AH88,"-")</f>
        <v>-</v>
      </c>
      <c r="AF38" s="130" t="str">
        <f>IF(Eingabe!AI88&lt;&gt;"",Eingabe!AI88,"-")</f>
        <v>-</v>
      </c>
      <c r="AG38" s="28" t="str">
        <f>IF(Eingabe!AJ88&lt;&gt;"",Eingabe!AJ88,"-")</f>
        <v>-</v>
      </c>
      <c r="AH38" s="124">
        <v>80</v>
      </c>
      <c r="AI38" s="105">
        <v>1500</v>
      </c>
      <c r="AJ38" s="106">
        <v>1500</v>
      </c>
      <c r="AK38" s="107">
        <v>2500</v>
      </c>
    </row>
    <row r="39" spans="1:37" ht="12.95" customHeight="1" x14ac:dyDescent="0.2">
      <c r="A39" s="102" t="s">
        <v>211</v>
      </c>
      <c r="B39" s="93" t="s">
        <v>39</v>
      </c>
      <c r="C39" s="28" t="s">
        <v>38</v>
      </c>
      <c r="D39" s="73" t="str">
        <f ca="1">IF(Eingabe!G89&lt;&gt;"",Eingabe!G89,"-")</f>
        <v>-</v>
      </c>
      <c r="E39" s="130" t="str">
        <f ca="1">IF(Eingabe!H89&lt;&gt;"",Eingabe!H89,"-")</f>
        <v>-</v>
      </c>
      <c r="F39" s="130" t="str">
        <f ca="1">IF(Eingabe!I89&lt;&gt;"",Eingabe!I89,"-")</f>
        <v>-</v>
      </c>
      <c r="G39" s="130" t="str">
        <f ca="1">IF(Eingabe!J89&lt;&gt;"",Eingabe!J89,"-")</f>
        <v>-</v>
      </c>
      <c r="H39" s="130" t="str">
        <f ca="1">IF(Eingabe!K89&lt;&gt;"",Eingabe!K89,"-")</f>
        <v>-</v>
      </c>
      <c r="I39" s="130" t="str">
        <f ca="1">IF(Eingabe!L89&lt;&gt;"",Eingabe!L89,"-")</f>
        <v>-</v>
      </c>
      <c r="J39" s="130" t="str">
        <f ca="1">IF(Eingabe!M89&lt;&gt;"",Eingabe!M89,"-")</f>
        <v>-</v>
      </c>
      <c r="K39" s="130" t="str">
        <f ca="1">IF(Eingabe!N89&lt;&gt;"",Eingabe!N89,"-")</f>
        <v>-</v>
      </c>
      <c r="L39" s="130" t="str">
        <f ca="1">IF(Eingabe!O89&lt;&gt;"",Eingabe!O89,"-")</f>
        <v>-</v>
      </c>
      <c r="M39" s="130" t="str">
        <f ca="1">IF(Eingabe!P89&lt;&gt;"",Eingabe!P89,"-")</f>
        <v>-</v>
      </c>
      <c r="N39" s="130" t="str">
        <f ca="1">IF(Eingabe!Q89&lt;&gt;"",Eingabe!Q89,"-")</f>
        <v>-</v>
      </c>
      <c r="O39" s="130" t="str">
        <f ca="1">IF(Eingabe!R89&lt;&gt;"",Eingabe!R89,"-")</f>
        <v>-</v>
      </c>
      <c r="P39" s="130" t="str">
        <f ca="1">IF(Eingabe!S89&lt;&gt;"",Eingabe!S89,"-")</f>
        <v>-</v>
      </c>
      <c r="Q39" s="130" t="str">
        <f ca="1">IF(Eingabe!T89&lt;&gt;"",Eingabe!T89,"-")</f>
        <v>-</v>
      </c>
      <c r="R39" s="130" t="str">
        <f ca="1">IF(Eingabe!U89&lt;&gt;"",Eingabe!U89,"-")</f>
        <v>-</v>
      </c>
      <c r="S39" s="130" t="str">
        <f ca="1">IF(Eingabe!V89&lt;&gt;"",Eingabe!V89,"-")</f>
        <v>-</v>
      </c>
      <c r="T39" s="130" t="str">
        <f ca="1">IF(Eingabe!W89&lt;&gt;"",Eingabe!W89,"-")</f>
        <v>-</v>
      </c>
      <c r="U39" s="130" t="str">
        <f ca="1">IF(Eingabe!X89&lt;&gt;"",Eingabe!X89,"-")</f>
        <v>-</v>
      </c>
      <c r="V39" s="130" t="str">
        <f ca="1">IF(Eingabe!Y89&lt;&gt;"",Eingabe!Y89,"-")</f>
        <v>-</v>
      </c>
      <c r="W39" s="130" t="str">
        <f ca="1">IF(Eingabe!Z89&lt;&gt;"",Eingabe!Z89,"-")</f>
        <v>-</v>
      </c>
      <c r="X39" s="130" t="str">
        <f>IF(Eingabe!AA89&lt;&gt;"",Eingabe!AA89,"-")</f>
        <v>-</v>
      </c>
      <c r="Y39" s="130" t="str">
        <f>IF(Eingabe!AB89&lt;&gt;"",Eingabe!AB89,"-")</f>
        <v>-</v>
      </c>
      <c r="Z39" s="130" t="str">
        <f>IF(Eingabe!AC89&lt;&gt;"",Eingabe!AC89,"-")</f>
        <v>-</v>
      </c>
      <c r="AA39" s="130" t="str">
        <f>IF(Eingabe!AD89&lt;&gt;"",Eingabe!AD89,"-")</f>
        <v>-</v>
      </c>
      <c r="AB39" s="130" t="str">
        <f>IF(Eingabe!AE89&lt;&gt;"",Eingabe!AE89,"-")</f>
        <v>-</v>
      </c>
      <c r="AC39" s="130" t="str">
        <f>IF(Eingabe!AF89&lt;&gt;"",Eingabe!AF89,"-")</f>
        <v>-</v>
      </c>
      <c r="AD39" s="130" t="str">
        <f>IF(Eingabe!AG89&lt;&gt;"",Eingabe!AG89,"-")</f>
        <v>-</v>
      </c>
      <c r="AE39" s="130" t="str">
        <f>IF(Eingabe!AH89&lt;&gt;"",Eingabe!AH89,"-")</f>
        <v>-</v>
      </c>
      <c r="AF39" s="130" t="str">
        <f>IF(Eingabe!AI89&lt;&gt;"",Eingabe!AI89,"-")</f>
        <v>-</v>
      </c>
      <c r="AG39" s="28" t="str">
        <f>IF(Eingabe!AJ89&lt;&gt;"",Eingabe!AJ89,"-")</f>
        <v>-</v>
      </c>
      <c r="AH39" s="124">
        <v>100</v>
      </c>
      <c r="AI39" s="105">
        <v>2000</v>
      </c>
      <c r="AJ39" s="106">
        <v>2000</v>
      </c>
      <c r="AK39" s="107">
        <v>5000</v>
      </c>
    </row>
    <row r="40" spans="1:37" ht="12.95" customHeight="1" x14ac:dyDescent="0.2">
      <c r="A40" s="102" t="s">
        <v>212</v>
      </c>
      <c r="B40" s="93" t="s">
        <v>169</v>
      </c>
      <c r="C40" s="28" t="s">
        <v>38</v>
      </c>
      <c r="D40" s="73" t="str">
        <f ca="1">IF(Eingabe!G92&lt;&gt;"",Eingabe!G92,"-")</f>
        <v>-</v>
      </c>
      <c r="E40" s="130" t="str">
        <f ca="1">IF(Eingabe!H92&lt;&gt;"",Eingabe!H92,"-")</f>
        <v>-</v>
      </c>
      <c r="F40" s="130" t="str">
        <f ca="1">IF(Eingabe!I92&lt;&gt;"",Eingabe!I92,"-")</f>
        <v>-</v>
      </c>
      <c r="G40" s="130" t="str">
        <f ca="1">IF(Eingabe!J92&lt;&gt;"",Eingabe!J92,"-")</f>
        <v>-</v>
      </c>
      <c r="H40" s="130" t="str">
        <f ca="1">IF(Eingabe!K92&lt;&gt;"",Eingabe!K92,"-")</f>
        <v>-</v>
      </c>
      <c r="I40" s="130" t="str">
        <f ca="1">IF(Eingabe!L92&lt;&gt;"",Eingabe!L92,"-")</f>
        <v>-</v>
      </c>
      <c r="J40" s="130" t="str">
        <f ca="1">IF(Eingabe!M92&lt;&gt;"",Eingabe!M92,"-")</f>
        <v>-</v>
      </c>
      <c r="K40" s="130" t="str">
        <f ca="1">IF(Eingabe!N92&lt;&gt;"",Eingabe!N92,"-")</f>
        <v>-</v>
      </c>
      <c r="L40" s="130" t="str">
        <f ca="1">IF(Eingabe!O92&lt;&gt;"",Eingabe!O92,"-")</f>
        <v>-</v>
      </c>
      <c r="M40" s="130" t="str">
        <f ca="1">IF(Eingabe!P92&lt;&gt;"",Eingabe!P92,"-")</f>
        <v>-</v>
      </c>
      <c r="N40" s="130" t="str">
        <f ca="1">IF(Eingabe!Q92&lt;&gt;"",Eingabe!Q92,"-")</f>
        <v>-</v>
      </c>
      <c r="O40" s="130" t="str">
        <f ca="1">IF(Eingabe!R92&lt;&gt;"",Eingabe!R92,"-")</f>
        <v>-</v>
      </c>
      <c r="P40" s="130" t="str">
        <f ca="1">IF(Eingabe!S92&lt;&gt;"",Eingabe!S92,"-")</f>
        <v>-</v>
      </c>
      <c r="Q40" s="130" t="str">
        <f ca="1">IF(Eingabe!T92&lt;&gt;"",Eingabe!T92,"-")</f>
        <v>-</v>
      </c>
      <c r="R40" s="130" t="str">
        <f ca="1">IF(Eingabe!U92&lt;&gt;"",Eingabe!U92,"-")</f>
        <v>-</v>
      </c>
      <c r="S40" s="130" t="str">
        <f ca="1">IF(Eingabe!V92&lt;&gt;"",Eingabe!V92,"-")</f>
        <v>-</v>
      </c>
      <c r="T40" s="130" t="str">
        <f ca="1">IF(Eingabe!W92&lt;&gt;"",Eingabe!W92,"-")</f>
        <v>-</v>
      </c>
      <c r="U40" s="130" t="str">
        <f ca="1">IF(Eingabe!X92&lt;&gt;"",Eingabe!X92,"-")</f>
        <v>-</v>
      </c>
      <c r="V40" s="130" t="str">
        <f ca="1">IF(Eingabe!Y92&lt;&gt;"",Eingabe!Y92,"-")</f>
        <v>-</v>
      </c>
      <c r="W40" s="130" t="str">
        <f ca="1">IF(Eingabe!Z92&lt;&gt;"",Eingabe!Z92,"-")</f>
        <v>-</v>
      </c>
      <c r="X40" s="130" t="str">
        <f>IF(Eingabe!AA92&lt;&gt;"",Eingabe!AA92,"-")</f>
        <v>-</v>
      </c>
      <c r="Y40" s="130" t="str">
        <f>IF(Eingabe!AB92&lt;&gt;"",Eingabe!AB92,"-")</f>
        <v>-</v>
      </c>
      <c r="Z40" s="130" t="str">
        <f>IF(Eingabe!AC92&lt;&gt;"",Eingabe!AC92,"-")</f>
        <v>-</v>
      </c>
      <c r="AA40" s="130" t="str">
        <f>IF(Eingabe!AD92&lt;&gt;"",Eingabe!AD92,"-")</f>
        <v>-</v>
      </c>
      <c r="AB40" s="130" t="str">
        <f>IF(Eingabe!AE92&lt;&gt;"",Eingabe!AE92,"-")</f>
        <v>-</v>
      </c>
      <c r="AC40" s="130" t="str">
        <f>IF(Eingabe!AF92&lt;&gt;"",Eingabe!AF92,"-")</f>
        <v>-</v>
      </c>
      <c r="AD40" s="130" t="str">
        <f>IF(Eingabe!AG92&lt;&gt;"",Eingabe!AG92,"-")</f>
        <v>-</v>
      </c>
      <c r="AE40" s="130" t="str">
        <f>IF(Eingabe!AH92&lt;&gt;"",Eingabe!AH92,"-")</f>
        <v>-</v>
      </c>
      <c r="AF40" s="130" t="str">
        <f>IF(Eingabe!AI92&lt;&gt;"",Eingabe!AI92,"-")</f>
        <v>-</v>
      </c>
      <c r="AG40" s="28" t="str">
        <f>IF(Eingabe!AJ92&lt;&gt;"",Eingabe!AJ92,"-")</f>
        <v>-</v>
      </c>
      <c r="AH40" s="160">
        <v>0.01</v>
      </c>
      <c r="AI40" s="157">
        <v>0.1</v>
      </c>
      <c r="AJ40" s="158">
        <v>0.5</v>
      </c>
      <c r="AK40" s="107">
        <v>1</v>
      </c>
    </row>
    <row r="41" spans="1:37" ht="12.95" customHeight="1" x14ac:dyDescent="0.2">
      <c r="A41" s="102" t="s">
        <v>213</v>
      </c>
      <c r="B41" s="93" t="s">
        <v>170</v>
      </c>
      <c r="C41" s="28" t="s">
        <v>38</v>
      </c>
      <c r="D41" s="73" t="str">
        <f ca="1">IF(Eingabe!G90&lt;&gt;"",Eingabe!G90,"-")</f>
        <v>-</v>
      </c>
      <c r="E41" s="130" t="str">
        <f ca="1">IF(Eingabe!H90&lt;&gt;"",Eingabe!H90,"-")</f>
        <v>-</v>
      </c>
      <c r="F41" s="130" t="str">
        <f ca="1">IF(Eingabe!I90&lt;&gt;"",Eingabe!I90,"-")</f>
        <v>-</v>
      </c>
      <c r="G41" s="130" t="str">
        <f ca="1">IF(Eingabe!J90&lt;&gt;"",Eingabe!J90,"-")</f>
        <v>-</v>
      </c>
      <c r="H41" s="130" t="str">
        <f ca="1">IF(Eingabe!K90&lt;&gt;"",Eingabe!K90,"-")</f>
        <v>-</v>
      </c>
      <c r="I41" s="130" t="str">
        <f ca="1">IF(Eingabe!L90&lt;&gt;"",Eingabe!L90,"-")</f>
        <v>-</v>
      </c>
      <c r="J41" s="130" t="str">
        <f ca="1">IF(Eingabe!M90&lt;&gt;"",Eingabe!M90,"-")</f>
        <v>-</v>
      </c>
      <c r="K41" s="130" t="str">
        <f ca="1">IF(Eingabe!N90&lt;&gt;"",Eingabe!N90,"-")</f>
        <v>-</v>
      </c>
      <c r="L41" s="130" t="str">
        <f ca="1">IF(Eingabe!O90&lt;&gt;"",Eingabe!O90,"-")</f>
        <v>-</v>
      </c>
      <c r="M41" s="130" t="str">
        <f ca="1">IF(Eingabe!P90&lt;&gt;"",Eingabe!P90,"-")</f>
        <v>-</v>
      </c>
      <c r="N41" s="130" t="str">
        <f ca="1">IF(Eingabe!Q90&lt;&gt;"",Eingabe!Q90,"-")</f>
        <v>-</v>
      </c>
      <c r="O41" s="130" t="str">
        <f ca="1">IF(Eingabe!R90&lt;&gt;"",Eingabe!R90,"-")</f>
        <v>-</v>
      </c>
      <c r="P41" s="130" t="str">
        <f ca="1">IF(Eingabe!S90&lt;&gt;"",Eingabe!S90,"-")</f>
        <v>-</v>
      </c>
      <c r="Q41" s="130" t="str">
        <f ca="1">IF(Eingabe!T90&lt;&gt;"",Eingabe!T90,"-")</f>
        <v>-</v>
      </c>
      <c r="R41" s="130" t="str">
        <f ca="1">IF(Eingabe!U90&lt;&gt;"",Eingabe!U90,"-")</f>
        <v>-</v>
      </c>
      <c r="S41" s="130" t="str">
        <f ca="1">IF(Eingabe!V90&lt;&gt;"",Eingabe!V90,"-")</f>
        <v>-</v>
      </c>
      <c r="T41" s="130" t="str">
        <f ca="1">IF(Eingabe!W90&lt;&gt;"",Eingabe!W90,"-")</f>
        <v>-</v>
      </c>
      <c r="U41" s="130" t="str">
        <f ca="1">IF(Eingabe!X90&lt;&gt;"",Eingabe!X90,"-")</f>
        <v>-</v>
      </c>
      <c r="V41" s="130" t="str">
        <f ca="1">IF(Eingabe!Y90&lt;&gt;"",Eingabe!Y90,"-")</f>
        <v>-</v>
      </c>
      <c r="W41" s="130" t="str">
        <f ca="1">IF(Eingabe!Z90&lt;&gt;"",Eingabe!Z90,"-")</f>
        <v>-</v>
      </c>
      <c r="X41" s="130" t="str">
        <f>IF(Eingabe!AA90&lt;&gt;"",Eingabe!AA90,"-")</f>
        <v>-</v>
      </c>
      <c r="Y41" s="130" t="str">
        <f>IF(Eingabe!AB90&lt;&gt;"",Eingabe!AB90,"-")</f>
        <v>-</v>
      </c>
      <c r="Z41" s="130" t="str">
        <f>IF(Eingabe!AC90&lt;&gt;"",Eingabe!AC90,"-")</f>
        <v>-</v>
      </c>
      <c r="AA41" s="130" t="str">
        <f>IF(Eingabe!AD90&lt;&gt;"",Eingabe!AD90,"-")</f>
        <v>-</v>
      </c>
      <c r="AB41" s="130" t="str">
        <f>IF(Eingabe!AE90&lt;&gt;"",Eingabe!AE90,"-")</f>
        <v>-</v>
      </c>
      <c r="AC41" s="130" t="str">
        <f>IF(Eingabe!AF90&lt;&gt;"",Eingabe!AF90,"-")</f>
        <v>-</v>
      </c>
      <c r="AD41" s="130" t="str">
        <f>IF(Eingabe!AG90&lt;&gt;"",Eingabe!AG90,"-")</f>
        <v>-</v>
      </c>
      <c r="AE41" s="130" t="str">
        <f>IF(Eingabe!AH90&lt;&gt;"",Eingabe!AH90,"-")</f>
        <v>-</v>
      </c>
      <c r="AF41" s="130" t="str">
        <f>IF(Eingabe!AI90&lt;&gt;"",Eingabe!AI90,"-")</f>
        <v>-</v>
      </c>
      <c r="AG41" s="28" t="str">
        <f>IF(Eingabe!AJ90&lt;&gt;"",Eingabe!AJ90,"-")</f>
        <v>-</v>
      </c>
      <c r="AH41" s="124">
        <v>1</v>
      </c>
      <c r="AI41" s="105">
        <v>5</v>
      </c>
      <c r="AJ41" s="106">
        <v>15</v>
      </c>
      <c r="AK41" s="107">
        <v>50</v>
      </c>
    </row>
    <row r="42" spans="1:37" ht="12.95" customHeight="1" x14ac:dyDescent="0.2">
      <c r="A42" s="102" t="s">
        <v>214</v>
      </c>
      <c r="B42" s="93" t="s">
        <v>171</v>
      </c>
      <c r="C42" s="28" t="s">
        <v>38</v>
      </c>
      <c r="D42" s="73" t="str">
        <f ca="1">IF(Eingabe!G96&lt;&gt;"",Eingabe!G96,"-")</f>
        <v>-</v>
      </c>
      <c r="E42" s="130" t="str">
        <f ca="1">IF(Eingabe!H96&lt;&gt;"",Eingabe!H96,"-")</f>
        <v>-</v>
      </c>
      <c r="F42" s="130" t="str">
        <f ca="1">IF(Eingabe!I96&lt;&gt;"",Eingabe!I96,"-")</f>
        <v>-</v>
      </c>
      <c r="G42" s="130" t="str">
        <f ca="1">IF(Eingabe!J96&lt;&gt;"",Eingabe!J96,"-")</f>
        <v>-</v>
      </c>
      <c r="H42" s="130" t="str">
        <f ca="1">IF(Eingabe!K96&lt;&gt;"",Eingabe!K96,"-")</f>
        <v>-</v>
      </c>
      <c r="I42" s="130" t="str">
        <f ca="1">IF(Eingabe!L96&lt;&gt;"",Eingabe!L96,"-")</f>
        <v>-</v>
      </c>
      <c r="J42" s="130" t="str">
        <f ca="1">IF(Eingabe!M96&lt;&gt;"",Eingabe!M96,"-")</f>
        <v>-</v>
      </c>
      <c r="K42" s="130" t="str">
        <f ca="1">IF(Eingabe!N96&lt;&gt;"",Eingabe!N96,"-")</f>
        <v>-</v>
      </c>
      <c r="L42" s="130" t="str">
        <f ca="1">IF(Eingabe!O96&lt;&gt;"",Eingabe!O96,"-")</f>
        <v>-</v>
      </c>
      <c r="M42" s="130" t="str">
        <f ca="1">IF(Eingabe!P96&lt;&gt;"",Eingabe!P96,"-")</f>
        <v>-</v>
      </c>
      <c r="N42" s="130" t="str">
        <f ca="1">IF(Eingabe!Q96&lt;&gt;"",Eingabe!Q96,"-")</f>
        <v>-</v>
      </c>
      <c r="O42" s="130" t="str">
        <f ca="1">IF(Eingabe!R96&lt;&gt;"",Eingabe!R96,"-")</f>
        <v>-</v>
      </c>
      <c r="P42" s="130" t="str">
        <f ca="1">IF(Eingabe!S96&lt;&gt;"",Eingabe!S96,"-")</f>
        <v>-</v>
      </c>
      <c r="Q42" s="130" t="str">
        <f ca="1">IF(Eingabe!T96&lt;&gt;"",Eingabe!T96,"-")</f>
        <v>-</v>
      </c>
      <c r="R42" s="130" t="str">
        <f ca="1">IF(Eingabe!U96&lt;&gt;"",Eingabe!U96,"-")</f>
        <v>-</v>
      </c>
      <c r="S42" s="130" t="str">
        <f ca="1">IF(Eingabe!V96&lt;&gt;"",Eingabe!V96,"-")</f>
        <v>-</v>
      </c>
      <c r="T42" s="130" t="str">
        <f ca="1">IF(Eingabe!W96&lt;&gt;"",Eingabe!W96,"-")</f>
        <v>-</v>
      </c>
      <c r="U42" s="130" t="str">
        <f ca="1">IF(Eingabe!X96&lt;&gt;"",Eingabe!X96,"-")</f>
        <v>-</v>
      </c>
      <c r="V42" s="130" t="str">
        <f ca="1">IF(Eingabe!Y96&lt;&gt;"",Eingabe!Y96,"-")</f>
        <v>-</v>
      </c>
      <c r="W42" s="130" t="str">
        <f ca="1">IF(Eingabe!Z96&lt;&gt;"",Eingabe!Z96,"-")</f>
        <v>-</v>
      </c>
      <c r="X42" s="130" t="str">
        <f>IF(Eingabe!AA96&lt;&gt;"",Eingabe!AA96,"-")</f>
        <v>-</v>
      </c>
      <c r="Y42" s="130" t="str">
        <f>IF(Eingabe!AB96&lt;&gt;"",Eingabe!AB96,"-")</f>
        <v>-</v>
      </c>
      <c r="Z42" s="130" t="str">
        <f>IF(Eingabe!AC96&lt;&gt;"",Eingabe!AC96,"-")</f>
        <v>-</v>
      </c>
      <c r="AA42" s="130" t="str">
        <f>IF(Eingabe!AD96&lt;&gt;"",Eingabe!AD96,"-")</f>
        <v>-</v>
      </c>
      <c r="AB42" s="130" t="str">
        <f>IF(Eingabe!AE96&lt;&gt;"",Eingabe!AE96,"-")</f>
        <v>-</v>
      </c>
      <c r="AC42" s="130" t="str">
        <f>IF(Eingabe!AF96&lt;&gt;"",Eingabe!AF96,"-")</f>
        <v>-</v>
      </c>
      <c r="AD42" s="130" t="str">
        <f>IF(Eingabe!AG96&lt;&gt;"",Eingabe!AG96,"-")</f>
        <v>-</v>
      </c>
      <c r="AE42" s="130" t="str">
        <f>IF(Eingabe!AH96&lt;&gt;"",Eingabe!AH96,"-")</f>
        <v>-</v>
      </c>
      <c r="AF42" s="130" t="str">
        <f>IF(Eingabe!AI96&lt;&gt;"",Eingabe!AI96,"-")</f>
        <v>-</v>
      </c>
      <c r="AG42" s="28" t="str">
        <f>IF(Eingabe!AJ96&lt;&gt;"",Eingabe!AJ96,"-")</f>
        <v>-</v>
      </c>
      <c r="AH42" s="124">
        <v>2</v>
      </c>
      <c r="AI42" s="105">
        <v>5</v>
      </c>
      <c r="AJ42" s="106">
        <v>10</v>
      </c>
      <c r="AK42" s="107">
        <v>30</v>
      </c>
    </row>
    <row r="43" spans="1:37" ht="12.95" customHeight="1" x14ac:dyDescent="0.2">
      <c r="A43" s="102" t="s">
        <v>215</v>
      </c>
      <c r="B43" s="93" t="s">
        <v>20</v>
      </c>
      <c r="C43" s="28" t="s">
        <v>38</v>
      </c>
      <c r="D43" s="73" t="str">
        <f ca="1">IF(Eingabe!G99&lt;&gt;"",Eingabe!G99,"-")</f>
        <v>-</v>
      </c>
      <c r="E43" s="130" t="str">
        <f ca="1">IF(Eingabe!H99&lt;&gt;"",Eingabe!H99,"-")</f>
        <v>-</v>
      </c>
      <c r="F43" s="130" t="str">
        <f ca="1">IF(Eingabe!I99&lt;&gt;"",Eingabe!I99,"-")</f>
        <v>-</v>
      </c>
      <c r="G43" s="130" t="str">
        <f ca="1">IF(Eingabe!J99&lt;&gt;"",Eingabe!J99,"-")</f>
        <v>-</v>
      </c>
      <c r="H43" s="130" t="str">
        <f ca="1">IF(Eingabe!K99&lt;&gt;"",Eingabe!K99,"-")</f>
        <v>-</v>
      </c>
      <c r="I43" s="130" t="str">
        <f ca="1">IF(Eingabe!L99&lt;&gt;"",Eingabe!L99,"-")</f>
        <v>-</v>
      </c>
      <c r="J43" s="130" t="str">
        <f ca="1">IF(Eingabe!M99&lt;&gt;"",Eingabe!M99,"-")</f>
        <v>-</v>
      </c>
      <c r="K43" s="130" t="str">
        <f ca="1">IF(Eingabe!N99&lt;&gt;"",Eingabe!N99,"-")</f>
        <v>-</v>
      </c>
      <c r="L43" s="130" t="str">
        <f ca="1">IF(Eingabe!O99&lt;&gt;"",Eingabe!O99,"-")</f>
        <v>-</v>
      </c>
      <c r="M43" s="130" t="str">
        <f ca="1">IF(Eingabe!P99&lt;&gt;"",Eingabe!P99,"-")</f>
        <v>-</v>
      </c>
      <c r="N43" s="130" t="str">
        <f ca="1">IF(Eingabe!Q99&lt;&gt;"",Eingabe!Q99,"-")</f>
        <v>-</v>
      </c>
      <c r="O43" s="130" t="str">
        <f ca="1">IF(Eingabe!R99&lt;&gt;"",Eingabe!R99,"-")</f>
        <v>-</v>
      </c>
      <c r="P43" s="130" t="str">
        <f ca="1">IF(Eingabe!S99&lt;&gt;"",Eingabe!S99,"-")</f>
        <v>-</v>
      </c>
      <c r="Q43" s="130" t="str">
        <f ca="1">IF(Eingabe!T99&lt;&gt;"",Eingabe!T99,"-")</f>
        <v>-</v>
      </c>
      <c r="R43" s="130" t="str">
        <f ca="1">IF(Eingabe!U99&lt;&gt;"",Eingabe!U99,"-")</f>
        <v>-</v>
      </c>
      <c r="S43" s="130" t="str">
        <f ca="1">IF(Eingabe!V99&lt;&gt;"",Eingabe!V99,"-")</f>
        <v>-</v>
      </c>
      <c r="T43" s="130" t="str">
        <f ca="1">IF(Eingabe!W99&lt;&gt;"",Eingabe!W99,"-")</f>
        <v>-</v>
      </c>
      <c r="U43" s="130" t="str">
        <f ca="1">IF(Eingabe!X99&lt;&gt;"",Eingabe!X99,"-")</f>
        <v>-</v>
      </c>
      <c r="V43" s="130" t="str">
        <f ca="1">IF(Eingabe!Y99&lt;&gt;"",Eingabe!Y99,"-")</f>
        <v>-</v>
      </c>
      <c r="W43" s="130" t="str">
        <f ca="1">IF(Eingabe!Z99&lt;&gt;"",Eingabe!Z99,"-")</f>
        <v>-</v>
      </c>
      <c r="X43" s="130" t="str">
        <f>IF(Eingabe!AA99&lt;&gt;"",Eingabe!AA99,"-")</f>
        <v>-</v>
      </c>
      <c r="Y43" s="130" t="str">
        <f>IF(Eingabe!AB99&lt;&gt;"",Eingabe!AB99,"-")</f>
        <v>-</v>
      </c>
      <c r="Z43" s="130" t="str">
        <f>IF(Eingabe!AC99&lt;&gt;"",Eingabe!AC99,"-")</f>
        <v>-</v>
      </c>
      <c r="AA43" s="130" t="str">
        <f>IF(Eingabe!AD99&lt;&gt;"",Eingabe!AD99,"-")</f>
        <v>-</v>
      </c>
      <c r="AB43" s="130" t="str">
        <f>IF(Eingabe!AE99&lt;&gt;"",Eingabe!AE99,"-")</f>
        <v>-</v>
      </c>
      <c r="AC43" s="130" t="str">
        <f>IF(Eingabe!AF99&lt;&gt;"",Eingabe!AF99,"-")</f>
        <v>-</v>
      </c>
      <c r="AD43" s="130" t="str">
        <f>IF(Eingabe!AG99&lt;&gt;"",Eingabe!AG99,"-")</f>
        <v>-</v>
      </c>
      <c r="AE43" s="130" t="str">
        <f>IF(Eingabe!AH99&lt;&gt;"",Eingabe!AH99,"-")</f>
        <v>-</v>
      </c>
      <c r="AF43" s="130" t="str">
        <f>IF(Eingabe!AI99&lt;&gt;"",Eingabe!AI99,"-")</f>
        <v>-</v>
      </c>
      <c r="AG43" s="28" t="str">
        <f>IF(Eingabe!AJ99&lt;&gt;"",Eingabe!AJ99,"-")</f>
        <v>-</v>
      </c>
      <c r="AH43" s="160">
        <v>0.05</v>
      </c>
      <c r="AI43" s="157">
        <v>0.3</v>
      </c>
      <c r="AJ43" s="106">
        <v>1</v>
      </c>
      <c r="AK43" s="107">
        <v>7</v>
      </c>
    </row>
    <row r="44" spans="1:37" ht="12.95" customHeight="1" x14ac:dyDescent="0.2">
      <c r="A44" s="102" t="s">
        <v>216</v>
      </c>
      <c r="B44" s="93" t="s">
        <v>172</v>
      </c>
      <c r="C44" s="28" t="s">
        <v>38</v>
      </c>
      <c r="D44" s="73" t="str">
        <f ca="1">IF(Eingabe!G101&lt;&gt;"",Eingabe!G101,"-")</f>
        <v>-</v>
      </c>
      <c r="E44" s="130" t="str">
        <f ca="1">IF(Eingabe!H101&lt;&gt;"",Eingabe!H101,"-")</f>
        <v>-</v>
      </c>
      <c r="F44" s="130" t="str">
        <f ca="1">IF(Eingabe!I101&lt;&gt;"",Eingabe!I101,"-")</f>
        <v>-</v>
      </c>
      <c r="G44" s="130" t="str">
        <f ca="1">IF(Eingabe!J101&lt;&gt;"",Eingabe!J101,"-")</f>
        <v>-</v>
      </c>
      <c r="H44" s="130" t="str">
        <f ca="1">IF(Eingabe!K101&lt;&gt;"",Eingabe!K101,"-")</f>
        <v>-</v>
      </c>
      <c r="I44" s="130" t="str">
        <f ca="1">IF(Eingabe!L101&lt;&gt;"",Eingabe!L101,"-")</f>
        <v>-</v>
      </c>
      <c r="J44" s="130" t="str">
        <f ca="1">IF(Eingabe!M101&lt;&gt;"",Eingabe!M101,"-")</f>
        <v>-</v>
      </c>
      <c r="K44" s="130" t="str">
        <f ca="1">IF(Eingabe!N101&lt;&gt;"",Eingabe!N101,"-")</f>
        <v>-</v>
      </c>
      <c r="L44" s="130" t="str">
        <f ca="1">IF(Eingabe!O101&lt;&gt;"",Eingabe!O101,"-")</f>
        <v>-</v>
      </c>
      <c r="M44" s="130" t="str">
        <f ca="1">IF(Eingabe!P101&lt;&gt;"",Eingabe!P101,"-")</f>
        <v>-</v>
      </c>
      <c r="N44" s="130" t="str">
        <f ca="1">IF(Eingabe!Q101&lt;&gt;"",Eingabe!Q101,"-")</f>
        <v>-</v>
      </c>
      <c r="O44" s="130" t="str">
        <f ca="1">IF(Eingabe!R101&lt;&gt;"",Eingabe!R101,"-")</f>
        <v>-</v>
      </c>
      <c r="P44" s="130" t="str">
        <f ca="1">IF(Eingabe!S101&lt;&gt;"",Eingabe!S101,"-")</f>
        <v>-</v>
      </c>
      <c r="Q44" s="130" t="str">
        <f ca="1">IF(Eingabe!T101&lt;&gt;"",Eingabe!T101,"-")</f>
        <v>-</v>
      </c>
      <c r="R44" s="130" t="str">
        <f ca="1">IF(Eingabe!U101&lt;&gt;"",Eingabe!U101,"-")</f>
        <v>-</v>
      </c>
      <c r="S44" s="130" t="str">
        <f ca="1">IF(Eingabe!V101&lt;&gt;"",Eingabe!V101,"-")</f>
        <v>-</v>
      </c>
      <c r="T44" s="130" t="str">
        <f ca="1">IF(Eingabe!W101&lt;&gt;"",Eingabe!W101,"-")</f>
        <v>-</v>
      </c>
      <c r="U44" s="130" t="str">
        <f ca="1">IF(Eingabe!X101&lt;&gt;"",Eingabe!X101,"-")</f>
        <v>-</v>
      </c>
      <c r="V44" s="130" t="str">
        <f ca="1">IF(Eingabe!Y101&lt;&gt;"",Eingabe!Y101,"-")</f>
        <v>-</v>
      </c>
      <c r="W44" s="130" t="str">
        <f ca="1">IF(Eingabe!Z101&lt;&gt;"",Eingabe!Z101,"-")</f>
        <v>-</v>
      </c>
      <c r="X44" s="130" t="str">
        <f>IF(Eingabe!AA101&lt;&gt;"",Eingabe!AA101,"-")</f>
        <v>-</v>
      </c>
      <c r="Y44" s="130" t="str">
        <f>IF(Eingabe!AB101&lt;&gt;"",Eingabe!AB101,"-")</f>
        <v>-</v>
      </c>
      <c r="Z44" s="130" t="str">
        <f>IF(Eingabe!AC101&lt;&gt;"",Eingabe!AC101,"-")</f>
        <v>-</v>
      </c>
      <c r="AA44" s="130" t="str">
        <f>IF(Eingabe!AD101&lt;&gt;"",Eingabe!AD101,"-")</f>
        <v>-</v>
      </c>
      <c r="AB44" s="130" t="str">
        <f>IF(Eingabe!AE101&lt;&gt;"",Eingabe!AE101,"-")</f>
        <v>-</v>
      </c>
      <c r="AC44" s="130" t="str">
        <f>IF(Eingabe!AF101&lt;&gt;"",Eingabe!AF101,"-")</f>
        <v>-</v>
      </c>
      <c r="AD44" s="130" t="str">
        <f>IF(Eingabe!AG101&lt;&gt;"",Eingabe!AG101,"-")</f>
        <v>-</v>
      </c>
      <c r="AE44" s="130" t="str">
        <f>IF(Eingabe!AH101&lt;&gt;"",Eingabe!AH101,"-")</f>
        <v>-</v>
      </c>
      <c r="AF44" s="130" t="str">
        <f>IF(Eingabe!AI101&lt;&gt;"",Eingabe!AI101,"-")</f>
        <v>-</v>
      </c>
      <c r="AG44" s="28" t="str">
        <f>IF(Eingabe!AJ101&lt;&gt;"",Eingabe!AJ101,"-")</f>
        <v>-</v>
      </c>
      <c r="AH44" s="160">
        <v>0.05</v>
      </c>
      <c r="AI44" s="157">
        <v>0.3</v>
      </c>
      <c r="AJ44" s="106">
        <v>1</v>
      </c>
      <c r="AK44" s="107">
        <v>3</v>
      </c>
    </row>
    <row r="45" spans="1:37" ht="12.95" customHeight="1" x14ac:dyDescent="0.2">
      <c r="A45" s="102" t="s">
        <v>173</v>
      </c>
      <c r="B45" s="93" t="s">
        <v>174</v>
      </c>
      <c r="C45" s="28" t="s">
        <v>38</v>
      </c>
      <c r="D45" s="73" t="str">
        <f ca="1">IF(Eingabe!G94&lt;&gt;"",Eingabe!G94,"-")</f>
        <v>-</v>
      </c>
      <c r="E45" s="130" t="str">
        <f ca="1">IF(Eingabe!H94&lt;&gt;"",Eingabe!H94,"-")</f>
        <v>-</v>
      </c>
      <c r="F45" s="130" t="str">
        <f ca="1">IF(Eingabe!I94&lt;&gt;"",Eingabe!I94,"-")</f>
        <v>-</v>
      </c>
      <c r="G45" s="130" t="str">
        <f ca="1">IF(Eingabe!J94&lt;&gt;"",Eingabe!J94,"-")</f>
        <v>-</v>
      </c>
      <c r="H45" s="130" t="str">
        <f ca="1">IF(Eingabe!K94&lt;&gt;"",Eingabe!K94,"-")</f>
        <v>-</v>
      </c>
      <c r="I45" s="130" t="str">
        <f ca="1">IF(Eingabe!L94&lt;&gt;"",Eingabe!L94,"-")</f>
        <v>-</v>
      </c>
      <c r="J45" s="130" t="str">
        <f ca="1">IF(Eingabe!M94&lt;&gt;"",Eingabe!M94,"-")</f>
        <v>-</v>
      </c>
      <c r="K45" s="130" t="str">
        <f ca="1">IF(Eingabe!N94&lt;&gt;"",Eingabe!N94,"-")</f>
        <v>-</v>
      </c>
      <c r="L45" s="130" t="str">
        <f ca="1">IF(Eingabe!O94&lt;&gt;"",Eingabe!O94,"-")</f>
        <v>-</v>
      </c>
      <c r="M45" s="130" t="str">
        <f ca="1">IF(Eingabe!P94&lt;&gt;"",Eingabe!P94,"-")</f>
        <v>-</v>
      </c>
      <c r="N45" s="130" t="str">
        <f ca="1">IF(Eingabe!Q94&lt;&gt;"",Eingabe!Q94,"-")</f>
        <v>-</v>
      </c>
      <c r="O45" s="130" t="str">
        <f ca="1">IF(Eingabe!R94&lt;&gt;"",Eingabe!R94,"-")</f>
        <v>-</v>
      </c>
      <c r="P45" s="130" t="str">
        <f ca="1">IF(Eingabe!S94&lt;&gt;"",Eingabe!S94,"-")</f>
        <v>-</v>
      </c>
      <c r="Q45" s="130" t="str">
        <f ca="1">IF(Eingabe!T94&lt;&gt;"",Eingabe!T94,"-")</f>
        <v>-</v>
      </c>
      <c r="R45" s="130" t="str">
        <f ca="1">IF(Eingabe!U94&lt;&gt;"",Eingabe!U94,"-")</f>
        <v>-</v>
      </c>
      <c r="S45" s="130" t="str">
        <f ca="1">IF(Eingabe!V94&lt;&gt;"",Eingabe!V94,"-")</f>
        <v>-</v>
      </c>
      <c r="T45" s="130" t="str">
        <f ca="1">IF(Eingabe!W94&lt;&gt;"",Eingabe!W94,"-")</f>
        <v>-</v>
      </c>
      <c r="U45" s="130" t="str">
        <f ca="1">IF(Eingabe!X94&lt;&gt;"",Eingabe!X94,"-")</f>
        <v>-</v>
      </c>
      <c r="V45" s="130" t="str">
        <f ca="1">IF(Eingabe!Y94&lt;&gt;"",Eingabe!Y94,"-")</f>
        <v>-</v>
      </c>
      <c r="W45" s="130" t="str">
        <f ca="1">IF(Eingabe!Z94&lt;&gt;"",Eingabe!Z94,"-")</f>
        <v>-</v>
      </c>
      <c r="X45" s="130" t="str">
        <f>IF(Eingabe!AA94&lt;&gt;"",Eingabe!AA94,"-")</f>
        <v>-</v>
      </c>
      <c r="Y45" s="130" t="str">
        <f>IF(Eingabe!AB94&lt;&gt;"",Eingabe!AB94,"-")</f>
        <v>-</v>
      </c>
      <c r="Z45" s="130" t="str">
        <f>IF(Eingabe!AC94&lt;&gt;"",Eingabe!AC94,"-")</f>
        <v>-</v>
      </c>
      <c r="AA45" s="130" t="str">
        <f>IF(Eingabe!AD94&lt;&gt;"",Eingabe!AD94,"-")</f>
        <v>-</v>
      </c>
      <c r="AB45" s="130" t="str">
        <f>IF(Eingabe!AE94&lt;&gt;"",Eingabe!AE94,"-")</f>
        <v>-</v>
      </c>
      <c r="AC45" s="130" t="str">
        <f>IF(Eingabe!AF94&lt;&gt;"",Eingabe!AF94,"-")</f>
        <v>-</v>
      </c>
      <c r="AD45" s="130" t="str">
        <f>IF(Eingabe!AG94&lt;&gt;"",Eingabe!AG94,"-")</f>
        <v>-</v>
      </c>
      <c r="AE45" s="130" t="str">
        <f>IF(Eingabe!AH94&lt;&gt;"",Eingabe!AH94,"-")</f>
        <v>-</v>
      </c>
      <c r="AF45" s="130" t="str">
        <f>IF(Eingabe!AI94&lt;&gt;"",Eingabe!AI94,"-")</f>
        <v>-</v>
      </c>
      <c r="AG45" s="28" t="str">
        <f>IF(Eingabe!AJ94&lt;&gt;"",Eingabe!AJ94,"-")</f>
        <v>-</v>
      </c>
      <c r="AH45" s="160">
        <v>6.0000000000000001E-3</v>
      </c>
      <c r="AI45" s="157">
        <v>0.03</v>
      </c>
      <c r="AJ45" s="158">
        <v>7.0000000000000007E-2</v>
      </c>
      <c r="AK45" s="159">
        <v>0.5</v>
      </c>
    </row>
    <row r="46" spans="1:37" ht="12.95" customHeight="1" x14ac:dyDescent="0.2">
      <c r="A46" s="102" t="s">
        <v>175</v>
      </c>
      <c r="B46" s="93" t="s">
        <v>176</v>
      </c>
      <c r="C46" s="28" t="s">
        <v>38</v>
      </c>
      <c r="D46" s="73" t="str">
        <f ca="1">IF(Eingabe!G109&lt;&gt;"",Eingabe!G109,"-")</f>
        <v>-</v>
      </c>
      <c r="E46" s="130" t="str">
        <f ca="1">IF(Eingabe!H109&lt;&gt;"",Eingabe!H109,"-")</f>
        <v>-</v>
      </c>
      <c r="F46" s="130" t="str">
        <f ca="1">IF(Eingabe!I109&lt;&gt;"",Eingabe!I109,"-")</f>
        <v>-</v>
      </c>
      <c r="G46" s="130" t="str">
        <f ca="1">IF(Eingabe!J109&lt;&gt;"",Eingabe!J109,"-")</f>
        <v>-</v>
      </c>
      <c r="H46" s="130" t="str">
        <f ca="1">IF(Eingabe!K109&lt;&gt;"",Eingabe!K109,"-")</f>
        <v>-</v>
      </c>
      <c r="I46" s="130" t="str">
        <f ca="1">IF(Eingabe!L109&lt;&gt;"",Eingabe!L109,"-")</f>
        <v>-</v>
      </c>
      <c r="J46" s="130" t="str">
        <f ca="1">IF(Eingabe!M109&lt;&gt;"",Eingabe!M109,"-")</f>
        <v>-</v>
      </c>
      <c r="K46" s="130" t="str">
        <f ca="1">IF(Eingabe!N109&lt;&gt;"",Eingabe!N109,"-")</f>
        <v>-</v>
      </c>
      <c r="L46" s="130" t="str">
        <f ca="1">IF(Eingabe!O109&lt;&gt;"",Eingabe!O109,"-")</f>
        <v>-</v>
      </c>
      <c r="M46" s="130" t="str">
        <f ca="1">IF(Eingabe!P109&lt;&gt;"",Eingabe!P109,"-")</f>
        <v>-</v>
      </c>
      <c r="N46" s="130" t="str">
        <f ca="1">IF(Eingabe!Q109&lt;&gt;"",Eingabe!Q109,"-")</f>
        <v>-</v>
      </c>
      <c r="O46" s="130" t="str">
        <f ca="1">IF(Eingabe!R109&lt;&gt;"",Eingabe!R109,"-")</f>
        <v>-</v>
      </c>
      <c r="P46" s="130" t="str">
        <f ca="1">IF(Eingabe!S109&lt;&gt;"",Eingabe!S109,"-")</f>
        <v>-</v>
      </c>
      <c r="Q46" s="130" t="str">
        <f ca="1">IF(Eingabe!T109&lt;&gt;"",Eingabe!T109,"-")</f>
        <v>-</v>
      </c>
      <c r="R46" s="130" t="str">
        <f ca="1">IF(Eingabe!U109&lt;&gt;"",Eingabe!U109,"-")</f>
        <v>-</v>
      </c>
      <c r="S46" s="130" t="str">
        <f ca="1">IF(Eingabe!V109&lt;&gt;"",Eingabe!V109,"-")</f>
        <v>-</v>
      </c>
      <c r="T46" s="130" t="str">
        <f ca="1">IF(Eingabe!W109&lt;&gt;"",Eingabe!W109,"-")</f>
        <v>-</v>
      </c>
      <c r="U46" s="130" t="str">
        <f ca="1">IF(Eingabe!X109&lt;&gt;"",Eingabe!X109,"-")</f>
        <v>-</v>
      </c>
      <c r="V46" s="130" t="str">
        <f ca="1">IF(Eingabe!Y109&lt;&gt;"",Eingabe!Y109,"-")</f>
        <v>-</v>
      </c>
      <c r="W46" s="130" t="str">
        <f ca="1">IF(Eingabe!Z109&lt;&gt;"",Eingabe!Z109,"-")</f>
        <v>-</v>
      </c>
      <c r="X46" s="130" t="str">
        <f>IF(Eingabe!AA109&lt;&gt;"",Eingabe!AA109,"-")</f>
        <v>-</v>
      </c>
      <c r="Y46" s="130" t="str">
        <f>IF(Eingabe!AB109&lt;&gt;"",Eingabe!AB109,"-")</f>
        <v>-</v>
      </c>
      <c r="Z46" s="130" t="str">
        <f>IF(Eingabe!AC109&lt;&gt;"",Eingabe!AC109,"-")</f>
        <v>-</v>
      </c>
      <c r="AA46" s="130" t="str">
        <f>IF(Eingabe!AD109&lt;&gt;"",Eingabe!AD109,"-")</f>
        <v>-</v>
      </c>
      <c r="AB46" s="130" t="str">
        <f>IF(Eingabe!AE109&lt;&gt;"",Eingabe!AE109,"-")</f>
        <v>-</v>
      </c>
      <c r="AC46" s="130" t="str">
        <f>IF(Eingabe!AF109&lt;&gt;"",Eingabe!AF109,"-")</f>
        <v>-</v>
      </c>
      <c r="AD46" s="130" t="str">
        <f>IF(Eingabe!AG109&lt;&gt;"",Eingabe!AG109,"-")</f>
        <v>-</v>
      </c>
      <c r="AE46" s="130" t="str">
        <f>IF(Eingabe!AH109&lt;&gt;"",Eingabe!AH109,"-")</f>
        <v>-</v>
      </c>
      <c r="AF46" s="130" t="str">
        <f>IF(Eingabe!AI109&lt;&gt;"",Eingabe!AI109,"-")</f>
        <v>-</v>
      </c>
      <c r="AG46" s="28" t="str">
        <f>IF(Eingabe!AJ109&lt;&gt;"",Eingabe!AJ109,"-")</f>
        <v>-</v>
      </c>
      <c r="AH46" s="160">
        <v>0.1</v>
      </c>
      <c r="AI46" s="157">
        <v>0.12</v>
      </c>
      <c r="AJ46" s="158">
        <v>0.15</v>
      </c>
      <c r="AK46" s="107">
        <v>1</v>
      </c>
    </row>
    <row r="47" spans="1:37" ht="12.95" customHeight="1" x14ac:dyDescent="0.2">
      <c r="A47" s="102" t="s">
        <v>217</v>
      </c>
      <c r="B47" s="93" t="s">
        <v>177</v>
      </c>
      <c r="C47" s="28" t="s">
        <v>38</v>
      </c>
      <c r="D47" s="73" t="str">
        <f ca="1">IF(Eingabe!G104&lt;&gt;"",Eingabe!G104,"-")</f>
        <v>-</v>
      </c>
      <c r="E47" s="130" t="str">
        <f ca="1">IF(Eingabe!H104&lt;&gt;"",Eingabe!H104,"-")</f>
        <v>-</v>
      </c>
      <c r="F47" s="130" t="str">
        <f ca="1">IF(Eingabe!I104&lt;&gt;"",Eingabe!I104,"-")</f>
        <v>-</v>
      </c>
      <c r="G47" s="130" t="str">
        <f ca="1">IF(Eingabe!J104&lt;&gt;"",Eingabe!J104,"-")</f>
        <v>-</v>
      </c>
      <c r="H47" s="130" t="str">
        <f ca="1">IF(Eingabe!K104&lt;&gt;"",Eingabe!K104,"-")</f>
        <v>-</v>
      </c>
      <c r="I47" s="130" t="str">
        <f ca="1">IF(Eingabe!L104&lt;&gt;"",Eingabe!L104,"-")</f>
        <v>-</v>
      </c>
      <c r="J47" s="130" t="str">
        <f ca="1">IF(Eingabe!M104&lt;&gt;"",Eingabe!M104,"-")</f>
        <v>-</v>
      </c>
      <c r="K47" s="130" t="str">
        <f ca="1">IF(Eingabe!N104&lt;&gt;"",Eingabe!N104,"-")</f>
        <v>-</v>
      </c>
      <c r="L47" s="130" t="str">
        <f ca="1">IF(Eingabe!O104&lt;&gt;"",Eingabe!O104,"-")</f>
        <v>-</v>
      </c>
      <c r="M47" s="130" t="str">
        <f ca="1">IF(Eingabe!P104&lt;&gt;"",Eingabe!P104,"-")</f>
        <v>-</v>
      </c>
      <c r="N47" s="130" t="str">
        <f ca="1">IF(Eingabe!Q104&lt;&gt;"",Eingabe!Q104,"-")</f>
        <v>-</v>
      </c>
      <c r="O47" s="130" t="str">
        <f ca="1">IF(Eingabe!R104&lt;&gt;"",Eingabe!R104,"-")</f>
        <v>-</v>
      </c>
      <c r="P47" s="130" t="str">
        <f ca="1">IF(Eingabe!S104&lt;&gt;"",Eingabe!S104,"-")</f>
        <v>-</v>
      </c>
      <c r="Q47" s="130" t="str">
        <f ca="1">IF(Eingabe!T104&lt;&gt;"",Eingabe!T104,"-")</f>
        <v>-</v>
      </c>
      <c r="R47" s="130" t="str">
        <f ca="1">IF(Eingabe!U104&lt;&gt;"",Eingabe!U104,"-")</f>
        <v>-</v>
      </c>
      <c r="S47" s="130" t="str">
        <f ca="1">IF(Eingabe!V104&lt;&gt;"",Eingabe!V104,"-")</f>
        <v>-</v>
      </c>
      <c r="T47" s="130" t="str">
        <f ca="1">IF(Eingabe!W104&lt;&gt;"",Eingabe!W104,"-")</f>
        <v>-</v>
      </c>
      <c r="U47" s="130" t="str">
        <f ca="1">IF(Eingabe!X104&lt;&gt;"",Eingabe!X104,"-")</f>
        <v>-</v>
      </c>
      <c r="V47" s="130" t="str">
        <f ca="1">IF(Eingabe!Y104&lt;&gt;"",Eingabe!Y104,"-")</f>
        <v>-</v>
      </c>
      <c r="W47" s="130" t="str">
        <f ca="1">IF(Eingabe!Z104&lt;&gt;"",Eingabe!Z104,"-")</f>
        <v>-</v>
      </c>
      <c r="X47" s="130" t="str">
        <f>IF(Eingabe!AA104&lt;&gt;"",Eingabe!AA104,"-")</f>
        <v>-</v>
      </c>
      <c r="Y47" s="130" t="str">
        <f>IF(Eingabe!AB104&lt;&gt;"",Eingabe!AB104,"-")</f>
        <v>-</v>
      </c>
      <c r="Z47" s="130" t="str">
        <f>IF(Eingabe!AC104&lt;&gt;"",Eingabe!AC104,"-")</f>
        <v>-</v>
      </c>
      <c r="AA47" s="130" t="str">
        <f>IF(Eingabe!AD104&lt;&gt;"",Eingabe!AD104,"-")</f>
        <v>-</v>
      </c>
      <c r="AB47" s="130" t="str">
        <f>IF(Eingabe!AE104&lt;&gt;"",Eingabe!AE104,"-")</f>
        <v>-</v>
      </c>
      <c r="AC47" s="130" t="str">
        <f>IF(Eingabe!AF104&lt;&gt;"",Eingabe!AF104,"-")</f>
        <v>-</v>
      </c>
      <c r="AD47" s="130" t="str">
        <f>IF(Eingabe!AG104&lt;&gt;"",Eingabe!AG104,"-")</f>
        <v>-</v>
      </c>
      <c r="AE47" s="130" t="str">
        <f>IF(Eingabe!AH104&lt;&gt;"",Eingabe!AH104,"-")</f>
        <v>-</v>
      </c>
      <c r="AF47" s="130" t="str">
        <f>IF(Eingabe!AI104&lt;&gt;"",Eingabe!AI104,"-")</f>
        <v>-</v>
      </c>
      <c r="AG47" s="28" t="str">
        <f>IF(Eingabe!AJ104&lt;&gt;"",Eingabe!AJ104,"-")</f>
        <v>-</v>
      </c>
      <c r="AH47" s="160">
        <v>0.01</v>
      </c>
      <c r="AI47" s="157">
        <v>0.03</v>
      </c>
      <c r="AJ47" s="158">
        <v>0.05</v>
      </c>
      <c r="AK47" s="159">
        <v>0.7</v>
      </c>
    </row>
    <row r="48" spans="1:37" ht="12.95" customHeight="1" x14ac:dyDescent="0.2">
      <c r="A48" s="104" t="s">
        <v>218</v>
      </c>
      <c r="B48" s="101" t="s">
        <v>333</v>
      </c>
      <c r="C48" s="28" t="s">
        <v>38</v>
      </c>
      <c r="D48" s="73" t="str">
        <f ca="1">IF(Eingabe!G86&lt;&gt;"",Eingabe!G86,"-")</f>
        <v>-</v>
      </c>
      <c r="E48" s="130" t="str">
        <f ca="1">IF(Eingabe!H86&lt;&gt;"",Eingabe!H86,"-")</f>
        <v>-</v>
      </c>
      <c r="F48" s="130" t="str">
        <f ca="1">IF(Eingabe!I86&lt;&gt;"",Eingabe!I86,"-")</f>
        <v>-</v>
      </c>
      <c r="G48" s="130" t="str">
        <f ca="1">IF(Eingabe!J86&lt;&gt;"",Eingabe!J86,"-")</f>
        <v>-</v>
      </c>
      <c r="H48" s="130" t="str">
        <f ca="1">IF(Eingabe!K86&lt;&gt;"",Eingabe!K86,"-")</f>
        <v>-</v>
      </c>
      <c r="I48" s="130" t="str">
        <f ca="1">IF(Eingabe!L86&lt;&gt;"",Eingabe!L86,"-")</f>
        <v>-</v>
      </c>
      <c r="J48" s="130" t="str">
        <f ca="1">IF(Eingabe!M86&lt;&gt;"",Eingabe!M86,"-")</f>
        <v>-</v>
      </c>
      <c r="K48" s="130" t="str">
        <f ca="1">IF(Eingabe!N86&lt;&gt;"",Eingabe!N86,"-")</f>
        <v>-</v>
      </c>
      <c r="L48" s="130" t="str">
        <f ca="1">IF(Eingabe!O86&lt;&gt;"",Eingabe!O86,"-")</f>
        <v>-</v>
      </c>
      <c r="M48" s="130" t="str">
        <f ca="1">IF(Eingabe!P86&lt;&gt;"",Eingabe!P86,"-")</f>
        <v>-</v>
      </c>
      <c r="N48" s="130" t="str">
        <f ca="1">IF(Eingabe!Q86&lt;&gt;"",Eingabe!Q86,"-")</f>
        <v>-</v>
      </c>
      <c r="O48" s="130" t="str">
        <f ca="1">IF(Eingabe!R86&lt;&gt;"",Eingabe!R86,"-")</f>
        <v>-</v>
      </c>
      <c r="P48" s="130" t="str">
        <f ca="1">IF(Eingabe!S86&lt;&gt;"",Eingabe!S86,"-")</f>
        <v>-</v>
      </c>
      <c r="Q48" s="130" t="str">
        <f ca="1">IF(Eingabe!T86&lt;&gt;"",Eingabe!T86,"-")</f>
        <v>-</v>
      </c>
      <c r="R48" s="130" t="str">
        <f ca="1">IF(Eingabe!U86&lt;&gt;"",Eingabe!U86,"-")</f>
        <v>-</v>
      </c>
      <c r="S48" s="130" t="str">
        <f ca="1">IF(Eingabe!V86&lt;&gt;"",Eingabe!V86,"-")</f>
        <v>-</v>
      </c>
      <c r="T48" s="130" t="str">
        <f ca="1">IF(Eingabe!W86&lt;&gt;"",Eingabe!W86,"-")</f>
        <v>-</v>
      </c>
      <c r="U48" s="130" t="str">
        <f ca="1">IF(Eingabe!X86&lt;&gt;"",Eingabe!X86,"-")</f>
        <v>-</v>
      </c>
      <c r="V48" s="130" t="str">
        <f ca="1">IF(Eingabe!Y86&lt;&gt;"",Eingabe!Y86,"-")</f>
        <v>-</v>
      </c>
      <c r="W48" s="130" t="str">
        <f ca="1">IF(Eingabe!Z86&lt;&gt;"",Eingabe!Z86,"-")</f>
        <v>-</v>
      </c>
      <c r="X48" s="130" t="str">
        <f>IF(Eingabe!AA86&lt;&gt;"",Eingabe!AA86,"-")</f>
        <v>-</v>
      </c>
      <c r="Y48" s="130" t="str">
        <f>IF(Eingabe!AB86&lt;&gt;"",Eingabe!AB86,"-")</f>
        <v>-</v>
      </c>
      <c r="Z48" s="130" t="str">
        <f>IF(Eingabe!AC86&lt;&gt;"",Eingabe!AC86,"-")</f>
        <v>-</v>
      </c>
      <c r="AA48" s="130" t="str">
        <f>IF(Eingabe!AD86&lt;&gt;"",Eingabe!AD86,"-")</f>
        <v>-</v>
      </c>
      <c r="AB48" s="130" t="str">
        <f>IF(Eingabe!AE86&lt;&gt;"",Eingabe!AE86,"-")</f>
        <v>-</v>
      </c>
      <c r="AC48" s="130" t="str">
        <f>IF(Eingabe!AF86&lt;&gt;"",Eingabe!AF86,"-")</f>
        <v>-</v>
      </c>
      <c r="AD48" s="130" t="str">
        <f>IF(Eingabe!AG86&lt;&gt;"",Eingabe!AG86,"-")</f>
        <v>-</v>
      </c>
      <c r="AE48" s="130" t="str">
        <f>IF(Eingabe!AH86&lt;&gt;"",Eingabe!AH86,"-")</f>
        <v>-</v>
      </c>
      <c r="AF48" s="130" t="str">
        <f>IF(Eingabe!AI86&lt;&gt;"",Eingabe!AI86,"-")</f>
        <v>-</v>
      </c>
      <c r="AG48" s="28" t="str">
        <f>IF(Eingabe!AJ86&lt;&gt;"",Eingabe!AJ86,"-")</f>
        <v>-</v>
      </c>
      <c r="AH48" s="124">
        <v>400</v>
      </c>
      <c r="AI48" s="105">
        <v>3000</v>
      </c>
      <c r="AJ48" s="106">
        <v>6000</v>
      </c>
      <c r="AK48" s="107">
        <v>10000</v>
      </c>
    </row>
    <row r="49" spans="1:37" ht="12.95" customHeight="1" thickBot="1" x14ac:dyDescent="0.25">
      <c r="A49" s="111" t="s">
        <v>219</v>
      </c>
      <c r="B49" s="112" t="s">
        <v>178</v>
      </c>
      <c r="C49" s="133" t="s">
        <v>179</v>
      </c>
      <c r="D49" s="128" t="str">
        <f ca="1">IF(Eingabe!G85&lt;&gt;"",Eingabe!G85,"-")</f>
        <v>-</v>
      </c>
      <c r="E49" s="131" t="str">
        <f ca="1">IF(Eingabe!H85&lt;&gt;"",Eingabe!H85,"-")</f>
        <v>-</v>
      </c>
      <c r="F49" s="131" t="str">
        <f ca="1">IF(Eingabe!I85&lt;&gt;"",Eingabe!I85,"-")</f>
        <v>-</v>
      </c>
      <c r="G49" s="131" t="str">
        <f ca="1">IF(Eingabe!J85&lt;&gt;"",Eingabe!J85,"-")</f>
        <v>-</v>
      </c>
      <c r="H49" s="131" t="str">
        <f ca="1">IF(Eingabe!K85&lt;&gt;"",Eingabe!K85,"-")</f>
        <v>-</v>
      </c>
      <c r="I49" s="131" t="str">
        <f ca="1">IF(Eingabe!L85&lt;&gt;"",Eingabe!L85,"-")</f>
        <v>-</v>
      </c>
      <c r="J49" s="131" t="str">
        <f ca="1">IF(Eingabe!M85&lt;&gt;"",Eingabe!M85,"-")</f>
        <v>-</v>
      </c>
      <c r="K49" s="131" t="str">
        <f ca="1">IF(Eingabe!N85&lt;&gt;"",Eingabe!N85,"-")</f>
        <v>-</v>
      </c>
      <c r="L49" s="131" t="str">
        <f ca="1">IF(Eingabe!O85&lt;&gt;"",Eingabe!O85,"-")</f>
        <v>-</v>
      </c>
      <c r="M49" s="131" t="str">
        <f ca="1">IF(Eingabe!P85&lt;&gt;"",Eingabe!P85,"-")</f>
        <v>-</v>
      </c>
      <c r="N49" s="131" t="str">
        <f ca="1">IF(Eingabe!Q85&lt;&gt;"",Eingabe!Q85,"-")</f>
        <v>-</v>
      </c>
      <c r="O49" s="131" t="str">
        <f ca="1">IF(Eingabe!R85&lt;&gt;"",Eingabe!R85,"-")</f>
        <v>-</v>
      </c>
      <c r="P49" s="131" t="str">
        <f ca="1">IF(Eingabe!S85&lt;&gt;"",Eingabe!S85,"-")</f>
        <v>-</v>
      </c>
      <c r="Q49" s="131" t="str">
        <f ca="1">IF(Eingabe!T85&lt;&gt;"",Eingabe!T85,"-")</f>
        <v>-</v>
      </c>
      <c r="R49" s="131" t="str">
        <f ca="1">IF(Eingabe!U85&lt;&gt;"",Eingabe!U85,"-")</f>
        <v>-</v>
      </c>
      <c r="S49" s="131" t="str">
        <f ca="1">IF(Eingabe!V85&lt;&gt;"",Eingabe!V85,"-")</f>
        <v>-</v>
      </c>
      <c r="T49" s="131" t="str">
        <f ca="1">IF(Eingabe!W85&lt;&gt;"",Eingabe!W85,"-")</f>
        <v>-</v>
      </c>
      <c r="U49" s="131" t="str">
        <f ca="1">IF(Eingabe!X85&lt;&gt;"",Eingabe!X85,"-")</f>
        <v>-</v>
      </c>
      <c r="V49" s="131" t="str">
        <f ca="1">IF(Eingabe!Y85&lt;&gt;"",Eingabe!Y85,"-")</f>
        <v>-</v>
      </c>
      <c r="W49" s="131" t="str">
        <f ca="1">IF(Eingabe!Z85&lt;&gt;"",Eingabe!Z85,"-")</f>
        <v>-</v>
      </c>
      <c r="X49" s="131" t="str">
        <f>IF(Eingabe!AA85&lt;&gt;"",Eingabe!AA85,"-")</f>
        <v>-</v>
      </c>
      <c r="Y49" s="131" t="str">
        <f>IF(Eingabe!AB85&lt;&gt;"",Eingabe!AB85,"-")</f>
        <v>-</v>
      </c>
      <c r="Z49" s="131" t="str">
        <f>IF(Eingabe!AC85&lt;&gt;"",Eingabe!AC85,"-")</f>
        <v>-</v>
      </c>
      <c r="AA49" s="131" t="str">
        <f>IF(Eingabe!AD85&lt;&gt;"",Eingabe!AD85,"-")</f>
        <v>-</v>
      </c>
      <c r="AB49" s="131" t="str">
        <f>IF(Eingabe!AE85&lt;&gt;"",Eingabe!AE85,"-")</f>
        <v>-</v>
      </c>
      <c r="AC49" s="131" t="str">
        <f>IF(Eingabe!AF85&lt;&gt;"",Eingabe!AF85,"-")</f>
        <v>-</v>
      </c>
      <c r="AD49" s="131" t="str">
        <f>IF(Eingabe!AG85&lt;&gt;"",Eingabe!AG85,"-")</f>
        <v>-</v>
      </c>
      <c r="AE49" s="131" t="str">
        <f>IF(Eingabe!AH85&lt;&gt;"",Eingabe!AH85,"-")</f>
        <v>-</v>
      </c>
      <c r="AF49" s="131" t="str">
        <f>IF(Eingabe!AI85&lt;&gt;"",Eingabe!AI85,"-")</f>
        <v>-</v>
      </c>
      <c r="AG49" s="133" t="str">
        <f>IF(Eingabe!AJ85&lt;&gt;"",Eingabe!AJ85,"-")</f>
        <v>-</v>
      </c>
      <c r="AH49" s="125" t="s">
        <v>7</v>
      </c>
      <c r="AI49" s="113" t="s">
        <v>7</v>
      </c>
      <c r="AJ49" s="114" t="s">
        <v>7</v>
      </c>
      <c r="AK49" s="115" t="s">
        <v>7</v>
      </c>
    </row>
    <row r="50" spans="1:37" ht="12.95" customHeight="1" thickBot="1" x14ac:dyDescent="0.25">
      <c r="A50" s="116" t="s">
        <v>7</v>
      </c>
      <c r="B50" s="117" t="s">
        <v>180</v>
      </c>
      <c r="C50" s="134" t="s">
        <v>181</v>
      </c>
      <c r="D50" s="129" t="str">
        <f ca="1">IF(Eingabe!G106&lt;&gt;"",Eingabe!G106,"-")</f>
        <v>-</v>
      </c>
      <c r="E50" s="132" t="str">
        <f ca="1">IF(Eingabe!H106&lt;&gt;"",Eingabe!H106,"-")</f>
        <v>-</v>
      </c>
      <c r="F50" s="132" t="str">
        <f ca="1">IF(Eingabe!I106&lt;&gt;"",Eingabe!I106,"-")</f>
        <v>-</v>
      </c>
      <c r="G50" s="132" t="str">
        <f ca="1">IF(Eingabe!J106&lt;&gt;"",Eingabe!J106,"-")</f>
        <v>-</v>
      </c>
      <c r="H50" s="132" t="str">
        <f ca="1">IF(Eingabe!K106&lt;&gt;"",Eingabe!K106,"-")</f>
        <v>-</v>
      </c>
      <c r="I50" s="132" t="str">
        <f ca="1">IF(Eingabe!L106&lt;&gt;"",Eingabe!L106,"-")</f>
        <v>-</v>
      </c>
      <c r="J50" s="132" t="str">
        <f ca="1">IF(Eingabe!M106&lt;&gt;"",Eingabe!M106,"-")</f>
        <v>-</v>
      </c>
      <c r="K50" s="132" t="str">
        <f ca="1">IF(Eingabe!N106&lt;&gt;"",Eingabe!N106,"-")</f>
        <v>-</v>
      </c>
      <c r="L50" s="132" t="str">
        <f ca="1">IF(Eingabe!O106&lt;&gt;"",Eingabe!O106,"-")</f>
        <v>-</v>
      </c>
      <c r="M50" s="132" t="str">
        <f ca="1">IF(Eingabe!P106&lt;&gt;"",Eingabe!P106,"-")</f>
        <v>-</v>
      </c>
      <c r="N50" s="132" t="str">
        <f ca="1">IF(Eingabe!Q106&lt;&gt;"",Eingabe!Q106,"-")</f>
        <v>-</v>
      </c>
      <c r="O50" s="132" t="str">
        <f ca="1">IF(Eingabe!R106&lt;&gt;"",Eingabe!R106,"-")</f>
        <v>-</v>
      </c>
      <c r="P50" s="132" t="str">
        <f ca="1">IF(Eingabe!S106&lt;&gt;"",Eingabe!S106,"-")</f>
        <v>-</v>
      </c>
      <c r="Q50" s="132" t="str">
        <f ca="1">IF(Eingabe!T106&lt;&gt;"",Eingabe!T106,"-")</f>
        <v>-</v>
      </c>
      <c r="R50" s="132" t="str">
        <f ca="1">IF(Eingabe!U106&lt;&gt;"",Eingabe!U106,"-")</f>
        <v>-</v>
      </c>
      <c r="S50" s="132" t="str">
        <f ca="1">IF(Eingabe!V106&lt;&gt;"",Eingabe!V106,"-")</f>
        <v>-</v>
      </c>
      <c r="T50" s="132" t="str">
        <f ca="1">IF(Eingabe!W106&lt;&gt;"",Eingabe!W106,"-")</f>
        <v>-</v>
      </c>
      <c r="U50" s="132" t="str">
        <f ca="1">IF(Eingabe!X106&lt;&gt;"",Eingabe!X106,"-")</f>
        <v>-</v>
      </c>
      <c r="V50" s="132" t="str">
        <f ca="1">IF(Eingabe!Y106&lt;&gt;"",Eingabe!Y106,"-")</f>
        <v>-</v>
      </c>
      <c r="W50" s="132" t="str">
        <f ca="1">IF(Eingabe!Z106&lt;&gt;"",Eingabe!Z106,"-")</f>
        <v>-</v>
      </c>
      <c r="X50" s="132" t="str">
        <f>IF(Eingabe!AA106&lt;&gt;"",Eingabe!AA106,"-")</f>
        <v>-</v>
      </c>
      <c r="Y50" s="132" t="str">
        <f>IF(Eingabe!AB106&lt;&gt;"",Eingabe!AB106,"-")</f>
        <v>-</v>
      </c>
      <c r="Z50" s="132" t="str">
        <f>IF(Eingabe!AC106&lt;&gt;"",Eingabe!AC106,"-")</f>
        <v>-</v>
      </c>
      <c r="AA50" s="132" t="str">
        <f>IF(Eingabe!AD106&lt;&gt;"",Eingabe!AD106,"-")</f>
        <v>-</v>
      </c>
      <c r="AB50" s="132" t="str">
        <f>IF(Eingabe!AE106&lt;&gt;"",Eingabe!AE106,"-")</f>
        <v>-</v>
      </c>
      <c r="AC50" s="132" t="str">
        <f>IF(Eingabe!AF106&lt;&gt;"",Eingabe!AF106,"-")</f>
        <v>-</v>
      </c>
      <c r="AD50" s="132" t="str">
        <f>IF(Eingabe!AG106&lt;&gt;"",Eingabe!AG106,"-")</f>
        <v>-</v>
      </c>
      <c r="AE50" s="132" t="str">
        <f>IF(Eingabe!AH106&lt;&gt;"",Eingabe!AH106,"-")</f>
        <v>-</v>
      </c>
      <c r="AF50" s="132" t="str">
        <f>IF(Eingabe!AI106&lt;&gt;"",Eingabe!AI106,"-")</f>
        <v>-</v>
      </c>
      <c r="AG50" s="134" t="str">
        <f>IF(Eingabe!AJ106&lt;&gt;"",Eingabe!AJ106,"-")</f>
        <v>-</v>
      </c>
      <c r="AH50" s="126">
        <v>6000</v>
      </c>
      <c r="AI50" s="118" t="s">
        <v>7</v>
      </c>
      <c r="AJ50" s="119" t="s">
        <v>7</v>
      </c>
      <c r="AK50" s="120" t="s">
        <v>7</v>
      </c>
    </row>
    <row r="51" spans="1:37" ht="12.95" customHeight="1" thickBot="1" x14ac:dyDescent="0.25">
      <c r="A51" s="116" t="s">
        <v>7</v>
      </c>
      <c r="B51" s="117" t="s">
        <v>182</v>
      </c>
      <c r="C51" s="134" t="s">
        <v>278</v>
      </c>
      <c r="D51" s="129" t="str">
        <f ca="1">IF(Eingabe!G107&lt;&gt;"",Eingabe!G107,"-")</f>
        <v>-</v>
      </c>
      <c r="E51" s="132" t="str">
        <f ca="1">IF(Eingabe!H107&lt;&gt;"",Eingabe!H107,"-")</f>
        <v>-</v>
      </c>
      <c r="F51" s="132" t="str">
        <f ca="1">IF(Eingabe!I107&lt;&gt;"",Eingabe!I107,"-")</f>
        <v>-</v>
      </c>
      <c r="G51" s="132" t="str">
        <f ca="1">IF(Eingabe!J107&lt;&gt;"",Eingabe!J107,"-")</f>
        <v>-</v>
      </c>
      <c r="H51" s="132" t="str">
        <f ca="1">IF(Eingabe!K107&lt;&gt;"",Eingabe!K107,"-")</f>
        <v>-</v>
      </c>
      <c r="I51" s="132" t="str">
        <f ca="1">IF(Eingabe!L107&lt;&gt;"",Eingabe!L107,"-")</f>
        <v>-</v>
      </c>
      <c r="J51" s="132" t="str">
        <f ca="1">IF(Eingabe!M107&lt;&gt;"",Eingabe!M107,"-")</f>
        <v>-</v>
      </c>
      <c r="K51" s="132" t="str">
        <f ca="1">IF(Eingabe!N107&lt;&gt;"",Eingabe!N107,"-")</f>
        <v>-</v>
      </c>
      <c r="L51" s="132" t="str">
        <f ca="1">IF(Eingabe!O107&lt;&gt;"",Eingabe!O107,"-")</f>
        <v>-</v>
      </c>
      <c r="M51" s="132" t="str">
        <f ca="1">IF(Eingabe!P107&lt;&gt;"",Eingabe!P107,"-")</f>
        <v>-</v>
      </c>
      <c r="N51" s="132" t="str">
        <f ca="1">IF(Eingabe!Q107&lt;&gt;"",Eingabe!Q107,"-")</f>
        <v>-</v>
      </c>
      <c r="O51" s="132" t="str">
        <f ca="1">IF(Eingabe!R107&lt;&gt;"",Eingabe!R107,"-")</f>
        <v>-</v>
      </c>
      <c r="P51" s="132" t="str">
        <f ca="1">IF(Eingabe!S107&lt;&gt;"",Eingabe!S107,"-")</f>
        <v>-</v>
      </c>
      <c r="Q51" s="132" t="str">
        <f ca="1">IF(Eingabe!T107&lt;&gt;"",Eingabe!T107,"-")</f>
        <v>-</v>
      </c>
      <c r="R51" s="132" t="str">
        <f ca="1">IF(Eingabe!U107&lt;&gt;"",Eingabe!U107,"-")</f>
        <v>-</v>
      </c>
      <c r="S51" s="132" t="str">
        <f ca="1">IF(Eingabe!V107&lt;&gt;"",Eingabe!V107,"-")</f>
        <v>-</v>
      </c>
      <c r="T51" s="132" t="str">
        <f ca="1">IF(Eingabe!W107&lt;&gt;"",Eingabe!W107,"-")</f>
        <v>-</v>
      </c>
      <c r="U51" s="132" t="str">
        <f ca="1">IF(Eingabe!X107&lt;&gt;"",Eingabe!X107,"-")</f>
        <v>-</v>
      </c>
      <c r="V51" s="132" t="str">
        <f ca="1">IF(Eingabe!Y107&lt;&gt;"",Eingabe!Y107,"-")</f>
        <v>-</v>
      </c>
      <c r="W51" s="132" t="str">
        <f ca="1">IF(Eingabe!Z107&lt;&gt;"",Eingabe!Z107,"-")</f>
        <v>-</v>
      </c>
      <c r="X51" s="132" t="str">
        <f>IF(Eingabe!AA107&lt;&gt;"",Eingabe!AA107,"-")</f>
        <v>-</v>
      </c>
      <c r="Y51" s="132" t="str">
        <f>IF(Eingabe!AB107&lt;&gt;"",Eingabe!AB107,"-")</f>
        <v>-</v>
      </c>
      <c r="Z51" s="132" t="str">
        <f>IF(Eingabe!AC107&lt;&gt;"",Eingabe!AC107,"-")</f>
        <v>-</v>
      </c>
      <c r="AA51" s="132" t="str">
        <f>IF(Eingabe!AD107&lt;&gt;"",Eingabe!AD107,"-")</f>
        <v>-</v>
      </c>
      <c r="AB51" s="132" t="str">
        <f>IF(Eingabe!AE107&lt;&gt;"",Eingabe!AE107,"-")</f>
        <v>-</v>
      </c>
      <c r="AC51" s="132" t="str">
        <f>IF(Eingabe!AF107&lt;&gt;"",Eingabe!AF107,"-")</f>
        <v>-</v>
      </c>
      <c r="AD51" s="132" t="str">
        <f>IF(Eingabe!AG107&lt;&gt;"",Eingabe!AG107,"-")</f>
        <v>-</v>
      </c>
      <c r="AE51" s="132" t="str">
        <f>IF(Eingabe!AH107&lt;&gt;"",Eingabe!AH107,"-")</f>
        <v>-</v>
      </c>
      <c r="AF51" s="132" t="str">
        <f>IF(Eingabe!AI107&lt;&gt;"",Eingabe!AI107,"-")</f>
        <v>-</v>
      </c>
      <c r="AG51" s="134" t="str">
        <f>IF(Eingabe!AJ107&lt;&gt;"",Eingabe!AJ107,"-")</f>
        <v>-</v>
      </c>
      <c r="AH51" s="127">
        <v>5</v>
      </c>
      <c r="AI51" s="118" t="s">
        <v>7</v>
      </c>
      <c r="AJ51" s="119" t="s">
        <v>7</v>
      </c>
      <c r="AK51" s="120" t="s">
        <v>7</v>
      </c>
    </row>
    <row r="52" spans="1:37" ht="12.95" customHeight="1" thickBot="1" x14ac:dyDescent="0.25">
      <c r="A52" s="116" t="s">
        <v>7</v>
      </c>
      <c r="B52" s="117" t="s">
        <v>277</v>
      </c>
      <c r="C52" s="134" t="s">
        <v>276</v>
      </c>
      <c r="D52" s="129" t="str">
        <f ca="1">IF(Eingabe!G108&lt;&gt;"",Eingabe!G108,"-")</f>
        <v>-</v>
      </c>
      <c r="E52" s="132" t="str">
        <f ca="1">IF(Eingabe!H108&lt;&gt;"",Eingabe!H108,"-")</f>
        <v>-</v>
      </c>
      <c r="F52" s="132" t="str">
        <f ca="1">IF(Eingabe!I108&lt;&gt;"",Eingabe!I108,"-")</f>
        <v>-</v>
      </c>
      <c r="G52" s="132" t="str">
        <f ca="1">IF(Eingabe!J108&lt;&gt;"",Eingabe!J108,"-")</f>
        <v>-</v>
      </c>
      <c r="H52" s="132" t="str">
        <f ca="1">IF(Eingabe!K108&lt;&gt;"",Eingabe!K108,"-")</f>
        <v>-</v>
      </c>
      <c r="I52" s="132" t="str">
        <f ca="1">IF(Eingabe!L108&lt;&gt;"",Eingabe!L108,"-")</f>
        <v>-</v>
      </c>
      <c r="J52" s="132" t="str">
        <f ca="1">IF(Eingabe!M108&lt;&gt;"",Eingabe!M108,"-")</f>
        <v>-</v>
      </c>
      <c r="K52" s="132" t="str">
        <f ca="1">IF(Eingabe!N108&lt;&gt;"",Eingabe!N108,"-")</f>
        <v>-</v>
      </c>
      <c r="L52" s="132" t="str">
        <f ca="1">IF(Eingabe!O108&lt;&gt;"",Eingabe!O108,"-")</f>
        <v>-</v>
      </c>
      <c r="M52" s="132" t="str">
        <f ca="1">IF(Eingabe!P108&lt;&gt;"",Eingabe!P108,"-")</f>
        <v>-</v>
      </c>
      <c r="N52" s="132" t="str">
        <f ca="1">IF(Eingabe!Q108&lt;&gt;"",Eingabe!Q108,"-")</f>
        <v>-</v>
      </c>
      <c r="O52" s="132" t="str">
        <f ca="1">IF(Eingabe!R108&lt;&gt;"",Eingabe!R108,"-")</f>
        <v>-</v>
      </c>
      <c r="P52" s="132" t="str">
        <f ca="1">IF(Eingabe!S108&lt;&gt;"",Eingabe!S108,"-")</f>
        <v>-</v>
      </c>
      <c r="Q52" s="132" t="str">
        <f ca="1">IF(Eingabe!T108&lt;&gt;"",Eingabe!T108,"-")</f>
        <v>-</v>
      </c>
      <c r="R52" s="132" t="str">
        <f ca="1">IF(Eingabe!U108&lt;&gt;"",Eingabe!U108,"-")</f>
        <v>-</v>
      </c>
      <c r="S52" s="132" t="str">
        <f ca="1">IF(Eingabe!V108&lt;&gt;"",Eingabe!V108,"-")</f>
        <v>-</v>
      </c>
      <c r="T52" s="132" t="str">
        <f ca="1">IF(Eingabe!W108&lt;&gt;"",Eingabe!W108,"-")</f>
        <v>-</v>
      </c>
      <c r="U52" s="132" t="str">
        <f ca="1">IF(Eingabe!X108&lt;&gt;"",Eingabe!X108,"-")</f>
        <v>-</v>
      </c>
      <c r="V52" s="132" t="str">
        <f ca="1">IF(Eingabe!Y108&lt;&gt;"",Eingabe!Y108,"-")</f>
        <v>-</v>
      </c>
      <c r="W52" s="132" t="str">
        <f ca="1">IF(Eingabe!Z108&lt;&gt;"",Eingabe!Z108,"-")</f>
        <v>-</v>
      </c>
      <c r="X52" s="132" t="str">
        <f>IF(Eingabe!AA108&lt;&gt;"",Eingabe!AA108,"-")</f>
        <v>-</v>
      </c>
      <c r="Y52" s="132" t="str">
        <f>IF(Eingabe!AB108&lt;&gt;"",Eingabe!AB108,"-")</f>
        <v>-</v>
      </c>
      <c r="Z52" s="132" t="str">
        <f>IF(Eingabe!AC108&lt;&gt;"",Eingabe!AC108,"-")</f>
        <v>-</v>
      </c>
      <c r="AA52" s="132" t="str">
        <f>IF(Eingabe!AD108&lt;&gt;"",Eingabe!AD108,"-")</f>
        <v>-</v>
      </c>
      <c r="AB52" s="132" t="str">
        <f>IF(Eingabe!AE108&lt;&gt;"",Eingabe!AE108,"-")</f>
        <v>-</v>
      </c>
      <c r="AC52" s="132" t="str">
        <f>IF(Eingabe!AF108&lt;&gt;"",Eingabe!AF108,"-")</f>
        <v>-</v>
      </c>
      <c r="AD52" s="132" t="str">
        <f>IF(Eingabe!AG108&lt;&gt;"",Eingabe!AG108,"-")</f>
        <v>-</v>
      </c>
      <c r="AE52" s="132" t="str">
        <f>IF(Eingabe!AH108&lt;&gt;"",Eingabe!AH108,"-")</f>
        <v>-</v>
      </c>
      <c r="AF52" s="132" t="str">
        <f>IF(Eingabe!AI108&lt;&gt;"",Eingabe!AI108,"-")</f>
        <v>-</v>
      </c>
      <c r="AG52" s="134" t="str">
        <f>IF(Eingabe!AJ108&lt;&gt;"",Eingabe!AJ108,"-")</f>
        <v>-</v>
      </c>
      <c r="AH52" s="127">
        <v>5</v>
      </c>
      <c r="AI52" s="118" t="s">
        <v>7</v>
      </c>
      <c r="AJ52" s="119" t="s">
        <v>7</v>
      </c>
      <c r="AK52" s="120" t="s">
        <v>7</v>
      </c>
    </row>
    <row r="53" spans="1:37" x14ac:dyDescent="0.2">
      <c r="A53" s="91"/>
      <c r="B53"/>
      <c r="C53"/>
      <c r="D53"/>
      <c r="E53"/>
      <c r="F53"/>
      <c r="G53"/>
      <c r="H53"/>
      <c r="I53"/>
    </row>
    <row r="54" spans="1:37" ht="12.95" customHeight="1" x14ac:dyDescent="0.2">
      <c r="A54" s="110" t="s">
        <v>226</v>
      </c>
      <c r="B54" s="627" t="s">
        <v>227</v>
      </c>
      <c r="C54" s="627"/>
      <c r="D54" s="627"/>
      <c r="E54" s="627"/>
      <c r="F54" s="627"/>
      <c r="G54" s="627"/>
      <c r="H54" s="627"/>
      <c r="I54" s="627"/>
      <c r="J54" s="627"/>
      <c r="K54" s="627"/>
      <c r="L54" s="627"/>
      <c r="M54" s="627"/>
      <c r="N54" s="627"/>
      <c r="O54" s="627"/>
      <c r="P54" s="627"/>
      <c r="Q54" s="627"/>
      <c r="R54" s="627"/>
      <c r="S54" s="627"/>
      <c r="T54" s="627"/>
      <c r="U54" s="627"/>
      <c r="V54" s="627"/>
      <c r="W54" s="627"/>
      <c r="X54" s="627"/>
      <c r="Y54" s="627"/>
      <c r="Z54" s="627"/>
      <c r="AA54" s="627"/>
      <c r="AB54" s="627"/>
      <c r="AC54" s="627"/>
      <c r="AD54" s="627"/>
      <c r="AE54" s="627"/>
      <c r="AF54" s="627"/>
      <c r="AG54" s="627"/>
      <c r="AH54" s="627"/>
      <c r="AI54" s="627"/>
      <c r="AJ54" s="627"/>
      <c r="AK54" s="627"/>
    </row>
    <row r="55" spans="1:37" ht="25.5" customHeight="1" x14ac:dyDescent="0.2">
      <c r="A55" s="110" t="s">
        <v>228</v>
      </c>
      <c r="B55" s="628" t="s">
        <v>317</v>
      </c>
      <c r="C55" s="628"/>
      <c r="D55" s="628"/>
      <c r="E55" s="628"/>
      <c r="F55" s="628"/>
      <c r="G55" s="628"/>
      <c r="H55" s="628"/>
      <c r="I55" s="628"/>
      <c r="J55" s="628"/>
      <c r="K55" s="628"/>
      <c r="L55" s="628"/>
      <c r="M55" s="628"/>
      <c r="N55" s="628"/>
      <c r="O55" s="628"/>
      <c r="P55" s="628"/>
      <c r="Q55" s="628"/>
      <c r="R55" s="628"/>
      <c r="S55" s="628"/>
      <c r="T55" s="628"/>
      <c r="U55" s="628"/>
      <c r="V55" s="628"/>
      <c r="W55" s="628"/>
      <c r="X55" s="628"/>
      <c r="Y55" s="628"/>
      <c r="Z55" s="628"/>
      <c r="AA55" s="628"/>
      <c r="AB55" s="628"/>
      <c r="AC55" s="628"/>
      <c r="AD55" s="628"/>
      <c r="AE55" s="628"/>
      <c r="AF55" s="628"/>
      <c r="AG55" s="628"/>
      <c r="AH55" s="628"/>
      <c r="AI55" s="628"/>
      <c r="AJ55" s="628"/>
      <c r="AK55" s="628"/>
    </row>
    <row r="56" spans="1:37" ht="14.25" customHeight="1" x14ac:dyDescent="0.2">
      <c r="A56" s="110" t="s">
        <v>230</v>
      </c>
      <c r="B56" s="627" t="s">
        <v>231</v>
      </c>
      <c r="C56" s="627"/>
      <c r="D56" s="627"/>
      <c r="E56" s="627"/>
      <c r="F56" s="627"/>
      <c r="G56" s="627"/>
      <c r="H56" s="627"/>
      <c r="I56" s="627"/>
      <c r="J56" s="627"/>
      <c r="K56" s="627"/>
      <c r="L56" s="627"/>
      <c r="M56" s="627"/>
      <c r="N56" s="627"/>
      <c r="O56" s="627"/>
      <c r="P56" s="627"/>
      <c r="Q56" s="627"/>
      <c r="R56" s="627"/>
      <c r="S56" s="627"/>
      <c r="T56" s="627"/>
      <c r="U56" s="627"/>
      <c r="V56" s="627"/>
      <c r="W56" s="627"/>
      <c r="X56" s="627"/>
      <c r="Y56" s="627"/>
      <c r="Z56" s="627"/>
      <c r="AA56" s="627"/>
      <c r="AB56" s="627"/>
      <c r="AC56" s="627"/>
      <c r="AD56" s="627"/>
      <c r="AE56" s="627"/>
      <c r="AF56" s="627"/>
      <c r="AG56" s="627"/>
      <c r="AH56" s="627"/>
      <c r="AI56" s="627"/>
      <c r="AJ56" s="627"/>
      <c r="AK56" s="627"/>
    </row>
    <row r="57" spans="1:37" ht="12.95" hidden="1" customHeight="1" x14ac:dyDescent="0.2">
      <c r="A57" s="110" t="s">
        <v>306</v>
      </c>
      <c r="B57" s="627" t="s">
        <v>307</v>
      </c>
      <c r="C57" s="627"/>
      <c r="D57" s="627"/>
      <c r="E57" s="627"/>
      <c r="F57" s="627"/>
      <c r="G57" s="627"/>
      <c r="H57" s="627"/>
      <c r="I57" s="627"/>
      <c r="J57" s="627"/>
      <c r="K57" s="627"/>
      <c r="L57" s="627"/>
      <c r="M57" s="627"/>
      <c r="N57" s="627"/>
      <c r="O57" s="627"/>
      <c r="P57" s="627"/>
      <c r="Q57" s="627"/>
      <c r="R57" s="627"/>
      <c r="S57" s="627"/>
      <c r="T57" s="627"/>
      <c r="U57" s="627"/>
      <c r="V57" s="627"/>
      <c r="W57" s="627"/>
      <c r="X57" s="627"/>
      <c r="Y57" s="627"/>
      <c r="Z57" s="627"/>
      <c r="AA57" s="627"/>
      <c r="AB57" s="627"/>
      <c r="AC57" s="627"/>
      <c r="AD57" s="627"/>
      <c r="AE57" s="627"/>
      <c r="AF57" s="627"/>
      <c r="AG57" s="627"/>
      <c r="AH57" s="627"/>
      <c r="AI57" s="627"/>
      <c r="AJ57" s="627"/>
      <c r="AK57" s="627"/>
    </row>
    <row r="58" spans="1:37" ht="15" customHeight="1" x14ac:dyDescent="0.2">
      <c r="A58" s="110" t="s">
        <v>306</v>
      </c>
      <c r="B58" s="8" t="s">
        <v>329</v>
      </c>
      <c r="C58" s="424"/>
      <c r="D58" s="424"/>
      <c r="E58" s="424"/>
      <c r="F58" s="424"/>
      <c r="G58" s="424"/>
      <c r="H58" s="424"/>
      <c r="I58" s="424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</row>
    <row r="59" spans="1:37" ht="13.5" x14ac:dyDescent="0.2">
      <c r="A59" s="110" t="s">
        <v>330</v>
      </c>
      <c r="B59" s="8" t="s">
        <v>331</v>
      </c>
      <c r="C59" s="424"/>
      <c r="D59" s="424"/>
      <c r="E59" s="424"/>
      <c r="F59" s="424"/>
      <c r="G59" s="424"/>
      <c r="H59" s="424"/>
      <c r="I59" s="424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</row>
    <row r="60" spans="1:37" ht="13.5" x14ac:dyDescent="0.2">
      <c r="A60" s="110"/>
      <c r="B60" s="458" t="s">
        <v>242</v>
      </c>
      <c r="C60" s="458"/>
      <c r="D60" s="458"/>
      <c r="E60" s="458"/>
      <c r="F60" s="458"/>
      <c r="G60" s="458"/>
      <c r="H60" s="458"/>
      <c r="I60" s="458"/>
      <c r="J60" s="458"/>
      <c r="K60" s="458"/>
      <c r="L60" s="458"/>
      <c r="M60" s="458"/>
      <c r="N60" s="458"/>
      <c r="O60" s="458"/>
      <c r="P60" s="458"/>
      <c r="Q60" s="458"/>
      <c r="R60" s="458"/>
      <c r="S60" s="458"/>
      <c r="T60" s="458"/>
      <c r="U60" s="458"/>
      <c r="V60" s="458"/>
      <c r="W60" s="458"/>
      <c r="X60" s="458"/>
      <c r="Y60" s="458"/>
      <c r="Z60" s="458"/>
      <c r="AA60" s="458"/>
      <c r="AB60" s="458"/>
      <c r="AC60" s="458"/>
      <c r="AD60" s="458"/>
      <c r="AE60" s="458"/>
      <c r="AF60" s="458"/>
      <c r="AG60" s="458"/>
      <c r="AH60" s="458"/>
      <c r="AI60" s="458"/>
      <c r="AJ60" s="458"/>
      <c r="AK60" s="458"/>
    </row>
    <row r="61" spans="1:37" x14ac:dyDescent="0.2">
      <c r="A61" s="629"/>
      <c r="B61" s="457" t="s">
        <v>272</v>
      </c>
      <c r="C61" s="457"/>
      <c r="D61" s="457"/>
      <c r="E61" s="457"/>
      <c r="F61" s="457"/>
      <c r="G61" s="457"/>
      <c r="H61" s="457"/>
      <c r="I61" s="457"/>
      <c r="J61" s="457"/>
      <c r="K61" s="457"/>
      <c r="L61" s="457"/>
      <c r="M61" s="457"/>
      <c r="N61" s="457"/>
      <c r="O61" s="457"/>
      <c r="P61" s="457"/>
      <c r="Q61" s="457"/>
      <c r="R61" s="457"/>
      <c r="S61" s="457"/>
      <c r="T61" s="457"/>
      <c r="U61" s="457"/>
      <c r="V61" s="457"/>
      <c r="W61" s="457"/>
      <c r="X61" s="457"/>
      <c r="Y61" s="457"/>
      <c r="Z61" s="457"/>
      <c r="AA61" s="457"/>
      <c r="AB61" s="457"/>
      <c r="AC61" s="457"/>
      <c r="AD61" s="457"/>
      <c r="AE61" s="457"/>
      <c r="AF61" s="457"/>
      <c r="AG61" s="457"/>
      <c r="AH61" s="457"/>
      <c r="AI61" s="457"/>
      <c r="AJ61" s="457"/>
      <c r="AK61" s="457"/>
    </row>
    <row r="62" spans="1:37" x14ac:dyDescent="0.2">
      <c r="A62" s="424"/>
      <c r="B62" s="458" t="s">
        <v>305</v>
      </c>
      <c r="C62" s="458"/>
      <c r="D62" s="458"/>
      <c r="E62" s="458"/>
      <c r="F62" s="458"/>
      <c r="G62" s="458"/>
      <c r="H62" s="458"/>
      <c r="I62" s="458"/>
      <c r="J62" s="458"/>
      <c r="K62" s="458"/>
      <c r="L62" s="458"/>
      <c r="M62" s="458"/>
      <c r="N62" s="458"/>
      <c r="O62" s="458"/>
      <c r="P62" s="458"/>
      <c r="Q62" s="458"/>
      <c r="R62" s="458"/>
      <c r="S62" s="458"/>
      <c r="T62" s="458"/>
      <c r="U62" s="458"/>
      <c r="V62" s="458"/>
      <c r="W62" s="458"/>
      <c r="X62" s="458"/>
      <c r="Y62" s="458"/>
      <c r="Z62" s="458"/>
      <c r="AA62" s="458"/>
      <c r="AB62" s="458"/>
      <c r="AC62" s="458"/>
      <c r="AD62" s="458"/>
      <c r="AE62" s="458"/>
      <c r="AF62" s="458"/>
      <c r="AG62" s="458"/>
      <c r="AH62" s="458"/>
      <c r="AI62" s="458"/>
      <c r="AJ62" s="458"/>
      <c r="AK62" s="458"/>
    </row>
    <row r="63" spans="1:37" ht="12" x14ac:dyDescent="0.2">
      <c r="A63" s="155"/>
      <c r="B63" s="458" t="s">
        <v>243</v>
      </c>
      <c r="C63" s="458"/>
      <c r="D63" s="458"/>
      <c r="E63" s="458"/>
      <c r="F63" s="458"/>
      <c r="G63" s="458"/>
      <c r="H63" s="458"/>
      <c r="I63" s="458"/>
      <c r="J63" s="458"/>
      <c r="K63" s="458"/>
      <c r="L63" s="458"/>
      <c r="M63" s="458"/>
      <c r="N63" s="458"/>
      <c r="O63" s="458"/>
      <c r="P63" s="458"/>
      <c r="Q63" s="458"/>
      <c r="R63" s="458"/>
      <c r="S63" s="458"/>
      <c r="T63" s="458"/>
      <c r="U63" s="458"/>
      <c r="V63" s="458"/>
      <c r="W63" s="458"/>
      <c r="X63" s="458"/>
      <c r="Y63" s="458"/>
      <c r="Z63" s="458"/>
      <c r="AA63" s="458"/>
      <c r="AB63" s="458"/>
      <c r="AC63" s="458"/>
      <c r="AD63" s="458"/>
      <c r="AE63" s="458"/>
      <c r="AF63" s="458"/>
      <c r="AG63" s="458"/>
      <c r="AH63" s="458"/>
      <c r="AI63" s="458"/>
      <c r="AJ63" s="458"/>
      <c r="AK63" s="458"/>
    </row>
    <row r="102" spans="4:33" x14ac:dyDescent="0.2">
      <c r="D102" s="88">
        <f>IF(D4="",1,2)</f>
        <v>2</v>
      </c>
      <c r="E102" s="88">
        <f t="shared" ref="E102:AG102" si="0">IF(E4="",1,2)</f>
        <v>2</v>
      </c>
      <c r="F102" s="88">
        <f t="shared" si="0"/>
        <v>1</v>
      </c>
      <c r="G102" s="88">
        <f t="shared" si="0"/>
        <v>1</v>
      </c>
      <c r="H102" s="88">
        <f t="shared" si="0"/>
        <v>1</v>
      </c>
      <c r="I102" s="88">
        <f t="shared" si="0"/>
        <v>1</v>
      </c>
      <c r="J102" s="88">
        <f t="shared" si="0"/>
        <v>1</v>
      </c>
      <c r="K102" s="88">
        <f t="shared" si="0"/>
        <v>1</v>
      </c>
      <c r="L102" s="88">
        <f t="shared" si="0"/>
        <v>1</v>
      </c>
      <c r="M102" s="88">
        <f t="shared" si="0"/>
        <v>1</v>
      </c>
      <c r="N102" s="88">
        <f t="shared" si="0"/>
        <v>1</v>
      </c>
      <c r="O102" s="88">
        <f t="shared" si="0"/>
        <v>1</v>
      </c>
      <c r="P102" s="88">
        <f t="shared" si="0"/>
        <v>1</v>
      </c>
      <c r="Q102" s="88">
        <f t="shared" si="0"/>
        <v>1</v>
      </c>
      <c r="R102" s="88">
        <f t="shared" si="0"/>
        <v>1</v>
      </c>
      <c r="S102" s="88">
        <f t="shared" si="0"/>
        <v>1</v>
      </c>
      <c r="T102" s="88">
        <f t="shared" si="0"/>
        <v>1</v>
      </c>
      <c r="U102" s="88">
        <f t="shared" si="0"/>
        <v>1</v>
      </c>
      <c r="V102" s="88">
        <f t="shared" si="0"/>
        <v>1</v>
      </c>
      <c r="W102" s="88">
        <f t="shared" si="0"/>
        <v>1</v>
      </c>
      <c r="X102" s="88">
        <f t="shared" si="0"/>
        <v>1</v>
      </c>
      <c r="Y102" s="88">
        <f t="shared" si="0"/>
        <v>1</v>
      </c>
      <c r="Z102" s="88">
        <f t="shared" si="0"/>
        <v>1</v>
      </c>
      <c r="AA102" s="88">
        <f t="shared" si="0"/>
        <v>1</v>
      </c>
      <c r="AB102" s="88">
        <f t="shared" si="0"/>
        <v>1</v>
      </c>
      <c r="AC102" s="88">
        <f t="shared" si="0"/>
        <v>1</v>
      </c>
      <c r="AD102" s="88">
        <f t="shared" si="0"/>
        <v>1</v>
      </c>
      <c r="AE102" s="88">
        <f t="shared" si="0"/>
        <v>1</v>
      </c>
      <c r="AF102" s="88">
        <f t="shared" si="0"/>
        <v>1</v>
      </c>
      <c r="AG102" s="88">
        <f t="shared" si="0"/>
        <v>1</v>
      </c>
    </row>
  </sheetData>
  <sheetProtection formatColumns="0" formatRows="0"/>
  <mergeCells count="17">
    <mergeCell ref="B63:AK63"/>
    <mergeCell ref="AK4:AK7"/>
    <mergeCell ref="B9:C9"/>
    <mergeCell ref="B12:C12"/>
    <mergeCell ref="A4:A7"/>
    <mergeCell ref="B4:B7"/>
    <mergeCell ref="C4:C7"/>
    <mergeCell ref="AH4:AH7"/>
    <mergeCell ref="AI4:AI7"/>
    <mergeCell ref="AJ4:AJ7"/>
    <mergeCell ref="B61:AK61"/>
    <mergeCell ref="B62:AK62"/>
    <mergeCell ref="B54:AK54"/>
    <mergeCell ref="B55:AK55"/>
    <mergeCell ref="B57:AK57"/>
    <mergeCell ref="B60:AK60"/>
    <mergeCell ref="B56:AK56"/>
  </mergeCells>
  <conditionalFormatting sqref="D10:D51">
    <cfRule type="containsText" dxfId="1545" priority="1078" operator="containsText" text="f">
      <formula>NOT(ISERROR(SEARCH("f",D10)))</formula>
    </cfRule>
    <cfRule type="containsText" dxfId="1544" priority="1718" operator="containsText" text="&lt;">
      <formula>NOT(ISERROR(SEARCH("&lt;",D10)))</formula>
    </cfRule>
    <cfRule type="containsText" dxfId="1543" priority="1767" operator="containsText" text="n">
      <formula>NOT(ISERROR(SEARCH("n",D10)))</formula>
    </cfRule>
  </conditionalFormatting>
  <conditionalFormatting sqref="D13:D16">
    <cfRule type="cellIs" dxfId="1542" priority="11126" operator="greaterThan">
      <formula>$AH13</formula>
    </cfRule>
  </conditionalFormatting>
  <conditionalFormatting sqref="D19">
    <cfRule type="cellIs" dxfId="1541" priority="1780" operator="greaterThan">
      <formula>$AJ19</formula>
    </cfRule>
    <cfRule type="cellIs" dxfId="1540" priority="1781" operator="greaterThan">
      <formula>$AI19</formula>
    </cfRule>
    <cfRule type="cellIs" dxfId="1539" priority="1782" operator="greaterThan">
      <formula>$AH19</formula>
    </cfRule>
  </conditionalFormatting>
  <conditionalFormatting sqref="D28">
    <cfRule type="cellIs" dxfId="1538" priority="1768" operator="between">
      <formula>5.5</formula>
      <formula>13</formula>
    </cfRule>
    <cfRule type="cellIs" dxfId="1537" priority="1776" operator="notBetween">
      <formula>4</formula>
      <formula>13</formula>
    </cfRule>
    <cfRule type="cellIs" dxfId="1536" priority="1777" operator="between">
      <formula>4</formula>
      <formula>13</formula>
    </cfRule>
  </conditionalFormatting>
  <conditionalFormatting sqref="D29:D48">
    <cfRule type="cellIs" dxfId="1535" priority="1773" operator="greaterThan">
      <formula>$AJ29</formula>
    </cfRule>
    <cfRule type="cellIs" dxfId="1534" priority="1774" operator="greaterThan">
      <formula>$AI29</formula>
    </cfRule>
    <cfRule type="cellIs" dxfId="1533" priority="1775" operator="greaterThan">
      <formula>$AH29</formula>
    </cfRule>
  </conditionalFormatting>
  <conditionalFormatting sqref="D20:D26">
    <cfRule type="cellIs" dxfId="1532" priority="1770" operator="greaterThan">
      <formula>$AJ20</formula>
    </cfRule>
    <cfRule type="cellIs" dxfId="1531" priority="1771" operator="greaterThan">
      <formula>$AI20</formula>
    </cfRule>
    <cfRule type="cellIs" dxfId="1530" priority="1772" operator="greaterThan">
      <formula>$AH20</formula>
    </cfRule>
  </conditionalFormatting>
  <conditionalFormatting sqref="D10:D11">
    <cfRule type="containsText" dxfId="1529" priority="1726" operator="containsText" text="s.">
      <formula>NOT(ISERROR(SEARCH("s.",D10)))</formula>
    </cfRule>
    <cfRule type="cellIs" dxfId="1528" priority="11127" operator="greaterThan">
      <formula>$AJ10</formula>
    </cfRule>
    <cfRule type="cellIs" dxfId="1527" priority="11128" operator="greaterThan">
      <formula>$AI10</formula>
    </cfRule>
    <cfRule type="cellIs" dxfId="1526" priority="11129" operator="greaterThan">
      <formula>$AH10</formula>
    </cfRule>
  </conditionalFormatting>
  <conditionalFormatting sqref="D19 D10:D11 D29:D48">
    <cfRule type="cellIs" dxfId="1525" priority="1769" operator="greaterThan">
      <formula>$AK10</formula>
    </cfRule>
  </conditionalFormatting>
  <conditionalFormatting sqref="E10">
    <cfRule type="cellIs" dxfId="1524" priority="1075" operator="greaterThan">
      <formula>$AJ10</formula>
    </cfRule>
  </conditionalFormatting>
  <conditionalFormatting sqref="E10 E12:E51">
    <cfRule type="containsText" dxfId="1523" priority="1054" operator="containsText" text="f">
      <formula>NOT(ISERROR(SEARCH("f",E10)))</formula>
    </cfRule>
    <cfRule type="containsText" dxfId="1522" priority="1056" operator="containsText" text="&lt;">
      <formula>NOT(ISERROR(SEARCH("&lt;",E10)))</formula>
    </cfRule>
    <cfRule type="containsText" dxfId="1521" priority="1058" operator="containsText" text="n">
      <formula>NOT(ISERROR(SEARCH("n",E10)))</formula>
    </cfRule>
  </conditionalFormatting>
  <conditionalFormatting sqref="E13:E16">
    <cfRule type="cellIs" dxfId="1520" priority="1074" operator="greaterThan">
      <formula>$AH13</formula>
    </cfRule>
  </conditionalFormatting>
  <conditionalFormatting sqref="E19">
    <cfRule type="cellIs" dxfId="1519" priority="1069" operator="greaterThan">
      <formula>$AJ19</formula>
    </cfRule>
    <cfRule type="cellIs" dxfId="1518" priority="1070" operator="greaterThan">
      <formula>$AI19</formula>
    </cfRule>
    <cfRule type="cellIs" dxfId="1517" priority="1071" operator="greaterThan">
      <formula>$AH19</formula>
    </cfRule>
  </conditionalFormatting>
  <conditionalFormatting sqref="E28">
    <cfRule type="cellIs" dxfId="1516" priority="1059" operator="between">
      <formula>5.5</formula>
      <formula>13</formula>
    </cfRule>
    <cfRule type="cellIs" dxfId="1515" priority="1067" operator="notBetween">
      <formula>4</formula>
      <formula>13</formula>
    </cfRule>
    <cfRule type="cellIs" dxfId="1514" priority="1068" operator="between">
      <formula>4</formula>
      <formula>13</formula>
    </cfRule>
  </conditionalFormatting>
  <conditionalFormatting sqref="E29:E48">
    <cfRule type="cellIs" dxfId="1513" priority="1064" operator="greaterThan">
      <formula>$AJ29</formula>
    </cfRule>
    <cfRule type="cellIs" dxfId="1512" priority="1065" operator="greaterThan">
      <formula>$AI29</formula>
    </cfRule>
    <cfRule type="cellIs" dxfId="1511" priority="1066" operator="greaterThan">
      <formula>$AH29</formula>
    </cfRule>
  </conditionalFormatting>
  <conditionalFormatting sqref="E20:E26">
    <cfRule type="cellIs" dxfId="1510" priority="1061" operator="greaterThan">
      <formula>$AJ20</formula>
    </cfRule>
    <cfRule type="cellIs" dxfId="1509" priority="1062" operator="greaterThan">
      <formula>$AI20</formula>
    </cfRule>
    <cfRule type="cellIs" dxfId="1508" priority="1063" operator="greaterThan">
      <formula>$AH20</formula>
    </cfRule>
  </conditionalFormatting>
  <conditionalFormatting sqref="E10">
    <cfRule type="containsText" dxfId="1507" priority="1057" operator="containsText" text="s.">
      <formula>NOT(ISERROR(SEARCH("s.",E10)))</formula>
    </cfRule>
    <cfRule type="cellIs" dxfId="1506" priority="1076" operator="greaterThan">
      <formula>$AI10</formula>
    </cfRule>
    <cfRule type="cellIs" dxfId="1505" priority="1077" operator="greaterThan">
      <formula>$AH10</formula>
    </cfRule>
  </conditionalFormatting>
  <conditionalFormatting sqref="E19 E10 E29:E48">
    <cfRule type="cellIs" dxfId="1504" priority="1060" operator="greaterThan">
      <formula>$AK10</formula>
    </cfRule>
  </conditionalFormatting>
  <conditionalFormatting sqref="F10">
    <cfRule type="cellIs" dxfId="1503" priority="1051" operator="greaterThan">
      <formula>$AJ10</formula>
    </cfRule>
  </conditionalFormatting>
  <conditionalFormatting sqref="F10 F12:F51">
    <cfRule type="containsText" dxfId="1502" priority="1030" operator="containsText" text="f">
      <formula>NOT(ISERROR(SEARCH("f",F10)))</formula>
    </cfRule>
    <cfRule type="containsText" dxfId="1501" priority="1032" operator="containsText" text="&lt;">
      <formula>NOT(ISERROR(SEARCH("&lt;",F10)))</formula>
    </cfRule>
    <cfRule type="containsText" dxfId="1500" priority="1034" operator="containsText" text="n">
      <formula>NOT(ISERROR(SEARCH("n",F10)))</formula>
    </cfRule>
  </conditionalFormatting>
  <conditionalFormatting sqref="F13:F16">
    <cfRule type="cellIs" dxfId="1499" priority="1050" operator="greaterThan">
      <formula>$AH13</formula>
    </cfRule>
  </conditionalFormatting>
  <conditionalFormatting sqref="F19">
    <cfRule type="cellIs" dxfId="1498" priority="1045" operator="greaterThan">
      <formula>$AJ19</formula>
    </cfRule>
    <cfRule type="cellIs" dxfId="1497" priority="1046" operator="greaterThan">
      <formula>$AI19</formula>
    </cfRule>
    <cfRule type="cellIs" dxfId="1496" priority="1047" operator="greaterThan">
      <formula>$AH19</formula>
    </cfRule>
  </conditionalFormatting>
  <conditionalFormatting sqref="F28">
    <cfRule type="cellIs" dxfId="1495" priority="1035" operator="between">
      <formula>5.5</formula>
      <formula>13</formula>
    </cfRule>
    <cfRule type="cellIs" dxfId="1494" priority="1043" operator="notBetween">
      <formula>4</formula>
      <formula>13</formula>
    </cfRule>
    <cfRule type="cellIs" dxfId="1493" priority="1044" operator="between">
      <formula>4</formula>
      <formula>13</formula>
    </cfRule>
  </conditionalFormatting>
  <conditionalFormatting sqref="F29:F48">
    <cfRule type="cellIs" dxfId="1492" priority="1040" operator="greaterThan">
      <formula>$AJ29</formula>
    </cfRule>
    <cfRule type="cellIs" dxfId="1491" priority="1041" operator="greaterThan">
      <formula>$AI29</formula>
    </cfRule>
    <cfRule type="cellIs" dxfId="1490" priority="1042" operator="greaterThan">
      <formula>$AH29</formula>
    </cfRule>
  </conditionalFormatting>
  <conditionalFormatting sqref="F20:F26">
    <cfRule type="cellIs" dxfId="1489" priority="1037" operator="greaterThan">
      <formula>$AJ20</formula>
    </cfRule>
    <cfRule type="cellIs" dxfId="1488" priority="1038" operator="greaterThan">
      <formula>$AI20</formula>
    </cfRule>
    <cfRule type="cellIs" dxfId="1487" priority="1039" operator="greaterThan">
      <formula>$AH20</formula>
    </cfRule>
  </conditionalFormatting>
  <conditionalFormatting sqref="F10">
    <cfRule type="containsText" dxfId="1486" priority="1033" operator="containsText" text="s.">
      <formula>NOT(ISERROR(SEARCH("s.",F10)))</formula>
    </cfRule>
    <cfRule type="cellIs" dxfId="1485" priority="1052" operator="greaterThan">
      <formula>$AI10</formula>
    </cfRule>
    <cfRule type="cellIs" dxfId="1484" priority="1053" operator="greaterThan">
      <formula>$AH10</formula>
    </cfRule>
  </conditionalFormatting>
  <conditionalFormatting sqref="F19 F10 F29:F48">
    <cfRule type="cellIs" dxfId="1483" priority="1036" operator="greaterThan">
      <formula>$AK10</formula>
    </cfRule>
  </conditionalFormatting>
  <conditionalFormatting sqref="G10">
    <cfRule type="cellIs" dxfId="1482" priority="1027" operator="greaterThan">
      <formula>$AJ10</formula>
    </cfRule>
  </conditionalFormatting>
  <conditionalFormatting sqref="G10 G12:G51">
    <cfRule type="containsText" dxfId="1481" priority="1006" operator="containsText" text="f">
      <formula>NOT(ISERROR(SEARCH("f",G10)))</formula>
    </cfRule>
    <cfRule type="containsText" dxfId="1480" priority="1008" operator="containsText" text="&lt;">
      <formula>NOT(ISERROR(SEARCH("&lt;",G10)))</formula>
    </cfRule>
    <cfRule type="containsText" dxfId="1479" priority="1010" operator="containsText" text="n">
      <formula>NOT(ISERROR(SEARCH("n",G10)))</formula>
    </cfRule>
  </conditionalFormatting>
  <conditionalFormatting sqref="G13:G16">
    <cfRule type="cellIs" dxfId="1478" priority="1026" operator="greaterThan">
      <formula>$AH13</formula>
    </cfRule>
  </conditionalFormatting>
  <conditionalFormatting sqref="G19">
    <cfRule type="cellIs" dxfId="1477" priority="1021" operator="greaterThan">
      <formula>$AJ19</formula>
    </cfRule>
    <cfRule type="cellIs" dxfId="1476" priority="1022" operator="greaterThan">
      <formula>$AI19</formula>
    </cfRule>
    <cfRule type="cellIs" dxfId="1475" priority="1023" operator="greaterThan">
      <formula>$AH19</formula>
    </cfRule>
  </conditionalFormatting>
  <conditionalFormatting sqref="G28">
    <cfRule type="cellIs" dxfId="1474" priority="1011" operator="between">
      <formula>5.5</formula>
      <formula>13</formula>
    </cfRule>
    <cfRule type="cellIs" dxfId="1473" priority="1019" operator="notBetween">
      <formula>4</formula>
      <formula>13</formula>
    </cfRule>
    <cfRule type="cellIs" dxfId="1472" priority="1020" operator="between">
      <formula>4</formula>
      <formula>13</formula>
    </cfRule>
  </conditionalFormatting>
  <conditionalFormatting sqref="G29:G48">
    <cfRule type="cellIs" dxfId="1471" priority="1016" operator="greaterThan">
      <formula>$AJ29</formula>
    </cfRule>
    <cfRule type="cellIs" dxfId="1470" priority="1017" operator="greaterThan">
      <formula>$AI29</formula>
    </cfRule>
    <cfRule type="cellIs" dxfId="1469" priority="1018" operator="greaterThan">
      <formula>$AH29</formula>
    </cfRule>
  </conditionalFormatting>
  <conditionalFormatting sqref="G20:G26">
    <cfRule type="cellIs" dxfId="1468" priority="1013" operator="greaterThan">
      <formula>$AJ20</formula>
    </cfRule>
    <cfRule type="cellIs" dxfId="1467" priority="1014" operator="greaterThan">
      <formula>$AI20</formula>
    </cfRule>
    <cfRule type="cellIs" dxfId="1466" priority="1015" operator="greaterThan">
      <formula>$AH20</formula>
    </cfRule>
  </conditionalFormatting>
  <conditionalFormatting sqref="G10">
    <cfRule type="containsText" dxfId="1465" priority="1009" operator="containsText" text="s.">
      <formula>NOT(ISERROR(SEARCH("s.",G10)))</formula>
    </cfRule>
    <cfRule type="cellIs" dxfId="1464" priority="1028" operator="greaterThan">
      <formula>$AI10</formula>
    </cfRule>
    <cfRule type="cellIs" dxfId="1463" priority="1029" operator="greaterThan">
      <formula>$AH10</formula>
    </cfRule>
  </conditionalFormatting>
  <conditionalFormatting sqref="G19 G10 G29:G48">
    <cfRule type="cellIs" dxfId="1462" priority="1012" operator="greaterThan">
      <formula>$AK10</formula>
    </cfRule>
  </conditionalFormatting>
  <conditionalFormatting sqref="H10">
    <cfRule type="cellIs" dxfId="1461" priority="1003" operator="greaterThan">
      <formula>$AJ10</formula>
    </cfRule>
  </conditionalFormatting>
  <conditionalFormatting sqref="H10 H12:H51">
    <cfRule type="containsText" dxfId="1460" priority="982" operator="containsText" text="f">
      <formula>NOT(ISERROR(SEARCH("f",H10)))</formula>
    </cfRule>
    <cfRule type="containsText" dxfId="1459" priority="984" operator="containsText" text="&lt;">
      <formula>NOT(ISERROR(SEARCH("&lt;",H10)))</formula>
    </cfRule>
    <cfRule type="containsText" dxfId="1458" priority="986" operator="containsText" text="n">
      <formula>NOT(ISERROR(SEARCH("n",H10)))</formula>
    </cfRule>
  </conditionalFormatting>
  <conditionalFormatting sqref="H13:H16">
    <cfRule type="cellIs" dxfId="1457" priority="1002" operator="greaterThan">
      <formula>$AH13</formula>
    </cfRule>
  </conditionalFormatting>
  <conditionalFormatting sqref="H19">
    <cfRule type="cellIs" dxfId="1456" priority="997" operator="greaterThan">
      <formula>$AJ19</formula>
    </cfRule>
    <cfRule type="cellIs" dxfId="1455" priority="998" operator="greaterThan">
      <formula>$AI19</formula>
    </cfRule>
    <cfRule type="cellIs" dxfId="1454" priority="999" operator="greaterThan">
      <formula>$AH19</formula>
    </cfRule>
  </conditionalFormatting>
  <conditionalFormatting sqref="H28">
    <cfRule type="cellIs" dxfId="1453" priority="987" operator="between">
      <formula>5.5</formula>
      <formula>13</formula>
    </cfRule>
    <cfRule type="cellIs" dxfId="1452" priority="995" operator="notBetween">
      <formula>4</formula>
      <formula>13</formula>
    </cfRule>
    <cfRule type="cellIs" dxfId="1451" priority="996" operator="between">
      <formula>4</formula>
      <formula>13</formula>
    </cfRule>
  </conditionalFormatting>
  <conditionalFormatting sqref="H29:H48">
    <cfRule type="cellIs" dxfId="1450" priority="992" operator="greaterThan">
      <formula>$AJ29</formula>
    </cfRule>
    <cfRule type="cellIs" dxfId="1449" priority="993" operator="greaterThan">
      <formula>$AI29</formula>
    </cfRule>
    <cfRule type="cellIs" dxfId="1448" priority="994" operator="greaterThan">
      <formula>$AH29</formula>
    </cfRule>
  </conditionalFormatting>
  <conditionalFormatting sqref="H20:H26">
    <cfRule type="cellIs" dxfId="1447" priority="989" operator="greaterThan">
      <formula>$AJ20</formula>
    </cfRule>
    <cfRule type="cellIs" dxfId="1446" priority="990" operator="greaterThan">
      <formula>$AI20</formula>
    </cfRule>
    <cfRule type="cellIs" dxfId="1445" priority="991" operator="greaterThan">
      <formula>$AH20</formula>
    </cfRule>
  </conditionalFormatting>
  <conditionalFormatting sqref="H10">
    <cfRule type="containsText" dxfId="1444" priority="985" operator="containsText" text="s.">
      <formula>NOT(ISERROR(SEARCH("s.",H10)))</formula>
    </cfRule>
    <cfRule type="cellIs" dxfId="1443" priority="1004" operator="greaterThan">
      <formula>$AI10</formula>
    </cfRule>
    <cfRule type="cellIs" dxfId="1442" priority="1005" operator="greaterThan">
      <formula>$AH10</formula>
    </cfRule>
  </conditionalFormatting>
  <conditionalFormatting sqref="H19 H10 H29:H48">
    <cfRule type="cellIs" dxfId="1441" priority="988" operator="greaterThan">
      <formula>$AK10</formula>
    </cfRule>
  </conditionalFormatting>
  <conditionalFormatting sqref="I10">
    <cfRule type="cellIs" dxfId="1440" priority="979" operator="greaterThan">
      <formula>$AJ10</formula>
    </cfRule>
  </conditionalFormatting>
  <conditionalFormatting sqref="I10 I12:I51">
    <cfRule type="containsText" dxfId="1439" priority="958" operator="containsText" text="f">
      <formula>NOT(ISERROR(SEARCH("f",I10)))</formula>
    </cfRule>
    <cfRule type="containsText" dxfId="1438" priority="960" operator="containsText" text="&lt;">
      <formula>NOT(ISERROR(SEARCH("&lt;",I10)))</formula>
    </cfRule>
    <cfRule type="containsText" dxfId="1437" priority="962" operator="containsText" text="n">
      <formula>NOT(ISERROR(SEARCH("n",I10)))</formula>
    </cfRule>
  </conditionalFormatting>
  <conditionalFormatting sqref="I13:I16">
    <cfRule type="cellIs" dxfId="1436" priority="978" operator="greaterThan">
      <formula>$AH13</formula>
    </cfRule>
  </conditionalFormatting>
  <conditionalFormatting sqref="I19">
    <cfRule type="cellIs" dxfId="1435" priority="973" operator="greaterThan">
      <formula>$AJ19</formula>
    </cfRule>
    <cfRule type="cellIs" dxfId="1434" priority="974" operator="greaterThan">
      <formula>$AI19</formula>
    </cfRule>
    <cfRule type="cellIs" dxfId="1433" priority="975" operator="greaterThan">
      <formula>$AH19</formula>
    </cfRule>
  </conditionalFormatting>
  <conditionalFormatting sqref="I28">
    <cfRule type="cellIs" dxfId="1432" priority="963" operator="between">
      <formula>5.5</formula>
      <formula>13</formula>
    </cfRule>
    <cfRule type="cellIs" dxfId="1431" priority="971" operator="notBetween">
      <formula>4</formula>
      <formula>13</formula>
    </cfRule>
    <cfRule type="cellIs" dxfId="1430" priority="972" operator="between">
      <formula>4</formula>
      <formula>13</formula>
    </cfRule>
  </conditionalFormatting>
  <conditionalFormatting sqref="I29:I48">
    <cfRule type="cellIs" dxfId="1429" priority="968" operator="greaterThan">
      <formula>$AJ29</formula>
    </cfRule>
    <cfRule type="cellIs" dxfId="1428" priority="969" operator="greaterThan">
      <formula>$AI29</formula>
    </cfRule>
    <cfRule type="cellIs" dxfId="1427" priority="970" operator="greaterThan">
      <formula>$AH29</formula>
    </cfRule>
  </conditionalFormatting>
  <conditionalFormatting sqref="I20:I26">
    <cfRule type="cellIs" dxfId="1426" priority="965" operator="greaterThan">
      <formula>$AJ20</formula>
    </cfRule>
    <cfRule type="cellIs" dxfId="1425" priority="966" operator="greaterThan">
      <formula>$AI20</formula>
    </cfRule>
    <cfRule type="cellIs" dxfId="1424" priority="967" operator="greaterThan">
      <formula>$AH20</formula>
    </cfRule>
  </conditionalFormatting>
  <conditionalFormatting sqref="I10">
    <cfRule type="containsText" dxfId="1423" priority="961" operator="containsText" text="s.">
      <formula>NOT(ISERROR(SEARCH("s.",I10)))</formula>
    </cfRule>
    <cfRule type="cellIs" dxfId="1422" priority="980" operator="greaterThan">
      <formula>$AI10</formula>
    </cfRule>
    <cfRule type="cellIs" dxfId="1421" priority="981" operator="greaterThan">
      <formula>$AH10</formula>
    </cfRule>
  </conditionalFormatting>
  <conditionalFormatting sqref="I19 I10 I29:I48">
    <cfRule type="cellIs" dxfId="1420" priority="964" operator="greaterThan">
      <formula>$AK10</formula>
    </cfRule>
  </conditionalFormatting>
  <conditionalFormatting sqref="J10">
    <cfRule type="cellIs" dxfId="1419" priority="955" operator="greaterThan">
      <formula>$AJ10</formula>
    </cfRule>
  </conditionalFormatting>
  <conditionalFormatting sqref="J10 J12:J51">
    <cfRule type="containsText" dxfId="1418" priority="934" operator="containsText" text="f">
      <formula>NOT(ISERROR(SEARCH("f",J10)))</formula>
    </cfRule>
    <cfRule type="containsText" dxfId="1417" priority="936" operator="containsText" text="&lt;">
      <formula>NOT(ISERROR(SEARCH("&lt;",J10)))</formula>
    </cfRule>
    <cfRule type="containsText" dxfId="1416" priority="938" operator="containsText" text="n">
      <formula>NOT(ISERROR(SEARCH("n",J10)))</formula>
    </cfRule>
  </conditionalFormatting>
  <conditionalFormatting sqref="J13:J16">
    <cfRule type="cellIs" dxfId="1415" priority="954" operator="greaterThan">
      <formula>$AH13</formula>
    </cfRule>
  </conditionalFormatting>
  <conditionalFormatting sqref="J19">
    <cfRule type="cellIs" dxfId="1414" priority="949" operator="greaterThan">
      <formula>$AJ19</formula>
    </cfRule>
    <cfRule type="cellIs" dxfId="1413" priority="950" operator="greaterThan">
      <formula>$AI19</formula>
    </cfRule>
    <cfRule type="cellIs" dxfId="1412" priority="951" operator="greaterThan">
      <formula>$AH19</formula>
    </cfRule>
  </conditionalFormatting>
  <conditionalFormatting sqref="J28">
    <cfRule type="cellIs" dxfId="1411" priority="939" operator="between">
      <formula>5.5</formula>
      <formula>13</formula>
    </cfRule>
    <cfRule type="cellIs" dxfId="1410" priority="947" operator="notBetween">
      <formula>4</formula>
      <formula>13</formula>
    </cfRule>
    <cfRule type="cellIs" dxfId="1409" priority="948" operator="between">
      <formula>4</formula>
      <formula>13</formula>
    </cfRule>
  </conditionalFormatting>
  <conditionalFormatting sqref="J29:J48">
    <cfRule type="cellIs" dxfId="1408" priority="944" operator="greaterThan">
      <formula>$AJ29</formula>
    </cfRule>
    <cfRule type="cellIs" dxfId="1407" priority="945" operator="greaterThan">
      <formula>$AI29</formula>
    </cfRule>
    <cfRule type="cellIs" dxfId="1406" priority="946" operator="greaterThan">
      <formula>$AH29</formula>
    </cfRule>
  </conditionalFormatting>
  <conditionalFormatting sqref="J20:J26">
    <cfRule type="cellIs" dxfId="1405" priority="941" operator="greaterThan">
      <formula>$AJ20</formula>
    </cfRule>
    <cfRule type="cellIs" dxfId="1404" priority="942" operator="greaterThan">
      <formula>$AI20</formula>
    </cfRule>
    <cfRule type="cellIs" dxfId="1403" priority="943" operator="greaterThan">
      <formula>$AH20</formula>
    </cfRule>
  </conditionalFormatting>
  <conditionalFormatting sqref="J10">
    <cfRule type="containsText" dxfId="1402" priority="937" operator="containsText" text="s.">
      <formula>NOT(ISERROR(SEARCH("s.",J10)))</formula>
    </cfRule>
    <cfRule type="cellIs" dxfId="1401" priority="956" operator="greaterThan">
      <formula>$AI10</formula>
    </cfRule>
    <cfRule type="cellIs" dxfId="1400" priority="957" operator="greaterThan">
      <formula>$AH10</formula>
    </cfRule>
  </conditionalFormatting>
  <conditionalFormatting sqref="J19 J10 J29:J48">
    <cfRule type="cellIs" dxfId="1399" priority="940" operator="greaterThan">
      <formula>$AK10</formula>
    </cfRule>
  </conditionalFormatting>
  <conditionalFormatting sqref="K10">
    <cfRule type="cellIs" dxfId="1398" priority="931" operator="greaterThan">
      <formula>$AJ10</formula>
    </cfRule>
  </conditionalFormatting>
  <conditionalFormatting sqref="K10 K12:K51">
    <cfRule type="containsText" dxfId="1397" priority="910" operator="containsText" text="f">
      <formula>NOT(ISERROR(SEARCH("f",K10)))</formula>
    </cfRule>
    <cfRule type="containsText" dxfId="1396" priority="912" operator="containsText" text="&lt;">
      <formula>NOT(ISERROR(SEARCH("&lt;",K10)))</formula>
    </cfRule>
    <cfRule type="containsText" dxfId="1395" priority="914" operator="containsText" text="n">
      <formula>NOT(ISERROR(SEARCH("n",K10)))</formula>
    </cfRule>
  </conditionalFormatting>
  <conditionalFormatting sqref="K13:K16">
    <cfRule type="cellIs" dxfId="1394" priority="930" operator="greaterThan">
      <formula>$AH13</formula>
    </cfRule>
  </conditionalFormatting>
  <conditionalFormatting sqref="K19">
    <cfRule type="cellIs" dxfId="1393" priority="925" operator="greaterThan">
      <formula>$AJ19</formula>
    </cfRule>
    <cfRule type="cellIs" dxfId="1392" priority="926" operator="greaterThan">
      <formula>$AI19</formula>
    </cfRule>
    <cfRule type="cellIs" dxfId="1391" priority="927" operator="greaterThan">
      <formula>$AH19</formula>
    </cfRule>
  </conditionalFormatting>
  <conditionalFormatting sqref="K28">
    <cfRule type="cellIs" dxfId="1390" priority="915" operator="between">
      <formula>5.5</formula>
      <formula>13</formula>
    </cfRule>
    <cfRule type="cellIs" dxfId="1389" priority="923" operator="notBetween">
      <formula>4</formula>
      <formula>13</formula>
    </cfRule>
    <cfRule type="cellIs" dxfId="1388" priority="924" operator="between">
      <formula>4</formula>
      <formula>13</formula>
    </cfRule>
  </conditionalFormatting>
  <conditionalFormatting sqref="K29:K48">
    <cfRule type="cellIs" dxfId="1387" priority="920" operator="greaterThan">
      <formula>$AJ29</formula>
    </cfRule>
    <cfRule type="cellIs" dxfId="1386" priority="921" operator="greaterThan">
      <formula>$AI29</formula>
    </cfRule>
    <cfRule type="cellIs" dxfId="1385" priority="922" operator="greaterThan">
      <formula>$AH29</formula>
    </cfRule>
  </conditionalFormatting>
  <conditionalFormatting sqref="K20:K26">
    <cfRule type="cellIs" dxfId="1384" priority="917" operator="greaterThan">
      <formula>$AJ20</formula>
    </cfRule>
    <cfRule type="cellIs" dxfId="1383" priority="918" operator="greaterThan">
      <formula>$AI20</formula>
    </cfRule>
    <cfRule type="cellIs" dxfId="1382" priority="919" operator="greaterThan">
      <formula>$AH20</formula>
    </cfRule>
  </conditionalFormatting>
  <conditionalFormatting sqref="K10">
    <cfRule type="containsText" dxfId="1381" priority="913" operator="containsText" text="s.">
      <formula>NOT(ISERROR(SEARCH("s.",K10)))</formula>
    </cfRule>
    <cfRule type="cellIs" dxfId="1380" priority="932" operator="greaterThan">
      <formula>$AI10</formula>
    </cfRule>
    <cfRule type="cellIs" dxfId="1379" priority="933" operator="greaterThan">
      <formula>$AH10</formula>
    </cfRule>
  </conditionalFormatting>
  <conditionalFormatting sqref="K19 K10 K29:K48">
    <cfRule type="cellIs" dxfId="1378" priority="916" operator="greaterThan">
      <formula>$AK10</formula>
    </cfRule>
  </conditionalFormatting>
  <conditionalFormatting sqref="L10">
    <cfRule type="cellIs" dxfId="1377" priority="907" operator="greaterThan">
      <formula>$AJ10</formula>
    </cfRule>
  </conditionalFormatting>
  <conditionalFormatting sqref="L10 L12:L51">
    <cfRule type="containsText" dxfId="1376" priority="886" operator="containsText" text="f">
      <formula>NOT(ISERROR(SEARCH("f",L10)))</formula>
    </cfRule>
    <cfRule type="containsText" dxfId="1375" priority="888" operator="containsText" text="&lt;">
      <formula>NOT(ISERROR(SEARCH("&lt;",L10)))</formula>
    </cfRule>
    <cfRule type="containsText" dxfId="1374" priority="890" operator="containsText" text="n">
      <formula>NOT(ISERROR(SEARCH("n",L10)))</formula>
    </cfRule>
  </conditionalFormatting>
  <conditionalFormatting sqref="L13:L16">
    <cfRule type="cellIs" dxfId="1373" priority="906" operator="greaterThan">
      <formula>$AH13</formula>
    </cfRule>
  </conditionalFormatting>
  <conditionalFormatting sqref="L19">
    <cfRule type="cellIs" dxfId="1372" priority="901" operator="greaterThan">
      <formula>$AJ19</formula>
    </cfRule>
    <cfRule type="cellIs" dxfId="1371" priority="902" operator="greaterThan">
      <formula>$AI19</formula>
    </cfRule>
    <cfRule type="cellIs" dxfId="1370" priority="903" operator="greaterThan">
      <formula>$AH19</formula>
    </cfRule>
  </conditionalFormatting>
  <conditionalFormatting sqref="L28">
    <cfRule type="cellIs" dxfId="1369" priority="891" operator="between">
      <formula>5.5</formula>
      <formula>13</formula>
    </cfRule>
    <cfRule type="cellIs" dxfId="1368" priority="899" operator="notBetween">
      <formula>4</formula>
      <formula>13</formula>
    </cfRule>
    <cfRule type="cellIs" dxfId="1367" priority="900" operator="between">
      <formula>4</formula>
      <formula>13</formula>
    </cfRule>
  </conditionalFormatting>
  <conditionalFormatting sqref="L29:L48">
    <cfRule type="cellIs" dxfId="1366" priority="896" operator="greaterThan">
      <formula>$AJ29</formula>
    </cfRule>
    <cfRule type="cellIs" dxfId="1365" priority="897" operator="greaterThan">
      <formula>$AI29</formula>
    </cfRule>
    <cfRule type="cellIs" dxfId="1364" priority="898" operator="greaterThan">
      <formula>$AH29</formula>
    </cfRule>
  </conditionalFormatting>
  <conditionalFormatting sqref="L20:L26">
    <cfRule type="cellIs" dxfId="1363" priority="893" operator="greaterThan">
      <formula>$AJ20</formula>
    </cfRule>
    <cfRule type="cellIs" dxfId="1362" priority="894" operator="greaterThan">
      <formula>$AI20</formula>
    </cfRule>
    <cfRule type="cellIs" dxfId="1361" priority="895" operator="greaterThan">
      <formula>$AH20</formula>
    </cfRule>
  </conditionalFormatting>
  <conditionalFormatting sqref="L10">
    <cfRule type="containsText" dxfId="1360" priority="889" operator="containsText" text="s.">
      <formula>NOT(ISERROR(SEARCH("s.",L10)))</formula>
    </cfRule>
    <cfRule type="cellIs" dxfId="1359" priority="908" operator="greaterThan">
      <formula>$AI10</formula>
    </cfRule>
    <cfRule type="cellIs" dxfId="1358" priority="909" operator="greaterThan">
      <formula>$AH10</formula>
    </cfRule>
  </conditionalFormatting>
  <conditionalFormatting sqref="L19 L10 L29:L48">
    <cfRule type="cellIs" dxfId="1357" priority="892" operator="greaterThan">
      <formula>$AK10</formula>
    </cfRule>
  </conditionalFormatting>
  <conditionalFormatting sqref="M10">
    <cfRule type="cellIs" dxfId="1356" priority="883" operator="greaterThan">
      <formula>$AJ10</formula>
    </cfRule>
  </conditionalFormatting>
  <conditionalFormatting sqref="M10 M12:M51">
    <cfRule type="containsText" dxfId="1355" priority="862" operator="containsText" text="f">
      <formula>NOT(ISERROR(SEARCH("f",M10)))</formula>
    </cfRule>
    <cfRule type="containsText" dxfId="1354" priority="864" operator="containsText" text="&lt;">
      <formula>NOT(ISERROR(SEARCH("&lt;",M10)))</formula>
    </cfRule>
    <cfRule type="containsText" dxfId="1353" priority="866" operator="containsText" text="n">
      <formula>NOT(ISERROR(SEARCH("n",M10)))</formula>
    </cfRule>
  </conditionalFormatting>
  <conditionalFormatting sqref="M13:M16">
    <cfRule type="cellIs" dxfId="1352" priority="882" operator="greaterThan">
      <formula>$AH13</formula>
    </cfRule>
  </conditionalFormatting>
  <conditionalFormatting sqref="M19">
    <cfRule type="cellIs" dxfId="1351" priority="877" operator="greaterThan">
      <formula>$AJ19</formula>
    </cfRule>
    <cfRule type="cellIs" dxfId="1350" priority="878" operator="greaterThan">
      <formula>$AI19</formula>
    </cfRule>
    <cfRule type="cellIs" dxfId="1349" priority="879" operator="greaterThan">
      <formula>$AH19</formula>
    </cfRule>
  </conditionalFormatting>
  <conditionalFormatting sqref="M28">
    <cfRule type="cellIs" dxfId="1348" priority="867" operator="between">
      <formula>5.5</formula>
      <formula>13</formula>
    </cfRule>
    <cfRule type="cellIs" dxfId="1347" priority="875" operator="notBetween">
      <formula>4</formula>
      <formula>13</formula>
    </cfRule>
    <cfRule type="cellIs" dxfId="1346" priority="876" operator="between">
      <formula>4</formula>
      <formula>13</formula>
    </cfRule>
  </conditionalFormatting>
  <conditionalFormatting sqref="M29:M48">
    <cfRule type="cellIs" dxfId="1345" priority="872" operator="greaterThan">
      <formula>$AJ29</formula>
    </cfRule>
    <cfRule type="cellIs" dxfId="1344" priority="873" operator="greaterThan">
      <formula>$AI29</formula>
    </cfRule>
    <cfRule type="cellIs" dxfId="1343" priority="874" operator="greaterThan">
      <formula>$AH29</formula>
    </cfRule>
  </conditionalFormatting>
  <conditionalFormatting sqref="M20:M26">
    <cfRule type="cellIs" dxfId="1342" priority="869" operator="greaterThan">
      <formula>$AJ20</formula>
    </cfRule>
    <cfRule type="cellIs" dxfId="1341" priority="870" operator="greaterThan">
      <formula>$AI20</formula>
    </cfRule>
    <cfRule type="cellIs" dxfId="1340" priority="871" operator="greaterThan">
      <formula>$AH20</formula>
    </cfRule>
  </conditionalFormatting>
  <conditionalFormatting sqref="M10">
    <cfRule type="containsText" dxfId="1339" priority="865" operator="containsText" text="s.">
      <formula>NOT(ISERROR(SEARCH("s.",M10)))</formula>
    </cfRule>
    <cfRule type="cellIs" dxfId="1338" priority="884" operator="greaterThan">
      <formula>$AI10</formula>
    </cfRule>
    <cfRule type="cellIs" dxfId="1337" priority="885" operator="greaterThan">
      <formula>$AH10</formula>
    </cfRule>
  </conditionalFormatting>
  <conditionalFormatting sqref="M19 M10 M29:M48">
    <cfRule type="cellIs" dxfId="1336" priority="868" operator="greaterThan">
      <formula>$AK10</formula>
    </cfRule>
  </conditionalFormatting>
  <conditionalFormatting sqref="N10">
    <cfRule type="cellIs" dxfId="1335" priority="859" operator="greaterThan">
      <formula>$AJ10</formula>
    </cfRule>
  </conditionalFormatting>
  <conditionalFormatting sqref="N10 N12:N51">
    <cfRule type="containsText" dxfId="1334" priority="838" operator="containsText" text="f">
      <formula>NOT(ISERROR(SEARCH("f",N10)))</formula>
    </cfRule>
    <cfRule type="containsText" dxfId="1333" priority="840" operator="containsText" text="&lt;">
      <formula>NOT(ISERROR(SEARCH("&lt;",N10)))</formula>
    </cfRule>
    <cfRule type="containsText" dxfId="1332" priority="842" operator="containsText" text="n">
      <formula>NOT(ISERROR(SEARCH("n",N10)))</formula>
    </cfRule>
  </conditionalFormatting>
  <conditionalFormatting sqref="N13:N16">
    <cfRule type="cellIs" dxfId="1331" priority="858" operator="greaterThan">
      <formula>$AH13</formula>
    </cfRule>
  </conditionalFormatting>
  <conditionalFormatting sqref="N19">
    <cfRule type="cellIs" dxfId="1330" priority="853" operator="greaterThan">
      <formula>$AJ19</formula>
    </cfRule>
    <cfRule type="cellIs" dxfId="1329" priority="854" operator="greaterThan">
      <formula>$AI19</formula>
    </cfRule>
    <cfRule type="cellIs" dxfId="1328" priority="855" operator="greaterThan">
      <formula>$AH19</formula>
    </cfRule>
  </conditionalFormatting>
  <conditionalFormatting sqref="N28">
    <cfRule type="cellIs" dxfId="1327" priority="843" operator="between">
      <formula>5.5</formula>
      <formula>13</formula>
    </cfRule>
    <cfRule type="cellIs" dxfId="1326" priority="851" operator="notBetween">
      <formula>4</formula>
      <formula>13</formula>
    </cfRule>
    <cfRule type="cellIs" dxfId="1325" priority="852" operator="between">
      <formula>4</formula>
      <formula>13</formula>
    </cfRule>
  </conditionalFormatting>
  <conditionalFormatting sqref="N29:N48">
    <cfRule type="cellIs" dxfId="1324" priority="848" operator="greaterThan">
      <formula>$AJ29</formula>
    </cfRule>
    <cfRule type="cellIs" dxfId="1323" priority="849" operator="greaterThan">
      <formula>$AI29</formula>
    </cfRule>
    <cfRule type="cellIs" dxfId="1322" priority="850" operator="greaterThan">
      <formula>$AH29</formula>
    </cfRule>
  </conditionalFormatting>
  <conditionalFormatting sqref="N20:N26">
    <cfRule type="cellIs" dxfId="1321" priority="845" operator="greaterThan">
      <formula>$AJ20</formula>
    </cfRule>
    <cfRule type="cellIs" dxfId="1320" priority="846" operator="greaterThan">
      <formula>$AI20</formula>
    </cfRule>
    <cfRule type="cellIs" dxfId="1319" priority="847" operator="greaterThan">
      <formula>$AH20</formula>
    </cfRule>
  </conditionalFormatting>
  <conditionalFormatting sqref="N10">
    <cfRule type="containsText" dxfId="1318" priority="841" operator="containsText" text="s.">
      <formula>NOT(ISERROR(SEARCH("s.",N10)))</formula>
    </cfRule>
    <cfRule type="cellIs" dxfId="1317" priority="860" operator="greaterThan">
      <formula>$AI10</formula>
    </cfRule>
    <cfRule type="cellIs" dxfId="1316" priority="861" operator="greaterThan">
      <formula>$AH10</formula>
    </cfRule>
  </conditionalFormatting>
  <conditionalFormatting sqref="N19 N10 N29:N48">
    <cfRule type="cellIs" dxfId="1315" priority="844" operator="greaterThan">
      <formula>$AK10</formula>
    </cfRule>
  </conditionalFormatting>
  <conditionalFormatting sqref="O10">
    <cfRule type="cellIs" dxfId="1314" priority="835" operator="greaterThan">
      <formula>$AJ10</formula>
    </cfRule>
  </conditionalFormatting>
  <conditionalFormatting sqref="O10 O12:O51">
    <cfRule type="containsText" dxfId="1313" priority="814" operator="containsText" text="f">
      <formula>NOT(ISERROR(SEARCH("f",O10)))</formula>
    </cfRule>
    <cfRule type="containsText" dxfId="1312" priority="816" operator="containsText" text="&lt;">
      <formula>NOT(ISERROR(SEARCH("&lt;",O10)))</formula>
    </cfRule>
    <cfRule type="containsText" dxfId="1311" priority="818" operator="containsText" text="n">
      <formula>NOT(ISERROR(SEARCH("n",O10)))</formula>
    </cfRule>
  </conditionalFormatting>
  <conditionalFormatting sqref="O13:O16">
    <cfRule type="cellIs" dxfId="1310" priority="834" operator="greaterThan">
      <formula>$AH13</formula>
    </cfRule>
  </conditionalFormatting>
  <conditionalFormatting sqref="O19">
    <cfRule type="cellIs" dxfId="1309" priority="829" operator="greaterThan">
      <formula>$AJ19</formula>
    </cfRule>
    <cfRule type="cellIs" dxfId="1308" priority="830" operator="greaterThan">
      <formula>$AI19</formula>
    </cfRule>
    <cfRule type="cellIs" dxfId="1307" priority="831" operator="greaterThan">
      <formula>$AH19</formula>
    </cfRule>
  </conditionalFormatting>
  <conditionalFormatting sqref="O28">
    <cfRule type="cellIs" dxfId="1306" priority="819" operator="between">
      <formula>5.5</formula>
      <formula>13</formula>
    </cfRule>
    <cfRule type="cellIs" dxfId="1305" priority="827" operator="notBetween">
      <formula>4</formula>
      <formula>13</formula>
    </cfRule>
    <cfRule type="cellIs" dxfId="1304" priority="828" operator="between">
      <formula>4</formula>
      <formula>13</formula>
    </cfRule>
  </conditionalFormatting>
  <conditionalFormatting sqref="O29:O48">
    <cfRule type="cellIs" dxfId="1303" priority="824" operator="greaterThan">
      <formula>$AJ29</formula>
    </cfRule>
    <cfRule type="cellIs" dxfId="1302" priority="825" operator="greaterThan">
      <formula>$AI29</formula>
    </cfRule>
    <cfRule type="cellIs" dxfId="1301" priority="826" operator="greaterThan">
      <formula>$AH29</formula>
    </cfRule>
  </conditionalFormatting>
  <conditionalFormatting sqref="O20:O26">
    <cfRule type="cellIs" dxfId="1300" priority="821" operator="greaterThan">
      <formula>$AJ20</formula>
    </cfRule>
    <cfRule type="cellIs" dxfId="1299" priority="822" operator="greaterThan">
      <formula>$AI20</formula>
    </cfRule>
    <cfRule type="cellIs" dxfId="1298" priority="823" operator="greaterThan">
      <formula>$AH20</formula>
    </cfRule>
  </conditionalFormatting>
  <conditionalFormatting sqref="O10">
    <cfRule type="containsText" dxfId="1297" priority="817" operator="containsText" text="s.">
      <formula>NOT(ISERROR(SEARCH("s.",O10)))</formula>
    </cfRule>
    <cfRule type="cellIs" dxfId="1296" priority="836" operator="greaterThan">
      <formula>$AI10</formula>
    </cfRule>
    <cfRule type="cellIs" dxfId="1295" priority="837" operator="greaterThan">
      <formula>$AH10</formula>
    </cfRule>
  </conditionalFormatting>
  <conditionalFormatting sqref="O19 O10 O29:O48">
    <cfRule type="cellIs" dxfId="1294" priority="820" operator="greaterThan">
      <formula>$AK10</formula>
    </cfRule>
  </conditionalFormatting>
  <conditionalFormatting sqref="P10">
    <cfRule type="cellIs" dxfId="1293" priority="811" operator="greaterThan">
      <formula>$AJ10</formula>
    </cfRule>
  </conditionalFormatting>
  <conditionalFormatting sqref="P10 P12:P51">
    <cfRule type="containsText" dxfId="1292" priority="790" operator="containsText" text="f">
      <formula>NOT(ISERROR(SEARCH("f",P10)))</formula>
    </cfRule>
    <cfRule type="containsText" dxfId="1291" priority="792" operator="containsText" text="&lt;">
      <formula>NOT(ISERROR(SEARCH("&lt;",P10)))</formula>
    </cfRule>
    <cfRule type="containsText" dxfId="1290" priority="794" operator="containsText" text="n">
      <formula>NOT(ISERROR(SEARCH("n",P10)))</formula>
    </cfRule>
  </conditionalFormatting>
  <conditionalFormatting sqref="P13:P16">
    <cfRule type="cellIs" dxfId="1289" priority="810" operator="greaterThan">
      <formula>$AH13</formula>
    </cfRule>
  </conditionalFormatting>
  <conditionalFormatting sqref="P19">
    <cfRule type="cellIs" dxfId="1288" priority="805" operator="greaterThan">
      <formula>$AJ19</formula>
    </cfRule>
    <cfRule type="cellIs" dxfId="1287" priority="806" operator="greaterThan">
      <formula>$AI19</formula>
    </cfRule>
    <cfRule type="cellIs" dxfId="1286" priority="807" operator="greaterThan">
      <formula>$AH19</formula>
    </cfRule>
  </conditionalFormatting>
  <conditionalFormatting sqref="P28">
    <cfRule type="cellIs" dxfId="1285" priority="795" operator="between">
      <formula>5.5</formula>
      <formula>13</formula>
    </cfRule>
    <cfRule type="cellIs" dxfId="1284" priority="803" operator="notBetween">
      <formula>4</formula>
      <formula>13</formula>
    </cfRule>
    <cfRule type="cellIs" dxfId="1283" priority="804" operator="between">
      <formula>4</formula>
      <formula>13</formula>
    </cfRule>
  </conditionalFormatting>
  <conditionalFormatting sqref="P29:P48">
    <cfRule type="cellIs" dxfId="1282" priority="800" operator="greaterThan">
      <formula>$AJ29</formula>
    </cfRule>
    <cfRule type="cellIs" dxfId="1281" priority="801" operator="greaterThan">
      <formula>$AI29</formula>
    </cfRule>
    <cfRule type="cellIs" dxfId="1280" priority="802" operator="greaterThan">
      <formula>$AH29</formula>
    </cfRule>
  </conditionalFormatting>
  <conditionalFormatting sqref="P20:P26">
    <cfRule type="cellIs" dxfId="1279" priority="797" operator="greaterThan">
      <formula>$AJ20</formula>
    </cfRule>
    <cfRule type="cellIs" dxfId="1278" priority="798" operator="greaterThan">
      <formula>$AI20</formula>
    </cfRule>
    <cfRule type="cellIs" dxfId="1277" priority="799" operator="greaterThan">
      <formula>$AH20</formula>
    </cfRule>
  </conditionalFormatting>
  <conditionalFormatting sqref="P10">
    <cfRule type="containsText" dxfId="1276" priority="793" operator="containsText" text="s.">
      <formula>NOT(ISERROR(SEARCH("s.",P10)))</formula>
    </cfRule>
    <cfRule type="cellIs" dxfId="1275" priority="812" operator="greaterThan">
      <formula>$AI10</formula>
    </cfRule>
    <cfRule type="cellIs" dxfId="1274" priority="813" operator="greaterThan">
      <formula>$AH10</formula>
    </cfRule>
  </conditionalFormatting>
  <conditionalFormatting sqref="P19 P10 P29:P48">
    <cfRule type="cellIs" dxfId="1273" priority="796" operator="greaterThan">
      <formula>$AK10</formula>
    </cfRule>
  </conditionalFormatting>
  <conditionalFormatting sqref="Q10">
    <cfRule type="cellIs" dxfId="1272" priority="787" operator="greaterThan">
      <formula>$AJ10</formula>
    </cfRule>
  </conditionalFormatting>
  <conditionalFormatting sqref="Q10 Q12:Q51">
    <cfRule type="containsText" dxfId="1271" priority="766" operator="containsText" text="f">
      <formula>NOT(ISERROR(SEARCH("f",Q10)))</formula>
    </cfRule>
    <cfRule type="containsText" dxfId="1270" priority="768" operator="containsText" text="&lt;">
      <formula>NOT(ISERROR(SEARCH("&lt;",Q10)))</formula>
    </cfRule>
    <cfRule type="containsText" dxfId="1269" priority="770" operator="containsText" text="n">
      <formula>NOT(ISERROR(SEARCH("n",Q10)))</formula>
    </cfRule>
  </conditionalFormatting>
  <conditionalFormatting sqref="Q13:Q16">
    <cfRule type="cellIs" dxfId="1268" priority="786" operator="greaterThan">
      <formula>$AH13</formula>
    </cfRule>
  </conditionalFormatting>
  <conditionalFormatting sqref="Q19">
    <cfRule type="cellIs" dxfId="1267" priority="781" operator="greaterThan">
      <formula>$AJ19</formula>
    </cfRule>
    <cfRule type="cellIs" dxfId="1266" priority="782" operator="greaterThan">
      <formula>$AI19</formula>
    </cfRule>
    <cfRule type="cellIs" dxfId="1265" priority="783" operator="greaterThan">
      <formula>$AH19</formula>
    </cfRule>
  </conditionalFormatting>
  <conditionalFormatting sqref="Q28">
    <cfRule type="cellIs" dxfId="1264" priority="771" operator="between">
      <formula>5.5</formula>
      <formula>13</formula>
    </cfRule>
    <cfRule type="cellIs" dxfId="1263" priority="779" operator="notBetween">
      <formula>4</formula>
      <formula>13</formula>
    </cfRule>
    <cfRule type="cellIs" dxfId="1262" priority="780" operator="between">
      <formula>4</formula>
      <formula>13</formula>
    </cfRule>
  </conditionalFormatting>
  <conditionalFormatting sqref="Q29:Q48">
    <cfRule type="cellIs" dxfId="1261" priority="776" operator="greaterThan">
      <formula>$AJ29</formula>
    </cfRule>
    <cfRule type="cellIs" dxfId="1260" priority="777" operator="greaterThan">
      <formula>$AI29</formula>
    </cfRule>
    <cfRule type="cellIs" dxfId="1259" priority="778" operator="greaterThan">
      <formula>$AH29</formula>
    </cfRule>
  </conditionalFormatting>
  <conditionalFormatting sqref="Q20:Q26">
    <cfRule type="cellIs" dxfId="1258" priority="773" operator="greaterThan">
      <formula>$AJ20</formula>
    </cfRule>
    <cfRule type="cellIs" dxfId="1257" priority="774" operator="greaterThan">
      <formula>$AI20</formula>
    </cfRule>
    <cfRule type="cellIs" dxfId="1256" priority="775" operator="greaterThan">
      <formula>$AH20</formula>
    </cfRule>
  </conditionalFormatting>
  <conditionalFormatting sqref="Q10">
    <cfRule type="containsText" dxfId="1255" priority="769" operator="containsText" text="s.">
      <formula>NOT(ISERROR(SEARCH("s.",Q10)))</formula>
    </cfRule>
    <cfRule type="cellIs" dxfId="1254" priority="788" operator="greaterThan">
      <formula>$AI10</formula>
    </cfRule>
    <cfRule type="cellIs" dxfId="1253" priority="789" operator="greaterThan">
      <formula>$AH10</formula>
    </cfRule>
  </conditionalFormatting>
  <conditionalFormatting sqref="Q19 Q10 Q29:Q48">
    <cfRule type="cellIs" dxfId="1252" priority="772" operator="greaterThan">
      <formula>$AK10</formula>
    </cfRule>
  </conditionalFormatting>
  <conditionalFormatting sqref="R10">
    <cfRule type="cellIs" dxfId="1251" priority="763" operator="greaterThan">
      <formula>$AJ10</formula>
    </cfRule>
  </conditionalFormatting>
  <conditionalFormatting sqref="R10 R12:R51">
    <cfRule type="containsText" dxfId="1250" priority="742" operator="containsText" text="f">
      <formula>NOT(ISERROR(SEARCH("f",R10)))</formula>
    </cfRule>
    <cfRule type="containsText" dxfId="1249" priority="744" operator="containsText" text="&lt;">
      <formula>NOT(ISERROR(SEARCH("&lt;",R10)))</formula>
    </cfRule>
    <cfRule type="containsText" dxfId="1248" priority="746" operator="containsText" text="n">
      <formula>NOT(ISERROR(SEARCH("n",R10)))</formula>
    </cfRule>
  </conditionalFormatting>
  <conditionalFormatting sqref="R13:R16">
    <cfRule type="cellIs" dxfId="1247" priority="762" operator="greaterThan">
      <formula>$AH13</formula>
    </cfRule>
  </conditionalFormatting>
  <conditionalFormatting sqref="R19">
    <cfRule type="cellIs" dxfId="1246" priority="757" operator="greaterThan">
      <formula>$AJ19</formula>
    </cfRule>
    <cfRule type="cellIs" dxfId="1245" priority="758" operator="greaterThan">
      <formula>$AI19</formula>
    </cfRule>
    <cfRule type="cellIs" dxfId="1244" priority="759" operator="greaterThan">
      <formula>$AH19</formula>
    </cfRule>
  </conditionalFormatting>
  <conditionalFormatting sqref="R28">
    <cfRule type="cellIs" dxfId="1243" priority="747" operator="between">
      <formula>5.5</formula>
      <formula>13</formula>
    </cfRule>
    <cfRule type="cellIs" dxfId="1242" priority="755" operator="notBetween">
      <formula>4</formula>
      <formula>13</formula>
    </cfRule>
    <cfRule type="cellIs" dxfId="1241" priority="756" operator="between">
      <formula>4</formula>
      <formula>13</formula>
    </cfRule>
  </conditionalFormatting>
  <conditionalFormatting sqref="R29:R48">
    <cfRule type="cellIs" dxfId="1240" priority="752" operator="greaterThan">
      <formula>$AJ29</formula>
    </cfRule>
    <cfRule type="cellIs" dxfId="1239" priority="753" operator="greaterThan">
      <formula>$AI29</formula>
    </cfRule>
    <cfRule type="cellIs" dxfId="1238" priority="754" operator="greaterThan">
      <formula>$AH29</formula>
    </cfRule>
  </conditionalFormatting>
  <conditionalFormatting sqref="R20:R26">
    <cfRule type="cellIs" dxfId="1237" priority="749" operator="greaterThan">
      <formula>$AJ20</formula>
    </cfRule>
    <cfRule type="cellIs" dxfId="1236" priority="750" operator="greaterThan">
      <formula>$AI20</formula>
    </cfRule>
    <cfRule type="cellIs" dxfId="1235" priority="751" operator="greaterThan">
      <formula>$AH20</formula>
    </cfRule>
  </conditionalFormatting>
  <conditionalFormatting sqref="R10">
    <cfRule type="containsText" dxfId="1234" priority="745" operator="containsText" text="s.">
      <formula>NOT(ISERROR(SEARCH("s.",R10)))</formula>
    </cfRule>
    <cfRule type="cellIs" dxfId="1233" priority="764" operator="greaterThan">
      <formula>$AI10</formula>
    </cfRule>
    <cfRule type="cellIs" dxfId="1232" priority="765" operator="greaterThan">
      <formula>$AH10</formula>
    </cfRule>
  </conditionalFormatting>
  <conditionalFormatting sqref="R19 R10 R29:R48">
    <cfRule type="cellIs" dxfId="1231" priority="748" operator="greaterThan">
      <formula>$AK10</formula>
    </cfRule>
  </conditionalFormatting>
  <conditionalFormatting sqref="S10">
    <cfRule type="cellIs" dxfId="1230" priority="739" operator="greaterThan">
      <formula>$AJ10</formula>
    </cfRule>
  </conditionalFormatting>
  <conditionalFormatting sqref="S10 S12:S51">
    <cfRule type="containsText" dxfId="1229" priority="718" operator="containsText" text="f">
      <formula>NOT(ISERROR(SEARCH("f",S10)))</formula>
    </cfRule>
    <cfRule type="containsText" dxfId="1228" priority="720" operator="containsText" text="&lt;">
      <formula>NOT(ISERROR(SEARCH("&lt;",S10)))</formula>
    </cfRule>
    <cfRule type="containsText" dxfId="1227" priority="722" operator="containsText" text="n">
      <formula>NOT(ISERROR(SEARCH("n",S10)))</formula>
    </cfRule>
  </conditionalFormatting>
  <conditionalFormatting sqref="S13:S16">
    <cfRule type="cellIs" dxfId="1226" priority="738" operator="greaterThan">
      <formula>$AH13</formula>
    </cfRule>
  </conditionalFormatting>
  <conditionalFormatting sqref="S19">
    <cfRule type="cellIs" dxfId="1225" priority="733" operator="greaterThan">
      <formula>$AJ19</formula>
    </cfRule>
    <cfRule type="cellIs" dxfId="1224" priority="734" operator="greaterThan">
      <formula>$AI19</formula>
    </cfRule>
    <cfRule type="cellIs" dxfId="1223" priority="735" operator="greaterThan">
      <formula>$AH19</formula>
    </cfRule>
  </conditionalFormatting>
  <conditionalFormatting sqref="S28">
    <cfRule type="cellIs" dxfId="1222" priority="723" operator="between">
      <formula>5.5</formula>
      <formula>13</formula>
    </cfRule>
    <cfRule type="cellIs" dxfId="1221" priority="731" operator="notBetween">
      <formula>4</formula>
      <formula>13</formula>
    </cfRule>
    <cfRule type="cellIs" dxfId="1220" priority="732" operator="between">
      <formula>4</formula>
      <formula>13</formula>
    </cfRule>
  </conditionalFormatting>
  <conditionalFormatting sqref="S29:S48">
    <cfRule type="cellIs" dxfId="1219" priority="728" operator="greaterThan">
      <formula>$AJ29</formula>
    </cfRule>
    <cfRule type="cellIs" dxfId="1218" priority="729" operator="greaterThan">
      <formula>$AI29</formula>
    </cfRule>
    <cfRule type="cellIs" dxfId="1217" priority="730" operator="greaterThan">
      <formula>$AH29</formula>
    </cfRule>
  </conditionalFormatting>
  <conditionalFormatting sqref="S20:S26">
    <cfRule type="cellIs" dxfId="1216" priority="725" operator="greaterThan">
      <formula>$AJ20</formula>
    </cfRule>
    <cfRule type="cellIs" dxfId="1215" priority="726" operator="greaterThan">
      <formula>$AI20</formula>
    </cfRule>
    <cfRule type="cellIs" dxfId="1214" priority="727" operator="greaterThan">
      <formula>$AH20</formula>
    </cfRule>
  </conditionalFormatting>
  <conditionalFormatting sqref="S10">
    <cfRule type="containsText" dxfId="1213" priority="721" operator="containsText" text="s.">
      <formula>NOT(ISERROR(SEARCH("s.",S10)))</formula>
    </cfRule>
    <cfRule type="cellIs" dxfId="1212" priority="740" operator="greaterThan">
      <formula>$AI10</formula>
    </cfRule>
    <cfRule type="cellIs" dxfId="1211" priority="741" operator="greaterThan">
      <formula>$AH10</formula>
    </cfRule>
  </conditionalFormatting>
  <conditionalFormatting sqref="S19 S10 S29:S48">
    <cfRule type="cellIs" dxfId="1210" priority="724" operator="greaterThan">
      <formula>$AK10</formula>
    </cfRule>
  </conditionalFormatting>
  <conditionalFormatting sqref="T10">
    <cfRule type="cellIs" dxfId="1209" priority="715" operator="greaterThan">
      <formula>$AJ10</formula>
    </cfRule>
  </conditionalFormatting>
  <conditionalFormatting sqref="T10 T12:T51">
    <cfRule type="containsText" dxfId="1208" priority="694" operator="containsText" text="f">
      <formula>NOT(ISERROR(SEARCH("f",T10)))</formula>
    </cfRule>
    <cfRule type="containsText" dxfId="1207" priority="696" operator="containsText" text="&lt;">
      <formula>NOT(ISERROR(SEARCH("&lt;",T10)))</formula>
    </cfRule>
    <cfRule type="containsText" dxfId="1206" priority="698" operator="containsText" text="n">
      <formula>NOT(ISERROR(SEARCH("n",T10)))</formula>
    </cfRule>
  </conditionalFormatting>
  <conditionalFormatting sqref="T13:T16">
    <cfRule type="cellIs" dxfId="1205" priority="714" operator="greaterThan">
      <formula>$AH13</formula>
    </cfRule>
  </conditionalFormatting>
  <conditionalFormatting sqref="T19">
    <cfRule type="cellIs" dxfId="1204" priority="709" operator="greaterThan">
      <formula>$AJ19</formula>
    </cfRule>
    <cfRule type="cellIs" dxfId="1203" priority="710" operator="greaterThan">
      <formula>$AI19</formula>
    </cfRule>
    <cfRule type="cellIs" dxfId="1202" priority="711" operator="greaterThan">
      <formula>$AH19</formula>
    </cfRule>
  </conditionalFormatting>
  <conditionalFormatting sqref="T28">
    <cfRule type="cellIs" dxfId="1201" priority="699" operator="between">
      <formula>5.5</formula>
      <formula>13</formula>
    </cfRule>
    <cfRule type="cellIs" dxfId="1200" priority="707" operator="notBetween">
      <formula>4</formula>
      <formula>13</formula>
    </cfRule>
    <cfRule type="cellIs" dxfId="1199" priority="708" operator="between">
      <formula>4</formula>
      <formula>13</formula>
    </cfRule>
  </conditionalFormatting>
  <conditionalFormatting sqref="T29:T48">
    <cfRule type="cellIs" dxfId="1198" priority="704" operator="greaterThan">
      <formula>$AJ29</formula>
    </cfRule>
    <cfRule type="cellIs" dxfId="1197" priority="705" operator="greaterThan">
      <formula>$AI29</formula>
    </cfRule>
    <cfRule type="cellIs" dxfId="1196" priority="706" operator="greaterThan">
      <formula>$AH29</formula>
    </cfRule>
  </conditionalFormatting>
  <conditionalFormatting sqref="T20:T26">
    <cfRule type="cellIs" dxfId="1195" priority="701" operator="greaterThan">
      <formula>$AJ20</formula>
    </cfRule>
    <cfRule type="cellIs" dxfId="1194" priority="702" operator="greaterThan">
      <formula>$AI20</formula>
    </cfRule>
    <cfRule type="cellIs" dxfId="1193" priority="703" operator="greaterThan">
      <formula>$AH20</formula>
    </cfRule>
  </conditionalFormatting>
  <conditionalFormatting sqref="T10">
    <cfRule type="containsText" dxfId="1192" priority="697" operator="containsText" text="s.">
      <formula>NOT(ISERROR(SEARCH("s.",T10)))</formula>
    </cfRule>
    <cfRule type="cellIs" dxfId="1191" priority="716" operator="greaterThan">
      <formula>$AI10</formula>
    </cfRule>
    <cfRule type="cellIs" dxfId="1190" priority="717" operator="greaterThan">
      <formula>$AH10</formula>
    </cfRule>
  </conditionalFormatting>
  <conditionalFormatting sqref="T19 T10 T29:T48">
    <cfRule type="cellIs" dxfId="1189" priority="700" operator="greaterThan">
      <formula>$AK10</formula>
    </cfRule>
  </conditionalFormatting>
  <conditionalFormatting sqref="U10">
    <cfRule type="cellIs" dxfId="1188" priority="691" operator="greaterThan">
      <formula>$AJ10</formula>
    </cfRule>
  </conditionalFormatting>
  <conditionalFormatting sqref="U10 U12:U51">
    <cfRule type="containsText" dxfId="1187" priority="670" operator="containsText" text="f">
      <formula>NOT(ISERROR(SEARCH("f",U10)))</formula>
    </cfRule>
    <cfRule type="containsText" dxfId="1186" priority="672" operator="containsText" text="&lt;">
      <formula>NOT(ISERROR(SEARCH("&lt;",U10)))</formula>
    </cfRule>
    <cfRule type="containsText" dxfId="1185" priority="674" operator="containsText" text="n">
      <formula>NOT(ISERROR(SEARCH("n",U10)))</formula>
    </cfRule>
  </conditionalFormatting>
  <conditionalFormatting sqref="U13:U16">
    <cfRule type="cellIs" dxfId="1184" priority="690" operator="greaterThan">
      <formula>$AH13</formula>
    </cfRule>
  </conditionalFormatting>
  <conditionalFormatting sqref="U19">
    <cfRule type="cellIs" dxfId="1183" priority="685" operator="greaterThan">
      <formula>$AJ19</formula>
    </cfRule>
    <cfRule type="cellIs" dxfId="1182" priority="686" operator="greaterThan">
      <formula>$AI19</formula>
    </cfRule>
    <cfRule type="cellIs" dxfId="1181" priority="687" operator="greaterThan">
      <formula>$AH19</formula>
    </cfRule>
  </conditionalFormatting>
  <conditionalFormatting sqref="U28">
    <cfRule type="cellIs" dxfId="1180" priority="675" operator="between">
      <formula>5.5</formula>
      <formula>13</formula>
    </cfRule>
    <cfRule type="cellIs" dxfId="1179" priority="683" operator="notBetween">
      <formula>4</formula>
      <formula>13</formula>
    </cfRule>
    <cfRule type="cellIs" dxfId="1178" priority="684" operator="between">
      <formula>4</formula>
      <formula>13</formula>
    </cfRule>
  </conditionalFormatting>
  <conditionalFormatting sqref="U29:U48">
    <cfRule type="cellIs" dxfId="1177" priority="680" operator="greaterThan">
      <formula>$AJ29</formula>
    </cfRule>
    <cfRule type="cellIs" dxfId="1176" priority="681" operator="greaterThan">
      <formula>$AI29</formula>
    </cfRule>
    <cfRule type="cellIs" dxfId="1175" priority="682" operator="greaterThan">
      <formula>$AH29</formula>
    </cfRule>
  </conditionalFormatting>
  <conditionalFormatting sqref="U20:U26">
    <cfRule type="cellIs" dxfId="1174" priority="677" operator="greaterThan">
      <formula>$AJ20</formula>
    </cfRule>
    <cfRule type="cellIs" dxfId="1173" priority="678" operator="greaterThan">
      <formula>$AI20</formula>
    </cfRule>
    <cfRule type="cellIs" dxfId="1172" priority="679" operator="greaterThan">
      <formula>$AH20</formula>
    </cfRule>
  </conditionalFormatting>
  <conditionalFormatting sqref="U10">
    <cfRule type="containsText" dxfId="1171" priority="673" operator="containsText" text="s.">
      <formula>NOT(ISERROR(SEARCH("s.",U10)))</formula>
    </cfRule>
    <cfRule type="cellIs" dxfId="1170" priority="692" operator="greaterThan">
      <formula>$AI10</formula>
    </cfRule>
    <cfRule type="cellIs" dxfId="1169" priority="693" operator="greaterThan">
      <formula>$AH10</formula>
    </cfRule>
  </conditionalFormatting>
  <conditionalFormatting sqref="U19 U10 U29:U48">
    <cfRule type="cellIs" dxfId="1168" priority="676" operator="greaterThan">
      <formula>$AK10</formula>
    </cfRule>
  </conditionalFormatting>
  <conditionalFormatting sqref="V10">
    <cfRule type="cellIs" dxfId="1167" priority="667" operator="greaterThan">
      <formula>$AJ10</formula>
    </cfRule>
  </conditionalFormatting>
  <conditionalFormatting sqref="V10 V12:V51">
    <cfRule type="containsText" dxfId="1166" priority="646" operator="containsText" text="f">
      <formula>NOT(ISERROR(SEARCH("f",V10)))</formula>
    </cfRule>
    <cfRule type="containsText" dxfId="1165" priority="648" operator="containsText" text="&lt;">
      <formula>NOT(ISERROR(SEARCH("&lt;",V10)))</formula>
    </cfRule>
    <cfRule type="containsText" dxfId="1164" priority="650" operator="containsText" text="n">
      <formula>NOT(ISERROR(SEARCH("n",V10)))</formula>
    </cfRule>
  </conditionalFormatting>
  <conditionalFormatting sqref="V13:V16">
    <cfRule type="cellIs" dxfId="1163" priority="666" operator="greaterThan">
      <formula>$AH13</formula>
    </cfRule>
  </conditionalFormatting>
  <conditionalFormatting sqref="V19">
    <cfRule type="cellIs" dxfId="1162" priority="661" operator="greaterThan">
      <formula>$AJ19</formula>
    </cfRule>
    <cfRule type="cellIs" dxfId="1161" priority="662" operator="greaterThan">
      <formula>$AI19</formula>
    </cfRule>
    <cfRule type="cellIs" dxfId="1160" priority="663" operator="greaterThan">
      <formula>$AH19</formula>
    </cfRule>
  </conditionalFormatting>
  <conditionalFormatting sqref="V28">
    <cfRule type="cellIs" dxfId="1159" priority="651" operator="between">
      <formula>5.5</formula>
      <formula>13</formula>
    </cfRule>
    <cfRule type="cellIs" dxfId="1158" priority="659" operator="notBetween">
      <formula>4</formula>
      <formula>13</formula>
    </cfRule>
    <cfRule type="cellIs" dxfId="1157" priority="660" operator="between">
      <formula>4</formula>
      <formula>13</formula>
    </cfRule>
  </conditionalFormatting>
  <conditionalFormatting sqref="V29:V48">
    <cfRule type="cellIs" dxfId="1156" priority="656" operator="greaterThan">
      <formula>$AJ29</formula>
    </cfRule>
    <cfRule type="cellIs" dxfId="1155" priority="657" operator="greaterThan">
      <formula>$AI29</formula>
    </cfRule>
    <cfRule type="cellIs" dxfId="1154" priority="658" operator="greaterThan">
      <formula>$AH29</formula>
    </cfRule>
  </conditionalFormatting>
  <conditionalFormatting sqref="V20:V26">
    <cfRule type="cellIs" dxfId="1153" priority="653" operator="greaterThan">
      <formula>$AJ20</formula>
    </cfRule>
    <cfRule type="cellIs" dxfId="1152" priority="654" operator="greaterThan">
      <formula>$AI20</formula>
    </cfRule>
    <cfRule type="cellIs" dxfId="1151" priority="655" operator="greaterThan">
      <formula>$AH20</formula>
    </cfRule>
  </conditionalFormatting>
  <conditionalFormatting sqref="V10">
    <cfRule type="containsText" dxfId="1150" priority="649" operator="containsText" text="s.">
      <formula>NOT(ISERROR(SEARCH("s.",V10)))</formula>
    </cfRule>
    <cfRule type="cellIs" dxfId="1149" priority="668" operator="greaterThan">
      <formula>$AI10</formula>
    </cfRule>
    <cfRule type="cellIs" dxfId="1148" priority="669" operator="greaterThan">
      <formula>$AH10</formula>
    </cfRule>
  </conditionalFormatting>
  <conditionalFormatting sqref="V19 V10 V29:V48">
    <cfRule type="cellIs" dxfId="1147" priority="652" operator="greaterThan">
      <formula>$AK10</formula>
    </cfRule>
  </conditionalFormatting>
  <conditionalFormatting sqref="W10">
    <cfRule type="cellIs" dxfId="1146" priority="643" operator="greaterThan">
      <formula>$AJ10</formula>
    </cfRule>
  </conditionalFormatting>
  <conditionalFormatting sqref="W10 W12:W51">
    <cfRule type="containsText" dxfId="1145" priority="622" operator="containsText" text="f">
      <formula>NOT(ISERROR(SEARCH("f",W10)))</formula>
    </cfRule>
    <cfRule type="containsText" dxfId="1144" priority="624" operator="containsText" text="&lt;">
      <formula>NOT(ISERROR(SEARCH("&lt;",W10)))</formula>
    </cfRule>
    <cfRule type="containsText" dxfId="1143" priority="626" operator="containsText" text="n">
      <formula>NOT(ISERROR(SEARCH("n",W10)))</formula>
    </cfRule>
  </conditionalFormatting>
  <conditionalFormatting sqref="W13:W16">
    <cfRule type="cellIs" dxfId="1142" priority="642" operator="greaterThan">
      <formula>$AH13</formula>
    </cfRule>
  </conditionalFormatting>
  <conditionalFormatting sqref="W19">
    <cfRule type="cellIs" dxfId="1141" priority="637" operator="greaterThan">
      <formula>$AJ19</formula>
    </cfRule>
    <cfRule type="cellIs" dxfId="1140" priority="638" operator="greaterThan">
      <formula>$AI19</formula>
    </cfRule>
    <cfRule type="cellIs" dxfId="1139" priority="639" operator="greaterThan">
      <formula>$AH19</formula>
    </cfRule>
  </conditionalFormatting>
  <conditionalFormatting sqref="W28">
    <cfRule type="cellIs" dxfId="1138" priority="627" operator="between">
      <formula>5.5</formula>
      <formula>13</formula>
    </cfRule>
    <cfRule type="cellIs" dxfId="1137" priority="635" operator="notBetween">
      <formula>4</formula>
      <formula>13</formula>
    </cfRule>
    <cfRule type="cellIs" dxfId="1136" priority="636" operator="between">
      <formula>4</formula>
      <formula>13</formula>
    </cfRule>
  </conditionalFormatting>
  <conditionalFormatting sqref="W29:W48">
    <cfRule type="cellIs" dxfId="1135" priority="632" operator="greaterThan">
      <formula>$AJ29</formula>
    </cfRule>
    <cfRule type="cellIs" dxfId="1134" priority="633" operator="greaterThan">
      <formula>$AI29</formula>
    </cfRule>
    <cfRule type="cellIs" dxfId="1133" priority="634" operator="greaterThan">
      <formula>$AH29</formula>
    </cfRule>
  </conditionalFormatting>
  <conditionalFormatting sqref="W20:W26">
    <cfRule type="cellIs" dxfId="1132" priority="629" operator="greaterThan">
      <formula>$AJ20</formula>
    </cfRule>
    <cfRule type="cellIs" dxfId="1131" priority="630" operator="greaterThan">
      <formula>$AI20</formula>
    </cfRule>
    <cfRule type="cellIs" dxfId="1130" priority="631" operator="greaterThan">
      <formula>$AH20</formula>
    </cfRule>
  </conditionalFormatting>
  <conditionalFormatting sqref="W10">
    <cfRule type="containsText" dxfId="1129" priority="625" operator="containsText" text="s.">
      <formula>NOT(ISERROR(SEARCH("s.",W10)))</formula>
    </cfRule>
    <cfRule type="cellIs" dxfId="1128" priority="644" operator="greaterThan">
      <formula>$AI10</formula>
    </cfRule>
    <cfRule type="cellIs" dxfId="1127" priority="645" operator="greaterThan">
      <formula>$AH10</formula>
    </cfRule>
  </conditionalFormatting>
  <conditionalFormatting sqref="W19 W10 W29:W48">
    <cfRule type="cellIs" dxfId="1126" priority="628" operator="greaterThan">
      <formula>$AK10</formula>
    </cfRule>
  </conditionalFormatting>
  <conditionalFormatting sqref="X10">
    <cfRule type="cellIs" dxfId="1125" priority="619" operator="greaterThan">
      <formula>$AJ10</formula>
    </cfRule>
  </conditionalFormatting>
  <conditionalFormatting sqref="X10 X12:X51">
    <cfRule type="containsText" dxfId="1124" priority="598" operator="containsText" text="f">
      <formula>NOT(ISERROR(SEARCH("f",X10)))</formula>
    </cfRule>
    <cfRule type="containsText" dxfId="1123" priority="600" operator="containsText" text="&lt;">
      <formula>NOT(ISERROR(SEARCH("&lt;",X10)))</formula>
    </cfRule>
    <cfRule type="containsText" dxfId="1122" priority="602" operator="containsText" text="n">
      <formula>NOT(ISERROR(SEARCH("n",X10)))</formula>
    </cfRule>
  </conditionalFormatting>
  <conditionalFormatting sqref="X13:X16">
    <cfRule type="cellIs" dxfId="1121" priority="618" operator="greaterThan">
      <formula>$AH13</formula>
    </cfRule>
  </conditionalFormatting>
  <conditionalFormatting sqref="X19">
    <cfRule type="cellIs" dxfId="1120" priority="613" operator="greaterThan">
      <formula>$AJ19</formula>
    </cfRule>
    <cfRule type="cellIs" dxfId="1119" priority="614" operator="greaterThan">
      <formula>$AI19</formula>
    </cfRule>
    <cfRule type="cellIs" dxfId="1118" priority="615" operator="greaterThan">
      <formula>$AH19</formula>
    </cfRule>
  </conditionalFormatting>
  <conditionalFormatting sqref="X28">
    <cfRule type="cellIs" dxfId="1117" priority="603" operator="between">
      <formula>5.5</formula>
      <formula>13</formula>
    </cfRule>
    <cfRule type="cellIs" dxfId="1116" priority="611" operator="notBetween">
      <formula>4</formula>
      <formula>13</formula>
    </cfRule>
    <cfRule type="cellIs" dxfId="1115" priority="612" operator="between">
      <formula>4</formula>
      <formula>13</formula>
    </cfRule>
  </conditionalFormatting>
  <conditionalFormatting sqref="X29:X48">
    <cfRule type="cellIs" dxfId="1114" priority="608" operator="greaterThan">
      <formula>$AJ29</formula>
    </cfRule>
    <cfRule type="cellIs" dxfId="1113" priority="609" operator="greaterThan">
      <formula>$AI29</formula>
    </cfRule>
    <cfRule type="cellIs" dxfId="1112" priority="610" operator="greaterThan">
      <formula>$AH29</formula>
    </cfRule>
  </conditionalFormatting>
  <conditionalFormatting sqref="X20:X26">
    <cfRule type="cellIs" dxfId="1111" priority="605" operator="greaterThan">
      <formula>$AJ20</formula>
    </cfRule>
    <cfRule type="cellIs" dxfId="1110" priority="606" operator="greaterThan">
      <formula>$AI20</formula>
    </cfRule>
    <cfRule type="cellIs" dxfId="1109" priority="607" operator="greaterThan">
      <formula>$AH20</formula>
    </cfRule>
  </conditionalFormatting>
  <conditionalFormatting sqref="X10">
    <cfRule type="containsText" dxfId="1108" priority="601" operator="containsText" text="s.">
      <formula>NOT(ISERROR(SEARCH("s.",X10)))</formula>
    </cfRule>
    <cfRule type="cellIs" dxfId="1107" priority="620" operator="greaterThan">
      <formula>$AI10</formula>
    </cfRule>
    <cfRule type="cellIs" dxfId="1106" priority="621" operator="greaterThan">
      <formula>$AH10</formula>
    </cfRule>
  </conditionalFormatting>
  <conditionalFormatting sqref="X19 X10 X29:X48">
    <cfRule type="cellIs" dxfId="1105" priority="604" operator="greaterThan">
      <formula>$AK10</formula>
    </cfRule>
  </conditionalFormatting>
  <conditionalFormatting sqref="Y10">
    <cfRule type="cellIs" dxfId="1104" priority="595" operator="greaterThan">
      <formula>$AJ10</formula>
    </cfRule>
  </conditionalFormatting>
  <conditionalFormatting sqref="Y10 Y12:Y51">
    <cfRule type="containsText" dxfId="1103" priority="574" operator="containsText" text="f">
      <formula>NOT(ISERROR(SEARCH("f",Y10)))</formula>
    </cfRule>
    <cfRule type="containsText" dxfId="1102" priority="576" operator="containsText" text="&lt;">
      <formula>NOT(ISERROR(SEARCH("&lt;",Y10)))</formula>
    </cfRule>
    <cfRule type="containsText" dxfId="1101" priority="578" operator="containsText" text="n">
      <formula>NOT(ISERROR(SEARCH("n",Y10)))</formula>
    </cfRule>
  </conditionalFormatting>
  <conditionalFormatting sqref="Y13:Y16">
    <cfRule type="cellIs" dxfId="1100" priority="594" operator="greaterThan">
      <formula>$AH13</formula>
    </cfRule>
  </conditionalFormatting>
  <conditionalFormatting sqref="Y19">
    <cfRule type="cellIs" dxfId="1099" priority="589" operator="greaterThan">
      <formula>$AJ19</formula>
    </cfRule>
    <cfRule type="cellIs" dxfId="1098" priority="590" operator="greaterThan">
      <formula>$AI19</formula>
    </cfRule>
    <cfRule type="cellIs" dxfId="1097" priority="591" operator="greaterThan">
      <formula>$AH19</formula>
    </cfRule>
  </conditionalFormatting>
  <conditionalFormatting sqref="Y28">
    <cfRule type="cellIs" dxfId="1096" priority="579" operator="between">
      <formula>5.5</formula>
      <formula>13</formula>
    </cfRule>
    <cfRule type="cellIs" dxfId="1095" priority="587" operator="notBetween">
      <formula>4</formula>
      <formula>13</formula>
    </cfRule>
    <cfRule type="cellIs" dxfId="1094" priority="588" operator="between">
      <formula>4</formula>
      <formula>13</formula>
    </cfRule>
  </conditionalFormatting>
  <conditionalFormatting sqref="Y29:Y48">
    <cfRule type="cellIs" dxfId="1093" priority="584" operator="greaterThan">
      <formula>$AJ29</formula>
    </cfRule>
    <cfRule type="cellIs" dxfId="1092" priority="585" operator="greaterThan">
      <formula>$AI29</formula>
    </cfRule>
    <cfRule type="cellIs" dxfId="1091" priority="586" operator="greaterThan">
      <formula>$AH29</formula>
    </cfRule>
  </conditionalFormatting>
  <conditionalFormatting sqref="Y20:Y26">
    <cfRule type="cellIs" dxfId="1090" priority="581" operator="greaterThan">
      <formula>$AJ20</formula>
    </cfRule>
    <cfRule type="cellIs" dxfId="1089" priority="582" operator="greaterThan">
      <formula>$AI20</formula>
    </cfRule>
    <cfRule type="cellIs" dxfId="1088" priority="583" operator="greaterThan">
      <formula>$AH20</formula>
    </cfRule>
  </conditionalFormatting>
  <conditionalFormatting sqref="Y10">
    <cfRule type="containsText" dxfId="1087" priority="577" operator="containsText" text="s.">
      <formula>NOT(ISERROR(SEARCH("s.",Y10)))</formula>
    </cfRule>
    <cfRule type="cellIs" dxfId="1086" priority="596" operator="greaterThan">
      <formula>$AI10</formula>
    </cfRule>
    <cfRule type="cellIs" dxfId="1085" priority="597" operator="greaterThan">
      <formula>$AH10</formula>
    </cfRule>
  </conditionalFormatting>
  <conditionalFormatting sqref="Y19 Y10 Y29:Y48">
    <cfRule type="cellIs" dxfId="1084" priority="580" operator="greaterThan">
      <formula>$AK10</formula>
    </cfRule>
  </conditionalFormatting>
  <conditionalFormatting sqref="Z10">
    <cfRule type="cellIs" dxfId="1083" priority="571" operator="greaterThan">
      <formula>$AJ10</formula>
    </cfRule>
  </conditionalFormatting>
  <conditionalFormatting sqref="Z10 Z12:Z51">
    <cfRule type="containsText" dxfId="1082" priority="550" operator="containsText" text="f">
      <formula>NOT(ISERROR(SEARCH("f",Z10)))</formula>
    </cfRule>
    <cfRule type="containsText" dxfId="1081" priority="552" operator="containsText" text="&lt;">
      <formula>NOT(ISERROR(SEARCH("&lt;",Z10)))</formula>
    </cfRule>
    <cfRule type="containsText" dxfId="1080" priority="554" operator="containsText" text="n">
      <formula>NOT(ISERROR(SEARCH("n",Z10)))</formula>
    </cfRule>
  </conditionalFormatting>
  <conditionalFormatting sqref="Z13:Z16">
    <cfRule type="cellIs" dxfId="1079" priority="570" operator="greaterThan">
      <formula>$AH13</formula>
    </cfRule>
  </conditionalFormatting>
  <conditionalFormatting sqref="Z19">
    <cfRule type="cellIs" dxfId="1078" priority="565" operator="greaterThan">
      <formula>$AJ19</formula>
    </cfRule>
    <cfRule type="cellIs" dxfId="1077" priority="566" operator="greaterThan">
      <formula>$AI19</formula>
    </cfRule>
    <cfRule type="cellIs" dxfId="1076" priority="567" operator="greaterThan">
      <formula>$AH19</formula>
    </cfRule>
  </conditionalFormatting>
  <conditionalFormatting sqref="Z28">
    <cfRule type="cellIs" dxfId="1075" priority="555" operator="between">
      <formula>5.5</formula>
      <formula>13</formula>
    </cfRule>
    <cfRule type="cellIs" dxfId="1074" priority="563" operator="notBetween">
      <formula>4</formula>
      <formula>13</formula>
    </cfRule>
    <cfRule type="cellIs" dxfId="1073" priority="564" operator="between">
      <formula>4</formula>
      <formula>13</formula>
    </cfRule>
  </conditionalFormatting>
  <conditionalFormatting sqref="Z29:Z48">
    <cfRule type="cellIs" dxfId="1072" priority="560" operator="greaterThan">
      <formula>$AJ29</formula>
    </cfRule>
    <cfRule type="cellIs" dxfId="1071" priority="561" operator="greaterThan">
      <formula>$AI29</formula>
    </cfRule>
    <cfRule type="cellIs" dxfId="1070" priority="562" operator="greaterThan">
      <formula>$AH29</formula>
    </cfRule>
  </conditionalFormatting>
  <conditionalFormatting sqref="Z20:Z26">
    <cfRule type="cellIs" dxfId="1069" priority="557" operator="greaterThan">
      <formula>$AJ20</formula>
    </cfRule>
    <cfRule type="cellIs" dxfId="1068" priority="558" operator="greaterThan">
      <formula>$AI20</formula>
    </cfRule>
    <cfRule type="cellIs" dxfId="1067" priority="559" operator="greaterThan">
      <formula>$AH20</formula>
    </cfRule>
  </conditionalFormatting>
  <conditionalFormatting sqref="Z10">
    <cfRule type="containsText" dxfId="1066" priority="553" operator="containsText" text="s.">
      <formula>NOT(ISERROR(SEARCH("s.",Z10)))</formula>
    </cfRule>
    <cfRule type="cellIs" dxfId="1065" priority="572" operator="greaterThan">
      <formula>$AI10</formula>
    </cfRule>
    <cfRule type="cellIs" dxfId="1064" priority="573" operator="greaterThan">
      <formula>$AH10</formula>
    </cfRule>
  </conditionalFormatting>
  <conditionalFormatting sqref="Z19 Z10 Z29:Z48">
    <cfRule type="cellIs" dxfId="1063" priority="556" operator="greaterThan">
      <formula>$AK10</formula>
    </cfRule>
  </conditionalFormatting>
  <conditionalFormatting sqref="AA10">
    <cfRule type="cellIs" dxfId="1062" priority="547" operator="greaterThan">
      <formula>$AJ10</formula>
    </cfRule>
  </conditionalFormatting>
  <conditionalFormatting sqref="AA10 AA12:AA51">
    <cfRule type="containsText" dxfId="1061" priority="526" operator="containsText" text="f">
      <formula>NOT(ISERROR(SEARCH("f",AA10)))</formula>
    </cfRule>
    <cfRule type="containsText" dxfId="1060" priority="528" operator="containsText" text="&lt;">
      <formula>NOT(ISERROR(SEARCH("&lt;",AA10)))</formula>
    </cfRule>
    <cfRule type="containsText" dxfId="1059" priority="530" operator="containsText" text="n">
      <formula>NOT(ISERROR(SEARCH("n",AA10)))</formula>
    </cfRule>
  </conditionalFormatting>
  <conditionalFormatting sqref="AA13:AA16">
    <cfRule type="cellIs" dxfId="1058" priority="546" operator="greaterThan">
      <formula>$AH13</formula>
    </cfRule>
  </conditionalFormatting>
  <conditionalFormatting sqref="AA19">
    <cfRule type="cellIs" dxfId="1057" priority="541" operator="greaterThan">
      <formula>$AJ19</formula>
    </cfRule>
    <cfRule type="cellIs" dxfId="1056" priority="542" operator="greaterThan">
      <formula>$AI19</formula>
    </cfRule>
    <cfRule type="cellIs" dxfId="1055" priority="543" operator="greaterThan">
      <formula>$AH19</formula>
    </cfRule>
  </conditionalFormatting>
  <conditionalFormatting sqref="AA28">
    <cfRule type="cellIs" dxfId="1054" priority="531" operator="between">
      <formula>5.5</formula>
      <formula>13</formula>
    </cfRule>
    <cfRule type="cellIs" dxfId="1053" priority="539" operator="notBetween">
      <formula>4</formula>
      <formula>13</formula>
    </cfRule>
    <cfRule type="cellIs" dxfId="1052" priority="540" operator="between">
      <formula>4</formula>
      <formula>13</formula>
    </cfRule>
  </conditionalFormatting>
  <conditionalFormatting sqref="AA29:AA48">
    <cfRule type="cellIs" dxfId="1051" priority="536" operator="greaterThan">
      <formula>$AJ29</formula>
    </cfRule>
    <cfRule type="cellIs" dxfId="1050" priority="537" operator="greaterThan">
      <formula>$AI29</formula>
    </cfRule>
    <cfRule type="cellIs" dxfId="1049" priority="538" operator="greaterThan">
      <formula>$AH29</formula>
    </cfRule>
  </conditionalFormatting>
  <conditionalFormatting sqref="AA20:AA26">
    <cfRule type="cellIs" dxfId="1048" priority="533" operator="greaterThan">
      <formula>$AJ20</formula>
    </cfRule>
    <cfRule type="cellIs" dxfId="1047" priority="534" operator="greaterThan">
      <formula>$AI20</formula>
    </cfRule>
    <cfRule type="cellIs" dxfId="1046" priority="535" operator="greaterThan">
      <formula>$AH20</formula>
    </cfRule>
  </conditionalFormatting>
  <conditionalFormatting sqref="AA10">
    <cfRule type="containsText" dxfId="1045" priority="529" operator="containsText" text="s.">
      <formula>NOT(ISERROR(SEARCH("s.",AA10)))</formula>
    </cfRule>
    <cfRule type="cellIs" dxfId="1044" priority="548" operator="greaterThan">
      <formula>$AI10</formula>
    </cfRule>
    <cfRule type="cellIs" dxfId="1043" priority="549" operator="greaterThan">
      <formula>$AH10</formula>
    </cfRule>
  </conditionalFormatting>
  <conditionalFormatting sqref="AA19 AA10 AA29:AA48">
    <cfRule type="cellIs" dxfId="1042" priority="532" operator="greaterThan">
      <formula>$AK10</formula>
    </cfRule>
  </conditionalFormatting>
  <conditionalFormatting sqref="AB10">
    <cfRule type="cellIs" dxfId="1041" priority="523" operator="greaterThan">
      <formula>$AJ10</formula>
    </cfRule>
  </conditionalFormatting>
  <conditionalFormatting sqref="AB10 AB12:AB51">
    <cfRule type="containsText" dxfId="1040" priority="502" operator="containsText" text="f">
      <formula>NOT(ISERROR(SEARCH("f",AB10)))</formula>
    </cfRule>
    <cfRule type="containsText" dxfId="1039" priority="504" operator="containsText" text="&lt;">
      <formula>NOT(ISERROR(SEARCH("&lt;",AB10)))</formula>
    </cfRule>
    <cfRule type="containsText" dxfId="1038" priority="506" operator="containsText" text="n">
      <formula>NOT(ISERROR(SEARCH("n",AB10)))</formula>
    </cfRule>
  </conditionalFormatting>
  <conditionalFormatting sqref="AB13:AB16">
    <cfRule type="cellIs" dxfId="1037" priority="522" operator="greaterThan">
      <formula>$AH13</formula>
    </cfRule>
  </conditionalFormatting>
  <conditionalFormatting sqref="AB19">
    <cfRule type="cellIs" dxfId="1036" priority="517" operator="greaterThan">
      <formula>$AJ19</formula>
    </cfRule>
    <cfRule type="cellIs" dxfId="1035" priority="518" operator="greaterThan">
      <formula>$AI19</formula>
    </cfRule>
    <cfRule type="cellIs" dxfId="1034" priority="519" operator="greaterThan">
      <formula>$AH19</formula>
    </cfRule>
  </conditionalFormatting>
  <conditionalFormatting sqref="AB28">
    <cfRule type="cellIs" dxfId="1033" priority="507" operator="between">
      <formula>5.5</formula>
      <formula>13</formula>
    </cfRule>
    <cfRule type="cellIs" dxfId="1032" priority="515" operator="notBetween">
      <formula>4</formula>
      <formula>13</formula>
    </cfRule>
    <cfRule type="cellIs" dxfId="1031" priority="516" operator="between">
      <formula>4</formula>
      <formula>13</formula>
    </cfRule>
  </conditionalFormatting>
  <conditionalFormatting sqref="AB29:AB48">
    <cfRule type="cellIs" dxfId="1030" priority="512" operator="greaterThan">
      <formula>$AJ29</formula>
    </cfRule>
    <cfRule type="cellIs" dxfId="1029" priority="513" operator="greaterThan">
      <formula>$AI29</formula>
    </cfRule>
    <cfRule type="cellIs" dxfId="1028" priority="514" operator="greaterThan">
      <formula>$AH29</formula>
    </cfRule>
  </conditionalFormatting>
  <conditionalFormatting sqref="AB20:AB26">
    <cfRule type="cellIs" dxfId="1027" priority="509" operator="greaterThan">
      <formula>$AJ20</formula>
    </cfRule>
    <cfRule type="cellIs" dxfId="1026" priority="510" operator="greaterThan">
      <formula>$AI20</formula>
    </cfRule>
    <cfRule type="cellIs" dxfId="1025" priority="511" operator="greaterThan">
      <formula>$AH20</formula>
    </cfRule>
  </conditionalFormatting>
  <conditionalFormatting sqref="AB10">
    <cfRule type="containsText" dxfId="1024" priority="505" operator="containsText" text="s.">
      <formula>NOT(ISERROR(SEARCH("s.",AB10)))</formula>
    </cfRule>
    <cfRule type="cellIs" dxfId="1023" priority="524" operator="greaterThan">
      <formula>$AI10</formula>
    </cfRule>
    <cfRule type="cellIs" dxfId="1022" priority="525" operator="greaterThan">
      <formula>$AH10</formula>
    </cfRule>
  </conditionalFormatting>
  <conditionalFormatting sqref="AB19 AB10 AB29:AB48">
    <cfRule type="cellIs" dxfId="1021" priority="508" operator="greaterThan">
      <formula>$AK10</formula>
    </cfRule>
  </conditionalFormatting>
  <conditionalFormatting sqref="AC10">
    <cfRule type="cellIs" dxfId="1020" priority="499" operator="greaterThan">
      <formula>$AJ10</formula>
    </cfRule>
  </conditionalFormatting>
  <conditionalFormatting sqref="AC10 AC12:AC51">
    <cfRule type="containsText" dxfId="1019" priority="478" operator="containsText" text="f">
      <formula>NOT(ISERROR(SEARCH("f",AC10)))</formula>
    </cfRule>
    <cfRule type="containsText" dxfId="1018" priority="480" operator="containsText" text="&lt;">
      <formula>NOT(ISERROR(SEARCH("&lt;",AC10)))</formula>
    </cfRule>
    <cfRule type="containsText" dxfId="1017" priority="482" operator="containsText" text="n">
      <formula>NOT(ISERROR(SEARCH("n",AC10)))</formula>
    </cfRule>
  </conditionalFormatting>
  <conditionalFormatting sqref="AC13:AC16">
    <cfRule type="cellIs" dxfId="1016" priority="498" operator="greaterThan">
      <formula>$AH13</formula>
    </cfRule>
  </conditionalFormatting>
  <conditionalFormatting sqref="AC19">
    <cfRule type="cellIs" dxfId="1015" priority="493" operator="greaterThan">
      <formula>$AJ19</formula>
    </cfRule>
    <cfRule type="cellIs" dxfId="1014" priority="494" operator="greaterThan">
      <formula>$AI19</formula>
    </cfRule>
    <cfRule type="cellIs" dxfId="1013" priority="495" operator="greaterThan">
      <formula>$AH19</formula>
    </cfRule>
  </conditionalFormatting>
  <conditionalFormatting sqref="AC28">
    <cfRule type="cellIs" dxfId="1012" priority="483" operator="between">
      <formula>5.5</formula>
      <formula>13</formula>
    </cfRule>
    <cfRule type="cellIs" dxfId="1011" priority="491" operator="notBetween">
      <formula>4</formula>
      <formula>13</formula>
    </cfRule>
    <cfRule type="cellIs" dxfId="1010" priority="492" operator="between">
      <formula>4</formula>
      <formula>13</formula>
    </cfRule>
  </conditionalFormatting>
  <conditionalFormatting sqref="AC29:AC48">
    <cfRule type="cellIs" dxfId="1009" priority="488" operator="greaterThan">
      <formula>$AJ29</formula>
    </cfRule>
    <cfRule type="cellIs" dxfId="1008" priority="489" operator="greaterThan">
      <formula>$AI29</formula>
    </cfRule>
    <cfRule type="cellIs" dxfId="1007" priority="490" operator="greaterThan">
      <formula>$AH29</formula>
    </cfRule>
  </conditionalFormatting>
  <conditionalFormatting sqref="AC20:AC26">
    <cfRule type="cellIs" dxfId="1006" priority="485" operator="greaterThan">
      <formula>$AJ20</formula>
    </cfRule>
    <cfRule type="cellIs" dxfId="1005" priority="486" operator="greaterThan">
      <formula>$AI20</formula>
    </cfRule>
    <cfRule type="cellIs" dxfId="1004" priority="487" operator="greaterThan">
      <formula>$AH20</formula>
    </cfRule>
  </conditionalFormatting>
  <conditionalFormatting sqref="AC10">
    <cfRule type="containsText" dxfId="1003" priority="481" operator="containsText" text="s.">
      <formula>NOT(ISERROR(SEARCH("s.",AC10)))</formula>
    </cfRule>
    <cfRule type="cellIs" dxfId="1002" priority="500" operator="greaterThan">
      <formula>$AI10</formula>
    </cfRule>
    <cfRule type="cellIs" dxfId="1001" priority="501" operator="greaterThan">
      <formula>$AH10</formula>
    </cfRule>
  </conditionalFormatting>
  <conditionalFormatting sqref="AC19 AC10 AC29:AC48">
    <cfRule type="cellIs" dxfId="1000" priority="484" operator="greaterThan">
      <formula>$AK10</formula>
    </cfRule>
  </conditionalFormatting>
  <conditionalFormatting sqref="AD10">
    <cfRule type="cellIs" dxfId="999" priority="475" operator="greaterThan">
      <formula>$AJ10</formula>
    </cfRule>
  </conditionalFormatting>
  <conditionalFormatting sqref="AD10 AD12:AD51">
    <cfRule type="containsText" dxfId="998" priority="454" operator="containsText" text="f">
      <formula>NOT(ISERROR(SEARCH("f",AD10)))</formula>
    </cfRule>
    <cfRule type="containsText" dxfId="997" priority="456" operator="containsText" text="&lt;">
      <formula>NOT(ISERROR(SEARCH("&lt;",AD10)))</formula>
    </cfRule>
    <cfRule type="containsText" dxfId="996" priority="458" operator="containsText" text="n">
      <formula>NOT(ISERROR(SEARCH("n",AD10)))</formula>
    </cfRule>
  </conditionalFormatting>
  <conditionalFormatting sqref="AD13:AD16">
    <cfRule type="cellIs" dxfId="995" priority="474" operator="greaterThan">
      <formula>$AH13</formula>
    </cfRule>
  </conditionalFormatting>
  <conditionalFormatting sqref="AD19">
    <cfRule type="cellIs" dxfId="994" priority="469" operator="greaterThan">
      <formula>$AJ19</formula>
    </cfRule>
    <cfRule type="cellIs" dxfId="993" priority="470" operator="greaterThan">
      <formula>$AI19</formula>
    </cfRule>
    <cfRule type="cellIs" dxfId="992" priority="471" operator="greaterThan">
      <formula>$AH19</formula>
    </cfRule>
  </conditionalFormatting>
  <conditionalFormatting sqref="AD28">
    <cfRule type="cellIs" dxfId="991" priority="459" operator="between">
      <formula>5.5</formula>
      <formula>13</formula>
    </cfRule>
    <cfRule type="cellIs" dxfId="990" priority="467" operator="notBetween">
      <formula>4</formula>
      <formula>13</formula>
    </cfRule>
    <cfRule type="cellIs" dxfId="989" priority="468" operator="between">
      <formula>4</formula>
      <formula>13</formula>
    </cfRule>
  </conditionalFormatting>
  <conditionalFormatting sqref="AD29:AD48">
    <cfRule type="cellIs" dxfId="988" priority="464" operator="greaterThan">
      <formula>$AJ29</formula>
    </cfRule>
    <cfRule type="cellIs" dxfId="987" priority="465" operator="greaterThan">
      <formula>$AI29</formula>
    </cfRule>
    <cfRule type="cellIs" dxfId="986" priority="466" operator="greaterThan">
      <formula>$AH29</formula>
    </cfRule>
  </conditionalFormatting>
  <conditionalFormatting sqref="AD20:AD26">
    <cfRule type="cellIs" dxfId="985" priority="461" operator="greaterThan">
      <formula>$AJ20</formula>
    </cfRule>
    <cfRule type="cellIs" dxfId="984" priority="462" operator="greaterThan">
      <formula>$AI20</formula>
    </cfRule>
    <cfRule type="cellIs" dxfId="983" priority="463" operator="greaterThan">
      <formula>$AH20</formula>
    </cfRule>
  </conditionalFormatting>
  <conditionalFormatting sqref="AD10">
    <cfRule type="containsText" dxfId="982" priority="457" operator="containsText" text="s.">
      <formula>NOT(ISERROR(SEARCH("s.",AD10)))</formula>
    </cfRule>
    <cfRule type="cellIs" dxfId="981" priority="476" operator="greaterThan">
      <formula>$AI10</formula>
    </cfRule>
    <cfRule type="cellIs" dxfId="980" priority="477" operator="greaterThan">
      <formula>$AH10</formula>
    </cfRule>
  </conditionalFormatting>
  <conditionalFormatting sqref="AD19 AD10 AD29:AD48">
    <cfRule type="cellIs" dxfId="979" priority="460" operator="greaterThan">
      <formula>$AK10</formula>
    </cfRule>
  </conditionalFormatting>
  <conditionalFormatting sqref="AE10">
    <cfRule type="cellIs" dxfId="978" priority="451" operator="greaterThan">
      <formula>$AJ10</formula>
    </cfRule>
  </conditionalFormatting>
  <conditionalFormatting sqref="AE10 AE12:AE51">
    <cfRule type="containsText" dxfId="977" priority="430" operator="containsText" text="f">
      <formula>NOT(ISERROR(SEARCH("f",AE10)))</formula>
    </cfRule>
    <cfRule type="containsText" dxfId="976" priority="432" operator="containsText" text="&lt;">
      <formula>NOT(ISERROR(SEARCH("&lt;",AE10)))</formula>
    </cfRule>
    <cfRule type="containsText" dxfId="975" priority="434" operator="containsText" text="n">
      <formula>NOT(ISERROR(SEARCH("n",AE10)))</formula>
    </cfRule>
  </conditionalFormatting>
  <conditionalFormatting sqref="AE13:AE16">
    <cfRule type="cellIs" dxfId="974" priority="450" operator="greaterThan">
      <formula>$AH13</formula>
    </cfRule>
  </conditionalFormatting>
  <conditionalFormatting sqref="AE19">
    <cfRule type="cellIs" dxfId="973" priority="445" operator="greaterThan">
      <formula>$AJ19</formula>
    </cfRule>
    <cfRule type="cellIs" dxfId="972" priority="446" operator="greaterThan">
      <formula>$AI19</formula>
    </cfRule>
    <cfRule type="cellIs" dxfId="971" priority="447" operator="greaterThan">
      <formula>$AH19</formula>
    </cfRule>
  </conditionalFormatting>
  <conditionalFormatting sqref="AE28">
    <cfRule type="cellIs" dxfId="970" priority="435" operator="between">
      <formula>5.5</formula>
      <formula>13</formula>
    </cfRule>
    <cfRule type="cellIs" dxfId="969" priority="443" operator="notBetween">
      <formula>4</formula>
      <formula>13</formula>
    </cfRule>
    <cfRule type="cellIs" dxfId="968" priority="444" operator="between">
      <formula>4</formula>
      <formula>13</formula>
    </cfRule>
  </conditionalFormatting>
  <conditionalFormatting sqref="AE29:AE48">
    <cfRule type="cellIs" dxfId="967" priority="440" operator="greaterThan">
      <formula>$AJ29</formula>
    </cfRule>
    <cfRule type="cellIs" dxfId="966" priority="441" operator="greaterThan">
      <formula>$AI29</formula>
    </cfRule>
    <cfRule type="cellIs" dxfId="965" priority="442" operator="greaterThan">
      <formula>$AH29</formula>
    </cfRule>
  </conditionalFormatting>
  <conditionalFormatting sqref="AE20:AE26">
    <cfRule type="cellIs" dxfId="964" priority="437" operator="greaterThan">
      <formula>$AJ20</formula>
    </cfRule>
    <cfRule type="cellIs" dxfId="963" priority="438" operator="greaterThan">
      <formula>$AI20</formula>
    </cfRule>
    <cfRule type="cellIs" dxfId="962" priority="439" operator="greaterThan">
      <formula>$AH20</formula>
    </cfRule>
  </conditionalFormatting>
  <conditionalFormatting sqref="AE10">
    <cfRule type="containsText" dxfId="961" priority="433" operator="containsText" text="s.">
      <formula>NOT(ISERROR(SEARCH("s.",AE10)))</formula>
    </cfRule>
    <cfRule type="cellIs" dxfId="960" priority="452" operator="greaterThan">
      <formula>$AI10</formula>
    </cfRule>
    <cfRule type="cellIs" dxfId="959" priority="453" operator="greaterThan">
      <formula>$AH10</formula>
    </cfRule>
  </conditionalFormatting>
  <conditionalFormatting sqref="AE19 AE10 AE29:AE48">
    <cfRule type="cellIs" dxfId="958" priority="436" operator="greaterThan">
      <formula>$AK10</formula>
    </cfRule>
  </conditionalFormatting>
  <conditionalFormatting sqref="AF10">
    <cfRule type="cellIs" dxfId="957" priority="427" operator="greaterThan">
      <formula>$AJ10</formula>
    </cfRule>
  </conditionalFormatting>
  <conditionalFormatting sqref="AF10 AF12:AF51">
    <cfRule type="containsText" dxfId="956" priority="406" operator="containsText" text="f">
      <formula>NOT(ISERROR(SEARCH("f",AF10)))</formula>
    </cfRule>
    <cfRule type="containsText" dxfId="955" priority="408" operator="containsText" text="&lt;">
      <formula>NOT(ISERROR(SEARCH("&lt;",AF10)))</formula>
    </cfRule>
    <cfRule type="containsText" dxfId="954" priority="410" operator="containsText" text="n">
      <formula>NOT(ISERROR(SEARCH("n",AF10)))</formula>
    </cfRule>
  </conditionalFormatting>
  <conditionalFormatting sqref="AF13:AF16">
    <cfRule type="cellIs" dxfId="953" priority="426" operator="greaterThan">
      <formula>$AH13</formula>
    </cfRule>
  </conditionalFormatting>
  <conditionalFormatting sqref="AF19">
    <cfRule type="cellIs" dxfId="952" priority="421" operator="greaterThan">
      <formula>$AJ19</formula>
    </cfRule>
    <cfRule type="cellIs" dxfId="951" priority="422" operator="greaterThan">
      <formula>$AI19</formula>
    </cfRule>
    <cfRule type="cellIs" dxfId="950" priority="423" operator="greaterThan">
      <formula>$AH19</formula>
    </cfRule>
  </conditionalFormatting>
  <conditionalFormatting sqref="AF28">
    <cfRule type="cellIs" dxfId="949" priority="411" operator="between">
      <formula>5.5</formula>
      <formula>13</formula>
    </cfRule>
    <cfRule type="cellIs" dxfId="948" priority="419" operator="notBetween">
      <formula>4</formula>
      <formula>13</formula>
    </cfRule>
    <cfRule type="cellIs" dxfId="947" priority="420" operator="between">
      <formula>4</formula>
      <formula>13</formula>
    </cfRule>
  </conditionalFormatting>
  <conditionalFormatting sqref="AF29:AF48">
    <cfRule type="cellIs" dxfId="946" priority="416" operator="greaterThan">
      <formula>$AJ29</formula>
    </cfRule>
    <cfRule type="cellIs" dxfId="945" priority="417" operator="greaterThan">
      <formula>$AI29</formula>
    </cfRule>
    <cfRule type="cellIs" dxfId="944" priority="418" operator="greaterThan">
      <formula>$AH29</formula>
    </cfRule>
  </conditionalFormatting>
  <conditionalFormatting sqref="AF20:AF26">
    <cfRule type="cellIs" dxfId="943" priority="413" operator="greaterThan">
      <formula>$AJ20</formula>
    </cfRule>
    <cfRule type="cellIs" dxfId="942" priority="414" operator="greaterThan">
      <formula>$AI20</formula>
    </cfRule>
    <cfRule type="cellIs" dxfId="941" priority="415" operator="greaterThan">
      <formula>$AH20</formula>
    </cfRule>
  </conditionalFormatting>
  <conditionalFormatting sqref="AF10">
    <cfRule type="containsText" dxfId="940" priority="409" operator="containsText" text="s.">
      <formula>NOT(ISERROR(SEARCH("s.",AF10)))</formula>
    </cfRule>
    <cfRule type="cellIs" dxfId="939" priority="428" operator="greaterThan">
      <formula>$AI10</formula>
    </cfRule>
    <cfRule type="cellIs" dxfId="938" priority="429" operator="greaterThan">
      <formula>$AH10</formula>
    </cfRule>
  </conditionalFormatting>
  <conditionalFormatting sqref="AF19 AF10 AF29:AF48">
    <cfRule type="cellIs" dxfId="937" priority="412" operator="greaterThan">
      <formula>$AK10</formula>
    </cfRule>
  </conditionalFormatting>
  <conditionalFormatting sqref="AG10">
    <cfRule type="cellIs" dxfId="936" priority="403" operator="greaterThan">
      <formula>$AJ10</formula>
    </cfRule>
  </conditionalFormatting>
  <conditionalFormatting sqref="AG10 AG12:AG51">
    <cfRule type="containsText" dxfId="935" priority="382" operator="containsText" text="f">
      <formula>NOT(ISERROR(SEARCH("f",AG10)))</formula>
    </cfRule>
    <cfRule type="containsText" dxfId="934" priority="384" operator="containsText" text="&lt;">
      <formula>NOT(ISERROR(SEARCH("&lt;",AG10)))</formula>
    </cfRule>
    <cfRule type="containsText" dxfId="933" priority="386" operator="containsText" text="n">
      <formula>NOT(ISERROR(SEARCH("n",AG10)))</formula>
    </cfRule>
  </conditionalFormatting>
  <conditionalFormatting sqref="AG13:AG16">
    <cfRule type="cellIs" dxfId="932" priority="402" operator="greaterThan">
      <formula>$AH13</formula>
    </cfRule>
  </conditionalFormatting>
  <conditionalFormatting sqref="AG19">
    <cfRule type="cellIs" dxfId="931" priority="397" operator="greaterThan">
      <formula>$AJ19</formula>
    </cfRule>
    <cfRule type="cellIs" dxfId="930" priority="398" operator="greaterThan">
      <formula>$AI19</formula>
    </cfRule>
    <cfRule type="cellIs" dxfId="929" priority="399" operator="greaterThan">
      <formula>$AH19</formula>
    </cfRule>
  </conditionalFormatting>
  <conditionalFormatting sqref="AG28">
    <cfRule type="cellIs" dxfId="928" priority="387" operator="between">
      <formula>5.5</formula>
      <formula>13</formula>
    </cfRule>
    <cfRule type="cellIs" dxfId="927" priority="395" operator="notBetween">
      <formula>4</formula>
      <formula>13</formula>
    </cfRule>
    <cfRule type="cellIs" dxfId="926" priority="396" operator="between">
      <formula>4</formula>
      <formula>13</formula>
    </cfRule>
  </conditionalFormatting>
  <conditionalFormatting sqref="AG29:AG48">
    <cfRule type="cellIs" dxfId="925" priority="392" operator="greaterThan">
      <formula>$AJ29</formula>
    </cfRule>
    <cfRule type="cellIs" dxfId="924" priority="393" operator="greaterThan">
      <formula>$AI29</formula>
    </cfRule>
    <cfRule type="cellIs" dxfId="923" priority="394" operator="greaterThan">
      <formula>$AH29</formula>
    </cfRule>
  </conditionalFormatting>
  <conditionalFormatting sqref="AG20:AG26">
    <cfRule type="cellIs" dxfId="922" priority="389" operator="greaterThan">
      <formula>$AJ20</formula>
    </cfRule>
    <cfRule type="cellIs" dxfId="921" priority="390" operator="greaterThan">
      <formula>$AI20</formula>
    </cfRule>
    <cfRule type="cellIs" dxfId="920" priority="391" operator="greaterThan">
      <formula>$AH20</formula>
    </cfRule>
  </conditionalFormatting>
  <conditionalFormatting sqref="AG10">
    <cfRule type="containsText" dxfId="919" priority="385" operator="containsText" text="s.">
      <formula>NOT(ISERROR(SEARCH("s.",AG10)))</formula>
    </cfRule>
    <cfRule type="cellIs" dxfId="918" priority="404" operator="greaterThan">
      <formula>$AI10</formula>
    </cfRule>
    <cfRule type="cellIs" dxfId="917" priority="405" operator="greaterThan">
      <formula>$AH10</formula>
    </cfRule>
  </conditionalFormatting>
  <conditionalFormatting sqref="AG19 AG10 AG29:AG48">
    <cfRule type="cellIs" dxfId="916" priority="388" operator="greaterThan">
      <formula>$AK10</formula>
    </cfRule>
  </conditionalFormatting>
  <conditionalFormatting sqref="E11">
    <cfRule type="containsText" dxfId="915" priority="373" operator="containsText" text="f">
      <formula>NOT(ISERROR(SEARCH("f",E11)))</formula>
    </cfRule>
    <cfRule type="containsText" dxfId="914" priority="375" operator="containsText" text="&lt;">
      <formula>NOT(ISERROR(SEARCH("&lt;",E11)))</formula>
    </cfRule>
    <cfRule type="containsText" dxfId="913" priority="377" operator="containsText" text="n">
      <formula>NOT(ISERROR(SEARCH("n",E11)))</formula>
    </cfRule>
  </conditionalFormatting>
  <conditionalFormatting sqref="E11">
    <cfRule type="containsText" dxfId="912" priority="376" operator="containsText" text="s.">
      <formula>NOT(ISERROR(SEARCH("s.",E11)))</formula>
    </cfRule>
    <cfRule type="cellIs" dxfId="911" priority="379" operator="greaterThan">
      <formula>$AJ11</formula>
    </cfRule>
    <cfRule type="cellIs" dxfId="910" priority="380" operator="greaterThan">
      <formula>$AI11</formula>
    </cfRule>
    <cfRule type="cellIs" dxfId="909" priority="381" operator="greaterThan">
      <formula>$AH11</formula>
    </cfRule>
  </conditionalFormatting>
  <conditionalFormatting sqref="E11">
    <cfRule type="cellIs" dxfId="908" priority="378" operator="greaterThan">
      <formula>$AK11</formula>
    </cfRule>
  </conditionalFormatting>
  <conditionalFormatting sqref="F11">
    <cfRule type="containsText" dxfId="907" priority="364" operator="containsText" text="f">
      <formula>NOT(ISERROR(SEARCH("f",F11)))</formula>
    </cfRule>
    <cfRule type="containsText" dxfId="906" priority="366" operator="containsText" text="&lt;">
      <formula>NOT(ISERROR(SEARCH("&lt;",F11)))</formula>
    </cfRule>
    <cfRule type="containsText" dxfId="905" priority="368" operator="containsText" text="n">
      <formula>NOT(ISERROR(SEARCH("n",F11)))</formula>
    </cfRule>
  </conditionalFormatting>
  <conditionalFormatting sqref="F11">
    <cfRule type="containsText" dxfId="904" priority="367" operator="containsText" text="s.">
      <formula>NOT(ISERROR(SEARCH("s.",F11)))</formula>
    </cfRule>
    <cfRule type="cellIs" dxfId="903" priority="370" operator="greaterThan">
      <formula>$AJ11</formula>
    </cfRule>
    <cfRule type="cellIs" dxfId="902" priority="371" operator="greaterThan">
      <formula>$AI11</formula>
    </cfRule>
    <cfRule type="cellIs" dxfId="901" priority="372" operator="greaterThan">
      <formula>$AH11</formula>
    </cfRule>
  </conditionalFormatting>
  <conditionalFormatting sqref="F11">
    <cfRule type="cellIs" dxfId="900" priority="369" operator="greaterThan">
      <formula>$AK11</formula>
    </cfRule>
  </conditionalFormatting>
  <conditionalFormatting sqref="G11">
    <cfRule type="containsText" dxfId="899" priority="355" operator="containsText" text="f">
      <formula>NOT(ISERROR(SEARCH("f",G11)))</formula>
    </cfRule>
    <cfRule type="containsText" dxfId="898" priority="357" operator="containsText" text="&lt;">
      <formula>NOT(ISERROR(SEARCH("&lt;",G11)))</formula>
    </cfRule>
    <cfRule type="containsText" dxfId="897" priority="359" operator="containsText" text="n">
      <formula>NOT(ISERROR(SEARCH("n",G11)))</formula>
    </cfRule>
  </conditionalFormatting>
  <conditionalFormatting sqref="G11">
    <cfRule type="containsText" dxfId="896" priority="358" operator="containsText" text="s.">
      <formula>NOT(ISERROR(SEARCH("s.",G11)))</formula>
    </cfRule>
    <cfRule type="cellIs" dxfId="895" priority="361" operator="greaterThan">
      <formula>$AJ11</formula>
    </cfRule>
    <cfRule type="cellIs" dxfId="894" priority="362" operator="greaterThan">
      <formula>$AI11</formula>
    </cfRule>
    <cfRule type="cellIs" dxfId="893" priority="363" operator="greaterThan">
      <formula>$AH11</formula>
    </cfRule>
  </conditionalFormatting>
  <conditionalFormatting sqref="G11">
    <cfRule type="cellIs" dxfId="892" priority="360" operator="greaterThan">
      <formula>$AK11</formula>
    </cfRule>
  </conditionalFormatting>
  <conditionalFormatting sqref="H11">
    <cfRule type="containsText" dxfId="891" priority="346" operator="containsText" text="f">
      <formula>NOT(ISERROR(SEARCH("f",H11)))</formula>
    </cfRule>
    <cfRule type="containsText" dxfId="890" priority="348" operator="containsText" text="&lt;">
      <formula>NOT(ISERROR(SEARCH("&lt;",H11)))</formula>
    </cfRule>
    <cfRule type="containsText" dxfId="889" priority="350" operator="containsText" text="n">
      <formula>NOT(ISERROR(SEARCH("n",H11)))</formula>
    </cfRule>
  </conditionalFormatting>
  <conditionalFormatting sqref="H11">
    <cfRule type="containsText" dxfId="888" priority="349" operator="containsText" text="s.">
      <formula>NOT(ISERROR(SEARCH("s.",H11)))</formula>
    </cfRule>
    <cfRule type="cellIs" dxfId="887" priority="352" operator="greaterThan">
      <formula>$AJ11</formula>
    </cfRule>
    <cfRule type="cellIs" dxfId="886" priority="353" operator="greaterThan">
      <formula>$AI11</formula>
    </cfRule>
    <cfRule type="cellIs" dxfId="885" priority="354" operator="greaterThan">
      <formula>$AH11</formula>
    </cfRule>
  </conditionalFormatting>
  <conditionalFormatting sqref="H11">
    <cfRule type="cellIs" dxfId="884" priority="351" operator="greaterThan">
      <formula>$AK11</formula>
    </cfRule>
  </conditionalFormatting>
  <conditionalFormatting sqref="I11">
    <cfRule type="containsText" dxfId="883" priority="337" operator="containsText" text="f">
      <formula>NOT(ISERROR(SEARCH("f",I11)))</formula>
    </cfRule>
    <cfRule type="containsText" dxfId="882" priority="339" operator="containsText" text="&lt;">
      <formula>NOT(ISERROR(SEARCH("&lt;",I11)))</formula>
    </cfRule>
    <cfRule type="containsText" dxfId="881" priority="341" operator="containsText" text="n">
      <formula>NOT(ISERROR(SEARCH("n",I11)))</formula>
    </cfRule>
  </conditionalFormatting>
  <conditionalFormatting sqref="I11">
    <cfRule type="containsText" dxfId="880" priority="340" operator="containsText" text="s.">
      <formula>NOT(ISERROR(SEARCH("s.",I11)))</formula>
    </cfRule>
    <cfRule type="cellIs" dxfId="879" priority="343" operator="greaterThan">
      <formula>$AJ11</formula>
    </cfRule>
    <cfRule type="cellIs" dxfId="878" priority="344" operator="greaterThan">
      <formula>$AI11</formula>
    </cfRule>
    <cfRule type="cellIs" dxfId="877" priority="345" operator="greaterThan">
      <formula>$AH11</formula>
    </cfRule>
  </conditionalFormatting>
  <conditionalFormatting sqref="I11">
    <cfRule type="cellIs" dxfId="876" priority="342" operator="greaterThan">
      <formula>$AK11</formula>
    </cfRule>
  </conditionalFormatting>
  <conditionalFormatting sqref="J11">
    <cfRule type="containsText" dxfId="875" priority="328" operator="containsText" text="f">
      <formula>NOT(ISERROR(SEARCH("f",J11)))</formula>
    </cfRule>
    <cfRule type="containsText" dxfId="874" priority="330" operator="containsText" text="&lt;">
      <formula>NOT(ISERROR(SEARCH("&lt;",J11)))</formula>
    </cfRule>
    <cfRule type="containsText" dxfId="873" priority="332" operator="containsText" text="n">
      <formula>NOT(ISERROR(SEARCH("n",J11)))</formula>
    </cfRule>
  </conditionalFormatting>
  <conditionalFormatting sqref="J11">
    <cfRule type="containsText" dxfId="872" priority="331" operator="containsText" text="s.">
      <formula>NOT(ISERROR(SEARCH("s.",J11)))</formula>
    </cfRule>
    <cfRule type="cellIs" dxfId="871" priority="334" operator="greaterThan">
      <formula>$AJ11</formula>
    </cfRule>
    <cfRule type="cellIs" dxfId="870" priority="335" operator="greaterThan">
      <formula>$AI11</formula>
    </cfRule>
    <cfRule type="cellIs" dxfId="869" priority="336" operator="greaterThan">
      <formula>$AH11</formula>
    </cfRule>
  </conditionalFormatting>
  <conditionalFormatting sqref="J11">
    <cfRule type="cellIs" dxfId="868" priority="333" operator="greaterThan">
      <formula>$AK11</formula>
    </cfRule>
  </conditionalFormatting>
  <conditionalFormatting sqref="K11">
    <cfRule type="containsText" dxfId="867" priority="319" operator="containsText" text="f">
      <formula>NOT(ISERROR(SEARCH("f",K11)))</formula>
    </cfRule>
    <cfRule type="containsText" dxfId="866" priority="321" operator="containsText" text="&lt;">
      <formula>NOT(ISERROR(SEARCH("&lt;",K11)))</formula>
    </cfRule>
    <cfRule type="containsText" dxfId="865" priority="323" operator="containsText" text="n">
      <formula>NOT(ISERROR(SEARCH("n",K11)))</formula>
    </cfRule>
  </conditionalFormatting>
  <conditionalFormatting sqref="K11">
    <cfRule type="containsText" dxfId="864" priority="322" operator="containsText" text="s.">
      <formula>NOT(ISERROR(SEARCH("s.",K11)))</formula>
    </cfRule>
    <cfRule type="cellIs" dxfId="863" priority="325" operator="greaterThan">
      <formula>$AJ11</formula>
    </cfRule>
    <cfRule type="cellIs" dxfId="862" priority="326" operator="greaterThan">
      <formula>$AI11</formula>
    </cfRule>
    <cfRule type="cellIs" dxfId="861" priority="327" operator="greaterThan">
      <formula>$AH11</formula>
    </cfRule>
  </conditionalFormatting>
  <conditionalFormatting sqref="K11">
    <cfRule type="cellIs" dxfId="860" priority="324" operator="greaterThan">
      <formula>$AK11</formula>
    </cfRule>
  </conditionalFormatting>
  <conditionalFormatting sqref="L11">
    <cfRule type="containsText" dxfId="859" priority="310" operator="containsText" text="f">
      <formula>NOT(ISERROR(SEARCH("f",L11)))</formula>
    </cfRule>
    <cfRule type="containsText" dxfId="858" priority="312" operator="containsText" text="&lt;">
      <formula>NOT(ISERROR(SEARCH("&lt;",L11)))</formula>
    </cfRule>
    <cfRule type="containsText" dxfId="857" priority="314" operator="containsText" text="n">
      <formula>NOT(ISERROR(SEARCH("n",L11)))</formula>
    </cfRule>
  </conditionalFormatting>
  <conditionalFormatting sqref="L11">
    <cfRule type="containsText" dxfId="856" priority="313" operator="containsText" text="s.">
      <formula>NOT(ISERROR(SEARCH("s.",L11)))</formula>
    </cfRule>
    <cfRule type="cellIs" dxfId="855" priority="316" operator="greaterThan">
      <formula>$AJ11</formula>
    </cfRule>
    <cfRule type="cellIs" dxfId="854" priority="317" operator="greaterThan">
      <formula>$AI11</formula>
    </cfRule>
    <cfRule type="cellIs" dxfId="853" priority="318" operator="greaterThan">
      <formula>$AH11</formula>
    </cfRule>
  </conditionalFormatting>
  <conditionalFormatting sqref="L11">
    <cfRule type="cellIs" dxfId="852" priority="315" operator="greaterThan">
      <formula>$AK11</formula>
    </cfRule>
  </conditionalFormatting>
  <conditionalFormatting sqref="M11">
    <cfRule type="containsText" dxfId="851" priority="301" operator="containsText" text="f">
      <formula>NOT(ISERROR(SEARCH("f",M11)))</formula>
    </cfRule>
    <cfRule type="containsText" dxfId="850" priority="303" operator="containsText" text="&lt;">
      <formula>NOT(ISERROR(SEARCH("&lt;",M11)))</formula>
    </cfRule>
    <cfRule type="containsText" dxfId="849" priority="305" operator="containsText" text="n">
      <formula>NOT(ISERROR(SEARCH("n",M11)))</formula>
    </cfRule>
  </conditionalFormatting>
  <conditionalFormatting sqref="M11">
    <cfRule type="containsText" dxfId="848" priority="304" operator="containsText" text="s.">
      <formula>NOT(ISERROR(SEARCH("s.",M11)))</formula>
    </cfRule>
    <cfRule type="cellIs" dxfId="847" priority="307" operator="greaterThan">
      <formula>$AJ11</formula>
    </cfRule>
    <cfRule type="cellIs" dxfId="846" priority="308" operator="greaterThan">
      <formula>$AI11</formula>
    </cfRule>
    <cfRule type="cellIs" dxfId="845" priority="309" operator="greaterThan">
      <formula>$AH11</formula>
    </cfRule>
  </conditionalFormatting>
  <conditionalFormatting sqref="M11">
    <cfRule type="cellIs" dxfId="844" priority="306" operator="greaterThan">
      <formula>$AK11</formula>
    </cfRule>
  </conditionalFormatting>
  <conditionalFormatting sqref="N11">
    <cfRule type="containsText" dxfId="843" priority="292" operator="containsText" text="f">
      <formula>NOT(ISERROR(SEARCH("f",N11)))</formula>
    </cfRule>
    <cfRule type="containsText" dxfId="842" priority="294" operator="containsText" text="&lt;">
      <formula>NOT(ISERROR(SEARCH("&lt;",N11)))</formula>
    </cfRule>
    <cfRule type="containsText" dxfId="841" priority="296" operator="containsText" text="n">
      <formula>NOT(ISERROR(SEARCH("n",N11)))</formula>
    </cfRule>
  </conditionalFormatting>
  <conditionalFormatting sqref="N11">
    <cfRule type="containsText" dxfId="840" priority="295" operator="containsText" text="s.">
      <formula>NOT(ISERROR(SEARCH("s.",N11)))</formula>
    </cfRule>
    <cfRule type="cellIs" dxfId="839" priority="298" operator="greaterThan">
      <formula>$AJ11</formula>
    </cfRule>
    <cfRule type="cellIs" dxfId="838" priority="299" operator="greaterThan">
      <formula>$AI11</formula>
    </cfRule>
    <cfRule type="cellIs" dxfId="837" priority="300" operator="greaterThan">
      <formula>$AH11</formula>
    </cfRule>
  </conditionalFormatting>
  <conditionalFormatting sqref="N11">
    <cfRule type="cellIs" dxfId="836" priority="297" operator="greaterThan">
      <formula>$AK11</formula>
    </cfRule>
  </conditionalFormatting>
  <conditionalFormatting sqref="O11">
    <cfRule type="containsText" dxfId="835" priority="283" operator="containsText" text="f">
      <formula>NOT(ISERROR(SEARCH("f",O11)))</formula>
    </cfRule>
    <cfRule type="containsText" dxfId="834" priority="285" operator="containsText" text="&lt;">
      <formula>NOT(ISERROR(SEARCH("&lt;",O11)))</formula>
    </cfRule>
    <cfRule type="containsText" dxfId="833" priority="287" operator="containsText" text="n">
      <formula>NOT(ISERROR(SEARCH("n",O11)))</formula>
    </cfRule>
  </conditionalFormatting>
  <conditionalFormatting sqref="O11">
    <cfRule type="containsText" dxfId="832" priority="286" operator="containsText" text="s.">
      <formula>NOT(ISERROR(SEARCH("s.",O11)))</formula>
    </cfRule>
    <cfRule type="cellIs" dxfId="831" priority="289" operator="greaterThan">
      <formula>$AJ11</formula>
    </cfRule>
    <cfRule type="cellIs" dxfId="830" priority="290" operator="greaterThan">
      <formula>$AI11</formula>
    </cfRule>
    <cfRule type="cellIs" dxfId="829" priority="291" operator="greaterThan">
      <formula>$AH11</formula>
    </cfRule>
  </conditionalFormatting>
  <conditionalFormatting sqref="O11">
    <cfRule type="cellIs" dxfId="828" priority="288" operator="greaterThan">
      <formula>$AK11</formula>
    </cfRule>
  </conditionalFormatting>
  <conditionalFormatting sqref="P11">
    <cfRule type="containsText" dxfId="827" priority="274" operator="containsText" text="f">
      <formula>NOT(ISERROR(SEARCH("f",P11)))</formula>
    </cfRule>
    <cfRule type="containsText" dxfId="826" priority="276" operator="containsText" text="&lt;">
      <formula>NOT(ISERROR(SEARCH("&lt;",P11)))</formula>
    </cfRule>
    <cfRule type="containsText" dxfId="825" priority="278" operator="containsText" text="n">
      <formula>NOT(ISERROR(SEARCH("n",P11)))</formula>
    </cfRule>
  </conditionalFormatting>
  <conditionalFormatting sqref="P11">
    <cfRule type="containsText" dxfId="824" priority="277" operator="containsText" text="s.">
      <formula>NOT(ISERROR(SEARCH("s.",P11)))</formula>
    </cfRule>
    <cfRule type="cellIs" dxfId="823" priority="280" operator="greaterThan">
      <formula>$AJ11</formula>
    </cfRule>
    <cfRule type="cellIs" dxfId="822" priority="281" operator="greaterThan">
      <formula>$AI11</formula>
    </cfRule>
    <cfRule type="cellIs" dxfId="821" priority="282" operator="greaterThan">
      <formula>$AH11</formula>
    </cfRule>
  </conditionalFormatting>
  <conditionalFormatting sqref="P11">
    <cfRule type="cellIs" dxfId="820" priority="279" operator="greaterThan">
      <formula>$AK11</formula>
    </cfRule>
  </conditionalFormatting>
  <conditionalFormatting sqref="Q11">
    <cfRule type="containsText" dxfId="819" priority="265" operator="containsText" text="f">
      <formula>NOT(ISERROR(SEARCH("f",Q11)))</formula>
    </cfRule>
    <cfRule type="containsText" dxfId="818" priority="267" operator="containsText" text="&lt;">
      <formula>NOT(ISERROR(SEARCH("&lt;",Q11)))</formula>
    </cfRule>
    <cfRule type="containsText" dxfId="817" priority="269" operator="containsText" text="n">
      <formula>NOT(ISERROR(SEARCH("n",Q11)))</formula>
    </cfRule>
  </conditionalFormatting>
  <conditionalFormatting sqref="Q11">
    <cfRule type="containsText" dxfId="816" priority="268" operator="containsText" text="s.">
      <formula>NOT(ISERROR(SEARCH("s.",Q11)))</formula>
    </cfRule>
    <cfRule type="cellIs" dxfId="815" priority="271" operator="greaterThan">
      <formula>$AJ11</formula>
    </cfRule>
    <cfRule type="cellIs" dxfId="814" priority="272" operator="greaterThan">
      <formula>$AI11</formula>
    </cfRule>
    <cfRule type="cellIs" dxfId="813" priority="273" operator="greaterThan">
      <formula>$AH11</formula>
    </cfRule>
  </conditionalFormatting>
  <conditionalFormatting sqref="Q11">
    <cfRule type="cellIs" dxfId="812" priority="270" operator="greaterThan">
      <formula>$AK11</formula>
    </cfRule>
  </conditionalFormatting>
  <conditionalFormatting sqref="R11">
    <cfRule type="containsText" dxfId="811" priority="256" operator="containsText" text="f">
      <formula>NOT(ISERROR(SEARCH("f",R11)))</formula>
    </cfRule>
    <cfRule type="containsText" dxfId="810" priority="258" operator="containsText" text="&lt;">
      <formula>NOT(ISERROR(SEARCH("&lt;",R11)))</formula>
    </cfRule>
    <cfRule type="containsText" dxfId="809" priority="260" operator="containsText" text="n">
      <formula>NOT(ISERROR(SEARCH("n",R11)))</formula>
    </cfRule>
  </conditionalFormatting>
  <conditionalFormatting sqref="R11">
    <cfRule type="containsText" dxfId="808" priority="259" operator="containsText" text="s.">
      <formula>NOT(ISERROR(SEARCH("s.",R11)))</formula>
    </cfRule>
    <cfRule type="cellIs" dxfId="807" priority="262" operator="greaterThan">
      <formula>$AJ11</formula>
    </cfRule>
    <cfRule type="cellIs" dxfId="806" priority="263" operator="greaterThan">
      <formula>$AI11</formula>
    </cfRule>
    <cfRule type="cellIs" dxfId="805" priority="264" operator="greaterThan">
      <formula>$AH11</formula>
    </cfRule>
  </conditionalFormatting>
  <conditionalFormatting sqref="R11">
    <cfRule type="cellIs" dxfId="804" priority="261" operator="greaterThan">
      <formula>$AK11</formula>
    </cfRule>
  </conditionalFormatting>
  <conditionalFormatting sqref="S11">
    <cfRule type="containsText" dxfId="803" priority="247" operator="containsText" text="f">
      <formula>NOT(ISERROR(SEARCH("f",S11)))</formula>
    </cfRule>
    <cfRule type="containsText" dxfId="802" priority="249" operator="containsText" text="&lt;">
      <formula>NOT(ISERROR(SEARCH("&lt;",S11)))</formula>
    </cfRule>
    <cfRule type="containsText" dxfId="801" priority="251" operator="containsText" text="n">
      <formula>NOT(ISERROR(SEARCH("n",S11)))</formula>
    </cfRule>
  </conditionalFormatting>
  <conditionalFormatting sqref="S11">
    <cfRule type="containsText" dxfId="800" priority="250" operator="containsText" text="s.">
      <formula>NOT(ISERROR(SEARCH("s.",S11)))</formula>
    </cfRule>
    <cfRule type="cellIs" dxfId="799" priority="253" operator="greaterThan">
      <formula>$AJ11</formula>
    </cfRule>
    <cfRule type="cellIs" dxfId="798" priority="254" operator="greaterThan">
      <formula>$AI11</formula>
    </cfRule>
    <cfRule type="cellIs" dxfId="797" priority="255" operator="greaterThan">
      <formula>$AH11</formula>
    </cfRule>
  </conditionalFormatting>
  <conditionalFormatting sqref="S11">
    <cfRule type="cellIs" dxfId="796" priority="252" operator="greaterThan">
      <formula>$AK11</formula>
    </cfRule>
  </conditionalFormatting>
  <conditionalFormatting sqref="T11">
    <cfRule type="containsText" dxfId="795" priority="238" operator="containsText" text="f">
      <formula>NOT(ISERROR(SEARCH("f",T11)))</formula>
    </cfRule>
    <cfRule type="containsText" dxfId="794" priority="240" operator="containsText" text="&lt;">
      <formula>NOT(ISERROR(SEARCH("&lt;",T11)))</formula>
    </cfRule>
    <cfRule type="containsText" dxfId="793" priority="242" operator="containsText" text="n">
      <formula>NOT(ISERROR(SEARCH("n",T11)))</formula>
    </cfRule>
  </conditionalFormatting>
  <conditionalFormatting sqref="T11">
    <cfRule type="containsText" dxfId="792" priority="241" operator="containsText" text="s.">
      <formula>NOT(ISERROR(SEARCH("s.",T11)))</formula>
    </cfRule>
    <cfRule type="cellIs" dxfId="791" priority="244" operator="greaterThan">
      <formula>$AJ11</formula>
    </cfRule>
    <cfRule type="cellIs" dxfId="790" priority="245" operator="greaterThan">
      <formula>$AI11</formula>
    </cfRule>
    <cfRule type="cellIs" dxfId="789" priority="246" operator="greaterThan">
      <formula>$AH11</formula>
    </cfRule>
  </conditionalFormatting>
  <conditionalFormatting sqref="T11">
    <cfRule type="cellIs" dxfId="788" priority="243" operator="greaterThan">
      <formula>$AK11</formula>
    </cfRule>
  </conditionalFormatting>
  <conditionalFormatting sqref="U11">
    <cfRule type="containsText" dxfId="787" priority="229" operator="containsText" text="f">
      <formula>NOT(ISERROR(SEARCH("f",U11)))</formula>
    </cfRule>
    <cfRule type="containsText" dxfId="786" priority="231" operator="containsText" text="&lt;">
      <formula>NOT(ISERROR(SEARCH("&lt;",U11)))</formula>
    </cfRule>
    <cfRule type="containsText" dxfId="785" priority="233" operator="containsText" text="n">
      <formula>NOT(ISERROR(SEARCH("n",U11)))</formula>
    </cfRule>
  </conditionalFormatting>
  <conditionalFormatting sqref="U11">
    <cfRule type="containsText" dxfId="784" priority="232" operator="containsText" text="s.">
      <formula>NOT(ISERROR(SEARCH("s.",U11)))</formula>
    </cfRule>
    <cfRule type="cellIs" dxfId="783" priority="235" operator="greaterThan">
      <formula>$AJ11</formula>
    </cfRule>
    <cfRule type="cellIs" dxfId="782" priority="236" operator="greaterThan">
      <formula>$AI11</formula>
    </cfRule>
    <cfRule type="cellIs" dxfId="781" priority="237" operator="greaterThan">
      <formula>$AH11</formula>
    </cfRule>
  </conditionalFormatting>
  <conditionalFormatting sqref="U11">
    <cfRule type="cellIs" dxfId="780" priority="234" operator="greaterThan">
      <formula>$AK11</formula>
    </cfRule>
  </conditionalFormatting>
  <conditionalFormatting sqref="V11">
    <cfRule type="containsText" dxfId="779" priority="220" operator="containsText" text="f">
      <formula>NOT(ISERROR(SEARCH("f",V11)))</formula>
    </cfRule>
    <cfRule type="containsText" dxfId="778" priority="222" operator="containsText" text="&lt;">
      <formula>NOT(ISERROR(SEARCH("&lt;",V11)))</formula>
    </cfRule>
    <cfRule type="containsText" dxfId="777" priority="224" operator="containsText" text="n">
      <formula>NOT(ISERROR(SEARCH("n",V11)))</formula>
    </cfRule>
  </conditionalFormatting>
  <conditionalFormatting sqref="V11">
    <cfRule type="containsText" dxfId="776" priority="223" operator="containsText" text="s.">
      <formula>NOT(ISERROR(SEARCH("s.",V11)))</formula>
    </cfRule>
    <cfRule type="cellIs" dxfId="775" priority="226" operator="greaterThan">
      <formula>$AJ11</formula>
    </cfRule>
    <cfRule type="cellIs" dxfId="774" priority="227" operator="greaterThan">
      <formula>$AI11</formula>
    </cfRule>
    <cfRule type="cellIs" dxfId="773" priority="228" operator="greaterThan">
      <formula>$AH11</formula>
    </cfRule>
  </conditionalFormatting>
  <conditionalFormatting sqref="V11">
    <cfRule type="cellIs" dxfId="772" priority="225" operator="greaterThan">
      <formula>$AK11</formula>
    </cfRule>
  </conditionalFormatting>
  <conditionalFormatting sqref="W11">
    <cfRule type="containsText" dxfId="771" priority="211" operator="containsText" text="f">
      <formula>NOT(ISERROR(SEARCH("f",W11)))</formula>
    </cfRule>
    <cfRule type="containsText" dxfId="770" priority="213" operator="containsText" text="&lt;">
      <formula>NOT(ISERROR(SEARCH("&lt;",W11)))</formula>
    </cfRule>
    <cfRule type="containsText" dxfId="769" priority="215" operator="containsText" text="n">
      <formula>NOT(ISERROR(SEARCH("n",W11)))</formula>
    </cfRule>
  </conditionalFormatting>
  <conditionalFormatting sqref="W11">
    <cfRule type="containsText" dxfId="768" priority="214" operator="containsText" text="s.">
      <formula>NOT(ISERROR(SEARCH("s.",W11)))</formula>
    </cfRule>
    <cfRule type="cellIs" dxfId="767" priority="217" operator="greaterThan">
      <formula>$AJ11</formula>
    </cfRule>
    <cfRule type="cellIs" dxfId="766" priority="218" operator="greaterThan">
      <formula>$AI11</formula>
    </cfRule>
    <cfRule type="cellIs" dxfId="765" priority="219" operator="greaterThan">
      <formula>$AH11</formula>
    </cfRule>
  </conditionalFormatting>
  <conditionalFormatting sqref="W11">
    <cfRule type="cellIs" dxfId="764" priority="216" operator="greaterThan">
      <formula>$AK11</formula>
    </cfRule>
  </conditionalFormatting>
  <conditionalFormatting sqref="X11">
    <cfRule type="containsText" dxfId="763" priority="202" operator="containsText" text="f">
      <formula>NOT(ISERROR(SEARCH("f",X11)))</formula>
    </cfRule>
    <cfRule type="containsText" dxfId="762" priority="204" operator="containsText" text="&lt;">
      <formula>NOT(ISERROR(SEARCH("&lt;",X11)))</formula>
    </cfRule>
    <cfRule type="containsText" dxfId="761" priority="206" operator="containsText" text="n">
      <formula>NOT(ISERROR(SEARCH("n",X11)))</formula>
    </cfRule>
  </conditionalFormatting>
  <conditionalFormatting sqref="X11">
    <cfRule type="containsText" dxfId="760" priority="205" operator="containsText" text="s.">
      <formula>NOT(ISERROR(SEARCH("s.",X11)))</formula>
    </cfRule>
    <cfRule type="cellIs" dxfId="759" priority="208" operator="greaterThan">
      <formula>$AJ11</formula>
    </cfRule>
    <cfRule type="cellIs" dxfId="758" priority="209" operator="greaterThan">
      <formula>$AI11</formula>
    </cfRule>
    <cfRule type="cellIs" dxfId="757" priority="210" operator="greaterThan">
      <formula>$AH11</formula>
    </cfRule>
  </conditionalFormatting>
  <conditionalFormatting sqref="X11">
    <cfRule type="cellIs" dxfId="756" priority="207" operator="greaterThan">
      <formula>$AK11</formula>
    </cfRule>
  </conditionalFormatting>
  <conditionalFormatting sqref="Y11">
    <cfRule type="containsText" dxfId="755" priority="193" operator="containsText" text="f">
      <formula>NOT(ISERROR(SEARCH("f",Y11)))</formula>
    </cfRule>
    <cfRule type="containsText" dxfId="754" priority="195" operator="containsText" text="&lt;">
      <formula>NOT(ISERROR(SEARCH("&lt;",Y11)))</formula>
    </cfRule>
    <cfRule type="containsText" dxfId="753" priority="197" operator="containsText" text="n">
      <formula>NOT(ISERROR(SEARCH("n",Y11)))</formula>
    </cfRule>
  </conditionalFormatting>
  <conditionalFormatting sqref="Y11">
    <cfRule type="containsText" dxfId="752" priority="196" operator="containsText" text="s.">
      <formula>NOT(ISERROR(SEARCH("s.",Y11)))</formula>
    </cfRule>
    <cfRule type="cellIs" dxfId="751" priority="199" operator="greaterThan">
      <formula>$AJ11</formula>
    </cfRule>
    <cfRule type="cellIs" dxfId="750" priority="200" operator="greaterThan">
      <formula>$AI11</formula>
    </cfRule>
    <cfRule type="cellIs" dxfId="749" priority="201" operator="greaterThan">
      <formula>$AH11</formula>
    </cfRule>
  </conditionalFormatting>
  <conditionalFormatting sqref="Y11">
    <cfRule type="cellIs" dxfId="748" priority="198" operator="greaterThan">
      <formula>$AK11</formula>
    </cfRule>
  </conditionalFormatting>
  <conditionalFormatting sqref="Z11">
    <cfRule type="containsText" dxfId="747" priority="184" operator="containsText" text="f">
      <formula>NOT(ISERROR(SEARCH("f",Z11)))</formula>
    </cfRule>
    <cfRule type="containsText" dxfId="746" priority="186" operator="containsText" text="&lt;">
      <formula>NOT(ISERROR(SEARCH("&lt;",Z11)))</formula>
    </cfRule>
    <cfRule type="containsText" dxfId="745" priority="188" operator="containsText" text="n">
      <formula>NOT(ISERROR(SEARCH("n",Z11)))</formula>
    </cfRule>
  </conditionalFormatting>
  <conditionalFormatting sqref="Z11">
    <cfRule type="containsText" dxfId="744" priority="187" operator="containsText" text="s.">
      <formula>NOT(ISERROR(SEARCH("s.",Z11)))</formula>
    </cfRule>
    <cfRule type="cellIs" dxfId="743" priority="190" operator="greaterThan">
      <formula>$AJ11</formula>
    </cfRule>
    <cfRule type="cellIs" dxfId="742" priority="191" operator="greaterThan">
      <formula>$AI11</formula>
    </cfRule>
    <cfRule type="cellIs" dxfId="741" priority="192" operator="greaterThan">
      <formula>$AH11</formula>
    </cfRule>
  </conditionalFormatting>
  <conditionalFormatting sqref="Z11">
    <cfRule type="cellIs" dxfId="740" priority="189" operator="greaterThan">
      <formula>$AK11</formula>
    </cfRule>
  </conditionalFormatting>
  <conditionalFormatting sqref="AA11">
    <cfRule type="containsText" dxfId="739" priority="175" operator="containsText" text="f">
      <formula>NOT(ISERROR(SEARCH("f",AA11)))</formula>
    </cfRule>
    <cfRule type="containsText" dxfId="738" priority="177" operator="containsText" text="&lt;">
      <formula>NOT(ISERROR(SEARCH("&lt;",AA11)))</formula>
    </cfRule>
    <cfRule type="containsText" dxfId="737" priority="179" operator="containsText" text="n">
      <formula>NOT(ISERROR(SEARCH("n",AA11)))</formula>
    </cfRule>
  </conditionalFormatting>
  <conditionalFormatting sqref="AA11">
    <cfRule type="containsText" dxfId="736" priority="178" operator="containsText" text="s.">
      <formula>NOT(ISERROR(SEARCH("s.",AA11)))</formula>
    </cfRule>
    <cfRule type="cellIs" dxfId="735" priority="181" operator="greaterThan">
      <formula>$AJ11</formula>
    </cfRule>
    <cfRule type="cellIs" dxfId="734" priority="182" operator="greaterThan">
      <formula>$AI11</formula>
    </cfRule>
    <cfRule type="cellIs" dxfId="733" priority="183" operator="greaterThan">
      <formula>$AH11</formula>
    </cfRule>
  </conditionalFormatting>
  <conditionalFormatting sqref="AA11">
    <cfRule type="cellIs" dxfId="732" priority="180" operator="greaterThan">
      <formula>$AK11</formula>
    </cfRule>
  </conditionalFormatting>
  <conditionalFormatting sqref="AB11">
    <cfRule type="containsText" dxfId="731" priority="166" operator="containsText" text="f">
      <formula>NOT(ISERROR(SEARCH("f",AB11)))</formula>
    </cfRule>
    <cfRule type="containsText" dxfId="730" priority="168" operator="containsText" text="&lt;">
      <formula>NOT(ISERROR(SEARCH("&lt;",AB11)))</formula>
    </cfRule>
    <cfRule type="containsText" dxfId="729" priority="170" operator="containsText" text="n">
      <formula>NOT(ISERROR(SEARCH("n",AB11)))</formula>
    </cfRule>
  </conditionalFormatting>
  <conditionalFormatting sqref="AB11">
    <cfRule type="containsText" dxfId="728" priority="169" operator="containsText" text="s.">
      <formula>NOT(ISERROR(SEARCH("s.",AB11)))</formula>
    </cfRule>
    <cfRule type="cellIs" dxfId="727" priority="172" operator="greaterThan">
      <formula>$AJ11</formula>
    </cfRule>
    <cfRule type="cellIs" dxfId="726" priority="173" operator="greaterThan">
      <formula>$AI11</formula>
    </cfRule>
    <cfRule type="cellIs" dxfId="725" priority="174" operator="greaterThan">
      <formula>$AH11</formula>
    </cfRule>
  </conditionalFormatting>
  <conditionalFormatting sqref="AB11">
    <cfRule type="cellIs" dxfId="724" priority="171" operator="greaterThan">
      <formula>$AK11</formula>
    </cfRule>
  </conditionalFormatting>
  <conditionalFormatting sqref="AC11">
    <cfRule type="containsText" dxfId="723" priority="157" operator="containsText" text="f">
      <formula>NOT(ISERROR(SEARCH("f",AC11)))</formula>
    </cfRule>
    <cfRule type="containsText" dxfId="722" priority="159" operator="containsText" text="&lt;">
      <formula>NOT(ISERROR(SEARCH("&lt;",AC11)))</formula>
    </cfRule>
    <cfRule type="containsText" dxfId="721" priority="161" operator="containsText" text="n">
      <formula>NOT(ISERROR(SEARCH("n",AC11)))</formula>
    </cfRule>
  </conditionalFormatting>
  <conditionalFormatting sqref="AC11">
    <cfRule type="containsText" dxfId="720" priority="160" operator="containsText" text="s.">
      <formula>NOT(ISERROR(SEARCH("s.",AC11)))</formula>
    </cfRule>
    <cfRule type="cellIs" dxfId="719" priority="163" operator="greaterThan">
      <formula>$AJ11</formula>
    </cfRule>
    <cfRule type="cellIs" dxfId="718" priority="164" operator="greaterThan">
      <formula>$AI11</formula>
    </cfRule>
    <cfRule type="cellIs" dxfId="717" priority="165" operator="greaterThan">
      <formula>$AH11</formula>
    </cfRule>
  </conditionalFormatting>
  <conditionalFormatting sqref="AC11">
    <cfRule type="cellIs" dxfId="716" priority="162" operator="greaterThan">
      <formula>$AK11</formula>
    </cfRule>
  </conditionalFormatting>
  <conditionalFormatting sqref="AD11">
    <cfRule type="containsText" dxfId="715" priority="148" operator="containsText" text="f">
      <formula>NOT(ISERROR(SEARCH("f",AD11)))</formula>
    </cfRule>
    <cfRule type="containsText" dxfId="714" priority="150" operator="containsText" text="&lt;">
      <formula>NOT(ISERROR(SEARCH("&lt;",AD11)))</formula>
    </cfRule>
    <cfRule type="containsText" dxfId="713" priority="152" operator="containsText" text="n">
      <formula>NOT(ISERROR(SEARCH("n",AD11)))</formula>
    </cfRule>
  </conditionalFormatting>
  <conditionalFormatting sqref="AD11">
    <cfRule type="containsText" dxfId="712" priority="151" operator="containsText" text="s.">
      <formula>NOT(ISERROR(SEARCH("s.",AD11)))</formula>
    </cfRule>
    <cfRule type="cellIs" dxfId="711" priority="154" operator="greaterThan">
      <formula>$AJ11</formula>
    </cfRule>
    <cfRule type="cellIs" dxfId="710" priority="155" operator="greaterThan">
      <formula>$AI11</formula>
    </cfRule>
    <cfRule type="cellIs" dxfId="709" priority="156" operator="greaterThan">
      <formula>$AH11</formula>
    </cfRule>
  </conditionalFormatting>
  <conditionalFormatting sqref="AD11">
    <cfRule type="cellIs" dxfId="708" priority="153" operator="greaterThan">
      <formula>$AK11</formula>
    </cfRule>
  </conditionalFormatting>
  <conditionalFormatting sqref="AE11">
    <cfRule type="containsText" dxfId="707" priority="139" operator="containsText" text="f">
      <formula>NOT(ISERROR(SEARCH("f",AE11)))</formula>
    </cfRule>
    <cfRule type="containsText" dxfId="706" priority="141" operator="containsText" text="&lt;">
      <formula>NOT(ISERROR(SEARCH("&lt;",AE11)))</formula>
    </cfRule>
    <cfRule type="containsText" dxfId="705" priority="143" operator="containsText" text="n">
      <formula>NOT(ISERROR(SEARCH("n",AE11)))</formula>
    </cfRule>
  </conditionalFormatting>
  <conditionalFormatting sqref="AE11">
    <cfRule type="containsText" dxfId="704" priority="142" operator="containsText" text="s.">
      <formula>NOT(ISERROR(SEARCH("s.",AE11)))</formula>
    </cfRule>
    <cfRule type="cellIs" dxfId="703" priority="145" operator="greaterThan">
      <formula>$AJ11</formula>
    </cfRule>
    <cfRule type="cellIs" dxfId="702" priority="146" operator="greaterThan">
      <formula>$AI11</formula>
    </cfRule>
    <cfRule type="cellIs" dxfId="701" priority="147" operator="greaterThan">
      <formula>$AH11</formula>
    </cfRule>
  </conditionalFormatting>
  <conditionalFormatting sqref="AE11">
    <cfRule type="cellIs" dxfId="700" priority="144" operator="greaterThan">
      <formula>$AK11</formula>
    </cfRule>
  </conditionalFormatting>
  <conditionalFormatting sqref="AF11">
    <cfRule type="containsText" dxfId="699" priority="130" operator="containsText" text="f">
      <formula>NOT(ISERROR(SEARCH("f",AF11)))</formula>
    </cfRule>
    <cfRule type="containsText" dxfId="698" priority="132" operator="containsText" text="&lt;">
      <formula>NOT(ISERROR(SEARCH("&lt;",AF11)))</formula>
    </cfRule>
    <cfRule type="containsText" dxfId="697" priority="134" operator="containsText" text="n">
      <formula>NOT(ISERROR(SEARCH("n",AF11)))</formula>
    </cfRule>
  </conditionalFormatting>
  <conditionalFormatting sqref="AF11">
    <cfRule type="containsText" dxfId="696" priority="133" operator="containsText" text="s.">
      <formula>NOT(ISERROR(SEARCH("s.",AF11)))</formula>
    </cfRule>
    <cfRule type="cellIs" dxfId="695" priority="136" operator="greaterThan">
      <formula>$AJ11</formula>
    </cfRule>
    <cfRule type="cellIs" dxfId="694" priority="137" operator="greaterThan">
      <formula>$AI11</formula>
    </cfRule>
    <cfRule type="cellIs" dxfId="693" priority="138" operator="greaterThan">
      <formula>$AH11</formula>
    </cfRule>
  </conditionalFormatting>
  <conditionalFormatting sqref="AF11">
    <cfRule type="cellIs" dxfId="692" priority="135" operator="greaterThan">
      <formula>$AK11</formula>
    </cfRule>
  </conditionalFormatting>
  <conditionalFormatting sqref="AG11">
    <cfRule type="containsText" dxfId="691" priority="121" operator="containsText" text="f">
      <formula>NOT(ISERROR(SEARCH("f",AG11)))</formula>
    </cfRule>
    <cfRule type="containsText" dxfId="690" priority="123" operator="containsText" text="&lt;">
      <formula>NOT(ISERROR(SEARCH("&lt;",AG11)))</formula>
    </cfRule>
    <cfRule type="containsText" dxfId="689" priority="125" operator="containsText" text="n">
      <formula>NOT(ISERROR(SEARCH("n",AG11)))</formula>
    </cfRule>
  </conditionalFormatting>
  <conditionalFormatting sqref="AG11">
    <cfRule type="containsText" dxfId="688" priority="124" operator="containsText" text="s.">
      <formula>NOT(ISERROR(SEARCH("s.",AG11)))</formula>
    </cfRule>
    <cfRule type="cellIs" dxfId="687" priority="127" operator="greaterThan">
      <formula>$AJ11</formula>
    </cfRule>
    <cfRule type="cellIs" dxfId="686" priority="128" operator="greaterThan">
      <formula>$AI11</formula>
    </cfRule>
    <cfRule type="cellIs" dxfId="685" priority="129" operator="greaterThan">
      <formula>$AH11</formula>
    </cfRule>
  </conditionalFormatting>
  <conditionalFormatting sqref="AG11">
    <cfRule type="cellIs" dxfId="684" priority="126" operator="greaterThan">
      <formula>$AK11</formula>
    </cfRule>
  </conditionalFormatting>
  <conditionalFormatting sqref="D52">
    <cfRule type="containsText" dxfId="683" priority="117" operator="containsText" text="f">
      <formula>NOT(ISERROR(SEARCH("f",D52)))</formula>
    </cfRule>
    <cfRule type="containsText" dxfId="682" priority="119" operator="containsText" text="&lt;">
      <formula>NOT(ISERROR(SEARCH("&lt;",D52)))</formula>
    </cfRule>
    <cfRule type="containsText" dxfId="681" priority="120" operator="containsText" text="n">
      <formula>NOT(ISERROR(SEARCH("n",D52)))</formula>
    </cfRule>
  </conditionalFormatting>
  <conditionalFormatting sqref="E52">
    <cfRule type="containsText" dxfId="680" priority="113" operator="containsText" text="f">
      <formula>NOT(ISERROR(SEARCH("f",E52)))</formula>
    </cfRule>
    <cfRule type="containsText" dxfId="679" priority="115" operator="containsText" text="&lt;">
      <formula>NOT(ISERROR(SEARCH("&lt;",E52)))</formula>
    </cfRule>
    <cfRule type="containsText" dxfId="678" priority="116" operator="containsText" text="n">
      <formula>NOT(ISERROR(SEARCH("n",E52)))</formula>
    </cfRule>
  </conditionalFormatting>
  <conditionalFormatting sqref="F52">
    <cfRule type="containsText" dxfId="677" priority="109" operator="containsText" text="f">
      <formula>NOT(ISERROR(SEARCH("f",F52)))</formula>
    </cfRule>
    <cfRule type="containsText" dxfId="676" priority="111" operator="containsText" text="&lt;">
      <formula>NOT(ISERROR(SEARCH("&lt;",F52)))</formula>
    </cfRule>
    <cfRule type="containsText" dxfId="675" priority="112" operator="containsText" text="n">
      <formula>NOT(ISERROR(SEARCH("n",F52)))</formula>
    </cfRule>
  </conditionalFormatting>
  <conditionalFormatting sqref="G52">
    <cfRule type="containsText" dxfId="674" priority="105" operator="containsText" text="f">
      <formula>NOT(ISERROR(SEARCH("f",G52)))</formula>
    </cfRule>
    <cfRule type="containsText" dxfId="673" priority="107" operator="containsText" text="&lt;">
      <formula>NOT(ISERROR(SEARCH("&lt;",G52)))</formula>
    </cfRule>
    <cfRule type="containsText" dxfId="672" priority="108" operator="containsText" text="n">
      <formula>NOT(ISERROR(SEARCH("n",G52)))</formula>
    </cfRule>
  </conditionalFormatting>
  <conditionalFormatting sqref="H52">
    <cfRule type="containsText" dxfId="671" priority="101" operator="containsText" text="f">
      <formula>NOT(ISERROR(SEARCH("f",H52)))</formula>
    </cfRule>
    <cfRule type="containsText" dxfId="670" priority="103" operator="containsText" text="&lt;">
      <formula>NOT(ISERROR(SEARCH("&lt;",H52)))</formula>
    </cfRule>
    <cfRule type="containsText" dxfId="669" priority="104" operator="containsText" text="n">
      <formula>NOT(ISERROR(SEARCH("n",H52)))</formula>
    </cfRule>
  </conditionalFormatting>
  <conditionalFormatting sqref="I52">
    <cfRule type="containsText" dxfId="668" priority="97" operator="containsText" text="f">
      <formula>NOT(ISERROR(SEARCH("f",I52)))</formula>
    </cfRule>
    <cfRule type="containsText" dxfId="667" priority="99" operator="containsText" text="&lt;">
      <formula>NOT(ISERROR(SEARCH("&lt;",I52)))</formula>
    </cfRule>
    <cfRule type="containsText" dxfId="666" priority="100" operator="containsText" text="n">
      <formula>NOT(ISERROR(SEARCH("n",I52)))</formula>
    </cfRule>
  </conditionalFormatting>
  <conditionalFormatting sqref="J52">
    <cfRule type="containsText" dxfId="665" priority="93" operator="containsText" text="f">
      <formula>NOT(ISERROR(SEARCH("f",J52)))</formula>
    </cfRule>
    <cfRule type="containsText" dxfId="664" priority="95" operator="containsText" text="&lt;">
      <formula>NOT(ISERROR(SEARCH("&lt;",J52)))</formula>
    </cfRule>
    <cfRule type="containsText" dxfId="663" priority="96" operator="containsText" text="n">
      <formula>NOT(ISERROR(SEARCH("n",J52)))</formula>
    </cfRule>
  </conditionalFormatting>
  <conditionalFormatting sqref="K52">
    <cfRule type="containsText" dxfId="662" priority="89" operator="containsText" text="f">
      <formula>NOT(ISERROR(SEARCH("f",K52)))</formula>
    </cfRule>
    <cfRule type="containsText" dxfId="661" priority="91" operator="containsText" text="&lt;">
      <formula>NOT(ISERROR(SEARCH("&lt;",K52)))</formula>
    </cfRule>
    <cfRule type="containsText" dxfId="660" priority="92" operator="containsText" text="n">
      <formula>NOT(ISERROR(SEARCH("n",K52)))</formula>
    </cfRule>
  </conditionalFormatting>
  <conditionalFormatting sqref="L52">
    <cfRule type="containsText" dxfId="659" priority="85" operator="containsText" text="f">
      <formula>NOT(ISERROR(SEARCH("f",L52)))</formula>
    </cfRule>
    <cfRule type="containsText" dxfId="658" priority="87" operator="containsText" text="&lt;">
      <formula>NOT(ISERROR(SEARCH("&lt;",L52)))</formula>
    </cfRule>
    <cfRule type="containsText" dxfId="657" priority="88" operator="containsText" text="n">
      <formula>NOT(ISERROR(SEARCH("n",L52)))</formula>
    </cfRule>
  </conditionalFormatting>
  <conditionalFormatting sqref="M52">
    <cfRule type="containsText" dxfId="656" priority="81" operator="containsText" text="f">
      <formula>NOT(ISERROR(SEARCH("f",M52)))</formula>
    </cfRule>
    <cfRule type="containsText" dxfId="655" priority="83" operator="containsText" text="&lt;">
      <formula>NOT(ISERROR(SEARCH("&lt;",M52)))</formula>
    </cfRule>
    <cfRule type="containsText" dxfId="654" priority="84" operator="containsText" text="n">
      <formula>NOT(ISERROR(SEARCH("n",M52)))</formula>
    </cfRule>
  </conditionalFormatting>
  <conditionalFormatting sqref="N52">
    <cfRule type="containsText" dxfId="653" priority="77" operator="containsText" text="f">
      <formula>NOT(ISERROR(SEARCH("f",N52)))</formula>
    </cfRule>
    <cfRule type="containsText" dxfId="652" priority="79" operator="containsText" text="&lt;">
      <formula>NOT(ISERROR(SEARCH("&lt;",N52)))</formula>
    </cfRule>
    <cfRule type="containsText" dxfId="651" priority="80" operator="containsText" text="n">
      <formula>NOT(ISERROR(SEARCH("n",N52)))</formula>
    </cfRule>
  </conditionalFormatting>
  <conditionalFormatting sqref="O52">
    <cfRule type="containsText" dxfId="650" priority="73" operator="containsText" text="f">
      <formula>NOT(ISERROR(SEARCH("f",O52)))</formula>
    </cfRule>
    <cfRule type="containsText" dxfId="649" priority="75" operator="containsText" text="&lt;">
      <formula>NOT(ISERROR(SEARCH("&lt;",O52)))</formula>
    </cfRule>
    <cfRule type="containsText" dxfId="648" priority="76" operator="containsText" text="n">
      <formula>NOT(ISERROR(SEARCH("n",O52)))</formula>
    </cfRule>
  </conditionalFormatting>
  <conditionalFormatting sqref="P52">
    <cfRule type="containsText" dxfId="647" priority="69" operator="containsText" text="f">
      <formula>NOT(ISERROR(SEARCH("f",P52)))</formula>
    </cfRule>
    <cfRule type="containsText" dxfId="646" priority="71" operator="containsText" text="&lt;">
      <formula>NOT(ISERROR(SEARCH("&lt;",P52)))</formula>
    </cfRule>
    <cfRule type="containsText" dxfId="645" priority="72" operator="containsText" text="n">
      <formula>NOT(ISERROR(SEARCH("n",P52)))</formula>
    </cfRule>
  </conditionalFormatting>
  <conditionalFormatting sqref="Q52">
    <cfRule type="containsText" dxfId="644" priority="65" operator="containsText" text="f">
      <formula>NOT(ISERROR(SEARCH("f",Q52)))</formula>
    </cfRule>
    <cfRule type="containsText" dxfId="643" priority="67" operator="containsText" text="&lt;">
      <formula>NOT(ISERROR(SEARCH("&lt;",Q52)))</formula>
    </cfRule>
    <cfRule type="containsText" dxfId="642" priority="68" operator="containsText" text="n">
      <formula>NOT(ISERROR(SEARCH("n",Q52)))</formula>
    </cfRule>
  </conditionalFormatting>
  <conditionalFormatting sqref="R52">
    <cfRule type="containsText" dxfId="641" priority="61" operator="containsText" text="f">
      <formula>NOT(ISERROR(SEARCH("f",R52)))</formula>
    </cfRule>
    <cfRule type="containsText" dxfId="640" priority="63" operator="containsText" text="&lt;">
      <formula>NOT(ISERROR(SEARCH("&lt;",R52)))</formula>
    </cfRule>
    <cfRule type="containsText" dxfId="639" priority="64" operator="containsText" text="n">
      <formula>NOT(ISERROR(SEARCH("n",R52)))</formula>
    </cfRule>
  </conditionalFormatting>
  <conditionalFormatting sqref="S52">
    <cfRule type="containsText" dxfId="638" priority="57" operator="containsText" text="f">
      <formula>NOT(ISERROR(SEARCH("f",S52)))</formula>
    </cfRule>
    <cfRule type="containsText" dxfId="637" priority="59" operator="containsText" text="&lt;">
      <formula>NOT(ISERROR(SEARCH("&lt;",S52)))</formula>
    </cfRule>
    <cfRule type="containsText" dxfId="636" priority="60" operator="containsText" text="n">
      <formula>NOT(ISERROR(SEARCH("n",S52)))</formula>
    </cfRule>
  </conditionalFormatting>
  <conditionalFormatting sqref="T52">
    <cfRule type="containsText" dxfId="635" priority="53" operator="containsText" text="f">
      <formula>NOT(ISERROR(SEARCH("f",T52)))</formula>
    </cfRule>
    <cfRule type="containsText" dxfId="634" priority="55" operator="containsText" text="&lt;">
      <formula>NOT(ISERROR(SEARCH("&lt;",T52)))</formula>
    </cfRule>
    <cfRule type="containsText" dxfId="633" priority="56" operator="containsText" text="n">
      <formula>NOT(ISERROR(SEARCH("n",T52)))</formula>
    </cfRule>
  </conditionalFormatting>
  <conditionalFormatting sqref="U52">
    <cfRule type="containsText" dxfId="632" priority="49" operator="containsText" text="f">
      <formula>NOT(ISERROR(SEARCH("f",U52)))</formula>
    </cfRule>
    <cfRule type="containsText" dxfId="631" priority="51" operator="containsText" text="&lt;">
      <formula>NOT(ISERROR(SEARCH("&lt;",U52)))</formula>
    </cfRule>
    <cfRule type="containsText" dxfId="630" priority="52" operator="containsText" text="n">
      <formula>NOT(ISERROR(SEARCH("n",U52)))</formula>
    </cfRule>
  </conditionalFormatting>
  <conditionalFormatting sqref="V52">
    <cfRule type="containsText" dxfId="629" priority="45" operator="containsText" text="f">
      <formula>NOT(ISERROR(SEARCH("f",V52)))</formula>
    </cfRule>
    <cfRule type="containsText" dxfId="628" priority="47" operator="containsText" text="&lt;">
      <formula>NOT(ISERROR(SEARCH("&lt;",V52)))</formula>
    </cfRule>
    <cfRule type="containsText" dxfId="627" priority="48" operator="containsText" text="n">
      <formula>NOT(ISERROR(SEARCH("n",V52)))</formula>
    </cfRule>
  </conditionalFormatting>
  <conditionalFormatting sqref="W52">
    <cfRule type="containsText" dxfId="626" priority="41" operator="containsText" text="f">
      <formula>NOT(ISERROR(SEARCH("f",W52)))</formula>
    </cfRule>
    <cfRule type="containsText" dxfId="625" priority="43" operator="containsText" text="&lt;">
      <formula>NOT(ISERROR(SEARCH("&lt;",W52)))</formula>
    </cfRule>
    <cfRule type="containsText" dxfId="624" priority="44" operator="containsText" text="n">
      <formula>NOT(ISERROR(SEARCH("n",W52)))</formula>
    </cfRule>
  </conditionalFormatting>
  <conditionalFormatting sqref="X52">
    <cfRule type="containsText" dxfId="623" priority="37" operator="containsText" text="f">
      <formula>NOT(ISERROR(SEARCH("f",X52)))</formula>
    </cfRule>
    <cfRule type="containsText" dxfId="622" priority="39" operator="containsText" text="&lt;">
      <formula>NOT(ISERROR(SEARCH("&lt;",X52)))</formula>
    </cfRule>
    <cfRule type="containsText" dxfId="621" priority="40" operator="containsText" text="n">
      <formula>NOT(ISERROR(SEARCH("n",X52)))</formula>
    </cfRule>
  </conditionalFormatting>
  <conditionalFormatting sqref="Y52">
    <cfRule type="containsText" dxfId="620" priority="33" operator="containsText" text="f">
      <formula>NOT(ISERROR(SEARCH("f",Y52)))</formula>
    </cfRule>
    <cfRule type="containsText" dxfId="619" priority="35" operator="containsText" text="&lt;">
      <formula>NOT(ISERROR(SEARCH("&lt;",Y52)))</formula>
    </cfRule>
    <cfRule type="containsText" dxfId="618" priority="36" operator="containsText" text="n">
      <formula>NOT(ISERROR(SEARCH("n",Y52)))</formula>
    </cfRule>
  </conditionalFormatting>
  <conditionalFormatting sqref="Z52">
    <cfRule type="containsText" dxfId="617" priority="29" operator="containsText" text="f">
      <formula>NOT(ISERROR(SEARCH("f",Z52)))</formula>
    </cfRule>
    <cfRule type="containsText" dxfId="616" priority="31" operator="containsText" text="&lt;">
      <formula>NOT(ISERROR(SEARCH("&lt;",Z52)))</formula>
    </cfRule>
    <cfRule type="containsText" dxfId="615" priority="32" operator="containsText" text="n">
      <formula>NOT(ISERROR(SEARCH("n",Z52)))</formula>
    </cfRule>
  </conditionalFormatting>
  <conditionalFormatting sqref="AA52">
    <cfRule type="containsText" dxfId="614" priority="25" operator="containsText" text="f">
      <formula>NOT(ISERROR(SEARCH("f",AA52)))</formula>
    </cfRule>
    <cfRule type="containsText" dxfId="613" priority="27" operator="containsText" text="&lt;">
      <formula>NOT(ISERROR(SEARCH("&lt;",AA52)))</formula>
    </cfRule>
    <cfRule type="containsText" dxfId="612" priority="28" operator="containsText" text="n">
      <formula>NOT(ISERROR(SEARCH("n",AA52)))</formula>
    </cfRule>
  </conditionalFormatting>
  <conditionalFormatting sqref="AB52">
    <cfRule type="containsText" dxfId="611" priority="21" operator="containsText" text="f">
      <formula>NOT(ISERROR(SEARCH("f",AB52)))</formula>
    </cfRule>
    <cfRule type="containsText" dxfId="610" priority="23" operator="containsText" text="&lt;">
      <formula>NOT(ISERROR(SEARCH("&lt;",AB52)))</formula>
    </cfRule>
    <cfRule type="containsText" dxfId="609" priority="24" operator="containsText" text="n">
      <formula>NOT(ISERROR(SEARCH("n",AB52)))</formula>
    </cfRule>
  </conditionalFormatting>
  <conditionalFormatting sqref="AC52">
    <cfRule type="containsText" dxfId="608" priority="17" operator="containsText" text="f">
      <formula>NOT(ISERROR(SEARCH("f",AC52)))</formula>
    </cfRule>
    <cfRule type="containsText" dxfId="607" priority="19" operator="containsText" text="&lt;">
      <formula>NOT(ISERROR(SEARCH("&lt;",AC52)))</formula>
    </cfRule>
    <cfRule type="containsText" dxfId="606" priority="20" operator="containsText" text="n">
      <formula>NOT(ISERROR(SEARCH("n",AC52)))</formula>
    </cfRule>
  </conditionalFormatting>
  <conditionalFormatting sqref="AD52">
    <cfRule type="containsText" dxfId="605" priority="13" operator="containsText" text="f">
      <formula>NOT(ISERROR(SEARCH("f",AD52)))</formula>
    </cfRule>
    <cfRule type="containsText" dxfId="604" priority="15" operator="containsText" text="&lt;">
      <formula>NOT(ISERROR(SEARCH("&lt;",AD52)))</formula>
    </cfRule>
    <cfRule type="containsText" dxfId="603" priority="16" operator="containsText" text="n">
      <formula>NOT(ISERROR(SEARCH("n",AD52)))</formula>
    </cfRule>
  </conditionalFormatting>
  <conditionalFormatting sqref="AE52">
    <cfRule type="containsText" dxfId="602" priority="9" operator="containsText" text="f">
      <formula>NOT(ISERROR(SEARCH("f",AE52)))</formula>
    </cfRule>
    <cfRule type="containsText" dxfId="601" priority="11" operator="containsText" text="&lt;">
      <formula>NOT(ISERROR(SEARCH("&lt;",AE52)))</formula>
    </cfRule>
    <cfRule type="containsText" dxfId="600" priority="12" operator="containsText" text="n">
      <formula>NOT(ISERROR(SEARCH("n",AE52)))</formula>
    </cfRule>
  </conditionalFormatting>
  <conditionalFormatting sqref="AF52">
    <cfRule type="containsText" dxfId="599" priority="5" operator="containsText" text="f">
      <formula>NOT(ISERROR(SEARCH("f",AF52)))</formula>
    </cfRule>
    <cfRule type="containsText" dxfId="598" priority="7" operator="containsText" text="&lt;">
      <formula>NOT(ISERROR(SEARCH("&lt;",AF52)))</formula>
    </cfRule>
    <cfRule type="containsText" dxfId="597" priority="8" operator="containsText" text="n">
      <formula>NOT(ISERROR(SEARCH("n",AF52)))</formula>
    </cfRule>
  </conditionalFormatting>
  <conditionalFormatting sqref="AG52">
    <cfRule type="containsText" dxfId="596" priority="1" operator="containsText" text="f">
      <formula>NOT(ISERROR(SEARCH("f",AG52)))</formula>
    </cfRule>
    <cfRule type="containsText" dxfId="595" priority="3" operator="containsText" text="&lt;">
      <formula>NOT(ISERROR(SEARCH("&lt;",AG52)))</formula>
    </cfRule>
    <cfRule type="containsText" dxfId="594" priority="4" operator="containsText" text="n">
      <formula>NOT(ISERROR(SEARCH("n",AG52)))</formula>
    </cfRule>
  </conditionalFormatting>
  <hyperlinks>
    <hyperlink ref="B18" location="_ftn3" display="_ftn3" xr:uid="{00000000-0004-0000-0600-000000000000}"/>
  </hyperlink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79" operator="containsText" id="{62F06F2E-DA29-40B6-9012-9324F57861A1}">
            <xm:f>NOT(ISERROR(SEARCH("-",D10)))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D10:D51</xm:sqref>
        </x14:conditionalFormatting>
        <x14:conditionalFormatting xmlns:xm="http://schemas.microsoft.com/office/excel/2006/main">
          <x14:cfRule type="containsText" priority="1055" operator="containsText" id="{72AF80D1-7901-426E-A586-1CF95FF80FA8}">
            <xm:f>NOT(ISERROR(SEARCH("-",E10)))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E10 E12:E51</xm:sqref>
        </x14:conditionalFormatting>
        <x14:conditionalFormatting xmlns:xm="http://schemas.microsoft.com/office/excel/2006/main">
          <x14:cfRule type="containsText" priority="1031" operator="containsText" id="{E0DAF1BC-5A1A-4117-9B0D-F44E592FBCD0}">
            <xm:f>NOT(ISERROR(SEARCH("-",F10)))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F10 F12:F51</xm:sqref>
        </x14:conditionalFormatting>
        <x14:conditionalFormatting xmlns:xm="http://schemas.microsoft.com/office/excel/2006/main">
          <x14:cfRule type="containsText" priority="1007" operator="containsText" id="{212B4133-0D3D-4D38-8BA0-424D5C911133}">
            <xm:f>NOT(ISERROR(SEARCH("-",G10)))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G10 G12:G51</xm:sqref>
        </x14:conditionalFormatting>
        <x14:conditionalFormatting xmlns:xm="http://schemas.microsoft.com/office/excel/2006/main">
          <x14:cfRule type="containsText" priority="983" operator="containsText" id="{DEDD9D12-B72A-4628-BA44-BEDA4B9239D0}">
            <xm:f>NOT(ISERROR(SEARCH("-",H10)))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H10 H12:H51</xm:sqref>
        </x14:conditionalFormatting>
        <x14:conditionalFormatting xmlns:xm="http://schemas.microsoft.com/office/excel/2006/main">
          <x14:cfRule type="containsText" priority="959" operator="containsText" id="{EF5DD1F5-D223-4D53-8569-B6E7AB41D3F5}">
            <xm:f>NOT(ISERROR(SEARCH("-",I10)))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I10 I12:I51</xm:sqref>
        </x14:conditionalFormatting>
        <x14:conditionalFormatting xmlns:xm="http://schemas.microsoft.com/office/excel/2006/main">
          <x14:cfRule type="containsText" priority="935" operator="containsText" id="{9A273589-5439-4E6F-A93A-8B5B255E14D0}">
            <xm:f>NOT(ISERROR(SEARCH("-",J10)))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J10 J12:J51</xm:sqref>
        </x14:conditionalFormatting>
        <x14:conditionalFormatting xmlns:xm="http://schemas.microsoft.com/office/excel/2006/main">
          <x14:cfRule type="containsText" priority="911" operator="containsText" id="{70E54C19-BD7B-4B43-A30E-DAAA16496EE7}">
            <xm:f>NOT(ISERROR(SEARCH("-",K10)))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K10 K12:K51</xm:sqref>
        </x14:conditionalFormatting>
        <x14:conditionalFormatting xmlns:xm="http://schemas.microsoft.com/office/excel/2006/main">
          <x14:cfRule type="containsText" priority="887" operator="containsText" id="{8558B09B-52C9-4517-8D2C-244A5DC04217}">
            <xm:f>NOT(ISERROR(SEARCH("-",L10)))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L10 L12:L51</xm:sqref>
        </x14:conditionalFormatting>
        <x14:conditionalFormatting xmlns:xm="http://schemas.microsoft.com/office/excel/2006/main">
          <x14:cfRule type="containsText" priority="863" operator="containsText" id="{C9DFD460-1373-43B3-89FC-51BE9B07D219}">
            <xm:f>NOT(ISERROR(SEARCH("-",M10)))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M10 M12:M51</xm:sqref>
        </x14:conditionalFormatting>
        <x14:conditionalFormatting xmlns:xm="http://schemas.microsoft.com/office/excel/2006/main">
          <x14:cfRule type="containsText" priority="839" operator="containsText" id="{B3FF430C-974E-4CED-9D23-724C5F411B80}">
            <xm:f>NOT(ISERROR(SEARCH("-",N10)))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N10 N12:N51</xm:sqref>
        </x14:conditionalFormatting>
        <x14:conditionalFormatting xmlns:xm="http://schemas.microsoft.com/office/excel/2006/main">
          <x14:cfRule type="containsText" priority="815" operator="containsText" id="{AD9D2FA7-27C7-42BF-A388-CBDE1A10A849}">
            <xm:f>NOT(ISERROR(SEARCH("-",O10)))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O10 O12:O51</xm:sqref>
        </x14:conditionalFormatting>
        <x14:conditionalFormatting xmlns:xm="http://schemas.microsoft.com/office/excel/2006/main">
          <x14:cfRule type="containsText" priority="791" operator="containsText" id="{9AE60882-6C32-4556-8822-BC9C06F29ABF}">
            <xm:f>NOT(ISERROR(SEARCH("-",P10)))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P10 P12:P51</xm:sqref>
        </x14:conditionalFormatting>
        <x14:conditionalFormatting xmlns:xm="http://schemas.microsoft.com/office/excel/2006/main">
          <x14:cfRule type="containsText" priority="767" operator="containsText" id="{72713B1B-DCC8-4233-A4B2-4481BEEB5109}">
            <xm:f>NOT(ISERROR(SEARCH("-",Q10)))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Q10 Q12:Q51</xm:sqref>
        </x14:conditionalFormatting>
        <x14:conditionalFormatting xmlns:xm="http://schemas.microsoft.com/office/excel/2006/main">
          <x14:cfRule type="containsText" priority="743" operator="containsText" id="{A3A10B78-3223-4E48-A55C-347245C44FC7}">
            <xm:f>NOT(ISERROR(SEARCH("-",R10)))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R10 R12:R51</xm:sqref>
        </x14:conditionalFormatting>
        <x14:conditionalFormatting xmlns:xm="http://schemas.microsoft.com/office/excel/2006/main">
          <x14:cfRule type="containsText" priority="719" operator="containsText" id="{92DD6052-AD01-43FF-9457-9205FDD4FE66}">
            <xm:f>NOT(ISERROR(SEARCH("-",S10)))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S10 S12:S51</xm:sqref>
        </x14:conditionalFormatting>
        <x14:conditionalFormatting xmlns:xm="http://schemas.microsoft.com/office/excel/2006/main">
          <x14:cfRule type="containsText" priority="695" operator="containsText" id="{C5217F6D-12B9-45C9-9EC1-AF4CA52F319F}">
            <xm:f>NOT(ISERROR(SEARCH("-",T10)))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T10 T12:T51</xm:sqref>
        </x14:conditionalFormatting>
        <x14:conditionalFormatting xmlns:xm="http://schemas.microsoft.com/office/excel/2006/main">
          <x14:cfRule type="containsText" priority="671" operator="containsText" id="{0B707320-7D57-4566-9AC3-ECD9191E1DBF}">
            <xm:f>NOT(ISERROR(SEARCH("-",U10)))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U10 U12:U51</xm:sqref>
        </x14:conditionalFormatting>
        <x14:conditionalFormatting xmlns:xm="http://schemas.microsoft.com/office/excel/2006/main">
          <x14:cfRule type="containsText" priority="647" operator="containsText" id="{9EE71F89-5000-473F-AEEB-2862D189F59F}">
            <xm:f>NOT(ISERROR(SEARCH("-",V10)))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V10 V12:V51</xm:sqref>
        </x14:conditionalFormatting>
        <x14:conditionalFormatting xmlns:xm="http://schemas.microsoft.com/office/excel/2006/main">
          <x14:cfRule type="containsText" priority="623" operator="containsText" id="{722F3DCF-F914-48AC-8D2D-CDB7CCDFDF54}">
            <xm:f>NOT(ISERROR(SEARCH("-",W10)))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W10 W12:W51</xm:sqref>
        </x14:conditionalFormatting>
        <x14:conditionalFormatting xmlns:xm="http://schemas.microsoft.com/office/excel/2006/main">
          <x14:cfRule type="containsText" priority="599" operator="containsText" id="{2F5A5B8C-1188-49D4-AD92-B78BC12D83D0}">
            <xm:f>NOT(ISERROR(SEARCH("-",X10)))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X10 X12:X51</xm:sqref>
        </x14:conditionalFormatting>
        <x14:conditionalFormatting xmlns:xm="http://schemas.microsoft.com/office/excel/2006/main">
          <x14:cfRule type="containsText" priority="575" operator="containsText" id="{18D3F731-733E-4098-A286-9D1C041BAEF9}">
            <xm:f>NOT(ISERROR(SEARCH("-",Y10)))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Y10 Y12:Y51</xm:sqref>
        </x14:conditionalFormatting>
        <x14:conditionalFormatting xmlns:xm="http://schemas.microsoft.com/office/excel/2006/main">
          <x14:cfRule type="containsText" priority="551" operator="containsText" id="{CC9A7E58-22EE-4B65-B508-2C248847574B}">
            <xm:f>NOT(ISERROR(SEARCH("-",Z10)))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Z10 Z12:Z51</xm:sqref>
        </x14:conditionalFormatting>
        <x14:conditionalFormatting xmlns:xm="http://schemas.microsoft.com/office/excel/2006/main">
          <x14:cfRule type="containsText" priority="527" operator="containsText" id="{3876CCE1-3C5B-4116-9C5F-704CC0E7BA16}">
            <xm:f>NOT(ISERROR(SEARCH("-",AA10)))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AA10 AA12:AA51</xm:sqref>
        </x14:conditionalFormatting>
        <x14:conditionalFormatting xmlns:xm="http://schemas.microsoft.com/office/excel/2006/main">
          <x14:cfRule type="containsText" priority="503" operator="containsText" id="{A0032ED5-9668-49AA-AC18-B65AAE5581F4}">
            <xm:f>NOT(ISERROR(SEARCH("-",AB10)))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AB10 AB12:AB51</xm:sqref>
        </x14:conditionalFormatting>
        <x14:conditionalFormatting xmlns:xm="http://schemas.microsoft.com/office/excel/2006/main">
          <x14:cfRule type="containsText" priority="479" operator="containsText" id="{F88EDDFA-011E-4A5A-A646-35E8BEFD5727}">
            <xm:f>NOT(ISERROR(SEARCH("-",AC10)))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AC10 AC12:AC51</xm:sqref>
        </x14:conditionalFormatting>
        <x14:conditionalFormatting xmlns:xm="http://schemas.microsoft.com/office/excel/2006/main">
          <x14:cfRule type="containsText" priority="455" operator="containsText" id="{6DEA015A-4980-44FB-875A-C25F4F0C4550}">
            <xm:f>NOT(ISERROR(SEARCH("-",AD10)))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AD10 AD12:AD51</xm:sqref>
        </x14:conditionalFormatting>
        <x14:conditionalFormatting xmlns:xm="http://schemas.microsoft.com/office/excel/2006/main">
          <x14:cfRule type="containsText" priority="431" operator="containsText" id="{59D6D391-4289-4842-8970-B17049D0C836}">
            <xm:f>NOT(ISERROR(SEARCH("-",AE10)))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AE10 AE12:AE51</xm:sqref>
        </x14:conditionalFormatting>
        <x14:conditionalFormatting xmlns:xm="http://schemas.microsoft.com/office/excel/2006/main">
          <x14:cfRule type="containsText" priority="407" operator="containsText" id="{DE1498E5-A32C-477A-8322-26F074E1EFF4}">
            <xm:f>NOT(ISERROR(SEARCH("-",AF10)))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AF10 AF12:AF51</xm:sqref>
        </x14:conditionalFormatting>
        <x14:conditionalFormatting xmlns:xm="http://schemas.microsoft.com/office/excel/2006/main">
          <x14:cfRule type="containsText" priority="383" operator="containsText" id="{61E118F1-41EA-43DD-8ABC-B3A71294B254}">
            <xm:f>NOT(ISERROR(SEARCH("-",AG10)))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AG10 AG12:AG51</xm:sqref>
        </x14:conditionalFormatting>
        <x14:conditionalFormatting xmlns:xm="http://schemas.microsoft.com/office/excel/2006/main">
          <x14:cfRule type="containsText" priority="374" operator="containsText" id="{B04016D1-CD9E-4EEB-AC6C-F66E9C5CC3C9}">
            <xm:f>NOT(ISERROR(SEARCH("-",E11)))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ontainsText" priority="365" operator="containsText" id="{BC50EF37-FC93-40D0-85B3-8A4D5964ED5D}">
            <xm:f>NOT(ISERROR(SEARCH("-",F11)))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containsText" priority="356" operator="containsText" id="{A2431C20-3DE0-4664-A4D6-2E68818F0F88}">
            <xm:f>NOT(ISERROR(SEARCH("-",G11)))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347" operator="containsText" id="{B69CAF4B-D107-482A-80F9-1A0D93D9D793}">
            <xm:f>NOT(ISERROR(SEARCH("-",H11)))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338" operator="containsText" id="{977A8C02-E485-4203-B5ED-B224FDB14655}">
            <xm:f>NOT(ISERROR(SEARCH("-",I11)))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containsText" priority="329" operator="containsText" id="{8C645D7D-5C0D-4CC2-9162-A01B4AC59686}">
            <xm:f>NOT(ISERROR(SEARCH("-",J11)))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ontainsText" priority="320" operator="containsText" id="{529C5186-845A-4358-820C-CF0A4BD839D8}">
            <xm:f>NOT(ISERROR(SEARCH("-",K11)))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311" operator="containsText" id="{D2EE1981-38B3-4EAF-9688-B4796223B9B2}">
            <xm:f>NOT(ISERROR(SEARCH("-",L11)))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ontainsText" priority="302" operator="containsText" id="{F8BDEE3C-7430-4326-A812-15EA82E081BA}">
            <xm:f>NOT(ISERROR(SEARCH("-",M11)))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M11</xm:sqref>
        </x14:conditionalFormatting>
        <x14:conditionalFormatting xmlns:xm="http://schemas.microsoft.com/office/excel/2006/main">
          <x14:cfRule type="containsText" priority="293" operator="containsText" id="{58B6BC89-5D14-46AA-8821-816108A99081}">
            <xm:f>NOT(ISERROR(SEARCH("-",N11)))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ontainsText" priority="284" operator="containsText" id="{0634CB9F-9696-41A4-8600-4AB40BDAADEE}">
            <xm:f>NOT(ISERROR(SEARCH("-",O11)))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containsText" priority="275" operator="containsText" id="{EE2EEA7E-DF17-44E0-A962-63F8FAD5ECCE}">
            <xm:f>NOT(ISERROR(SEARCH("-",P11)))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containsText" priority="266" operator="containsText" id="{3EE49451-EA33-4DE7-BD80-4E2349776AA5}">
            <xm:f>NOT(ISERROR(SEARCH("-",Q11)))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Q11</xm:sqref>
        </x14:conditionalFormatting>
        <x14:conditionalFormatting xmlns:xm="http://schemas.microsoft.com/office/excel/2006/main">
          <x14:cfRule type="containsText" priority="257" operator="containsText" id="{0FF14E15-58BD-4D80-B4A4-AA1CFBE6E3C1}">
            <xm:f>NOT(ISERROR(SEARCH("-",R11)))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R11</xm:sqref>
        </x14:conditionalFormatting>
        <x14:conditionalFormatting xmlns:xm="http://schemas.microsoft.com/office/excel/2006/main">
          <x14:cfRule type="containsText" priority="248" operator="containsText" id="{96A5891A-1B4A-491F-9042-F7474D60BF57}">
            <xm:f>NOT(ISERROR(SEARCH("-",S11)))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containsText" priority="239" operator="containsText" id="{502FD517-9C83-4F5F-ADDE-557ED7A8E7CD}">
            <xm:f>NOT(ISERROR(SEARCH("-",T11)))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T11</xm:sqref>
        </x14:conditionalFormatting>
        <x14:conditionalFormatting xmlns:xm="http://schemas.microsoft.com/office/excel/2006/main">
          <x14:cfRule type="containsText" priority="230" operator="containsText" id="{CB2F372A-BF31-4064-B4E4-DBBC22590E30}">
            <xm:f>NOT(ISERROR(SEARCH("-",U11)))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U11</xm:sqref>
        </x14:conditionalFormatting>
        <x14:conditionalFormatting xmlns:xm="http://schemas.microsoft.com/office/excel/2006/main">
          <x14:cfRule type="containsText" priority="221" operator="containsText" id="{157F6B88-24A5-4404-A5DC-31B31B9D538B}">
            <xm:f>NOT(ISERROR(SEARCH("-",V11)))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containsText" priority="212" operator="containsText" id="{8F280D6E-00C3-4E58-B236-22ABEBA73C5B}">
            <xm:f>NOT(ISERROR(SEARCH("-",W11)))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W11</xm:sqref>
        </x14:conditionalFormatting>
        <x14:conditionalFormatting xmlns:xm="http://schemas.microsoft.com/office/excel/2006/main">
          <x14:cfRule type="containsText" priority="203" operator="containsText" id="{715E0131-767B-4AA8-A6A4-83D7B67EDDEE}">
            <xm:f>NOT(ISERROR(SEARCH("-",X11)))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X11</xm:sqref>
        </x14:conditionalFormatting>
        <x14:conditionalFormatting xmlns:xm="http://schemas.microsoft.com/office/excel/2006/main">
          <x14:cfRule type="containsText" priority="194" operator="containsText" id="{EF4A1900-47B4-4A44-A3BB-EE322818B000}">
            <xm:f>NOT(ISERROR(SEARCH("-",Y11)))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Y11</xm:sqref>
        </x14:conditionalFormatting>
        <x14:conditionalFormatting xmlns:xm="http://schemas.microsoft.com/office/excel/2006/main">
          <x14:cfRule type="containsText" priority="185" operator="containsText" id="{627C2774-6D5B-4205-838D-E75372FA9502}">
            <xm:f>NOT(ISERROR(SEARCH("-",Z11)))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Z11</xm:sqref>
        </x14:conditionalFormatting>
        <x14:conditionalFormatting xmlns:xm="http://schemas.microsoft.com/office/excel/2006/main">
          <x14:cfRule type="containsText" priority="176" operator="containsText" id="{EF9C690E-9832-4CFE-8E95-30F1E9A102F5}">
            <xm:f>NOT(ISERROR(SEARCH("-",AA11)))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AA11</xm:sqref>
        </x14:conditionalFormatting>
        <x14:conditionalFormatting xmlns:xm="http://schemas.microsoft.com/office/excel/2006/main">
          <x14:cfRule type="containsText" priority="167" operator="containsText" id="{5F53C43E-EE54-4C72-911E-A589A17E297D}">
            <xm:f>NOT(ISERROR(SEARCH("-",AB11)))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AB11</xm:sqref>
        </x14:conditionalFormatting>
        <x14:conditionalFormatting xmlns:xm="http://schemas.microsoft.com/office/excel/2006/main">
          <x14:cfRule type="containsText" priority="158" operator="containsText" id="{FDFE0B87-B442-455D-8EDF-E2EFFA2633C0}">
            <xm:f>NOT(ISERROR(SEARCH("-",AC11)))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AC11</xm:sqref>
        </x14:conditionalFormatting>
        <x14:conditionalFormatting xmlns:xm="http://schemas.microsoft.com/office/excel/2006/main">
          <x14:cfRule type="containsText" priority="149" operator="containsText" id="{7323D6E7-CB3F-4A5E-B451-395ACBB11429}">
            <xm:f>NOT(ISERROR(SEARCH("-",AD11)))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AD11</xm:sqref>
        </x14:conditionalFormatting>
        <x14:conditionalFormatting xmlns:xm="http://schemas.microsoft.com/office/excel/2006/main">
          <x14:cfRule type="containsText" priority="140" operator="containsText" id="{957CDC23-EB26-4DFE-A413-B0DCAC6E1DF7}">
            <xm:f>NOT(ISERROR(SEARCH("-",AE11)))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AE11</xm:sqref>
        </x14:conditionalFormatting>
        <x14:conditionalFormatting xmlns:xm="http://schemas.microsoft.com/office/excel/2006/main">
          <x14:cfRule type="containsText" priority="131" operator="containsText" id="{8E916807-03E5-46CF-8BCD-150A0465377E}">
            <xm:f>NOT(ISERROR(SEARCH("-",AF11)))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AF11</xm:sqref>
        </x14:conditionalFormatting>
        <x14:conditionalFormatting xmlns:xm="http://schemas.microsoft.com/office/excel/2006/main">
          <x14:cfRule type="containsText" priority="122" operator="containsText" id="{9418DD94-996C-48F7-8D1A-1F310CF5C7F2}">
            <xm:f>NOT(ISERROR(SEARCH("-",AG11)))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AG11</xm:sqref>
        </x14:conditionalFormatting>
        <x14:conditionalFormatting xmlns:xm="http://schemas.microsoft.com/office/excel/2006/main">
          <x14:cfRule type="containsText" priority="118" operator="containsText" id="{B7DC82A8-1FAD-4A59-BA0F-9BE98111E700}">
            <xm:f>NOT(ISERROR(SEARCH("-",D52)))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D52</xm:sqref>
        </x14:conditionalFormatting>
        <x14:conditionalFormatting xmlns:xm="http://schemas.microsoft.com/office/excel/2006/main">
          <x14:cfRule type="containsText" priority="114" operator="containsText" id="{D9970A64-0BAF-488B-9F83-8F897AF7D232}">
            <xm:f>NOT(ISERROR(SEARCH("-",E52)))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E52</xm:sqref>
        </x14:conditionalFormatting>
        <x14:conditionalFormatting xmlns:xm="http://schemas.microsoft.com/office/excel/2006/main">
          <x14:cfRule type="containsText" priority="110" operator="containsText" id="{FE4F93B0-040B-4788-B479-149FFCFF8F39}">
            <xm:f>NOT(ISERROR(SEARCH("-",F52)))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F52</xm:sqref>
        </x14:conditionalFormatting>
        <x14:conditionalFormatting xmlns:xm="http://schemas.microsoft.com/office/excel/2006/main">
          <x14:cfRule type="containsText" priority="106" operator="containsText" id="{E63013B4-E116-4D9F-953A-97AC3DC421F6}">
            <xm:f>NOT(ISERROR(SEARCH("-",G52)))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G52</xm:sqref>
        </x14:conditionalFormatting>
        <x14:conditionalFormatting xmlns:xm="http://schemas.microsoft.com/office/excel/2006/main">
          <x14:cfRule type="containsText" priority="102" operator="containsText" id="{26F4F5B3-68A1-470F-9649-976C188D8515}">
            <xm:f>NOT(ISERROR(SEARCH("-",H52)))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ontainsText" priority="98" operator="containsText" id="{D1C902FD-672B-4516-9D4E-9767337EE115}">
            <xm:f>NOT(ISERROR(SEARCH("-",I52)))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I52</xm:sqref>
        </x14:conditionalFormatting>
        <x14:conditionalFormatting xmlns:xm="http://schemas.microsoft.com/office/excel/2006/main">
          <x14:cfRule type="containsText" priority="94" operator="containsText" id="{BD5B8C33-9953-469D-B1C1-F747F5670FF1}">
            <xm:f>NOT(ISERROR(SEARCH("-",J52)))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J52</xm:sqref>
        </x14:conditionalFormatting>
        <x14:conditionalFormatting xmlns:xm="http://schemas.microsoft.com/office/excel/2006/main">
          <x14:cfRule type="containsText" priority="90" operator="containsText" id="{9D2FFAC6-CD8C-4146-9443-C727E53A6D62}">
            <xm:f>NOT(ISERROR(SEARCH("-",K52)))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K52</xm:sqref>
        </x14:conditionalFormatting>
        <x14:conditionalFormatting xmlns:xm="http://schemas.microsoft.com/office/excel/2006/main">
          <x14:cfRule type="containsText" priority="86" operator="containsText" id="{BEE7EE61-72CD-4DF1-875D-2ABC006D9301}">
            <xm:f>NOT(ISERROR(SEARCH("-",L52)))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L52</xm:sqref>
        </x14:conditionalFormatting>
        <x14:conditionalFormatting xmlns:xm="http://schemas.microsoft.com/office/excel/2006/main">
          <x14:cfRule type="containsText" priority="82" operator="containsText" id="{698104E7-031E-4900-83ED-3524A75890D2}">
            <xm:f>NOT(ISERROR(SEARCH("-",M52)))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M52</xm:sqref>
        </x14:conditionalFormatting>
        <x14:conditionalFormatting xmlns:xm="http://schemas.microsoft.com/office/excel/2006/main">
          <x14:cfRule type="containsText" priority="78" operator="containsText" id="{D08E8132-5353-4AC2-A435-36289553AAD6}">
            <xm:f>NOT(ISERROR(SEARCH("-",N52)))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N52</xm:sqref>
        </x14:conditionalFormatting>
        <x14:conditionalFormatting xmlns:xm="http://schemas.microsoft.com/office/excel/2006/main">
          <x14:cfRule type="containsText" priority="74" operator="containsText" id="{3986966D-4899-4180-824A-A2BD0048E609}">
            <xm:f>NOT(ISERROR(SEARCH("-",O52)))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O52</xm:sqref>
        </x14:conditionalFormatting>
        <x14:conditionalFormatting xmlns:xm="http://schemas.microsoft.com/office/excel/2006/main">
          <x14:cfRule type="containsText" priority="70" operator="containsText" id="{544C10AA-A58B-45DD-90A5-A7497B8B4560}">
            <xm:f>NOT(ISERROR(SEARCH("-",P52)))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P52</xm:sqref>
        </x14:conditionalFormatting>
        <x14:conditionalFormatting xmlns:xm="http://schemas.microsoft.com/office/excel/2006/main">
          <x14:cfRule type="containsText" priority="66" operator="containsText" id="{9F69D8B2-B9E0-4D01-A6C6-B5D9C93B4102}">
            <xm:f>NOT(ISERROR(SEARCH("-",Q52)))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Q52</xm:sqref>
        </x14:conditionalFormatting>
        <x14:conditionalFormatting xmlns:xm="http://schemas.microsoft.com/office/excel/2006/main">
          <x14:cfRule type="containsText" priority="62" operator="containsText" id="{56208AF5-5714-4C62-9EEC-50BE89F9BA56}">
            <xm:f>NOT(ISERROR(SEARCH("-",R52)))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R52</xm:sqref>
        </x14:conditionalFormatting>
        <x14:conditionalFormatting xmlns:xm="http://schemas.microsoft.com/office/excel/2006/main">
          <x14:cfRule type="containsText" priority="58" operator="containsText" id="{11A16D9E-5AE8-4AF1-AA5A-144E044BAF6B}">
            <xm:f>NOT(ISERROR(SEARCH("-",S52)))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S52</xm:sqref>
        </x14:conditionalFormatting>
        <x14:conditionalFormatting xmlns:xm="http://schemas.microsoft.com/office/excel/2006/main">
          <x14:cfRule type="containsText" priority="54" operator="containsText" id="{8578FD01-90FC-4C74-8547-A727CD23203F}">
            <xm:f>NOT(ISERROR(SEARCH("-",T52)))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T52</xm:sqref>
        </x14:conditionalFormatting>
        <x14:conditionalFormatting xmlns:xm="http://schemas.microsoft.com/office/excel/2006/main">
          <x14:cfRule type="containsText" priority="50" operator="containsText" id="{A22BA95C-366A-404B-A15A-266FD23EE2B4}">
            <xm:f>NOT(ISERROR(SEARCH("-",U52)))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U52</xm:sqref>
        </x14:conditionalFormatting>
        <x14:conditionalFormatting xmlns:xm="http://schemas.microsoft.com/office/excel/2006/main">
          <x14:cfRule type="containsText" priority="46" operator="containsText" id="{40C02216-8A16-4AC0-BA51-E9D24CE1CC47}">
            <xm:f>NOT(ISERROR(SEARCH("-",V52)))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V52</xm:sqref>
        </x14:conditionalFormatting>
        <x14:conditionalFormatting xmlns:xm="http://schemas.microsoft.com/office/excel/2006/main">
          <x14:cfRule type="containsText" priority="42" operator="containsText" id="{3D5DA21C-23E7-44CF-AA8F-B8E71104C46D}">
            <xm:f>NOT(ISERROR(SEARCH("-",W52)))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W52</xm:sqref>
        </x14:conditionalFormatting>
        <x14:conditionalFormatting xmlns:xm="http://schemas.microsoft.com/office/excel/2006/main">
          <x14:cfRule type="containsText" priority="38" operator="containsText" id="{7F5D959A-DEA3-46FF-8D39-44E14B4CE23C}">
            <xm:f>NOT(ISERROR(SEARCH("-",X52)))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X52</xm:sqref>
        </x14:conditionalFormatting>
        <x14:conditionalFormatting xmlns:xm="http://schemas.microsoft.com/office/excel/2006/main">
          <x14:cfRule type="containsText" priority="34" operator="containsText" id="{24A12FD0-34E6-4778-8DEB-E504430A11CF}">
            <xm:f>NOT(ISERROR(SEARCH("-",Y52)))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Y52</xm:sqref>
        </x14:conditionalFormatting>
        <x14:conditionalFormatting xmlns:xm="http://schemas.microsoft.com/office/excel/2006/main">
          <x14:cfRule type="containsText" priority="30" operator="containsText" id="{E35148D0-025E-4EB5-9387-00AC6708D5AD}">
            <xm:f>NOT(ISERROR(SEARCH("-",Z52)))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Z52</xm:sqref>
        </x14:conditionalFormatting>
        <x14:conditionalFormatting xmlns:xm="http://schemas.microsoft.com/office/excel/2006/main">
          <x14:cfRule type="containsText" priority="26" operator="containsText" id="{96C2BEBD-27B8-4DE8-B947-6A51657A475F}">
            <xm:f>NOT(ISERROR(SEARCH("-",AA52)))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AA52</xm:sqref>
        </x14:conditionalFormatting>
        <x14:conditionalFormatting xmlns:xm="http://schemas.microsoft.com/office/excel/2006/main">
          <x14:cfRule type="containsText" priority="22" operator="containsText" id="{6F0ACE5A-6E5D-4F14-995D-0A85EF84D8DB}">
            <xm:f>NOT(ISERROR(SEARCH("-",AB52)))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AB52</xm:sqref>
        </x14:conditionalFormatting>
        <x14:conditionalFormatting xmlns:xm="http://schemas.microsoft.com/office/excel/2006/main">
          <x14:cfRule type="containsText" priority="18" operator="containsText" id="{AC28FB33-16A1-4355-9423-346CD8DEA3C5}">
            <xm:f>NOT(ISERROR(SEARCH("-",AC52)))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AC52</xm:sqref>
        </x14:conditionalFormatting>
        <x14:conditionalFormatting xmlns:xm="http://schemas.microsoft.com/office/excel/2006/main">
          <x14:cfRule type="containsText" priority="14" operator="containsText" id="{3C2B4AE6-54ED-4E4B-B83C-4BCD90E8AE98}">
            <xm:f>NOT(ISERROR(SEARCH("-",AD52)))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AD52</xm:sqref>
        </x14:conditionalFormatting>
        <x14:conditionalFormatting xmlns:xm="http://schemas.microsoft.com/office/excel/2006/main">
          <x14:cfRule type="containsText" priority="10" operator="containsText" id="{271DF8EA-687E-4771-B13E-04CFF40338C7}">
            <xm:f>NOT(ISERROR(SEARCH("-",AE52)))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AE52</xm:sqref>
        </x14:conditionalFormatting>
        <x14:conditionalFormatting xmlns:xm="http://schemas.microsoft.com/office/excel/2006/main">
          <x14:cfRule type="containsText" priority="6" operator="containsText" id="{5D9A2690-8E73-4DDC-BC42-940B562477F7}">
            <xm:f>NOT(ISERROR(SEARCH("-",AF52)))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AF52</xm:sqref>
        </x14:conditionalFormatting>
        <x14:conditionalFormatting xmlns:xm="http://schemas.microsoft.com/office/excel/2006/main">
          <x14:cfRule type="containsText" priority="2" operator="containsText" id="{36D9232E-CC0A-483A-8DE4-0B33915D246A}">
            <xm:f>NOT(ISERROR(SEARCH("-",AG52)))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AG52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>
    <tabColor theme="0" tint="-0.14999847407452621"/>
  </sheetPr>
  <dimension ref="A1:AL100"/>
  <sheetViews>
    <sheetView workbookViewId="0">
      <selection sqref="A1:AL1"/>
    </sheetView>
  </sheetViews>
  <sheetFormatPr baseColWidth="10" defaultRowHeight="11.25" x14ac:dyDescent="0.2"/>
  <cols>
    <col min="1" max="1" width="13.83203125" customWidth="1"/>
    <col min="2" max="2" width="8.83203125" customWidth="1"/>
    <col min="3" max="3" width="9.83203125" customWidth="1"/>
    <col min="4" max="33" width="13.83203125" customWidth="1"/>
    <col min="34" max="34" width="12.6640625" customWidth="1"/>
  </cols>
  <sheetData>
    <row r="1" spans="1:38" ht="15" x14ac:dyDescent="0.2">
      <c r="A1" s="432" t="s">
        <v>260</v>
      </c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  <c r="M1" s="432"/>
      <c r="N1" s="432"/>
      <c r="O1" s="432"/>
      <c r="P1" s="432"/>
      <c r="Q1" s="432"/>
      <c r="R1" s="432"/>
      <c r="S1" s="432"/>
      <c r="T1" s="432"/>
      <c r="U1" s="432"/>
      <c r="V1" s="432"/>
      <c r="W1" s="432"/>
      <c r="X1" s="432"/>
      <c r="Y1" s="432"/>
      <c r="Z1" s="432"/>
      <c r="AA1" s="432"/>
      <c r="AB1" s="432"/>
      <c r="AC1" s="432"/>
      <c r="AD1" s="432"/>
      <c r="AE1" s="432"/>
      <c r="AF1" s="432"/>
      <c r="AG1" s="432"/>
      <c r="AH1" s="432"/>
      <c r="AI1" s="432"/>
      <c r="AJ1" s="432"/>
      <c r="AK1" s="432"/>
      <c r="AL1" s="432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91" customFormat="1" ht="12.95" customHeight="1" x14ac:dyDescent="0.2">
      <c r="A3" s="612" t="s">
        <v>0</v>
      </c>
      <c r="B3" s="613"/>
      <c r="C3" s="545" t="s">
        <v>1</v>
      </c>
      <c r="D3" s="288" t="str">
        <f>IF(ISBLANK(Eingabe!G1),"",Eingabe!G1)</f>
        <v>C1</v>
      </c>
      <c r="E3" s="232" t="str">
        <f>IF(ISBLANK(Eingabe!H1),"",Eingabe!H1)</f>
        <v>C2</v>
      </c>
      <c r="F3" s="232" t="str">
        <f>IF(ISBLANK(Eingabe!I1),"",Eingabe!I1)</f>
        <v/>
      </c>
      <c r="G3" s="232" t="str">
        <f>IF(ISBLANK(Eingabe!J1),"",Eingabe!J1)</f>
        <v/>
      </c>
      <c r="H3" s="232" t="str">
        <f>IF(ISBLANK(Eingabe!K1),"",Eingabe!K1)</f>
        <v/>
      </c>
      <c r="I3" s="232" t="str">
        <f>IF(ISBLANK(Eingabe!L1),"",Eingabe!L1)</f>
        <v/>
      </c>
      <c r="J3" s="232" t="str">
        <f>IF(ISBLANK(Eingabe!M1),"",Eingabe!M1)</f>
        <v/>
      </c>
      <c r="K3" s="232" t="str">
        <f>IF(ISBLANK(Eingabe!N1),"",Eingabe!N1)</f>
        <v/>
      </c>
      <c r="L3" s="232" t="str">
        <f>IF(ISBLANK(Eingabe!O1),"",Eingabe!O1)</f>
        <v/>
      </c>
      <c r="M3" s="232" t="str">
        <f>IF(ISBLANK(Eingabe!P1),"",Eingabe!P1)</f>
        <v/>
      </c>
      <c r="N3" s="232" t="str">
        <f>IF(ISBLANK(Eingabe!Q1),"",Eingabe!Q1)</f>
        <v/>
      </c>
      <c r="O3" s="232" t="str">
        <f>IF(ISBLANK(Eingabe!R1),"",Eingabe!R1)</f>
        <v/>
      </c>
      <c r="P3" s="232" t="str">
        <f>IF(ISBLANK(Eingabe!S1),"",Eingabe!S1)</f>
        <v/>
      </c>
      <c r="Q3" s="232" t="str">
        <f>IF(ISBLANK(Eingabe!T1),"",Eingabe!T1)</f>
        <v/>
      </c>
      <c r="R3" s="232" t="str">
        <f>IF(ISBLANK(Eingabe!U1),"",Eingabe!U1)</f>
        <v/>
      </c>
      <c r="S3" s="232" t="str">
        <f>IF(ISBLANK(Eingabe!V1),"",Eingabe!V1)</f>
        <v/>
      </c>
      <c r="T3" s="232" t="str">
        <f>IF(ISBLANK(Eingabe!W1),"",Eingabe!W1)</f>
        <v/>
      </c>
      <c r="U3" s="232" t="str">
        <f>IF(ISBLANK(Eingabe!X1),"",Eingabe!X1)</f>
        <v/>
      </c>
      <c r="V3" s="232" t="str">
        <f>IF(ISBLANK(Eingabe!Y1),"",Eingabe!Y1)</f>
        <v/>
      </c>
      <c r="W3" s="232" t="str">
        <f>IF(ISBLANK(Eingabe!Z1),"",Eingabe!Z1)</f>
        <v/>
      </c>
      <c r="X3" s="232" t="str">
        <f>IF(ISBLANK(Eingabe!AA1),"",Eingabe!AA1)</f>
        <v/>
      </c>
      <c r="Y3" s="232" t="str">
        <f>IF(ISBLANK(Eingabe!AB1),"",Eingabe!AB1)</f>
        <v/>
      </c>
      <c r="Z3" s="232" t="str">
        <f>IF(ISBLANK(Eingabe!AC1),"",Eingabe!AC1)</f>
        <v/>
      </c>
      <c r="AA3" s="232" t="str">
        <f>IF(ISBLANK(Eingabe!AD1),"",Eingabe!AD1)</f>
        <v/>
      </c>
      <c r="AB3" s="232" t="str">
        <f>IF(ISBLANK(Eingabe!AE1),"",Eingabe!AE1)</f>
        <v/>
      </c>
      <c r="AC3" s="232" t="str">
        <f>IF(ISBLANK(Eingabe!AF1),"",Eingabe!AF1)</f>
        <v/>
      </c>
      <c r="AD3" s="232" t="str">
        <f>IF(ISBLANK(Eingabe!AG1),"",Eingabe!AG1)</f>
        <v/>
      </c>
      <c r="AE3" s="232" t="str">
        <f>IF(ISBLANK(Eingabe!AH1),"",Eingabe!AH1)</f>
        <v/>
      </c>
      <c r="AF3" s="232" t="str">
        <f>IF(ISBLANK(Eingabe!AI1),"",Eingabe!AI1)</f>
        <v/>
      </c>
      <c r="AG3" s="233" t="str">
        <f>IF(ISBLANK(Eingabe!AJ1),"",Eingabe!AJ1)</f>
        <v/>
      </c>
      <c r="AH3" s="427" t="s">
        <v>262</v>
      </c>
    </row>
    <row r="4" spans="1:38" s="91" customFormat="1" x14ac:dyDescent="0.2">
      <c r="A4" s="614"/>
      <c r="B4" s="615"/>
      <c r="C4" s="546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28"/>
    </row>
    <row r="5" spans="1:38" s="91" customFormat="1" ht="15" customHeight="1" x14ac:dyDescent="0.2">
      <c r="A5" s="614"/>
      <c r="B5" s="615"/>
      <c r="C5" s="546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239" t="str">
        <f>IF(ISBLANK(Eingabe!AJ3),"",Eingabe!AJ3)</f>
        <v/>
      </c>
      <c r="AH5" s="428"/>
    </row>
    <row r="6" spans="1:38" s="91" customFormat="1" ht="20.100000000000001" customHeight="1" thickBot="1" x14ac:dyDescent="0.25">
      <c r="A6" s="616"/>
      <c r="B6" s="617"/>
      <c r="C6" s="547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242" t="str">
        <f>IF(ISBLANK(Eingabe!AJ4),"",Eingabe!AJ4)</f>
        <v/>
      </c>
      <c r="AH6" s="429"/>
    </row>
    <row r="7" spans="1:38" s="200" customFormat="1" ht="12.95" customHeight="1" thickTop="1" x14ac:dyDescent="0.2">
      <c r="A7" s="430" t="s">
        <v>5</v>
      </c>
      <c r="B7" s="431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36" t="s">
        <v>8</v>
      </c>
      <c r="B8" s="437"/>
      <c r="C8" s="438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257"/>
    </row>
    <row r="9" spans="1:38" s="259" customFormat="1" ht="12.95" customHeight="1" x14ac:dyDescent="0.2">
      <c r="A9" s="433" t="s">
        <v>19</v>
      </c>
      <c r="B9" s="434"/>
      <c r="C9" s="16" t="s">
        <v>9</v>
      </c>
      <c r="D9" s="143" t="str">
        <f ca="1">IF(Eingabe!G$74&lt;&gt;"",Eingabe!G$74,"-")</f>
        <v>-</v>
      </c>
      <c r="E9" s="144" t="str">
        <f ca="1">IF(Eingabe!H$74&lt;&gt;"",Eingabe!H$74,"-")</f>
        <v>-</v>
      </c>
      <c r="F9" s="144" t="str">
        <f ca="1">IF(Eingabe!I$74&lt;&gt;"",Eingabe!I$74,"-")</f>
        <v>-</v>
      </c>
      <c r="G9" s="144" t="str">
        <f ca="1">IF(Eingabe!J$74&lt;&gt;"",Eingabe!J$74,"-")</f>
        <v>-</v>
      </c>
      <c r="H9" s="144" t="str">
        <f ca="1">IF(Eingabe!K$74&lt;&gt;"",Eingabe!K$74,"-")</f>
        <v>-</v>
      </c>
      <c r="I9" s="144" t="str">
        <f ca="1">IF(Eingabe!L$74&lt;&gt;"",Eingabe!L$74,"-")</f>
        <v>-</v>
      </c>
      <c r="J9" s="144" t="str">
        <f ca="1">IF(Eingabe!M$74&lt;&gt;"",Eingabe!M$74,"-")</f>
        <v>-</v>
      </c>
      <c r="K9" s="144" t="str">
        <f ca="1">IF(Eingabe!N$74&lt;&gt;"",Eingabe!N$74,"-")</f>
        <v>-</v>
      </c>
      <c r="L9" s="144" t="str">
        <f ca="1">IF(Eingabe!O$74&lt;&gt;"",Eingabe!O$74,"-")</f>
        <v>-</v>
      </c>
      <c r="M9" s="144" t="str">
        <f ca="1">IF(Eingabe!P$74&lt;&gt;"",Eingabe!P$74,"-")</f>
        <v>-</v>
      </c>
      <c r="N9" s="144" t="str">
        <f ca="1">IF(Eingabe!Q$74&lt;&gt;"",Eingabe!Q$74,"-")</f>
        <v>-</v>
      </c>
      <c r="O9" s="144" t="str">
        <f ca="1">IF(Eingabe!R$74&lt;&gt;"",Eingabe!R$74,"-")</f>
        <v>-</v>
      </c>
      <c r="P9" s="144" t="str">
        <f ca="1">IF(Eingabe!S$74&lt;&gt;"",Eingabe!S$74,"-")</f>
        <v>-</v>
      </c>
      <c r="Q9" s="144" t="str">
        <f ca="1">IF(Eingabe!T$74&lt;&gt;"",Eingabe!T$74,"-")</f>
        <v>-</v>
      </c>
      <c r="R9" s="144" t="str">
        <f ca="1">IF(Eingabe!U$74&lt;&gt;"",Eingabe!U$74,"-")</f>
        <v>-</v>
      </c>
      <c r="S9" s="144" t="str">
        <f ca="1">IF(Eingabe!V$74&lt;&gt;"",Eingabe!V$74,"-")</f>
        <v>-</v>
      </c>
      <c r="T9" s="144" t="str">
        <f ca="1">IF(Eingabe!W$74&lt;&gt;"",Eingabe!W$74,"-")</f>
        <v>-</v>
      </c>
      <c r="U9" s="144" t="str">
        <f ca="1">IF(Eingabe!X$74&lt;&gt;"",Eingabe!X$74,"-")</f>
        <v>-</v>
      </c>
      <c r="V9" s="144" t="str">
        <f ca="1">IF(Eingabe!Y$74&lt;&gt;"",Eingabe!Y$74,"-")</f>
        <v>-</v>
      </c>
      <c r="W9" s="144" t="str">
        <f ca="1">IF(Eingabe!Z$74&lt;&gt;"",Eingabe!Z$74,"-")</f>
        <v>-</v>
      </c>
      <c r="X9" s="144" t="str">
        <f>IF(Eingabe!AA$74&lt;&gt;"",Eingabe!AA$74,"-")</f>
        <v>-</v>
      </c>
      <c r="Y9" s="144" t="str">
        <f>IF(Eingabe!AB$74&lt;&gt;"",Eingabe!AB$74,"-")</f>
        <v>-</v>
      </c>
      <c r="Z9" s="144" t="str">
        <f>IF(Eingabe!AC$74&lt;&gt;"",Eingabe!AC$74,"-")</f>
        <v>-</v>
      </c>
      <c r="AA9" s="144" t="str">
        <f>IF(Eingabe!AD$74&lt;&gt;"",Eingabe!AD$74,"-")</f>
        <v>-</v>
      </c>
      <c r="AB9" s="144" t="str">
        <f>IF(Eingabe!AE$74&lt;&gt;"",Eingabe!AE$74,"-")</f>
        <v>-</v>
      </c>
      <c r="AC9" s="144" t="str">
        <f>IF(Eingabe!AF$74&lt;&gt;"",Eingabe!AF$74,"-")</f>
        <v>-</v>
      </c>
      <c r="AD9" s="144" t="str">
        <f>IF(Eingabe!AG$74&lt;&gt;"",Eingabe!AG$74,"-")</f>
        <v>-</v>
      </c>
      <c r="AE9" s="144" t="str">
        <f>IF(Eingabe!AH$74&lt;&gt;"",Eingabe!AH$74,"-")</f>
        <v>-</v>
      </c>
      <c r="AF9" s="144" t="str">
        <f>IF(Eingabe!AI$74&lt;&gt;"",Eingabe!AI$74,"-")</f>
        <v>-</v>
      </c>
      <c r="AG9" s="145" t="str">
        <f>IF(Eingabe!AJ$74&lt;&gt;"",Eingabe!AJ$74,"-")</f>
        <v>-</v>
      </c>
      <c r="AH9" s="147">
        <v>1</v>
      </c>
    </row>
    <row r="10" spans="1:38" s="259" customFormat="1" ht="12.95" customHeight="1" x14ac:dyDescent="0.2">
      <c r="A10" s="435" t="s">
        <v>18</v>
      </c>
      <c r="B10" s="434"/>
      <c r="C10" s="16" t="s">
        <v>9</v>
      </c>
      <c r="D10" s="143" t="str">
        <f ca="1">IF(Eingabe!G$73&lt;&gt;"",Eingabe!G$73,"-")</f>
        <v>-</v>
      </c>
      <c r="E10" s="144" t="str">
        <f ca="1">IF(Eingabe!H$73&lt;&gt;"",Eingabe!H$73,"-")</f>
        <v>-</v>
      </c>
      <c r="F10" s="144" t="str">
        <f ca="1">IF(Eingabe!I$73&lt;&gt;"",Eingabe!I$73,"-")</f>
        <v>-</v>
      </c>
      <c r="G10" s="144" t="str">
        <f ca="1">IF(Eingabe!J$73&lt;&gt;"",Eingabe!J$73,"-")</f>
        <v>-</v>
      </c>
      <c r="H10" s="144" t="str">
        <f ca="1">IF(Eingabe!K$73&lt;&gt;"",Eingabe!K$73,"-")</f>
        <v>-</v>
      </c>
      <c r="I10" s="144" t="str">
        <f ca="1">IF(Eingabe!L$73&lt;&gt;"",Eingabe!L$73,"-")</f>
        <v>-</v>
      </c>
      <c r="J10" s="144" t="str">
        <f ca="1">IF(Eingabe!M$73&lt;&gt;"",Eingabe!M$73,"-")</f>
        <v>-</v>
      </c>
      <c r="K10" s="144" t="str">
        <f ca="1">IF(Eingabe!N$73&lt;&gt;"",Eingabe!N$73,"-")</f>
        <v>-</v>
      </c>
      <c r="L10" s="144" t="str">
        <f ca="1">IF(Eingabe!O$73&lt;&gt;"",Eingabe!O$73,"-")</f>
        <v>-</v>
      </c>
      <c r="M10" s="144" t="str">
        <f ca="1">IF(Eingabe!P$73&lt;&gt;"",Eingabe!P$73,"-")</f>
        <v>-</v>
      </c>
      <c r="N10" s="144" t="str">
        <f ca="1">IF(Eingabe!Q$73&lt;&gt;"",Eingabe!Q$73,"-")</f>
        <v>-</v>
      </c>
      <c r="O10" s="144" t="str">
        <f ca="1">IF(Eingabe!R$73&lt;&gt;"",Eingabe!R$73,"-")</f>
        <v>-</v>
      </c>
      <c r="P10" s="144" t="str">
        <f ca="1">IF(Eingabe!S$73&lt;&gt;"",Eingabe!S$73,"-")</f>
        <v>-</v>
      </c>
      <c r="Q10" s="144" t="str">
        <f ca="1">IF(Eingabe!T$73&lt;&gt;"",Eingabe!T$73,"-")</f>
        <v>-</v>
      </c>
      <c r="R10" s="144" t="str">
        <f ca="1">IF(Eingabe!U$73&lt;&gt;"",Eingabe!U$73,"-")</f>
        <v>-</v>
      </c>
      <c r="S10" s="144" t="str">
        <f ca="1">IF(Eingabe!V$73&lt;&gt;"",Eingabe!V$73,"-")</f>
        <v>-</v>
      </c>
      <c r="T10" s="144" t="str">
        <f ca="1">IF(Eingabe!W$73&lt;&gt;"",Eingabe!W$73,"-")</f>
        <v>-</v>
      </c>
      <c r="U10" s="144" t="str">
        <f ca="1">IF(Eingabe!X$73&lt;&gt;"",Eingabe!X$73,"-")</f>
        <v>-</v>
      </c>
      <c r="V10" s="144" t="str">
        <f ca="1">IF(Eingabe!Y$73&lt;&gt;"",Eingabe!Y$73,"-")</f>
        <v>-</v>
      </c>
      <c r="W10" s="144" t="str">
        <f ca="1">IF(Eingabe!Z$73&lt;&gt;"",Eingabe!Z$73,"-")</f>
        <v>-</v>
      </c>
      <c r="X10" s="144" t="str">
        <f>IF(Eingabe!AA$73&lt;&gt;"",Eingabe!AA$73,"-")</f>
        <v>-</v>
      </c>
      <c r="Y10" s="144" t="str">
        <f>IF(Eingabe!AB$73&lt;&gt;"",Eingabe!AB$73,"-")</f>
        <v>-</v>
      </c>
      <c r="Z10" s="144" t="str">
        <f>IF(Eingabe!AC$73&lt;&gt;"",Eingabe!AC$73,"-")</f>
        <v>-</v>
      </c>
      <c r="AA10" s="144" t="str">
        <f>IF(Eingabe!AD$73&lt;&gt;"",Eingabe!AD$73,"-")</f>
        <v>-</v>
      </c>
      <c r="AB10" s="144" t="str">
        <f>IF(Eingabe!AE$73&lt;&gt;"",Eingabe!AE$73,"-")</f>
        <v>-</v>
      </c>
      <c r="AC10" s="144" t="str">
        <f>IF(Eingabe!AF$73&lt;&gt;"",Eingabe!AF$73,"-")</f>
        <v>-</v>
      </c>
      <c r="AD10" s="144" t="str">
        <f>IF(Eingabe!AG$73&lt;&gt;"",Eingabe!AG$73,"-")</f>
        <v>-</v>
      </c>
      <c r="AE10" s="144" t="str">
        <f>IF(Eingabe!AH$73&lt;&gt;"",Eingabe!AH$73,"-")</f>
        <v>-</v>
      </c>
      <c r="AF10" s="144" t="str">
        <f>IF(Eingabe!AI$73&lt;&gt;"",Eingabe!AI$73,"-")</f>
        <v>-</v>
      </c>
      <c r="AG10" s="145" t="str">
        <f>IF(Eingabe!AJ$73&lt;&gt;"",Eingabe!AJ$73,"-")</f>
        <v>-</v>
      </c>
      <c r="AH10" s="147">
        <v>140</v>
      </c>
    </row>
    <row r="11" spans="1:38" s="259" customFormat="1" ht="12.95" customHeight="1" x14ac:dyDescent="0.2">
      <c r="A11" s="435" t="s">
        <v>163</v>
      </c>
      <c r="B11" s="434"/>
      <c r="C11" s="16" t="s">
        <v>9</v>
      </c>
      <c r="D11" s="143" t="str">
        <f ca="1">IF(Eingabe!G$75&lt;&gt;"",Eingabe!G$75,"-")</f>
        <v>-</v>
      </c>
      <c r="E11" s="144" t="str">
        <f ca="1">IF(Eingabe!H$75&lt;&gt;"",Eingabe!H$75,"-")</f>
        <v>-</v>
      </c>
      <c r="F11" s="144" t="str">
        <f ca="1">IF(Eingabe!I$75&lt;&gt;"",Eingabe!I$75,"-")</f>
        <v>-</v>
      </c>
      <c r="G11" s="144" t="str">
        <f ca="1">IF(Eingabe!J$75&lt;&gt;"",Eingabe!J$75,"-")</f>
        <v>-</v>
      </c>
      <c r="H11" s="144" t="str">
        <f ca="1">IF(Eingabe!K$75&lt;&gt;"",Eingabe!K$75,"-")</f>
        <v>-</v>
      </c>
      <c r="I11" s="144" t="str">
        <f ca="1">IF(Eingabe!L$75&lt;&gt;"",Eingabe!L$75,"-")</f>
        <v>-</v>
      </c>
      <c r="J11" s="144" t="str">
        <f ca="1">IF(Eingabe!M$75&lt;&gt;"",Eingabe!M$75,"-")</f>
        <v>-</v>
      </c>
      <c r="K11" s="144" t="str">
        <f ca="1">IF(Eingabe!N$75&lt;&gt;"",Eingabe!N$75,"-")</f>
        <v>-</v>
      </c>
      <c r="L11" s="144" t="str">
        <f ca="1">IF(Eingabe!O$75&lt;&gt;"",Eingabe!O$75,"-")</f>
        <v>-</v>
      </c>
      <c r="M11" s="144" t="str">
        <f ca="1">IF(Eingabe!P$75&lt;&gt;"",Eingabe!P$75,"-")</f>
        <v>-</v>
      </c>
      <c r="N11" s="144" t="str">
        <f ca="1">IF(Eingabe!Q$75&lt;&gt;"",Eingabe!Q$75,"-")</f>
        <v>-</v>
      </c>
      <c r="O11" s="144" t="str">
        <f ca="1">IF(Eingabe!R$75&lt;&gt;"",Eingabe!R$75,"-")</f>
        <v>-</v>
      </c>
      <c r="P11" s="144" t="str">
        <f ca="1">IF(Eingabe!S$75&lt;&gt;"",Eingabe!S$75,"-")</f>
        <v>-</v>
      </c>
      <c r="Q11" s="144" t="str">
        <f ca="1">IF(Eingabe!T$75&lt;&gt;"",Eingabe!T$75,"-")</f>
        <v>-</v>
      </c>
      <c r="R11" s="144" t="str">
        <f ca="1">IF(Eingabe!U$75&lt;&gt;"",Eingabe!U$75,"-")</f>
        <v>-</v>
      </c>
      <c r="S11" s="144" t="str">
        <f ca="1">IF(Eingabe!V$75&lt;&gt;"",Eingabe!V$75,"-")</f>
        <v>-</v>
      </c>
      <c r="T11" s="144" t="str">
        <f ca="1">IF(Eingabe!W$75&lt;&gt;"",Eingabe!W$75,"-")</f>
        <v>-</v>
      </c>
      <c r="U11" s="144" t="str">
        <f ca="1">IF(Eingabe!X$75&lt;&gt;"",Eingabe!X$75,"-")</f>
        <v>-</v>
      </c>
      <c r="V11" s="144" t="str">
        <f ca="1">IF(Eingabe!Y$75&lt;&gt;"",Eingabe!Y$75,"-")</f>
        <v>-</v>
      </c>
      <c r="W11" s="144" t="str">
        <f ca="1">IF(Eingabe!Z$75&lt;&gt;"",Eingabe!Z$75,"-")</f>
        <v>-</v>
      </c>
      <c r="X11" s="144" t="str">
        <f>IF(Eingabe!AA$75&lt;&gt;"",Eingabe!AA$75,"-")</f>
        <v>-</v>
      </c>
      <c r="Y11" s="144" t="str">
        <f>IF(Eingabe!AB$75&lt;&gt;"",Eingabe!AB$75,"-")</f>
        <v>-</v>
      </c>
      <c r="Z11" s="144" t="str">
        <f>IF(Eingabe!AC$75&lt;&gt;"",Eingabe!AC$75,"-")</f>
        <v>-</v>
      </c>
      <c r="AA11" s="144" t="str">
        <f>IF(Eingabe!AD$75&lt;&gt;"",Eingabe!AD$75,"-")</f>
        <v>-</v>
      </c>
      <c r="AB11" s="144" t="str">
        <f>IF(Eingabe!AE$75&lt;&gt;"",Eingabe!AE$75,"-")</f>
        <v>-</v>
      </c>
      <c r="AC11" s="144" t="str">
        <f>IF(Eingabe!AF$75&lt;&gt;"",Eingabe!AF$75,"-")</f>
        <v>-</v>
      </c>
      <c r="AD11" s="144" t="str">
        <f>IF(Eingabe!AG$75&lt;&gt;"",Eingabe!AG$75,"-")</f>
        <v>-</v>
      </c>
      <c r="AE11" s="144" t="str">
        <f>IF(Eingabe!AH$75&lt;&gt;"",Eingabe!AH$75,"-")</f>
        <v>-</v>
      </c>
      <c r="AF11" s="144" t="str">
        <f>IF(Eingabe!AI$75&lt;&gt;"",Eingabe!AI$75,"-")</f>
        <v>-</v>
      </c>
      <c r="AG11" s="145" t="str">
        <f>IF(Eingabe!AJ$75&lt;&gt;"",Eingabe!AJ$75,"-")</f>
        <v>-</v>
      </c>
      <c r="AH11" s="147">
        <v>120</v>
      </c>
    </row>
    <row r="12" spans="1:38" s="259" customFormat="1" ht="12.95" customHeight="1" x14ac:dyDescent="0.2">
      <c r="A12" s="435" t="s">
        <v>21</v>
      </c>
      <c r="B12" s="434"/>
      <c r="C12" s="16" t="s">
        <v>9</v>
      </c>
      <c r="D12" s="143" t="str">
        <f ca="1">IF(Eingabe!G$76&lt;&gt;"",Eingabe!G$76,"-")</f>
        <v>-</v>
      </c>
      <c r="E12" s="144" t="str">
        <f ca="1">IF(Eingabe!H$76&lt;&gt;"",Eingabe!H$76,"-")</f>
        <v>-</v>
      </c>
      <c r="F12" s="144" t="str">
        <f ca="1">IF(Eingabe!I$76&lt;&gt;"",Eingabe!I$76,"-")</f>
        <v>-</v>
      </c>
      <c r="G12" s="144" t="str">
        <f ca="1">IF(Eingabe!J$76&lt;&gt;"",Eingabe!J$76,"-")</f>
        <v>-</v>
      </c>
      <c r="H12" s="144" t="str">
        <f ca="1">IF(Eingabe!K$76&lt;&gt;"",Eingabe!K$76,"-")</f>
        <v>-</v>
      </c>
      <c r="I12" s="144" t="str">
        <f ca="1">IF(Eingabe!L$76&lt;&gt;"",Eingabe!L$76,"-")</f>
        <v>-</v>
      </c>
      <c r="J12" s="144" t="str">
        <f ca="1">IF(Eingabe!M$76&lt;&gt;"",Eingabe!M$76,"-")</f>
        <v>-</v>
      </c>
      <c r="K12" s="144" t="str">
        <f ca="1">IF(Eingabe!N$76&lt;&gt;"",Eingabe!N$76,"-")</f>
        <v>-</v>
      </c>
      <c r="L12" s="144" t="str">
        <f ca="1">IF(Eingabe!O$76&lt;&gt;"",Eingabe!O$76,"-")</f>
        <v>-</v>
      </c>
      <c r="M12" s="144" t="str">
        <f ca="1">IF(Eingabe!P$76&lt;&gt;"",Eingabe!P$76,"-")</f>
        <v>-</v>
      </c>
      <c r="N12" s="144" t="str">
        <f ca="1">IF(Eingabe!Q$76&lt;&gt;"",Eingabe!Q$76,"-")</f>
        <v>-</v>
      </c>
      <c r="O12" s="144" t="str">
        <f ca="1">IF(Eingabe!R$76&lt;&gt;"",Eingabe!R$76,"-")</f>
        <v>-</v>
      </c>
      <c r="P12" s="144" t="str">
        <f ca="1">IF(Eingabe!S$76&lt;&gt;"",Eingabe!S$76,"-")</f>
        <v>-</v>
      </c>
      <c r="Q12" s="144" t="str">
        <f ca="1">IF(Eingabe!T$76&lt;&gt;"",Eingabe!T$76,"-")</f>
        <v>-</v>
      </c>
      <c r="R12" s="144" t="str">
        <f ca="1">IF(Eingabe!U$76&lt;&gt;"",Eingabe!U$76,"-")</f>
        <v>-</v>
      </c>
      <c r="S12" s="144" t="str">
        <f ca="1">IF(Eingabe!V$76&lt;&gt;"",Eingabe!V$76,"-")</f>
        <v>-</v>
      </c>
      <c r="T12" s="144" t="str">
        <f ca="1">IF(Eingabe!W$76&lt;&gt;"",Eingabe!W$76,"-")</f>
        <v>-</v>
      </c>
      <c r="U12" s="144" t="str">
        <f ca="1">IF(Eingabe!X$76&lt;&gt;"",Eingabe!X$76,"-")</f>
        <v>-</v>
      </c>
      <c r="V12" s="144" t="str">
        <f ca="1">IF(Eingabe!Y$76&lt;&gt;"",Eingabe!Y$76,"-")</f>
        <v>-</v>
      </c>
      <c r="W12" s="144" t="str">
        <f ca="1">IF(Eingabe!Z$76&lt;&gt;"",Eingabe!Z$76,"-")</f>
        <v>-</v>
      </c>
      <c r="X12" s="144" t="str">
        <f>IF(Eingabe!AA$76&lt;&gt;"",Eingabe!AA$76,"-")</f>
        <v>-</v>
      </c>
      <c r="Y12" s="144" t="str">
        <f>IF(Eingabe!AB$76&lt;&gt;"",Eingabe!AB$76,"-")</f>
        <v>-</v>
      </c>
      <c r="Z12" s="144" t="str">
        <f>IF(Eingabe!AC$76&lt;&gt;"",Eingabe!AC$76,"-")</f>
        <v>-</v>
      </c>
      <c r="AA12" s="144" t="str">
        <f>IF(Eingabe!AD$76&lt;&gt;"",Eingabe!AD$76,"-")</f>
        <v>-</v>
      </c>
      <c r="AB12" s="144" t="str">
        <f>IF(Eingabe!AE$76&lt;&gt;"",Eingabe!AE$76,"-")</f>
        <v>-</v>
      </c>
      <c r="AC12" s="144" t="str">
        <f>IF(Eingabe!AF$76&lt;&gt;"",Eingabe!AF$76,"-")</f>
        <v>-</v>
      </c>
      <c r="AD12" s="144" t="str">
        <f>IF(Eingabe!AG$76&lt;&gt;"",Eingabe!AG$76,"-")</f>
        <v>-</v>
      </c>
      <c r="AE12" s="144" t="str">
        <f>IF(Eingabe!AH$76&lt;&gt;"",Eingabe!AH$76,"-")</f>
        <v>-</v>
      </c>
      <c r="AF12" s="144" t="str">
        <f>IF(Eingabe!AI$76&lt;&gt;"",Eingabe!AI$76,"-")</f>
        <v>-</v>
      </c>
      <c r="AG12" s="145" t="str">
        <f>IF(Eingabe!AJ$76&lt;&gt;"",Eingabe!AJ$76,"-")</f>
        <v>-</v>
      </c>
      <c r="AH12" s="282">
        <v>80</v>
      </c>
    </row>
    <row r="13" spans="1:38" s="259" customFormat="1" ht="12.95" customHeight="1" x14ac:dyDescent="0.2">
      <c r="A13" s="435" t="s">
        <v>24</v>
      </c>
      <c r="B13" s="434"/>
      <c r="C13" s="16" t="s">
        <v>9</v>
      </c>
      <c r="D13" s="143" t="str">
        <f ca="1">IF(Eingabe!G$78&lt;&gt;"",Eingabe!G$78,"-")</f>
        <v>-</v>
      </c>
      <c r="E13" s="144" t="str">
        <f ca="1">IF(Eingabe!H$78&lt;&gt;"",Eingabe!H$78,"-")</f>
        <v>-</v>
      </c>
      <c r="F13" s="144" t="str">
        <f ca="1">IF(Eingabe!I$78&lt;&gt;"",Eingabe!I$78,"-")</f>
        <v>-</v>
      </c>
      <c r="G13" s="144" t="str">
        <f ca="1">IF(Eingabe!J$78&lt;&gt;"",Eingabe!J$78,"-")</f>
        <v>-</v>
      </c>
      <c r="H13" s="144" t="str">
        <f ca="1">IF(Eingabe!K$78&lt;&gt;"",Eingabe!K$78,"-")</f>
        <v>-</v>
      </c>
      <c r="I13" s="144" t="str">
        <f ca="1">IF(Eingabe!L$78&lt;&gt;"",Eingabe!L$78,"-")</f>
        <v>-</v>
      </c>
      <c r="J13" s="144" t="str">
        <f ca="1">IF(Eingabe!M$78&lt;&gt;"",Eingabe!M$78,"-")</f>
        <v>-</v>
      </c>
      <c r="K13" s="144" t="str">
        <f ca="1">IF(Eingabe!N$78&lt;&gt;"",Eingabe!N$78,"-")</f>
        <v>-</v>
      </c>
      <c r="L13" s="144" t="str">
        <f ca="1">IF(Eingabe!O$78&lt;&gt;"",Eingabe!O$78,"-")</f>
        <v>-</v>
      </c>
      <c r="M13" s="144" t="str">
        <f ca="1">IF(Eingabe!P$78&lt;&gt;"",Eingabe!P$78,"-")</f>
        <v>-</v>
      </c>
      <c r="N13" s="144" t="str">
        <f ca="1">IF(Eingabe!Q$78&lt;&gt;"",Eingabe!Q$78,"-")</f>
        <v>-</v>
      </c>
      <c r="O13" s="144" t="str">
        <f ca="1">IF(Eingabe!R$78&lt;&gt;"",Eingabe!R$78,"-")</f>
        <v>-</v>
      </c>
      <c r="P13" s="144" t="str">
        <f ca="1">IF(Eingabe!S$78&lt;&gt;"",Eingabe!S$78,"-")</f>
        <v>-</v>
      </c>
      <c r="Q13" s="144" t="str">
        <f ca="1">IF(Eingabe!T$78&lt;&gt;"",Eingabe!T$78,"-")</f>
        <v>-</v>
      </c>
      <c r="R13" s="144" t="str">
        <f ca="1">IF(Eingabe!U$78&lt;&gt;"",Eingabe!U$78,"-")</f>
        <v>-</v>
      </c>
      <c r="S13" s="144" t="str">
        <f ca="1">IF(Eingabe!V$78&lt;&gt;"",Eingabe!V$78,"-")</f>
        <v>-</v>
      </c>
      <c r="T13" s="144" t="str">
        <f ca="1">IF(Eingabe!W$78&lt;&gt;"",Eingabe!W$78,"-")</f>
        <v>-</v>
      </c>
      <c r="U13" s="144" t="str">
        <f ca="1">IF(Eingabe!X$78&lt;&gt;"",Eingabe!X$78,"-")</f>
        <v>-</v>
      </c>
      <c r="V13" s="144" t="str">
        <f ca="1">IF(Eingabe!Y$78&lt;&gt;"",Eingabe!Y$78,"-")</f>
        <v>-</v>
      </c>
      <c r="W13" s="144" t="str">
        <f ca="1">IF(Eingabe!Z$78&lt;&gt;"",Eingabe!Z$78,"-")</f>
        <v>-</v>
      </c>
      <c r="X13" s="144" t="str">
        <f>IF(Eingabe!AA$78&lt;&gt;"",Eingabe!AA$78,"-")</f>
        <v>-</v>
      </c>
      <c r="Y13" s="144" t="str">
        <f>IF(Eingabe!AB$78&lt;&gt;"",Eingabe!AB$78,"-")</f>
        <v>-</v>
      </c>
      <c r="Z13" s="144" t="str">
        <f>IF(Eingabe!AC$78&lt;&gt;"",Eingabe!AC$78,"-")</f>
        <v>-</v>
      </c>
      <c r="AA13" s="144" t="str">
        <f>IF(Eingabe!AD$78&lt;&gt;"",Eingabe!AD$78,"-")</f>
        <v>-</v>
      </c>
      <c r="AB13" s="144" t="str">
        <f>IF(Eingabe!AE$78&lt;&gt;"",Eingabe!AE$78,"-")</f>
        <v>-</v>
      </c>
      <c r="AC13" s="144" t="str">
        <f>IF(Eingabe!AF$78&lt;&gt;"",Eingabe!AF$78,"-")</f>
        <v>-</v>
      </c>
      <c r="AD13" s="144" t="str">
        <f>IF(Eingabe!AG$78&lt;&gt;"",Eingabe!AG$78,"-")</f>
        <v>-</v>
      </c>
      <c r="AE13" s="144" t="str">
        <f>IF(Eingabe!AH$78&lt;&gt;"",Eingabe!AH$78,"-")</f>
        <v>-</v>
      </c>
      <c r="AF13" s="144" t="str">
        <f>IF(Eingabe!AI$78&lt;&gt;"",Eingabe!AI$78,"-")</f>
        <v>-</v>
      </c>
      <c r="AG13" s="145" t="str">
        <f>IF(Eingabe!AJ$78&lt;&gt;"",Eingabe!AJ$78,"-")</f>
        <v>-</v>
      </c>
      <c r="AH13" s="283">
        <v>1</v>
      </c>
    </row>
    <row r="14" spans="1:38" s="259" customFormat="1" ht="12.95" customHeight="1" x14ac:dyDescent="0.2">
      <c r="A14" s="435" t="s">
        <v>22</v>
      </c>
      <c r="B14" s="434"/>
      <c r="C14" s="16" t="s">
        <v>9</v>
      </c>
      <c r="D14" s="143" t="str">
        <f ca="1">IF(Eingabe!G$77&lt;&gt;"",Eingabe!G$77,"-")</f>
        <v>-</v>
      </c>
      <c r="E14" s="144" t="str">
        <f ca="1">IF(Eingabe!H$77&lt;&gt;"",Eingabe!H$77,"-")</f>
        <v>-</v>
      </c>
      <c r="F14" s="144" t="str">
        <f ca="1">IF(Eingabe!I$77&lt;&gt;"",Eingabe!I$77,"-")</f>
        <v>-</v>
      </c>
      <c r="G14" s="144" t="str">
        <f ca="1">IF(Eingabe!J$77&lt;&gt;"",Eingabe!J$77,"-")</f>
        <v>-</v>
      </c>
      <c r="H14" s="144" t="str">
        <f ca="1">IF(Eingabe!K$77&lt;&gt;"",Eingabe!K$77,"-")</f>
        <v>-</v>
      </c>
      <c r="I14" s="144" t="str">
        <f ca="1">IF(Eingabe!L$77&lt;&gt;"",Eingabe!L$77,"-")</f>
        <v>-</v>
      </c>
      <c r="J14" s="144" t="str">
        <f ca="1">IF(Eingabe!M$77&lt;&gt;"",Eingabe!M$77,"-")</f>
        <v>-</v>
      </c>
      <c r="K14" s="144" t="str">
        <f ca="1">IF(Eingabe!N$77&lt;&gt;"",Eingabe!N$77,"-")</f>
        <v>-</v>
      </c>
      <c r="L14" s="144" t="str">
        <f ca="1">IF(Eingabe!O$77&lt;&gt;"",Eingabe!O$77,"-")</f>
        <v>-</v>
      </c>
      <c r="M14" s="144" t="str">
        <f ca="1">IF(Eingabe!P$77&lt;&gt;"",Eingabe!P$77,"-")</f>
        <v>-</v>
      </c>
      <c r="N14" s="144" t="str">
        <f ca="1">IF(Eingabe!Q$77&lt;&gt;"",Eingabe!Q$77,"-")</f>
        <v>-</v>
      </c>
      <c r="O14" s="144" t="str">
        <f ca="1">IF(Eingabe!R$77&lt;&gt;"",Eingabe!R$77,"-")</f>
        <v>-</v>
      </c>
      <c r="P14" s="144" t="str">
        <f ca="1">IF(Eingabe!S$77&lt;&gt;"",Eingabe!S$77,"-")</f>
        <v>-</v>
      </c>
      <c r="Q14" s="144" t="str">
        <f ca="1">IF(Eingabe!T$77&lt;&gt;"",Eingabe!T$77,"-")</f>
        <v>-</v>
      </c>
      <c r="R14" s="144" t="str">
        <f ca="1">IF(Eingabe!U$77&lt;&gt;"",Eingabe!U$77,"-")</f>
        <v>-</v>
      </c>
      <c r="S14" s="144" t="str">
        <f ca="1">IF(Eingabe!V$77&lt;&gt;"",Eingabe!V$77,"-")</f>
        <v>-</v>
      </c>
      <c r="T14" s="144" t="str">
        <f ca="1">IF(Eingabe!W$77&lt;&gt;"",Eingabe!W$77,"-")</f>
        <v>-</v>
      </c>
      <c r="U14" s="144" t="str">
        <f ca="1">IF(Eingabe!X$77&lt;&gt;"",Eingabe!X$77,"-")</f>
        <v>-</v>
      </c>
      <c r="V14" s="144" t="str">
        <f ca="1">IF(Eingabe!Y$77&lt;&gt;"",Eingabe!Y$77,"-")</f>
        <v>-</v>
      </c>
      <c r="W14" s="144" t="str">
        <f ca="1">IF(Eingabe!Z$77&lt;&gt;"",Eingabe!Z$77,"-")</f>
        <v>-</v>
      </c>
      <c r="X14" s="144" t="str">
        <f>IF(Eingabe!AA$77&lt;&gt;"",Eingabe!AA$77,"-")</f>
        <v>-</v>
      </c>
      <c r="Y14" s="144" t="str">
        <f>IF(Eingabe!AB$77&lt;&gt;"",Eingabe!AB$77,"-")</f>
        <v>-</v>
      </c>
      <c r="Z14" s="144" t="str">
        <f>IF(Eingabe!AC$77&lt;&gt;"",Eingabe!AC$77,"-")</f>
        <v>-</v>
      </c>
      <c r="AA14" s="144" t="str">
        <f>IF(Eingabe!AD$77&lt;&gt;"",Eingabe!AD$77,"-")</f>
        <v>-</v>
      </c>
      <c r="AB14" s="144" t="str">
        <f>IF(Eingabe!AE$77&lt;&gt;"",Eingabe!AE$77,"-")</f>
        <v>-</v>
      </c>
      <c r="AC14" s="144" t="str">
        <f>IF(Eingabe!AF$77&lt;&gt;"",Eingabe!AF$77,"-")</f>
        <v>-</v>
      </c>
      <c r="AD14" s="144" t="str">
        <f>IF(Eingabe!AG$77&lt;&gt;"",Eingabe!AG$77,"-")</f>
        <v>-</v>
      </c>
      <c r="AE14" s="144" t="str">
        <f>IF(Eingabe!AH$77&lt;&gt;"",Eingabe!AH$77,"-")</f>
        <v>-</v>
      </c>
      <c r="AF14" s="144" t="str">
        <f>IF(Eingabe!AI$77&lt;&gt;"",Eingabe!AI$77,"-")</f>
        <v>-</v>
      </c>
      <c r="AG14" s="145" t="str">
        <f>IF(Eingabe!AJ$77&lt;&gt;"",Eingabe!AJ$77,"-")</f>
        <v>-</v>
      </c>
      <c r="AH14" s="147">
        <v>100</v>
      </c>
    </row>
    <row r="15" spans="1:38" s="259" customFormat="1" ht="12.95" customHeight="1" x14ac:dyDescent="0.2">
      <c r="A15" s="610" t="s">
        <v>25</v>
      </c>
      <c r="B15" s="611"/>
      <c r="C15" s="16" t="s">
        <v>9</v>
      </c>
      <c r="D15" s="143" t="str">
        <f ca="1">IF(Eingabe!G$80&lt;&gt;"",Eingabe!G$80,"-")</f>
        <v>-</v>
      </c>
      <c r="E15" s="144" t="str">
        <f ca="1">IF(Eingabe!H$80&lt;&gt;"",Eingabe!H$80,"-")</f>
        <v>-</v>
      </c>
      <c r="F15" s="144" t="str">
        <f ca="1">IF(Eingabe!I$80&lt;&gt;"",Eingabe!I$80,"-")</f>
        <v>-</v>
      </c>
      <c r="G15" s="144" t="str">
        <f ca="1">IF(Eingabe!J$80&lt;&gt;"",Eingabe!J$80,"-")</f>
        <v>-</v>
      </c>
      <c r="H15" s="144" t="str">
        <f ca="1">IF(Eingabe!K$80&lt;&gt;"",Eingabe!K$80,"-")</f>
        <v>-</v>
      </c>
      <c r="I15" s="144" t="str">
        <f ca="1">IF(Eingabe!L$80&lt;&gt;"",Eingabe!L$80,"-")</f>
        <v>-</v>
      </c>
      <c r="J15" s="144" t="str">
        <f ca="1">IF(Eingabe!M$80&lt;&gt;"",Eingabe!M$80,"-")</f>
        <v>-</v>
      </c>
      <c r="K15" s="144" t="str">
        <f ca="1">IF(Eingabe!N$80&lt;&gt;"",Eingabe!N$80,"-")</f>
        <v>-</v>
      </c>
      <c r="L15" s="144" t="str">
        <f ca="1">IF(Eingabe!O$80&lt;&gt;"",Eingabe!O$80,"-")</f>
        <v>-</v>
      </c>
      <c r="M15" s="144" t="str">
        <f ca="1">IF(Eingabe!P$80&lt;&gt;"",Eingabe!P$80,"-")</f>
        <v>-</v>
      </c>
      <c r="N15" s="144" t="str">
        <f ca="1">IF(Eingabe!Q$80&lt;&gt;"",Eingabe!Q$80,"-")</f>
        <v>-</v>
      </c>
      <c r="O15" s="144" t="str">
        <f ca="1">IF(Eingabe!R$80&lt;&gt;"",Eingabe!R$80,"-")</f>
        <v>-</v>
      </c>
      <c r="P15" s="144" t="str">
        <f ca="1">IF(Eingabe!S$80&lt;&gt;"",Eingabe!S$80,"-")</f>
        <v>-</v>
      </c>
      <c r="Q15" s="144" t="str">
        <f ca="1">IF(Eingabe!T$80&lt;&gt;"",Eingabe!T$80,"-")</f>
        <v>-</v>
      </c>
      <c r="R15" s="144" t="str">
        <f ca="1">IF(Eingabe!U$80&lt;&gt;"",Eingabe!U$80,"-")</f>
        <v>-</v>
      </c>
      <c r="S15" s="144" t="str">
        <f ca="1">IF(Eingabe!V$80&lt;&gt;"",Eingabe!V$80,"-")</f>
        <v>-</v>
      </c>
      <c r="T15" s="144" t="str">
        <f ca="1">IF(Eingabe!W$80&lt;&gt;"",Eingabe!W$80,"-")</f>
        <v>-</v>
      </c>
      <c r="U15" s="144" t="str">
        <f ca="1">IF(Eingabe!X$80&lt;&gt;"",Eingabe!X$80,"-")</f>
        <v>-</v>
      </c>
      <c r="V15" s="144" t="str">
        <f ca="1">IF(Eingabe!Y$80&lt;&gt;"",Eingabe!Y$80,"-")</f>
        <v>-</v>
      </c>
      <c r="W15" s="144" t="str">
        <f ca="1">IF(Eingabe!Z$80&lt;&gt;"",Eingabe!Z$80,"-")</f>
        <v>-</v>
      </c>
      <c r="X15" s="144" t="str">
        <f>IF(Eingabe!AA$80&lt;&gt;"",Eingabe!AA$80,"-")</f>
        <v>-</v>
      </c>
      <c r="Y15" s="144" t="str">
        <f>IF(Eingabe!AB$80&lt;&gt;"",Eingabe!AB$80,"-")</f>
        <v>-</v>
      </c>
      <c r="Z15" s="144" t="str">
        <f>IF(Eingabe!AC$80&lt;&gt;"",Eingabe!AC$80,"-")</f>
        <v>-</v>
      </c>
      <c r="AA15" s="144" t="str">
        <f>IF(Eingabe!AD$80&lt;&gt;"",Eingabe!AD$80,"-")</f>
        <v>-</v>
      </c>
      <c r="AB15" s="144" t="str">
        <f>IF(Eingabe!AE$80&lt;&gt;"",Eingabe!AE$80,"-")</f>
        <v>-</v>
      </c>
      <c r="AC15" s="144" t="str">
        <f>IF(Eingabe!AF$80&lt;&gt;"",Eingabe!AF$80,"-")</f>
        <v>-</v>
      </c>
      <c r="AD15" s="144" t="str">
        <f>IF(Eingabe!AG$80&lt;&gt;"",Eingabe!AG$80,"-")</f>
        <v>-</v>
      </c>
      <c r="AE15" s="144" t="str">
        <f>IF(Eingabe!AH$80&lt;&gt;"",Eingabe!AH$80,"-")</f>
        <v>-</v>
      </c>
      <c r="AF15" s="144" t="str">
        <f>IF(Eingabe!AI$80&lt;&gt;"",Eingabe!AI$80,"-")</f>
        <v>-</v>
      </c>
      <c r="AG15" s="145" t="str">
        <f>IF(Eingabe!AJ$80&lt;&gt;"",Eingabe!AJ$80,"-")</f>
        <v>-</v>
      </c>
      <c r="AH15" s="147">
        <v>300</v>
      </c>
    </row>
    <row r="16" spans="1:38" s="259" customFormat="1" ht="12.95" customHeight="1" x14ac:dyDescent="0.2">
      <c r="A16" s="435" t="s">
        <v>159</v>
      </c>
      <c r="B16" s="434"/>
      <c r="C16" s="16" t="s">
        <v>9</v>
      </c>
      <c r="D16" s="143" t="str">
        <f ca="1">IF(Eingabe!G$68&lt;&gt;"",Eingabe!G$68,"-")</f>
        <v>-</v>
      </c>
      <c r="E16" s="144" t="str">
        <f ca="1">IF(Eingabe!H$68&lt;&gt;"",Eingabe!H$68,"-")</f>
        <v>-</v>
      </c>
      <c r="F16" s="144" t="str">
        <f ca="1">IF(Eingabe!I$68&lt;&gt;"",Eingabe!I$68,"-")</f>
        <v>-</v>
      </c>
      <c r="G16" s="144" t="str">
        <f ca="1">IF(Eingabe!J$68&lt;&gt;"",Eingabe!J$68,"-")</f>
        <v>-</v>
      </c>
      <c r="H16" s="144" t="str">
        <f ca="1">IF(Eingabe!K$68&lt;&gt;"",Eingabe!K$68,"-")</f>
        <v>-</v>
      </c>
      <c r="I16" s="144" t="str">
        <f ca="1">IF(Eingabe!L$68&lt;&gt;"",Eingabe!L$68,"-")</f>
        <v>-</v>
      </c>
      <c r="J16" s="144" t="str">
        <f ca="1">IF(Eingabe!M$68&lt;&gt;"",Eingabe!M$68,"-")</f>
        <v>-</v>
      </c>
      <c r="K16" s="144" t="str">
        <f ca="1">IF(Eingabe!N$68&lt;&gt;"",Eingabe!N$68,"-")</f>
        <v>-</v>
      </c>
      <c r="L16" s="144" t="str">
        <f ca="1">IF(Eingabe!O$68&lt;&gt;"",Eingabe!O$68,"-")</f>
        <v>-</v>
      </c>
      <c r="M16" s="144" t="str">
        <f ca="1">IF(Eingabe!P$68&lt;&gt;"",Eingabe!P$68,"-")</f>
        <v>-</v>
      </c>
      <c r="N16" s="144" t="str">
        <f ca="1">IF(Eingabe!Q$68&lt;&gt;"",Eingabe!Q$68,"-")</f>
        <v>-</v>
      </c>
      <c r="O16" s="144" t="str">
        <f ca="1">IF(Eingabe!R$68&lt;&gt;"",Eingabe!R$68,"-")</f>
        <v>-</v>
      </c>
      <c r="P16" s="144" t="str">
        <f ca="1">IF(Eingabe!S$68&lt;&gt;"",Eingabe!S$68,"-")</f>
        <v>-</v>
      </c>
      <c r="Q16" s="144" t="str">
        <f ca="1">IF(Eingabe!T$68&lt;&gt;"",Eingabe!T$68,"-")</f>
        <v>-</v>
      </c>
      <c r="R16" s="144" t="str">
        <f ca="1">IF(Eingabe!U$68&lt;&gt;"",Eingabe!U$68,"-")</f>
        <v>-</v>
      </c>
      <c r="S16" s="144" t="str">
        <f ca="1">IF(Eingabe!V$68&lt;&gt;"",Eingabe!V$68,"-")</f>
        <v>-</v>
      </c>
      <c r="T16" s="144" t="str">
        <f ca="1">IF(Eingabe!W$68&lt;&gt;"",Eingabe!W$68,"-")</f>
        <v>-</v>
      </c>
      <c r="U16" s="144" t="str">
        <f ca="1">IF(Eingabe!X$68&lt;&gt;"",Eingabe!X$68,"-")</f>
        <v>-</v>
      </c>
      <c r="V16" s="144" t="str">
        <f ca="1">IF(Eingabe!Y$68&lt;&gt;"",Eingabe!Y$68,"-")</f>
        <v>-</v>
      </c>
      <c r="W16" s="144" t="str">
        <f ca="1">IF(Eingabe!Z$68&lt;&gt;"",Eingabe!Z$68,"-")</f>
        <v>-</v>
      </c>
      <c r="X16" s="144" t="str">
        <f>IF(Eingabe!AA$68&lt;&gt;"",Eingabe!AA$68,"-")</f>
        <v>-</v>
      </c>
      <c r="Y16" s="144" t="str">
        <f>IF(Eingabe!AB$68&lt;&gt;"",Eingabe!AB$68,"-")</f>
        <v>-</v>
      </c>
      <c r="Z16" s="144" t="str">
        <f>IF(Eingabe!AC$68&lt;&gt;"",Eingabe!AC$68,"-")</f>
        <v>-</v>
      </c>
      <c r="AA16" s="144" t="str">
        <f>IF(Eingabe!AD$68&lt;&gt;"",Eingabe!AD$68,"-")</f>
        <v>-</v>
      </c>
      <c r="AB16" s="144" t="str">
        <f>IF(Eingabe!AE$68&lt;&gt;"",Eingabe!AE$68,"-")</f>
        <v>-</v>
      </c>
      <c r="AC16" s="144" t="str">
        <f>IF(Eingabe!AF$68&lt;&gt;"",Eingabe!AF$68,"-")</f>
        <v>-</v>
      </c>
      <c r="AD16" s="144" t="str">
        <f>IF(Eingabe!AG$68&lt;&gt;"",Eingabe!AG$68,"-")</f>
        <v>-</v>
      </c>
      <c r="AE16" s="144" t="str">
        <f>IF(Eingabe!AH$68&lt;&gt;"",Eingabe!AH$68,"-")</f>
        <v>-</v>
      </c>
      <c r="AF16" s="144" t="str">
        <f>IF(Eingabe!AI$68&lt;&gt;"",Eingabe!AI$68,"-")</f>
        <v>-</v>
      </c>
      <c r="AG16" s="145" t="str">
        <f>IF(Eingabe!AJ$68&lt;&gt;"",Eingabe!AJ$68,"-")</f>
        <v>-</v>
      </c>
      <c r="AH16" s="147">
        <v>0.1</v>
      </c>
    </row>
    <row r="17" spans="1:34" s="259" customFormat="1" ht="12.95" customHeight="1" x14ac:dyDescent="0.2">
      <c r="A17" s="435" t="s">
        <v>160</v>
      </c>
      <c r="B17" s="434"/>
      <c r="C17" s="16" t="s">
        <v>9</v>
      </c>
      <c r="D17" s="143" t="str">
        <f ca="1">IF(Eingabe!G$55&lt;&gt;"",Eingabe!G$55,"-")</f>
        <v>-</v>
      </c>
      <c r="E17" s="144" t="str">
        <f ca="1">IF(Eingabe!H$55&lt;&gt;"",Eingabe!H$55,"-")</f>
        <v>-</v>
      </c>
      <c r="F17" s="144" t="str">
        <f ca="1">IF(Eingabe!I$55&lt;&gt;"",Eingabe!I$55,"-")</f>
        <v>-</v>
      </c>
      <c r="G17" s="144" t="str">
        <f ca="1">IF(Eingabe!J$55&lt;&gt;"",Eingabe!J$55,"-")</f>
        <v>-</v>
      </c>
      <c r="H17" s="144" t="str">
        <f ca="1">IF(Eingabe!K$55&lt;&gt;"",Eingabe!K$55,"-")</f>
        <v>-</v>
      </c>
      <c r="I17" s="144" t="str">
        <f ca="1">IF(Eingabe!L$55&lt;&gt;"",Eingabe!L$55,"-")</f>
        <v>-</v>
      </c>
      <c r="J17" s="144" t="str">
        <f ca="1">IF(Eingabe!M$55&lt;&gt;"",Eingabe!M$55,"-")</f>
        <v>-</v>
      </c>
      <c r="K17" s="144" t="str">
        <f ca="1">IF(Eingabe!N$55&lt;&gt;"",Eingabe!N$55,"-")</f>
        <v>-</v>
      </c>
      <c r="L17" s="144" t="str">
        <f ca="1">IF(Eingabe!O$55&lt;&gt;"",Eingabe!O$55,"-")</f>
        <v>-</v>
      </c>
      <c r="M17" s="144" t="str">
        <f ca="1">IF(Eingabe!P$55&lt;&gt;"",Eingabe!P$55,"-")</f>
        <v>-</v>
      </c>
      <c r="N17" s="144" t="str">
        <f ca="1">IF(Eingabe!Q$55&lt;&gt;"",Eingabe!Q$55,"-")</f>
        <v>-</v>
      </c>
      <c r="O17" s="144" t="str">
        <f ca="1">IF(Eingabe!R$55&lt;&gt;"",Eingabe!R$55,"-")</f>
        <v>-</v>
      </c>
      <c r="P17" s="144" t="str">
        <f ca="1">IF(Eingabe!S$55&lt;&gt;"",Eingabe!S$55,"-")</f>
        <v>-</v>
      </c>
      <c r="Q17" s="144" t="str">
        <f ca="1">IF(Eingabe!T$55&lt;&gt;"",Eingabe!T$55,"-")</f>
        <v>-</v>
      </c>
      <c r="R17" s="144" t="str">
        <f ca="1">IF(Eingabe!U$55&lt;&gt;"",Eingabe!U$55,"-")</f>
        <v>-</v>
      </c>
      <c r="S17" s="144" t="str">
        <f ca="1">IF(Eingabe!V$55&lt;&gt;"",Eingabe!V$55,"-")</f>
        <v>-</v>
      </c>
      <c r="T17" s="144" t="str">
        <f ca="1">IF(Eingabe!W$55&lt;&gt;"",Eingabe!W$55,"-")</f>
        <v>-</v>
      </c>
      <c r="U17" s="144" t="str">
        <f ca="1">IF(Eingabe!X$55&lt;&gt;"",Eingabe!X$55,"-")</f>
        <v>-</v>
      </c>
      <c r="V17" s="144" t="str">
        <f ca="1">IF(Eingabe!Y$55&lt;&gt;"",Eingabe!Y$55,"-")</f>
        <v>-</v>
      </c>
      <c r="W17" s="144" t="str">
        <f ca="1">IF(Eingabe!Z$55&lt;&gt;"",Eingabe!Z$55,"-")</f>
        <v>-</v>
      </c>
      <c r="X17" s="144" t="str">
        <f>IF(Eingabe!AA$55&lt;&gt;"",Eingabe!AA$55,"-")</f>
        <v>-</v>
      </c>
      <c r="Y17" s="144" t="str">
        <f>IF(Eingabe!AB$55&lt;&gt;"",Eingabe!AB$55,"-")</f>
        <v>-</v>
      </c>
      <c r="Z17" s="144" t="str">
        <f>IF(Eingabe!AC$55&lt;&gt;"",Eingabe!AC$55,"-")</f>
        <v>-</v>
      </c>
      <c r="AA17" s="144" t="str">
        <f>IF(Eingabe!AD$55&lt;&gt;"",Eingabe!AD$55,"-")</f>
        <v>-</v>
      </c>
      <c r="AB17" s="144" t="str">
        <f>IF(Eingabe!AE$55&lt;&gt;"",Eingabe!AE$55,"-")</f>
        <v>-</v>
      </c>
      <c r="AC17" s="144" t="str">
        <f>IF(Eingabe!AF$55&lt;&gt;"",Eingabe!AF$55,"-")</f>
        <v>-</v>
      </c>
      <c r="AD17" s="144" t="str">
        <f>IF(Eingabe!AG$55&lt;&gt;"",Eingabe!AG$55,"-")</f>
        <v>-</v>
      </c>
      <c r="AE17" s="144" t="str">
        <f>IF(Eingabe!AH$55&lt;&gt;"",Eingabe!AH$55,"-")</f>
        <v>-</v>
      </c>
      <c r="AF17" s="144" t="str">
        <f>IF(Eingabe!AI$55&lt;&gt;"",Eingabe!AI$55,"-")</f>
        <v>-</v>
      </c>
      <c r="AG17" s="145" t="str">
        <f>IF(Eingabe!AJ$55&lt;&gt;"",Eingabe!AJ$55,"-")</f>
        <v>-</v>
      </c>
      <c r="AH17" s="147">
        <v>0.6</v>
      </c>
    </row>
    <row r="18" spans="1:34" s="259" customFormat="1" ht="12.95" customHeight="1" x14ac:dyDescent="0.2">
      <c r="A18" s="435" t="s">
        <v>222</v>
      </c>
      <c r="B18" s="434"/>
      <c r="C18" s="16" t="s">
        <v>9</v>
      </c>
      <c r="D18" s="143" t="str">
        <f ca="1">IF(Eingabe!G$59&lt;&gt;"",Eingabe!G$59,"-")</f>
        <v>-</v>
      </c>
      <c r="E18" s="144" t="str">
        <f ca="1">IF(Eingabe!H$59&lt;&gt;"",Eingabe!H$59,"-")</f>
        <v>-</v>
      </c>
      <c r="F18" s="144" t="str">
        <f ca="1">IF(Eingabe!I$59&lt;&gt;"",Eingabe!I$59,"-")</f>
        <v>-</v>
      </c>
      <c r="G18" s="144" t="str">
        <f ca="1">IF(Eingabe!J$59&lt;&gt;"",Eingabe!J$59,"-")</f>
        <v>-</v>
      </c>
      <c r="H18" s="144" t="str">
        <f ca="1">IF(Eingabe!K$59&lt;&gt;"",Eingabe!K$59,"-")</f>
        <v>-</v>
      </c>
      <c r="I18" s="144" t="str">
        <f ca="1">IF(Eingabe!L$59&lt;&gt;"",Eingabe!L$59,"-")</f>
        <v>-</v>
      </c>
      <c r="J18" s="144" t="str">
        <f ca="1">IF(Eingabe!M$59&lt;&gt;"",Eingabe!M$59,"-")</f>
        <v>-</v>
      </c>
      <c r="K18" s="144" t="str">
        <f ca="1">IF(Eingabe!N$59&lt;&gt;"",Eingabe!N$59,"-")</f>
        <v>-</v>
      </c>
      <c r="L18" s="144" t="str">
        <f ca="1">IF(Eingabe!O$59&lt;&gt;"",Eingabe!O$59,"-")</f>
        <v>-</v>
      </c>
      <c r="M18" s="144" t="str">
        <f ca="1">IF(Eingabe!P$59&lt;&gt;"",Eingabe!P$59,"-")</f>
        <v>-</v>
      </c>
      <c r="N18" s="144" t="str">
        <f ca="1">IF(Eingabe!Q$59&lt;&gt;"",Eingabe!Q$59,"-")</f>
        <v>-</v>
      </c>
      <c r="O18" s="144" t="str">
        <f ca="1">IF(Eingabe!R$59&lt;&gt;"",Eingabe!R$59,"-")</f>
        <v>-</v>
      </c>
      <c r="P18" s="144" t="str">
        <f ca="1">IF(Eingabe!S$59&lt;&gt;"",Eingabe!S$59,"-")</f>
        <v>-</v>
      </c>
      <c r="Q18" s="144" t="str">
        <f ca="1">IF(Eingabe!T$59&lt;&gt;"",Eingabe!T$59,"-")</f>
        <v>-</v>
      </c>
      <c r="R18" s="144" t="str">
        <f ca="1">IF(Eingabe!U$59&lt;&gt;"",Eingabe!U$59,"-")</f>
        <v>-</v>
      </c>
      <c r="S18" s="144" t="str">
        <f ca="1">IF(Eingabe!V$59&lt;&gt;"",Eingabe!V$59,"-")</f>
        <v>-</v>
      </c>
      <c r="T18" s="144" t="str">
        <f ca="1">IF(Eingabe!W$59&lt;&gt;"",Eingabe!W$59,"-")</f>
        <v>-</v>
      </c>
      <c r="U18" s="144" t="str">
        <f ca="1">IF(Eingabe!X$59&lt;&gt;"",Eingabe!X$59,"-")</f>
        <v>-</v>
      </c>
      <c r="V18" s="144" t="str">
        <f ca="1">IF(Eingabe!Y$59&lt;&gt;"",Eingabe!Y$59,"-")</f>
        <v>-</v>
      </c>
      <c r="W18" s="144" t="str">
        <f ca="1">IF(Eingabe!Z$59&lt;&gt;"",Eingabe!Z$59,"-")</f>
        <v>-</v>
      </c>
      <c r="X18" s="144" t="str">
        <f>IF(Eingabe!AA$59&lt;&gt;"",Eingabe!AA$59,"-")</f>
        <v>-</v>
      </c>
      <c r="Y18" s="144" t="str">
        <f>IF(Eingabe!AB$59&lt;&gt;"",Eingabe!AB$59,"-")</f>
        <v>-</v>
      </c>
      <c r="Z18" s="144" t="str">
        <f>IF(Eingabe!AC$59&lt;&gt;"",Eingabe!AC$59,"-")</f>
        <v>-</v>
      </c>
      <c r="AA18" s="144" t="str">
        <f>IF(Eingabe!AD$59&lt;&gt;"",Eingabe!AD$59,"-")</f>
        <v>-</v>
      </c>
      <c r="AB18" s="144" t="str">
        <f>IF(Eingabe!AE$59&lt;&gt;"",Eingabe!AE$59,"-")</f>
        <v>-</v>
      </c>
      <c r="AC18" s="144" t="str">
        <f>IF(Eingabe!AF$59&lt;&gt;"",Eingabe!AF$59,"-")</f>
        <v>-</v>
      </c>
      <c r="AD18" s="144" t="str">
        <f>IF(Eingabe!AG$59&lt;&gt;"",Eingabe!AG$59,"-")</f>
        <v>-</v>
      </c>
      <c r="AE18" s="144" t="str">
        <f>IF(Eingabe!AH$59&lt;&gt;"",Eingabe!AH$59,"-")</f>
        <v>-</v>
      </c>
      <c r="AF18" s="144" t="str">
        <f>IF(Eingabe!AI$59&lt;&gt;"",Eingabe!AI$59,"-")</f>
        <v>-</v>
      </c>
      <c r="AG18" s="145" t="str">
        <f>IF(Eingabe!AJ$59&lt;&gt;"",Eingabe!AJ$59,"-")</f>
        <v>-</v>
      </c>
      <c r="AH18" s="147">
        <v>5</v>
      </c>
    </row>
    <row r="19" spans="1:34" s="259" customFormat="1" ht="12.95" customHeight="1" x14ac:dyDescent="0.2">
      <c r="A19" s="450" t="s">
        <v>27</v>
      </c>
      <c r="B19" s="451"/>
      <c r="C19" s="452"/>
      <c r="D19" s="243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5"/>
      <c r="AH19" s="258"/>
    </row>
    <row r="20" spans="1:34" s="259" customFormat="1" ht="12.95" customHeight="1" x14ac:dyDescent="0.2">
      <c r="A20" s="461" t="s">
        <v>31</v>
      </c>
      <c r="B20" s="449"/>
      <c r="C20" s="28" t="s">
        <v>7</v>
      </c>
      <c r="D20" s="143" t="str">
        <f ca="1">IF(Eingabe!G$84&lt;&gt;"",Eingabe!G$84,"-")</f>
        <v>-</v>
      </c>
      <c r="E20" s="144" t="str">
        <f ca="1">IF(Eingabe!H$84&lt;&gt;"",Eingabe!H$84,"-")</f>
        <v>-</v>
      </c>
      <c r="F20" s="144" t="str">
        <f ca="1">IF(Eingabe!I$84&lt;&gt;"",Eingabe!I$84,"-")</f>
        <v>-</v>
      </c>
      <c r="G20" s="144" t="str">
        <f ca="1">IF(Eingabe!J$84&lt;&gt;"",Eingabe!J$84,"-")</f>
        <v>-</v>
      </c>
      <c r="H20" s="144" t="str">
        <f ca="1">IF(Eingabe!K$84&lt;&gt;"",Eingabe!K$84,"-")</f>
        <v>-</v>
      </c>
      <c r="I20" s="144" t="str">
        <f ca="1">IF(Eingabe!L$84&lt;&gt;"",Eingabe!L$84,"-")</f>
        <v>-</v>
      </c>
      <c r="J20" s="144" t="str">
        <f ca="1">IF(Eingabe!M$84&lt;&gt;"",Eingabe!M$84,"-")</f>
        <v>-</v>
      </c>
      <c r="K20" s="144" t="str">
        <f ca="1">IF(Eingabe!N$84&lt;&gt;"",Eingabe!N$84,"-")</f>
        <v>-</v>
      </c>
      <c r="L20" s="144" t="str">
        <f ca="1">IF(Eingabe!O$84&lt;&gt;"",Eingabe!O$84,"-")</f>
        <v>-</v>
      </c>
      <c r="M20" s="144" t="str">
        <f ca="1">IF(Eingabe!P$84&lt;&gt;"",Eingabe!P$84,"-")</f>
        <v>-</v>
      </c>
      <c r="N20" s="144" t="str">
        <f ca="1">IF(Eingabe!Q$84&lt;&gt;"",Eingabe!Q$84,"-")</f>
        <v>-</v>
      </c>
      <c r="O20" s="144" t="str">
        <f ca="1">IF(Eingabe!R$84&lt;&gt;"",Eingabe!R$84,"-")</f>
        <v>-</v>
      </c>
      <c r="P20" s="144" t="str">
        <f ca="1">IF(Eingabe!S$84&lt;&gt;"",Eingabe!S$84,"-")</f>
        <v>-</v>
      </c>
      <c r="Q20" s="144" t="str">
        <f ca="1">IF(Eingabe!T$84&lt;&gt;"",Eingabe!T$84,"-")</f>
        <v>-</v>
      </c>
      <c r="R20" s="144" t="str">
        <f ca="1">IF(Eingabe!U$84&lt;&gt;"",Eingabe!U$84,"-")</f>
        <v>-</v>
      </c>
      <c r="S20" s="144" t="str">
        <f ca="1">IF(Eingabe!V$84&lt;&gt;"",Eingabe!V$84,"-")</f>
        <v>-</v>
      </c>
      <c r="T20" s="144" t="str">
        <f ca="1">IF(Eingabe!W$84&lt;&gt;"",Eingabe!W$84,"-")</f>
        <v>-</v>
      </c>
      <c r="U20" s="144" t="str">
        <f ca="1">IF(Eingabe!X$84&lt;&gt;"",Eingabe!X$84,"-")</f>
        <v>-</v>
      </c>
      <c r="V20" s="144" t="str">
        <f ca="1">IF(Eingabe!Y$84&lt;&gt;"",Eingabe!Y$84,"-")</f>
        <v>-</v>
      </c>
      <c r="W20" s="144" t="str">
        <f ca="1">IF(Eingabe!Z$84&lt;&gt;"",Eingabe!Z$84,"-")</f>
        <v>-</v>
      </c>
      <c r="X20" s="144" t="str">
        <f>IF(Eingabe!AA$84&lt;&gt;"",Eingabe!AA$84,"-")</f>
        <v>-</v>
      </c>
      <c r="Y20" s="144" t="str">
        <f>IF(Eingabe!AB$84&lt;&gt;"",Eingabe!AB$84,"-")</f>
        <v>-</v>
      </c>
      <c r="Z20" s="144" t="str">
        <f>IF(Eingabe!AC$84&lt;&gt;"",Eingabe!AC$84,"-")</f>
        <v>-</v>
      </c>
      <c r="AA20" s="144" t="str">
        <f>IF(Eingabe!AD$84&lt;&gt;"",Eingabe!AD$84,"-")</f>
        <v>-</v>
      </c>
      <c r="AB20" s="144" t="str">
        <f>IF(Eingabe!AE$84&lt;&gt;"",Eingabe!AE$84,"-")</f>
        <v>-</v>
      </c>
      <c r="AC20" s="144" t="str">
        <f>IF(Eingabe!AF$84&lt;&gt;"",Eingabe!AF$84,"-")</f>
        <v>-</v>
      </c>
      <c r="AD20" s="144" t="str">
        <f>IF(Eingabe!AG$84&lt;&gt;"",Eingabe!AG$84,"-")</f>
        <v>-</v>
      </c>
      <c r="AE20" s="144" t="str">
        <f>IF(Eingabe!AH$84&lt;&gt;"",Eingabe!AH$84,"-")</f>
        <v>-</v>
      </c>
      <c r="AF20" s="144" t="str">
        <f>IF(Eingabe!AI$84&lt;&gt;"",Eingabe!AI$84,"-")</f>
        <v>-</v>
      </c>
      <c r="AG20" s="145" t="str">
        <f>IF(Eingabe!AJ$84&lt;&gt;"",Eingabe!AJ$84,"-")</f>
        <v>-</v>
      </c>
      <c r="AH20" s="284" t="s">
        <v>263</v>
      </c>
    </row>
    <row r="21" spans="1:34" ht="12.95" customHeight="1" x14ac:dyDescent="0.2">
      <c r="A21" s="461" t="s">
        <v>261</v>
      </c>
      <c r="B21" s="449"/>
      <c r="C21" s="391" t="s">
        <v>36</v>
      </c>
      <c r="D21" s="143" t="str">
        <f ca="1">IF(Eingabe!G$85&lt;&gt;"",Eingabe!G$85,"-")</f>
        <v>-</v>
      </c>
      <c r="E21" s="144" t="str">
        <f ca="1">IF(Eingabe!H$85&lt;&gt;"",Eingabe!H$85,"-")</f>
        <v>-</v>
      </c>
      <c r="F21" s="144" t="str">
        <f ca="1">IF(Eingabe!I$85&lt;&gt;"",Eingabe!I$85,"-")</f>
        <v>-</v>
      </c>
      <c r="G21" s="144" t="str">
        <f ca="1">IF(Eingabe!J$85&lt;&gt;"",Eingabe!J$85,"-")</f>
        <v>-</v>
      </c>
      <c r="H21" s="144" t="str">
        <f ca="1">IF(Eingabe!K$85&lt;&gt;"",Eingabe!K$85,"-")</f>
        <v>-</v>
      </c>
      <c r="I21" s="144" t="str">
        <f ca="1">IF(Eingabe!L$85&lt;&gt;"",Eingabe!L$85,"-")</f>
        <v>-</v>
      </c>
      <c r="J21" s="144" t="str">
        <f ca="1">IF(Eingabe!M$85&lt;&gt;"",Eingabe!M$85,"-")</f>
        <v>-</v>
      </c>
      <c r="K21" s="144" t="str">
        <f ca="1">IF(Eingabe!N$85&lt;&gt;"",Eingabe!N$85,"-")</f>
        <v>-</v>
      </c>
      <c r="L21" s="144" t="str">
        <f ca="1">IF(Eingabe!O$85&lt;&gt;"",Eingabe!O$85,"-")</f>
        <v>-</v>
      </c>
      <c r="M21" s="144" t="str">
        <f ca="1">IF(Eingabe!P$85&lt;&gt;"",Eingabe!P$85,"-")</f>
        <v>-</v>
      </c>
      <c r="N21" s="144" t="str">
        <f ca="1">IF(Eingabe!Q$85&lt;&gt;"",Eingabe!Q$85,"-")</f>
        <v>-</v>
      </c>
      <c r="O21" s="144" t="str">
        <f ca="1">IF(Eingabe!R$85&lt;&gt;"",Eingabe!R$85,"-")</f>
        <v>-</v>
      </c>
      <c r="P21" s="144" t="str">
        <f ca="1">IF(Eingabe!S$85&lt;&gt;"",Eingabe!S$85,"-")</f>
        <v>-</v>
      </c>
      <c r="Q21" s="144" t="str">
        <f ca="1">IF(Eingabe!T$85&lt;&gt;"",Eingabe!T$85,"-")</f>
        <v>-</v>
      </c>
      <c r="R21" s="144" t="str">
        <f ca="1">IF(Eingabe!U$85&lt;&gt;"",Eingabe!U$85,"-")</f>
        <v>-</v>
      </c>
      <c r="S21" s="144" t="str">
        <f ca="1">IF(Eingabe!V$85&lt;&gt;"",Eingabe!V$85,"-")</f>
        <v>-</v>
      </c>
      <c r="T21" s="144" t="str">
        <f ca="1">IF(Eingabe!W$85&lt;&gt;"",Eingabe!W$85,"-")</f>
        <v>-</v>
      </c>
      <c r="U21" s="144" t="str">
        <f ca="1">IF(Eingabe!X$85&lt;&gt;"",Eingabe!X$85,"-")</f>
        <v>-</v>
      </c>
      <c r="V21" s="144" t="str">
        <f ca="1">IF(Eingabe!Y$85&lt;&gt;"",Eingabe!Y$85,"-")</f>
        <v>-</v>
      </c>
      <c r="W21" s="144" t="str">
        <f ca="1">IF(Eingabe!Z$85&lt;&gt;"",Eingabe!Z$85,"-")</f>
        <v>-</v>
      </c>
      <c r="X21" s="144" t="str">
        <f>IF(Eingabe!AA$85&lt;&gt;"",Eingabe!AA$85,"-")</f>
        <v>-</v>
      </c>
      <c r="Y21" s="144" t="str">
        <f>IF(Eingabe!AB$85&lt;&gt;"",Eingabe!AB$85,"-")</f>
        <v>-</v>
      </c>
      <c r="Z21" s="144" t="str">
        <f>IF(Eingabe!AC$85&lt;&gt;"",Eingabe!AC$85,"-")</f>
        <v>-</v>
      </c>
      <c r="AA21" s="144" t="str">
        <f>IF(Eingabe!AD$85&lt;&gt;"",Eingabe!AD$85,"-")</f>
        <v>-</v>
      </c>
      <c r="AB21" s="144" t="str">
        <f>IF(Eingabe!AE$85&lt;&gt;"",Eingabe!AE$85,"-")</f>
        <v>-</v>
      </c>
      <c r="AC21" s="144" t="str">
        <f>IF(Eingabe!AF$85&lt;&gt;"",Eingabe!AF$85,"-")</f>
        <v>-</v>
      </c>
      <c r="AD21" s="144" t="str">
        <f>IF(Eingabe!AG$85&lt;&gt;"",Eingabe!AG$85,"-")</f>
        <v>-</v>
      </c>
      <c r="AE21" s="144" t="str">
        <f>IF(Eingabe!AH$85&lt;&gt;"",Eingabe!AH$85,"-")</f>
        <v>-</v>
      </c>
      <c r="AF21" s="144" t="str">
        <f>IF(Eingabe!AI$85&lt;&gt;"",Eingabe!AI$85,"-")</f>
        <v>-</v>
      </c>
      <c r="AG21" s="145" t="str">
        <f>IF(Eingabe!AJ$85&lt;&gt;"",Eingabe!AJ$85,"-")</f>
        <v>-</v>
      </c>
      <c r="AH21" s="147">
        <v>500</v>
      </c>
    </row>
    <row r="22" spans="1:34" ht="12.95" customHeight="1" x14ac:dyDescent="0.2">
      <c r="A22" s="461" t="s">
        <v>37</v>
      </c>
      <c r="B22" s="449"/>
      <c r="C22" s="16" t="s">
        <v>38</v>
      </c>
      <c r="D22" s="143" t="str">
        <f ca="1">IF(Eingabe!G$88&lt;&gt;"",Eingabe!G$88,"-")</f>
        <v>-</v>
      </c>
      <c r="E22" s="144" t="str">
        <f ca="1">IF(Eingabe!H$88&lt;&gt;"",Eingabe!H$88,"-")</f>
        <v>-</v>
      </c>
      <c r="F22" s="144" t="str">
        <f ca="1">IF(Eingabe!I$88&lt;&gt;"",Eingabe!I$88,"-")</f>
        <v>-</v>
      </c>
      <c r="G22" s="144" t="str">
        <f ca="1">IF(Eingabe!J$88&lt;&gt;"",Eingabe!J$88,"-")</f>
        <v>-</v>
      </c>
      <c r="H22" s="144" t="str">
        <f ca="1">IF(Eingabe!K$88&lt;&gt;"",Eingabe!K$88,"-")</f>
        <v>-</v>
      </c>
      <c r="I22" s="144" t="str">
        <f ca="1">IF(Eingabe!L$88&lt;&gt;"",Eingabe!L$88,"-")</f>
        <v>-</v>
      </c>
      <c r="J22" s="144" t="str">
        <f ca="1">IF(Eingabe!M$88&lt;&gt;"",Eingabe!M$88,"-")</f>
        <v>-</v>
      </c>
      <c r="K22" s="144" t="str">
        <f ca="1">IF(Eingabe!N$88&lt;&gt;"",Eingabe!N$88,"-")</f>
        <v>-</v>
      </c>
      <c r="L22" s="144" t="str">
        <f ca="1">IF(Eingabe!O$88&lt;&gt;"",Eingabe!O$88,"-")</f>
        <v>-</v>
      </c>
      <c r="M22" s="144" t="str">
        <f ca="1">IF(Eingabe!P$88&lt;&gt;"",Eingabe!P$88,"-")</f>
        <v>-</v>
      </c>
      <c r="N22" s="144" t="str">
        <f ca="1">IF(Eingabe!Q$88&lt;&gt;"",Eingabe!Q$88,"-")</f>
        <v>-</v>
      </c>
      <c r="O22" s="144" t="str">
        <f ca="1">IF(Eingabe!R$88&lt;&gt;"",Eingabe!R$88,"-")</f>
        <v>-</v>
      </c>
      <c r="P22" s="144" t="str">
        <f ca="1">IF(Eingabe!S$88&lt;&gt;"",Eingabe!S$88,"-")</f>
        <v>-</v>
      </c>
      <c r="Q22" s="144" t="str">
        <f ca="1">IF(Eingabe!T$88&lt;&gt;"",Eingabe!T$88,"-")</f>
        <v>-</v>
      </c>
      <c r="R22" s="144" t="str">
        <f ca="1">IF(Eingabe!U$88&lt;&gt;"",Eingabe!U$88,"-")</f>
        <v>-</v>
      </c>
      <c r="S22" s="144" t="str">
        <f ca="1">IF(Eingabe!V$88&lt;&gt;"",Eingabe!V$88,"-")</f>
        <v>-</v>
      </c>
      <c r="T22" s="144" t="str">
        <f ca="1">IF(Eingabe!W$88&lt;&gt;"",Eingabe!W$88,"-")</f>
        <v>-</v>
      </c>
      <c r="U22" s="144" t="str">
        <f ca="1">IF(Eingabe!X$88&lt;&gt;"",Eingabe!X$88,"-")</f>
        <v>-</v>
      </c>
      <c r="V22" s="144" t="str">
        <f ca="1">IF(Eingabe!Y$88&lt;&gt;"",Eingabe!Y$88,"-")</f>
        <v>-</v>
      </c>
      <c r="W22" s="144" t="str">
        <f ca="1">IF(Eingabe!Z$88&lt;&gt;"",Eingabe!Z$88,"-")</f>
        <v>-</v>
      </c>
      <c r="X22" s="144" t="str">
        <f>IF(Eingabe!AA$88&lt;&gt;"",Eingabe!AA$88,"-")</f>
        <v>-</v>
      </c>
      <c r="Y22" s="144" t="str">
        <f>IF(Eingabe!AB$88&lt;&gt;"",Eingabe!AB$88,"-")</f>
        <v>-</v>
      </c>
      <c r="Z22" s="144" t="str">
        <f>IF(Eingabe!AC$88&lt;&gt;"",Eingabe!AC$88,"-")</f>
        <v>-</v>
      </c>
      <c r="AA22" s="144" t="str">
        <f>IF(Eingabe!AD$88&lt;&gt;"",Eingabe!AD$88,"-")</f>
        <v>-</v>
      </c>
      <c r="AB22" s="144" t="str">
        <f>IF(Eingabe!AE$88&lt;&gt;"",Eingabe!AE$88,"-")</f>
        <v>-</v>
      </c>
      <c r="AC22" s="144" t="str">
        <f>IF(Eingabe!AF$88&lt;&gt;"",Eingabe!AF$88,"-")</f>
        <v>-</v>
      </c>
      <c r="AD22" s="144" t="str">
        <f>IF(Eingabe!AG$88&lt;&gt;"",Eingabe!AG$88,"-")</f>
        <v>-</v>
      </c>
      <c r="AE22" s="144" t="str">
        <f>IF(Eingabe!AH$88&lt;&gt;"",Eingabe!AH$88,"-")</f>
        <v>-</v>
      </c>
      <c r="AF22" s="144" t="str">
        <f>IF(Eingabe!AI$88&lt;&gt;"",Eingabe!AI$88,"-")</f>
        <v>-</v>
      </c>
      <c r="AG22" s="145" t="str">
        <f>IF(Eingabe!AJ$88&lt;&gt;"",Eingabe!AJ$88,"-")</f>
        <v>-</v>
      </c>
      <c r="AH22" s="147">
        <v>10</v>
      </c>
    </row>
    <row r="23" spans="1:34" ht="12.95" customHeight="1" x14ac:dyDescent="0.2">
      <c r="A23" s="461" t="s">
        <v>39</v>
      </c>
      <c r="B23" s="449"/>
      <c r="C23" s="16" t="s">
        <v>38</v>
      </c>
      <c r="D23" s="143" t="str">
        <f ca="1">IF(Eingabe!G$89&lt;&gt;"",Eingabe!G$89,"-")</f>
        <v>-</v>
      </c>
      <c r="E23" s="144" t="str">
        <f ca="1">IF(Eingabe!H$89&lt;&gt;"",Eingabe!H$89,"-")</f>
        <v>-</v>
      </c>
      <c r="F23" s="144" t="str">
        <f ca="1">IF(Eingabe!I$89&lt;&gt;"",Eingabe!I$89,"-")</f>
        <v>-</v>
      </c>
      <c r="G23" s="144" t="str">
        <f ca="1">IF(Eingabe!J$89&lt;&gt;"",Eingabe!J$89,"-")</f>
        <v>-</v>
      </c>
      <c r="H23" s="144" t="str">
        <f ca="1">IF(Eingabe!K$89&lt;&gt;"",Eingabe!K$89,"-")</f>
        <v>-</v>
      </c>
      <c r="I23" s="144" t="str">
        <f ca="1">IF(Eingabe!L$89&lt;&gt;"",Eingabe!L$89,"-")</f>
        <v>-</v>
      </c>
      <c r="J23" s="144" t="str">
        <f ca="1">IF(Eingabe!M$89&lt;&gt;"",Eingabe!M$89,"-")</f>
        <v>-</v>
      </c>
      <c r="K23" s="144" t="str">
        <f ca="1">IF(Eingabe!N$89&lt;&gt;"",Eingabe!N$89,"-")</f>
        <v>-</v>
      </c>
      <c r="L23" s="144" t="str">
        <f ca="1">IF(Eingabe!O$89&lt;&gt;"",Eingabe!O$89,"-")</f>
        <v>-</v>
      </c>
      <c r="M23" s="144" t="str">
        <f ca="1">IF(Eingabe!P$89&lt;&gt;"",Eingabe!P$89,"-")</f>
        <v>-</v>
      </c>
      <c r="N23" s="144" t="str">
        <f ca="1">IF(Eingabe!Q$89&lt;&gt;"",Eingabe!Q$89,"-")</f>
        <v>-</v>
      </c>
      <c r="O23" s="144" t="str">
        <f ca="1">IF(Eingabe!R$89&lt;&gt;"",Eingabe!R$89,"-")</f>
        <v>-</v>
      </c>
      <c r="P23" s="144" t="str">
        <f ca="1">IF(Eingabe!S$89&lt;&gt;"",Eingabe!S$89,"-")</f>
        <v>-</v>
      </c>
      <c r="Q23" s="144" t="str">
        <f ca="1">IF(Eingabe!T$89&lt;&gt;"",Eingabe!T$89,"-")</f>
        <v>-</v>
      </c>
      <c r="R23" s="144" t="str">
        <f ca="1">IF(Eingabe!U$89&lt;&gt;"",Eingabe!U$89,"-")</f>
        <v>-</v>
      </c>
      <c r="S23" s="144" t="str">
        <f ca="1">IF(Eingabe!V$89&lt;&gt;"",Eingabe!V$89,"-")</f>
        <v>-</v>
      </c>
      <c r="T23" s="144" t="str">
        <f ca="1">IF(Eingabe!W$89&lt;&gt;"",Eingabe!W$89,"-")</f>
        <v>-</v>
      </c>
      <c r="U23" s="144" t="str">
        <f ca="1">IF(Eingabe!X$89&lt;&gt;"",Eingabe!X$89,"-")</f>
        <v>-</v>
      </c>
      <c r="V23" s="144" t="str">
        <f ca="1">IF(Eingabe!Y$89&lt;&gt;"",Eingabe!Y$89,"-")</f>
        <v>-</v>
      </c>
      <c r="W23" s="144" t="str">
        <f ca="1">IF(Eingabe!Z$89&lt;&gt;"",Eingabe!Z$89,"-")</f>
        <v>-</v>
      </c>
      <c r="X23" s="144" t="str">
        <f>IF(Eingabe!AA$89&lt;&gt;"",Eingabe!AA$89,"-")</f>
        <v>-</v>
      </c>
      <c r="Y23" s="144" t="str">
        <f>IF(Eingabe!AB$89&lt;&gt;"",Eingabe!AB$89,"-")</f>
        <v>-</v>
      </c>
      <c r="Z23" s="144" t="str">
        <f>IF(Eingabe!AC$89&lt;&gt;"",Eingabe!AC$89,"-")</f>
        <v>-</v>
      </c>
      <c r="AA23" s="144" t="str">
        <f>IF(Eingabe!AD$89&lt;&gt;"",Eingabe!AD$89,"-")</f>
        <v>-</v>
      </c>
      <c r="AB23" s="144" t="str">
        <f>IF(Eingabe!AE$89&lt;&gt;"",Eingabe!AE$89,"-")</f>
        <v>-</v>
      </c>
      <c r="AC23" s="144" t="str">
        <f>IF(Eingabe!AF$89&lt;&gt;"",Eingabe!AF$89,"-")</f>
        <v>-</v>
      </c>
      <c r="AD23" s="144" t="str">
        <f>IF(Eingabe!AG$89&lt;&gt;"",Eingabe!AG$89,"-")</f>
        <v>-</v>
      </c>
      <c r="AE23" s="144" t="str">
        <f>IF(Eingabe!AH$89&lt;&gt;"",Eingabe!AH$89,"-")</f>
        <v>-</v>
      </c>
      <c r="AF23" s="144" t="str">
        <f>IF(Eingabe!AI$89&lt;&gt;"",Eingabe!AI$89,"-")</f>
        <v>-</v>
      </c>
      <c r="AG23" s="145" t="str">
        <f>IF(Eingabe!AJ$89&lt;&gt;"",Eingabe!AJ$89,"-")</f>
        <v>-</v>
      </c>
      <c r="AH23" s="147">
        <v>50</v>
      </c>
    </row>
    <row r="24" spans="1:34" ht="12.95" customHeight="1" x14ac:dyDescent="0.2">
      <c r="A24" s="461" t="s">
        <v>17</v>
      </c>
      <c r="B24" s="449"/>
      <c r="C24" s="16" t="s">
        <v>38</v>
      </c>
      <c r="D24" s="143" t="str">
        <f ca="1">IF(Eingabe!G$95&lt;&gt;"",Eingabe!G$95,"-")</f>
        <v>-</v>
      </c>
      <c r="E24" s="144" t="str">
        <f ca="1">IF(Eingabe!H$95&lt;&gt;"",Eingabe!H$95,"-")</f>
        <v>-</v>
      </c>
      <c r="F24" s="144" t="str">
        <f ca="1">IF(Eingabe!I$95&lt;&gt;"",Eingabe!I$95,"-")</f>
        <v>-</v>
      </c>
      <c r="G24" s="144" t="str">
        <f ca="1">IF(Eingabe!J$95&lt;&gt;"",Eingabe!J$95,"-")</f>
        <v>-</v>
      </c>
      <c r="H24" s="144" t="str">
        <f ca="1">IF(Eingabe!K$95&lt;&gt;"",Eingabe!K$95,"-")</f>
        <v>-</v>
      </c>
      <c r="I24" s="144" t="str">
        <f ca="1">IF(Eingabe!L$95&lt;&gt;"",Eingabe!L$95,"-")</f>
        <v>-</v>
      </c>
      <c r="J24" s="144" t="str">
        <f ca="1">IF(Eingabe!M$95&lt;&gt;"",Eingabe!M$95,"-")</f>
        <v>-</v>
      </c>
      <c r="K24" s="144" t="str">
        <f ca="1">IF(Eingabe!N$95&lt;&gt;"",Eingabe!N$95,"-")</f>
        <v>-</v>
      </c>
      <c r="L24" s="144" t="str">
        <f ca="1">IF(Eingabe!O$95&lt;&gt;"",Eingabe!O$95,"-")</f>
        <v>-</v>
      </c>
      <c r="M24" s="144" t="str">
        <f ca="1">IF(Eingabe!P$95&lt;&gt;"",Eingabe!P$95,"-")</f>
        <v>-</v>
      </c>
      <c r="N24" s="144" t="str">
        <f ca="1">IF(Eingabe!Q$95&lt;&gt;"",Eingabe!Q$95,"-")</f>
        <v>-</v>
      </c>
      <c r="O24" s="144" t="str">
        <f ca="1">IF(Eingabe!R$95&lt;&gt;"",Eingabe!R$95,"-")</f>
        <v>-</v>
      </c>
      <c r="P24" s="144" t="str">
        <f ca="1">IF(Eingabe!S$95&lt;&gt;"",Eingabe!S$95,"-")</f>
        <v>-</v>
      </c>
      <c r="Q24" s="144" t="str">
        <f ca="1">IF(Eingabe!T$95&lt;&gt;"",Eingabe!T$95,"-")</f>
        <v>-</v>
      </c>
      <c r="R24" s="144" t="str">
        <f ca="1">IF(Eingabe!U$95&lt;&gt;"",Eingabe!U$95,"-")</f>
        <v>-</v>
      </c>
      <c r="S24" s="144" t="str">
        <f ca="1">IF(Eingabe!V$95&lt;&gt;"",Eingabe!V$95,"-")</f>
        <v>-</v>
      </c>
      <c r="T24" s="144" t="str">
        <f ca="1">IF(Eingabe!W$95&lt;&gt;"",Eingabe!W$95,"-")</f>
        <v>-</v>
      </c>
      <c r="U24" s="144" t="str">
        <f ca="1">IF(Eingabe!X$95&lt;&gt;"",Eingabe!X$95,"-")</f>
        <v>-</v>
      </c>
      <c r="V24" s="144" t="str">
        <f ca="1">IF(Eingabe!Y$95&lt;&gt;"",Eingabe!Y$95,"-")</f>
        <v>-</v>
      </c>
      <c r="W24" s="144" t="str">
        <f ca="1">IF(Eingabe!Z$95&lt;&gt;"",Eingabe!Z$95,"-")</f>
        <v>-</v>
      </c>
      <c r="X24" s="144" t="str">
        <f>IF(Eingabe!AA$95&lt;&gt;"",Eingabe!AA$95,"-")</f>
        <v>-</v>
      </c>
      <c r="Y24" s="144" t="str">
        <f>IF(Eingabe!AB$95&lt;&gt;"",Eingabe!AB$95,"-")</f>
        <v>-</v>
      </c>
      <c r="Z24" s="144" t="str">
        <f>IF(Eingabe!AC$95&lt;&gt;"",Eingabe!AC$95,"-")</f>
        <v>-</v>
      </c>
      <c r="AA24" s="144" t="str">
        <f>IF(Eingabe!AD$95&lt;&gt;"",Eingabe!AD$95,"-")</f>
        <v>-</v>
      </c>
      <c r="AB24" s="144" t="str">
        <f>IF(Eingabe!AE$95&lt;&gt;"",Eingabe!AE$95,"-")</f>
        <v>-</v>
      </c>
      <c r="AC24" s="144" t="str">
        <f>IF(Eingabe!AF$95&lt;&gt;"",Eingabe!AF$95,"-")</f>
        <v>-</v>
      </c>
      <c r="AD24" s="144" t="str">
        <f>IF(Eingabe!AG$95&lt;&gt;"",Eingabe!AG$95,"-")</f>
        <v>-</v>
      </c>
      <c r="AE24" s="144" t="str">
        <f>IF(Eingabe!AH$95&lt;&gt;"",Eingabe!AH$95,"-")</f>
        <v>-</v>
      </c>
      <c r="AF24" s="144" t="str">
        <f>IF(Eingabe!AI$95&lt;&gt;"",Eingabe!AI$95,"-")</f>
        <v>-</v>
      </c>
      <c r="AG24" s="145" t="str">
        <f>IF(Eingabe!AJ$95&lt;&gt;"",Eingabe!AJ$95,"-")</f>
        <v>-</v>
      </c>
      <c r="AH24" s="147">
        <v>0.01</v>
      </c>
    </row>
    <row r="25" spans="1:34" ht="12.95" customHeight="1" x14ac:dyDescent="0.2">
      <c r="A25" s="461" t="s">
        <v>18</v>
      </c>
      <c r="B25" s="449"/>
      <c r="C25" s="16" t="s">
        <v>38</v>
      </c>
      <c r="D25" s="143" t="str">
        <f ca="1">IF(Eingabe!G$97&lt;&gt;"",Eingabe!G$97,"-")</f>
        <v>-</v>
      </c>
      <c r="E25" s="144" t="str">
        <f ca="1">IF(Eingabe!H$97&lt;&gt;"",Eingabe!H$97,"-")</f>
        <v>-</v>
      </c>
      <c r="F25" s="144" t="str">
        <f ca="1">IF(Eingabe!I$97&lt;&gt;"",Eingabe!I$97,"-")</f>
        <v>-</v>
      </c>
      <c r="G25" s="144" t="str">
        <f ca="1">IF(Eingabe!J$97&lt;&gt;"",Eingabe!J$97,"-")</f>
        <v>-</v>
      </c>
      <c r="H25" s="144" t="str">
        <f ca="1">IF(Eingabe!K$97&lt;&gt;"",Eingabe!K$97,"-")</f>
        <v>-</v>
      </c>
      <c r="I25" s="144" t="str">
        <f ca="1">IF(Eingabe!L$97&lt;&gt;"",Eingabe!L$97,"-")</f>
        <v>-</v>
      </c>
      <c r="J25" s="144" t="str">
        <f ca="1">IF(Eingabe!M$97&lt;&gt;"",Eingabe!M$97,"-")</f>
        <v>-</v>
      </c>
      <c r="K25" s="144" t="str">
        <f ca="1">IF(Eingabe!N$97&lt;&gt;"",Eingabe!N$97,"-")</f>
        <v>-</v>
      </c>
      <c r="L25" s="144" t="str">
        <f ca="1">IF(Eingabe!O$97&lt;&gt;"",Eingabe!O$97,"-")</f>
        <v>-</v>
      </c>
      <c r="M25" s="144" t="str">
        <f ca="1">IF(Eingabe!P$97&lt;&gt;"",Eingabe!P$97,"-")</f>
        <v>-</v>
      </c>
      <c r="N25" s="144" t="str">
        <f ca="1">IF(Eingabe!Q$97&lt;&gt;"",Eingabe!Q$97,"-")</f>
        <v>-</v>
      </c>
      <c r="O25" s="144" t="str">
        <f ca="1">IF(Eingabe!R$97&lt;&gt;"",Eingabe!R$97,"-")</f>
        <v>-</v>
      </c>
      <c r="P25" s="144" t="str">
        <f ca="1">IF(Eingabe!S$97&lt;&gt;"",Eingabe!S$97,"-")</f>
        <v>-</v>
      </c>
      <c r="Q25" s="144" t="str">
        <f ca="1">IF(Eingabe!T$97&lt;&gt;"",Eingabe!T$97,"-")</f>
        <v>-</v>
      </c>
      <c r="R25" s="144" t="str">
        <f ca="1">IF(Eingabe!U$97&lt;&gt;"",Eingabe!U$97,"-")</f>
        <v>-</v>
      </c>
      <c r="S25" s="144" t="str">
        <f ca="1">IF(Eingabe!V$97&lt;&gt;"",Eingabe!V$97,"-")</f>
        <v>-</v>
      </c>
      <c r="T25" s="144" t="str">
        <f ca="1">IF(Eingabe!W$97&lt;&gt;"",Eingabe!W$97,"-")</f>
        <v>-</v>
      </c>
      <c r="U25" s="144" t="str">
        <f ca="1">IF(Eingabe!X$97&lt;&gt;"",Eingabe!X$97,"-")</f>
        <v>-</v>
      </c>
      <c r="V25" s="144" t="str">
        <f ca="1">IF(Eingabe!Y$97&lt;&gt;"",Eingabe!Y$97,"-")</f>
        <v>-</v>
      </c>
      <c r="W25" s="144" t="str">
        <f ca="1">IF(Eingabe!Z$97&lt;&gt;"",Eingabe!Z$97,"-")</f>
        <v>-</v>
      </c>
      <c r="X25" s="144" t="str">
        <f>IF(Eingabe!AA$97&lt;&gt;"",Eingabe!AA$97,"-")</f>
        <v>-</v>
      </c>
      <c r="Y25" s="144" t="str">
        <f>IF(Eingabe!AB$97&lt;&gt;"",Eingabe!AB$97,"-")</f>
        <v>-</v>
      </c>
      <c r="Z25" s="144" t="str">
        <f>IF(Eingabe!AC$97&lt;&gt;"",Eingabe!AC$97,"-")</f>
        <v>-</v>
      </c>
      <c r="AA25" s="144" t="str">
        <f>IF(Eingabe!AD$97&lt;&gt;"",Eingabe!AD$97,"-")</f>
        <v>-</v>
      </c>
      <c r="AB25" s="144" t="str">
        <f>IF(Eingabe!AE$97&lt;&gt;"",Eingabe!AE$97,"-")</f>
        <v>-</v>
      </c>
      <c r="AC25" s="144" t="str">
        <f>IF(Eingabe!AF$97&lt;&gt;"",Eingabe!AF$97,"-")</f>
        <v>-</v>
      </c>
      <c r="AD25" s="144" t="str">
        <f>IF(Eingabe!AG$97&lt;&gt;"",Eingabe!AG$97,"-")</f>
        <v>-</v>
      </c>
      <c r="AE25" s="144" t="str">
        <f>IF(Eingabe!AH$97&lt;&gt;"",Eingabe!AH$97,"-")</f>
        <v>-</v>
      </c>
      <c r="AF25" s="144" t="str">
        <f>IF(Eingabe!AI$97&lt;&gt;"",Eingabe!AI$97,"-")</f>
        <v>-</v>
      </c>
      <c r="AG25" s="145" t="str">
        <f>IF(Eingabe!AJ$97&lt;&gt;"",Eingabe!AJ$97,"-")</f>
        <v>-</v>
      </c>
      <c r="AH25" s="147">
        <v>0.04</v>
      </c>
    </row>
    <row r="26" spans="1:34" ht="12.95" customHeight="1" x14ac:dyDescent="0.2">
      <c r="A26" s="461" t="s">
        <v>19</v>
      </c>
      <c r="B26" s="449"/>
      <c r="C26" s="16" t="s">
        <v>38</v>
      </c>
      <c r="D26" s="143" t="str">
        <f ca="1">IF(Eingabe!G$98&lt;&gt;"",Eingabe!G$98,"-")</f>
        <v>-</v>
      </c>
      <c r="E26" s="144" t="str">
        <f ca="1">IF(Eingabe!H$98&lt;&gt;"",Eingabe!H$98,"-")</f>
        <v>-</v>
      </c>
      <c r="F26" s="144" t="str">
        <f ca="1">IF(Eingabe!I$98&lt;&gt;"",Eingabe!I$98,"-")</f>
        <v>-</v>
      </c>
      <c r="G26" s="144" t="str">
        <f ca="1">IF(Eingabe!J$98&lt;&gt;"",Eingabe!J$98,"-")</f>
        <v>-</v>
      </c>
      <c r="H26" s="144" t="str">
        <f ca="1">IF(Eingabe!K$98&lt;&gt;"",Eingabe!K$98,"-")</f>
        <v>-</v>
      </c>
      <c r="I26" s="144" t="str">
        <f ca="1">IF(Eingabe!L$98&lt;&gt;"",Eingabe!L$98,"-")</f>
        <v>-</v>
      </c>
      <c r="J26" s="144" t="str">
        <f ca="1">IF(Eingabe!M$98&lt;&gt;"",Eingabe!M$98,"-")</f>
        <v>-</v>
      </c>
      <c r="K26" s="144" t="str">
        <f ca="1">IF(Eingabe!N$98&lt;&gt;"",Eingabe!N$98,"-")</f>
        <v>-</v>
      </c>
      <c r="L26" s="144" t="str">
        <f ca="1">IF(Eingabe!O$98&lt;&gt;"",Eingabe!O$98,"-")</f>
        <v>-</v>
      </c>
      <c r="M26" s="144" t="str">
        <f ca="1">IF(Eingabe!P$98&lt;&gt;"",Eingabe!P$98,"-")</f>
        <v>-</v>
      </c>
      <c r="N26" s="144" t="str">
        <f ca="1">IF(Eingabe!Q$98&lt;&gt;"",Eingabe!Q$98,"-")</f>
        <v>-</v>
      </c>
      <c r="O26" s="144" t="str">
        <f ca="1">IF(Eingabe!R$98&lt;&gt;"",Eingabe!R$98,"-")</f>
        <v>-</v>
      </c>
      <c r="P26" s="144" t="str">
        <f ca="1">IF(Eingabe!S$98&lt;&gt;"",Eingabe!S$98,"-")</f>
        <v>-</v>
      </c>
      <c r="Q26" s="144" t="str">
        <f ca="1">IF(Eingabe!T$98&lt;&gt;"",Eingabe!T$98,"-")</f>
        <v>-</v>
      </c>
      <c r="R26" s="144" t="str">
        <f ca="1">IF(Eingabe!U$98&lt;&gt;"",Eingabe!U$98,"-")</f>
        <v>-</v>
      </c>
      <c r="S26" s="144" t="str">
        <f ca="1">IF(Eingabe!V$98&lt;&gt;"",Eingabe!V$98,"-")</f>
        <v>-</v>
      </c>
      <c r="T26" s="144" t="str">
        <f ca="1">IF(Eingabe!W$98&lt;&gt;"",Eingabe!W$98,"-")</f>
        <v>-</v>
      </c>
      <c r="U26" s="144" t="str">
        <f ca="1">IF(Eingabe!X$98&lt;&gt;"",Eingabe!X$98,"-")</f>
        <v>-</v>
      </c>
      <c r="V26" s="144" t="str">
        <f ca="1">IF(Eingabe!Y$98&lt;&gt;"",Eingabe!Y$98,"-")</f>
        <v>-</v>
      </c>
      <c r="W26" s="144" t="str">
        <f ca="1">IF(Eingabe!Z$98&lt;&gt;"",Eingabe!Z$98,"-")</f>
        <v>-</v>
      </c>
      <c r="X26" s="144" t="str">
        <f>IF(Eingabe!AA$98&lt;&gt;"",Eingabe!AA$98,"-")</f>
        <v>-</v>
      </c>
      <c r="Y26" s="144" t="str">
        <f>IF(Eingabe!AB$98&lt;&gt;"",Eingabe!AB$98,"-")</f>
        <v>-</v>
      </c>
      <c r="Z26" s="144" t="str">
        <f>IF(Eingabe!AC$98&lt;&gt;"",Eingabe!AC$98,"-")</f>
        <v>-</v>
      </c>
      <c r="AA26" s="144" t="str">
        <f>IF(Eingabe!AD$98&lt;&gt;"",Eingabe!AD$98,"-")</f>
        <v>-</v>
      </c>
      <c r="AB26" s="144" t="str">
        <f>IF(Eingabe!AE$98&lt;&gt;"",Eingabe!AE$98,"-")</f>
        <v>-</v>
      </c>
      <c r="AC26" s="144" t="str">
        <f>IF(Eingabe!AF$98&lt;&gt;"",Eingabe!AF$98,"-")</f>
        <v>-</v>
      </c>
      <c r="AD26" s="144" t="str">
        <f>IF(Eingabe!AG$98&lt;&gt;"",Eingabe!AG$98,"-")</f>
        <v>-</v>
      </c>
      <c r="AE26" s="144" t="str">
        <f>IF(Eingabe!AH$98&lt;&gt;"",Eingabe!AH$98,"-")</f>
        <v>-</v>
      </c>
      <c r="AF26" s="144" t="str">
        <f>IF(Eingabe!AI$98&lt;&gt;"",Eingabe!AI$98,"-")</f>
        <v>-</v>
      </c>
      <c r="AG26" s="145" t="str">
        <f>IF(Eingabe!AJ$98&lt;&gt;"",Eingabe!AJ$98,"-")</f>
        <v>-</v>
      </c>
      <c r="AH26" s="147">
        <v>2E-3</v>
      </c>
    </row>
    <row r="27" spans="1:34" ht="12.95" customHeight="1" x14ac:dyDescent="0.2">
      <c r="A27" s="435" t="s">
        <v>20</v>
      </c>
      <c r="B27" s="434"/>
      <c r="C27" s="16" t="s">
        <v>38</v>
      </c>
      <c r="D27" s="143" t="str">
        <f ca="1">IF(Eingabe!G$99&lt;&gt;"",Eingabe!G$99,"-")</f>
        <v>-</v>
      </c>
      <c r="E27" s="144" t="str">
        <f ca="1">IF(Eingabe!H$99&lt;&gt;"",Eingabe!H$99,"-")</f>
        <v>-</v>
      </c>
      <c r="F27" s="144" t="str">
        <f ca="1">IF(Eingabe!I$99&lt;&gt;"",Eingabe!I$99,"-")</f>
        <v>-</v>
      </c>
      <c r="G27" s="144" t="str">
        <f ca="1">IF(Eingabe!J$99&lt;&gt;"",Eingabe!J$99,"-")</f>
        <v>-</v>
      </c>
      <c r="H27" s="144" t="str">
        <f ca="1">IF(Eingabe!K$99&lt;&gt;"",Eingabe!K$99,"-")</f>
        <v>-</v>
      </c>
      <c r="I27" s="144" t="str">
        <f ca="1">IF(Eingabe!L$99&lt;&gt;"",Eingabe!L$99,"-")</f>
        <v>-</v>
      </c>
      <c r="J27" s="144" t="str">
        <f ca="1">IF(Eingabe!M$99&lt;&gt;"",Eingabe!M$99,"-")</f>
        <v>-</v>
      </c>
      <c r="K27" s="144" t="str">
        <f ca="1">IF(Eingabe!N$99&lt;&gt;"",Eingabe!N$99,"-")</f>
        <v>-</v>
      </c>
      <c r="L27" s="144" t="str">
        <f ca="1">IF(Eingabe!O$99&lt;&gt;"",Eingabe!O$99,"-")</f>
        <v>-</v>
      </c>
      <c r="M27" s="144" t="str">
        <f ca="1">IF(Eingabe!P$99&lt;&gt;"",Eingabe!P$99,"-")</f>
        <v>-</v>
      </c>
      <c r="N27" s="144" t="str">
        <f ca="1">IF(Eingabe!Q$99&lt;&gt;"",Eingabe!Q$99,"-")</f>
        <v>-</v>
      </c>
      <c r="O27" s="144" t="str">
        <f ca="1">IF(Eingabe!R$99&lt;&gt;"",Eingabe!R$99,"-")</f>
        <v>-</v>
      </c>
      <c r="P27" s="144" t="str">
        <f ca="1">IF(Eingabe!S$99&lt;&gt;"",Eingabe!S$99,"-")</f>
        <v>-</v>
      </c>
      <c r="Q27" s="144" t="str">
        <f ca="1">IF(Eingabe!T$99&lt;&gt;"",Eingabe!T$99,"-")</f>
        <v>-</v>
      </c>
      <c r="R27" s="144" t="str">
        <f ca="1">IF(Eingabe!U$99&lt;&gt;"",Eingabe!U$99,"-")</f>
        <v>-</v>
      </c>
      <c r="S27" s="144" t="str">
        <f ca="1">IF(Eingabe!V$99&lt;&gt;"",Eingabe!V$99,"-")</f>
        <v>-</v>
      </c>
      <c r="T27" s="144" t="str">
        <f ca="1">IF(Eingabe!W$99&lt;&gt;"",Eingabe!W$99,"-")</f>
        <v>-</v>
      </c>
      <c r="U27" s="144" t="str">
        <f ca="1">IF(Eingabe!X$99&lt;&gt;"",Eingabe!X$99,"-")</f>
        <v>-</v>
      </c>
      <c r="V27" s="144" t="str">
        <f ca="1">IF(Eingabe!Y$99&lt;&gt;"",Eingabe!Y$99,"-")</f>
        <v>-</v>
      </c>
      <c r="W27" s="144" t="str">
        <f ca="1">IF(Eingabe!Z$99&lt;&gt;"",Eingabe!Z$99,"-")</f>
        <v>-</v>
      </c>
      <c r="X27" s="144" t="str">
        <f>IF(Eingabe!AA$99&lt;&gt;"",Eingabe!AA$99,"-")</f>
        <v>-</v>
      </c>
      <c r="Y27" s="144" t="str">
        <f>IF(Eingabe!AB$99&lt;&gt;"",Eingabe!AB$99,"-")</f>
        <v>-</v>
      </c>
      <c r="Z27" s="144" t="str">
        <f>IF(Eingabe!AC$99&lt;&gt;"",Eingabe!AC$99,"-")</f>
        <v>-</v>
      </c>
      <c r="AA27" s="144" t="str">
        <f>IF(Eingabe!AD$99&lt;&gt;"",Eingabe!AD$99,"-")</f>
        <v>-</v>
      </c>
      <c r="AB27" s="144" t="str">
        <f>IF(Eingabe!AE$99&lt;&gt;"",Eingabe!AE$99,"-")</f>
        <v>-</v>
      </c>
      <c r="AC27" s="144" t="str">
        <f>IF(Eingabe!AF$99&lt;&gt;"",Eingabe!AF$99,"-")</f>
        <v>-</v>
      </c>
      <c r="AD27" s="144" t="str">
        <f>IF(Eingabe!AG$99&lt;&gt;"",Eingabe!AG$99,"-")</f>
        <v>-</v>
      </c>
      <c r="AE27" s="144" t="str">
        <f>IF(Eingabe!AH$99&lt;&gt;"",Eingabe!AH$99,"-")</f>
        <v>-</v>
      </c>
      <c r="AF27" s="144" t="str">
        <f>IF(Eingabe!AI$99&lt;&gt;"",Eingabe!AI$99,"-")</f>
        <v>-</v>
      </c>
      <c r="AG27" s="145" t="str">
        <f>IF(Eingabe!AJ$99&lt;&gt;"",Eingabe!AJ$99,"-")</f>
        <v>-</v>
      </c>
      <c r="AH27" s="147">
        <v>0.03</v>
      </c>
    </row>
    <row r="28" spans="1:34" ht="12.95" customHeight="1" x14ac:dyDescent="0.2">
      <c r="A28" s="435" t="s">
        <v>21</v>
      </c>
      <c r="B28" s="434"/>
      <c r="C28" s="16" t="s">
        <v>38</v>
      </c>
      <c r="D28" s="143" t="str">
        <f ca="1">IF(Eingabe!G$100&lt;&gt;"",Eingabe!G$100,"-")</f>
        <v>-</v>
      </c>
      <c r="E28" s="144" t="str">
        <f ca="1">IF(Eingabe!H$100&lt;&gt;"",Eingabe!H$100,"-")</f>
        <v>-</v>
      </c>
      <c r="F28" s="144" t="str">
        <f ca="1">IF(Eingabe!I$100&lt;&gt;"",Eingabe!I$100,"-")</f>
        <v>-</v>
      </c>
      <c r="G28" s="144" t="str">
        <f ca="1">IF(Eingabe!J$100&lt;&gt;"",Eingabe!J$100,"-")</f>
        <v>-</v>
      </c>
      <c r="H28" s="144" t="str">
        <f ca="1">IF(Eingabe!K$100&lt;&gt;"",Eingabe!K$100,"-")</f>
        <v>-</v>
      </c>
      <c r="I28" s="144" t="str">
        <f ca="1">IF(Eingabe!L$100&lt;&gt;"",Eingabe!L$100,"-")</f>
        <v>-</v>
      </c>
      <c r="J28" s="144" t="str">
        <f ca="1">IF(Eingabe!M$100&lt;&gt;"",Eingabe!M$100,"-")</f>
        <v>-</v>
      </c>
      <c r="K28" s="144" t="str">
        <f ca="1">IF(Eingabe!N$100&lt;&gt;"",Eingabe!N$100,"-")</f>
        <v>-</v>
      </c>
      <c r="L28" s="144" t="str">
        <f ca="1">IF(Eingabe!O$100&lt;&gt;"",Eingabe!O$100,"-")</f>
        <v>-</v>
      </c>
      <c r="M28" s="144" t="str">
        <f ca="1">IF(Eingabe!P$100&lt;&gt;"",Eingabe!P$100,"-")</f>
        <v>-</v>
      </c>
      <c r="N28" s="144" t="str">
        <f ca="1">IF(Eingabe!Q$100&lt;&gt;"",Eingabe!Q$100,"-")</f>
        <v>-</v>
      </c>
      <c r="O28" s="144" t="str">
        <f ca="1">IF(Eingabe!R$100&lt;&gt;"",Eingabe!R$100,"-")</f>
        <v>-</v>
      </c>
      <c r="P28" s="144" t="str">
        <f ca="1">IF(Eingabe!S$100&lt;&gt;"",Eingabe!S$100,"-")</f>
        <v>-</v>
      </c>
      <c r="Q28" s="144" t="str">
        <f ca="1">IF(Eingabe!T$100&lt;&gt;"",Eingabe!T$100,"-")</f>
        <v>-</v>
      </c>
      <c r="R28" s="144" t="str">
        <f ca="1">IF(Eingabe!U$100&lt;&gt;"",Eingabe!U$100,"-")</f>
        <v>-</v>
      </c>
      <c r="S28" s="144" t="str">
        <f ca="1">IF(Eingabe!V$100&lt;&gt;"",Eingabe!V$100,"-")</f>
        <v>-</v>
      </c>
      <c r="T28" s="144" t="str">
        <f ca="1">IF(Eingabe!W$100&lt;&gt;"",Eingabe!W$100,"-")</f>
        <v>-</v>
      </c>
      <c r="U28" s="144" t="str">
        <f ca="1">IF(Eingabe!X$100&lt;&gt;"",Eingabe!X$100,"-")</f>
        <v>-</v>
      </c>
      <c r="V28" s="144" t="str">
        <f ca="1">IF(Eingabe!Y$100&lt;&gt;"",Eingabe!Y$100,"-")</f>
        <v>-</v>
      </c>
      <c r="W28" s="144" t="str">
        <f ca="1">IF(Eingabe!Z$100&lt;&gt;"",Eingabe!Z$100,"-")</f>
        <v>-</v>
      </c>
      <c r="X28" s="144" t="str">
        <f>IF(Eingabe!AA$100&lt;&gt;"",Eingabe!AA$100,"-")</f>
        <v>-</v>
      </c>
      <c r="Y28" s="144" t="str">
        <f>IF(Eingabe!AB$100&lt;&gt;"",Eingabe!AB$100,"-")</f>
        <v>-</v>
      </c>
      <c r="Z28" s="144" t="str">
        <f>IF(Eingabe!AC$100&lt;&gt;"",Eingabe!AC$100,"-")</f>
        <v>-</v>
      </c>
      <c r="AA28" s="144" t="str">
        <f>IF(Eingabe!AD$100&lt;&gt;"",Eingabe!AD$100,"-")</f>
        <v>-</v>
      </c>
      <c r="AB28" s="144" t="str">
        <f>IF(Eingabe!AE$100&lt;&gt;"",Eingabe!AE$100,"-")</f>
        <v>-</v>
      </c>
      <c r="AC28" s="144" t="str">
        <f>IF(Eingabe!AF$100&lt;&gt;"",Eingabe!AF$100,"-")</f>
        <v>-</v>
      </c>
      <c r="AD28" s="144" t="str">
        <f>IF(Eingabe!AG$100&lt;&gt;"",Eingabe!AG$100,"-")</f>
        <v>-</v>
      </c>
      <c r="AE28" s="144" t="str">
        <f>IF(Eingabe!AH$100&lt;&gt;"",Eingabe!AH$100,"-")</f>
        <v>-</v>
      </c>
      <c r="AF28" s="144" t="str">
        <f>IF(Eingabe!AI$100&lt;&gt;"",Eingabe!AI$100,"-")</f>
        <v>-</v>
      </c>
      <c r="AG28" s="145" t="str">
        <f>IF(Eingabe!AJ$100&lt;&gt;"",Eingabe!AJ$100,"-")</f>
        <v>-</v>
      </c>
      <c r="AH28" s="147">
        <v>0.05</v>
      </c>
    </row>
    <row r="29" spans="1:34" ht="12.95" customHeight="1" x14ac:dyDescent="0.2">
      <c r="A29" s="435" t="s">
        <v>22</v>
      </c>
      <c r="B29" s="434"/>
      <c r="C29" s="16" t="s">
        <v>38</v>
      </c>
      <c r="D29" s="143" t="str">
        <f ca="1">IF(Eingabe!G$102&lt;&gt;"",Eingabe!G$102,"-")</f>
        <v>-</v>
      </c>
      <c r="E29" s="144" t="str">
        <f ca="1">IF(Eingabe!H$102&lt;&gt;"",Eingabe!H$102,"-")</f>
        <v>-</v>
      </c>
      <c r="F29" s="144" t="str">
        <f ca="1">IF(Eingabe!I$102&lt;&gt;"",Eingabe!I$102,"-")</f>
        <v>-</v>
      </c>
      <c r="G29" s="144" t="str">
        <f ca="1">IF(Eingabe!J$102&lt;&gt;"",Eingabe!J$102,"-")</f>
        <v>-</v>
      </c>
      <c r="H29" s="144" t="str">
        <f ca="1">IF(Eingabe!K$102&lt;&gt;"",Eingabe!K$102,"-")</f>
        <v>-</v>
      </c>
      <c r="I29" s="144" t="str">
        <f ca="1">IF(Eingabe!L$102&lt;&gt;"",Eingabe!L$102,"-")</f>
        <v>-</v>
      </c>
      <c r="J29" s="144" t="str">
        <f ca="1">IF(Eingabe!M$102&lt;&gt;"",Eingabe!M$102,"-")</f>
        <v>-</v>
      </c>
      <c r="K29" s="144" t="str">
        <f ca="1">IF(Eingabe!N$102&lt;&gt;"",Eingabe!N$102,"-")</f>
        <v>-</v>
      </c>
      <c r="L29" s="144" t="str">
        <f ca="1">IF(Eingabe!O$102&lt;&gt;"",Eingabe!O$102,"-")</f>
        <v>-</v>
      </c>
      <c r="M29" s="144" t="str">
        <f ca="1">IF(Eingabe!P$102&lt;&gt;"",Eingabe!P$102,"-")</f>
        <v>-</v>
      </c>
      <c r="N29" s="144" t="str">
        <f ca="1">IF(Eingabe!Q$102&lt;&gt;"",Eingabe!Q$102,"-")</f>
        <v>-</v>
      </c>
      <c r="O29" s="144" t="str">
        <f ca="1">IF(Eingabe!R$102&lt;&gt;"",Eingabe!R$102,"-")</f>
        <v>-</v>
      </c>
      <c r="P29" s="144" t="str">
        <f ca="1">IF(Eingabe!S$102&lt;&gt;"",Eingabe!S$102,"-")</f>
        <v>-</v>
      </c>
      <c r="Q29" s="144" t="str">
        <f ca="1">IF(Eingabe!T$102&lt;&gt;"",Eingabe!T$102,"-")</f>
        <v>-</v>
      </c>
      <c r="R29" s="144" t="str">
        <f ca="1">IF(Eingabe!U$102&lt;&gt;"",Eingabe!U$102,"-")</f>
        <v>-</v>
      </c>
      <c r="S29" s="144" t="str">
        <f ca="1">IF(Eingabe!V$102&lt;&gt;"",Eingabe!V$102,"-")</f>
        <v>-</v>
      </c>
      <c r="T29" s="144" t="str">
        <f ca="1">IF(Eingabe!W$102&lt;&gt;"",Eingabe!W$102,"-")</f>
        <v>-</v>
      </c>
      <c r="U29" s="144" t="str">
        <f ca="1">IF(Eingabe!X$102&lt;&gt;"",Eingabe!X$102,"-")</f>
        <v>-</v>
      </c>
      <c r="V29" s="144" t="str">
        <f ca="1">IF(Eingabe!Y$102&lt;&gt;"",Eingabe!Y$102,"-")</f>
        <v>-</v>
      </c>
      <c r="W29" s="144" t="str">
        <f ca="1">IF(Eingabe!Z$102&lt;&gt;"",Eingabe!Z$102,"-")</f>
        <v>-</v>
      </c>
      <c r="X29" s="144" t="str">
        <f>IF(Eingabe!AA$102&lt;&gt;"",Eingabe!AA$102,"-")</f>
        <v>-</v>
      </c>
      <c r="Y29" s="144" t="str">
        <f>IF(Eingabe!AB$102&lt;&gt;"",Eingabe!AB$102,"-")</f>
        <v>-</v>
      </c>
      <c r="Z29" s="144" t="str">
        <f>IF(Eingabe!AC$102&lt;&gt;"",Eingabe!AC$102,"-")</f>
        <v>-</v>
      </c>
      <c r="AA29" s="144" t="str">
        <f>IF(Eingabe!AD$102&lt;&gt;"",Eingabe!AD$102,"-")</f>
        <v>-</v>
      </c>
      <c r="AB29" s="144" t="str">
        <f>IF(Eingabe!AE$102&lt;&gt;"",Eingabe!AE$102,"-")</f>
        <v>-</v>
      </c>
      <c r="AC29" s="144" t="str">
        <f>IF(Eingabe!AF$102&lt;&gt;"",Eingabe!AF$102,"-")</f>
        <v>-</v>
      </c>
      <c r="AD29" s="144" t="str">
        <f>IF(Eingabe!AG$102&lt;&gt;"",Eingabe!AG$102,"-")</f>
        <v>-</v>
      </c>
      <c r="AE29" s="144" t="str">
        <f>IF(Eingabe!AH$102&lt;&gt;"",Eingabe!AH$102,"-")</f>
        <v>-</v>
      </c>
      <c r="AF29" s="144" t="str">
        <f>IF(Eingabe!AI$102&lt;&gt;"",Eingabe!AI$102,"-")</f>
        <v>-</v>
      </c>
      <c r="AG29" s="145" t="str">
        <f>IF(Eingabe!AJ$102&lt;&gt;"",Eingabe!AJ$102,"-")</f>
        <v>-</v>
      </c>
      <c r="AH29" s="147">
        <v>0.05</v>
      </c>
    </row>
    <row r="30" spans="1:34" ht="12.95" customHeight="1" x14ac:dyDescent="0.2">
      <c r="A30" s="435" t="s">
        <v>24</v>
      </c>
      <c r="B30" s="434"/>
      <c r="C30" s="16" t="s">
        <v>38</v>
      </c>
      <c r="D30" s="143" t="str">
        <f ca="1">IF(Eingabe!G$103&lt;&gt;"",Eingabe!G$103,"-")</f>
        <v>-</v>
      </c>
      <c r="E30" s="144" t="str">
        <f ca="1">IF(Eingabe!H$103&lt;&gt;"",Eingabe!H$103,"-")</f>
        <v>-</v>
      </c>
      <c r="F30" s="144" t="str">
        <f ca="1">IF(Eingabe!I$103&lt;&gt;"",Eingabe!I$103,"-")</f>
        <v>-</v>
      </c>
      <c r="G30" s="144" t="str">
        <f ca="1">IF(Eingabe!J$103&lt;&gt;"",Eingabe!J$103,"-")</f>
        <v>-</v>
      </c>
      <c r="H30" s="144" t="str">
        <f ca="1">IF(Eingabe!K$103&lt;&gt;"",Eingabe!K$103,"-")</f>
        <v>-</v>
      </c>
      <c r="I30" s="144" t="str">
        <f ca="1">IF(Eingabe!L$103&lt;&gt;"",Eingabe!L$103,"-")</f>
        <v>-</v>
      </c>
      <c r="J30" s="144" t="str">
        <f ca="1">IF(Eingabe!M$103&lt;&gt;"",Eingabe!M$103,"-")</f>
        <v>-</v>
      </c>
      <c r="K30" s="144" t="str">
        <f ca="1">IF(Eingabe!N$103&lt;&gt;"",Eingabe!N$103,"-")</f>
        <v>-</v>
      </c>
      <c r="L30" s="144" t="str">
        <f ca="1">IF(Eingabe!O$103&lt;&gt;"",Eingabe!O$103,"-")</f>
        <v>-</v>
      </c>
      <c r="M30" s="144" t="str">
        <f ca="1">IF(Eingabe!P$103&lt;&gt;"",Eingabe!P$103,"-")</f>
        <v>-</v>
      </c>
      <c r="N30" s="144" t="str">
        <f ca="1">IF(Eingabe!Q$103&lt;&gt;"",Eingabe!Q$103,"-")</f>
        <v>-</v>
      </c>
      <c r="O30" s="144" t="str">
        <f ca="1">IF(Eingabe!R$103&lt;&gt;"",Eingabe!R$103,"-")</f>
        <v>-</v>
      </c>
      <c r="P30" s="144" t="str">
        <f ca="1">IF(Eingabe!S$103&lt;&gt;"",Eingabe!S$103,"-")</f>
        <v>-</v>
      </c>
      <c r="Q30" s="144" t="str">
        <f ca="1">IF(Eingabe!T$103&lt;&gt;"",Eingabe!T$103,"-")</f>
        <v>-</v>
      </c>
      <c r="R30" s="144" t="str">
        <f ca="1">IF(Eingabe!U$103&lt;&gt;"",Eingabe!U$103,"-")</f>
        <v>-</v>
      </c>
      <c r="S30" s="144" t="str">
        <f ca="1">IF(Eingabe!V$103&lt;&gt;"",Eingabe!V$103,"-")</f>
        <v>-</v>
      </c>
      <c r="T30" s="144" t="str">
        <f ca="1">IF(Eingabe!W$103&lt;&gt;"",Eingabe!W$103,"-")</f>
        <v>-</v>
      </c>
      <c r="U30" s="144" t="str">
        <f ca="1">IF(Eingabe!X$103&lt;&gt;"",Eingabe!X$103,"-")</f>
        <v>-</v>
      </c>
      <c r="V30" s="144" t="str">
        <f ca="1">IF(Eingabe!Y$103&lt;&gt;"",Eingabe!Y$103,"-")</f>
        <v>-</v>
      </c>
      <c r="W30" s="144" t="str">
        <f ca="1">IF(Eingabe!Z$103&lt;&gt;"",Eingabe!Z$103,"-")</f>
        <v>-</v>
      </c>
      <c r="X30" s="144" t="str">
        <f>IF(Eingabe!AA$103&lt;&gt;"",Eingabe!AA$103,"-")</f>
        <v>-</v>
      </c>
      <c r="Y30" s="144" t="str">
        <f>IF(Eingabe!AB$103&lt;&gt;"",Eingabe!AB$103,"-")</f>
        <v>-</v>
      </c>
      <c r="Z30" s="144" t="str">
        <f>IF(Eingabe!AC$103&lt;&gt;"",Eingabe!AC$103,"-")</f>
        <v>-</v>
      </c>
      <c r="AA30" s="144" t="str">
        <f>IF(Eingabe!AD$103&lt;&gt;"",Eingabe!AD$103,"-")</f>
        <v>-</v>
      </c>
      <c r="AB30" s="144" t="str">
        <f>IF(Eingabe!AE$103&lt;&gt;"",Eingabe!AE$103,"-")</f>
        <v>-</v>
      </c>
      <c r="AC30" s="144" t="str">
        <f>IF(Eingabe!AF$103&lt;&gt;"",Eingabe!AF$103,"-")</f>
        <v>-</v>
      </c>
      <c r="AD30" s="144" t="str">
        <f>IF(Eingabe!AG$103&lt;&gt;"",Eingabe!AG$103,"-")</f>
        <v>-</v>
      </c>
      <c r="AE30" s="144" t="str">
        <f>IF(Eingabe!AH$103&lt;&gt;"",Eingabe!AH$103,"-")</f>
        <v>-</v>
      </c>
      <c r="AF30" s="144" t="str">
        <f>IF(Eingabe!AI$103&lt;&gt;"",Eingabe!AI$103,"-")</f>
        <v>-</v>
      </c>
      <c r="AG30" s="145" t="str">
        <f>IF(Eingabe!AJ$103&lt;&gt;"",Eingabe!AJ$103,"-")</f>
        <v>-</v>
      </c>
      <c r="AH30" s="147">
        <v>2.0000000000000001E-4</v>
      </c>
    </row>
    <row r="31" spans="1:34" ht="12.95" customHeight="1" thickBot="1" x14ac:dyDescent="0.25">
      <c r="A31" s="609" t="s">
        <v>25</v>
      </c>
      <c r="B31" s="456"/>
      <c r="C31" s="385" t="s">
        <v>38</v>
      </c>
      <c r="D31" s="151" t="str">
        <f ca="1">IF(Eingabe!G$105&lt;&gt;"",Eingabe!G$105,"-")</f>
        <v>-</v>
      </c>
      <c r="E31" s="152" t="str">
        <f ca="1">IF(Eingabe!H$105&lt;&gt;"",Eingabe!H$105,"-")</f>
        <v>-</v>
      </c>
      <c r="F31" s="152" t="str">
        <f ca="1">IF(Eingabe!I$105&lt;&gt;"",Eingabe!I$105,"-")</f>
        <v>-</v>
      </c>
      <c r="G31" s="152" t="str">
        <f ca="1">IF(Eingabe!J$105&lt;&gt;"",Eingabe!J$105,"-")</f>
        <v>-</v>
      </c>
      <c r="H31" s="152" t="str">
        <f ca="1">IF(Eingabe!K$105&lt;&gt;"",Eingabe!K$105,"-")</f>
        <v>-</v>
      </c>
      <c r="I31" s="152" t="str">
        <f ca="1">IF(Eingabe!L$105&lt;&gt;"",Eingabe!L$105,"-")</f>
        <v>-</v>
      </c>
      <c r="J31" s="152" t="str">
        <f ca="1">IF(Eingabe!M$105&lt;&gt;"",Eingabe!M$105,"-")</f>
        <v>-</v>
      </c>
      <c r="K31" s="152" t="str">
        <f ca="1">IF(Eingabe!N$105&lt;&gt;"",Eingabe!N$105,"-")</f>
        <v>-</v>
      </c>
      <c r="L31" s="152" t="str">
        <f ca="1">IF(Eingabe!O$105&lt;&gt;"",Eingabe!O$105,"-")</f>
        <v>-</v>
      </c>
      <c r="M31" s="152" t="str">
        <f ca="1">IF(Eingabe!P$105&lt;&gt;"",Eingabe!P$105,"-")</f>
        <v>-</v>
      </c>
      <c r="N31" s="152" t="str">
        <f ca="1">IF(Eingabe!Q$105&lt;&gt;"",Eingabe!Q$105,"-")</f>
        <v>-</v>
      </c>
      <c r="O31" s="152" t="str">
        <f ca="1">IF(Eingabe!R$105&lt;&gt;"",Eingabe!R$105,"-")</f>
        <v>-</v>
      </c>
      <c r="P31" s="152" t="str">
        <f ca="1">IF(Eingabe!S$105&lt;&gt;"",Eingabe!S$105,"-")</f>
        <v>-</v>
      </c>
      <c r="Q31" s="152" t="str">
        <f ca="1">IF(Eingabe!T$105&lt;&gt;"",Eingabe!T$105,"-")</f>
        <v>-</v>
      </c>
      <c r="R31" s="152" t="str">
        <f ca="1">IF(Eingabe!U$105&lt;&gt;"",Eingabe!U$105,"-")</f>
        <v>-</v>
      </c>
      <c r="S31" s="152" t="str">
        <f ca="1">IF(Eingabe!V$105&lt;&gt;"",Eingabe!V$105,"-")</f>
        <v>-</v>
      </c>
      <c r="T31" s="152" t="str">
        <f ca="1">IF(Eingabe!W$105&lt;&gt;"",Eingabe!W$105,"-")</f>
        <v>-</v>
      </c>
      <c r="U31" s="152" t="str">
        <f ca="1">IF(Eingabe!X$105&lt;&gt;"",Eingabe!X$105,"-")</f>
        <v>-</v>
      </c>
      <c r="V31" s="152" t="str">
        <f ca="1">IF(Eingabe!Y$105&lt;&gt;"",Eingabe!Y$105,"-")</f>
        <v>-</v>
      </c>
      <c r="W31" s="152" t="str">
        <f ca="1">IF(Eingabe!Z$105&lt;&gt;"",Eingabe!Z$105,"-")</f>
        <v>-</v>
      </c>
      <c r="X31" s="152" t="str">
        <f>IF(Eingabe!AA$105&lt;&gt;"",Eingabe!AA$105,"-")</f>
        <v>-</v>
      </c>
      <c r="Y31" s="152" t="str">
        <f>IF(Eingabe!AB$105&lt;&gt;"",Eingabe!AB$105,"-")</f>
        <v>-</v>
      </c>
      <c r="Z31" s="152" t="str">
        <f>IF(Eingabe!AC$105&lt;&gt;"",Eingabe!AC$105,"-")</f>
        <v>-</v>
      </c>
      <c r="AA31" s="152" t="str">
        <f>IF(Eingabe!AD$105&lt;&gt;"",Eingabe!AD$105,"-")</f>
        <v>-</v>
      </c>
      <c r="AB31" s="152" t="str">
        <f>IF(Eingabe!AE$105&lt;&gt;"",Eingabe!AE$105,"-")</f>
        <v>-</v>
      </c>
      <c r="AC31" s="152" t="str">
        <f>IF(Eingabe!AF$105&lt;&gt;"",Eingabe!AF$105,"-")</f>
        <v>-</v>
      </c>
      <c r="AD31" s="152" t="str">
        <f>IF(Eingabe!AG$105&lt;&gt;"",Eingabe!AG$105,"-")</f>
        <v>-</v>
      </c>
      <c r="AE31" s="152" t="str">
        <f>IF(Eingabe!AH$105&lt;&gt;"",Eingabe!AH$105,"-")</f>
        <v>-</v>
      </c>
      <c r="AF31" s="152" t="str">
        <f>IF(Eingabe!AI$105&lt;&gt;"",Eingabe!AI$105,"-")</f>
        <v>-</v>
      </c>
      <c r="AG31" s="153" t="str">
        <f>IF(Eingabe!AJ$105&lt;&gt;"",Eingabe!AJ$105,"-")</f>
        <v>-</v>
      </c>
      <c r="AH31" s="154">
        <v>0.1</v>
      </c>
    </row>
    <row r="32" spans="1:34" ht="6" customHeight="1" x14ac:dyDescent="0.2"/>
    <row r="33" spans="1:38" x14ac:dyDescent="0.2">
      <c r="A33" t="s">
        <v>242</v>
      </c>
      <c r="B33" s="457" t="s">
        <v>272</v>
      </c>
      <c r="C33" s="457"/>
      <c r="D33" s="457"/>
      <c r="E33" s="457"/>
      <c r="F33" s="457"/>
      <c r="G33" s="457"/>
      <c r="H33" s="457"/>
      <c r="I33" s="457"/>
      <c r="J33" s="457"/>
      <c r="K33" s="457"/>
      <c r="L33" s="457"/>
      <c r="M33" s="457"/>
      <c r="N33" s="457"/>
      <c r="O33" s="457"/>
      <c r="P33" s="457"/>
      <c r="Q33" s="457"/>
      <c r="R33" s="457"/>
      <c r="S33" s="457"/>
      <c r="T33" s="457"/>
      <c r="U33" s="457"/>
      <c r="V33" s="457"/>
      <c r="W33" s="457"/>
      <c r="X33" s="457"/>
      <c r="Y33" s="457"/>
      <c r="Z33" s="457"/>
      <c r="AA33" s="457"/>
      <c r="AB33" s="457"/>
      <c r="AC33" s="457"/>
      <c r="AD33" s="457"/>
      <c r="AE33" s="457"/>
      <c r="AF33" s="457"/>
      <c r="AG33" s="457"/>
      <c r="AH33" s="457"/>
    </row>
    <row r="34" spans="1:38" x14ac:dyDescent="0.2">
      <c r="B34" s="458" t="s">
        <v>305</v>
      </c>
      <c r="C34" s="458"/>
      <c r="D34" s="458"/>
      <c r="E34" s="458"/>
      <c r="F34" s="458"/>
      <c r="G34" s="458"/>
      <c r="H34" s="458"/>
      <c r="I34" s="458"/>
      <c r="J34" s="458"/>
      <c r="K34" s="458"/>
      <c r="L34" s="458"/>
      <c r="M34" s="458"/>
      <c r="N34" s="458"/>
      <c r="O34" s="458"/>
      <c r="P34" s="458"/>
      <c r="Q34" s="458"/>
      <c r="R34" s="458"/>
      <c r="S34" s="458"/>
      <c r="T34" s="458"/>
      <c r="U34" s="458"/>
      <c r="V34" s="458"/>
      <c r="W34" s="458"/>
      <c r="X34" s="458"/>
      <c r="Y34" s="458"/>
      <c r="Z34" s="458"/>
      <c r="AA34" s="458"/>
      <c r="AB34" s="458"/>
      <c r="AC34" s="458"/>
      <c r="AD34" s="458"/>
      <c r="AE34" s="458"/>
      <c r="AF34" s="458"/>
      <c r="AG34" s="458"/>
      <c r="AH34" s="458"/>
      <c r="AI34" s="458"/>
      <c r="AJ34" s="458"/>
      <c r="AK34" s="458"/>
      <c r="AL34" s="458"/>
    </row>
    <row r="35" spans="1:38" ht="12" x14ac:dyDescent="0.2">
      <c r="A35" s="155"/>
      <c r="B35" s="458" t="s">
        <v>243</v>
      </c>
      <c r="C35" s="458"/>
      <c r="D35" s="458"/>
      <c r="E35" s="458"/>
      <c r="F35" s="458"/>
      <c r="G35" s="458"/>
      <c r="H35" s="458"/>
      <c r="I35" s="458"/>
      <c r="J35" s="458"/>
      <c r="K35" s="458"/>
      <c r="L35" s="458"/>
      <c r="M35" s="458"/>
      <c r="N35" s="458"/>
      <c r="O35" s="458"/>
      <c r="P35" s="458"/>
      <c r="Q35" s="458"/>
      <c r="R35" s="458"/>
      <c r="S35" s="458"/>
      <c r="T35" s="458"/>
      <c r="U35" s="458"/>
      <c r="V35" s="458"/>
      <c r="W35" s="458"/>
      <c r="X35" s="458"/>
      <c r="Y35" s="458"/>
      <c r="Z35" s="458"/>
      <c r="AA35" s="458"/>
      <c r="AB35" s="458"/>
      <c r="AC35" s="458"/>
      <c r="AD35" s="458"/>
      <c r="AE35" s="458"/>
      <c r="AF35" s="458"/>
      <c r="AG35" s="458"/>
      <c r="AH35" s="458"/>
      <c r="AI35" s="458"/>
      <c r="AJ35" s="458"/>
      <c r="AK35" s="458"/>
      <c r="AL35" s="458"/>
    </row>
    <row r="36" spans="1:38" ht="12" x14ac:dyDescent="0.2">
      <c r="A36" s="155"/>
    </row>
    <row r="37" spans="1:38" x14ac:dyDescent="0.2">
      <c r="A37" s="121"/>
      <c r="B37" s="121"/>
      <c r="C37" s="29"/>
      <c r="D37" s="29"/>
      <c r="E37" s="29"/>
      <c r="F37" s="29"/>
      <c r="G37" s="29"/>
      <c r="H37" s="29"/>
    </row>
    <row r="38" spans="1:38" ht="12" x14ac:dyDescent="0.2">
      <c r="A38" s="281"/>
      <c r="B38" s="281"/>
      <c r="C38" s="281"/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  <c r="AC38" s="281"/>
      <c r="AD38" s="281"/>
      <c r="AE38" s="281"/>
      <c r="AF38" s="281"/>
      <c r="AG38" s="281"/>
      <c r="AH38" s="281"/>
      <c r="AI38" s="281"/>
      <c r="AJ38" s="281"/>
      <c r="AK38" s="177"/>
      <c r="AL38" s="177"/>
    </row>
    <row r="39" spans="1:38" ht="12.75" x14ac:dyDescent="0.2">
      <c r="A39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32">
    <mergeCell ref="A15:B15"/>
    <mergeCell ref="A8:C8"/>
    <mergeCell ref="A1:AL1"/>
    <mergeCell ref="A3:B6"/>
    <mergeCell ref="C3:C6"/>
    <mergeCell ref="AH3:AH6"/>
    <mergeCell ref="A7:B7"/>
    <mergeCell ref="A25:B25"/>
    <mergeCell ref="A19:C19"/>
    <mergeCell ref="A14:B14"/>
    <mergeCell ref="A9:B9"/>
    <mergeCell ref="A16:B16"/>
    <mergeCell ref="A17:B17"/>
    <mergeCell ref="A18:B18"/>
    <mergeCell ref="A10:B10"/>
    <mergeCell ref="A11:B11"/>
    <mergeCell ref="A12:B12"/>
    <mergeCell ref="A13:B13"/>
    <mergeCell ref="A20:B20"/>
    <mergeCell ref="A21:B21"/>
    <mergeCell ref="A22:B22"/>
    <mergeCell ref="A23:B23"/>
    <mergeCell ref="A24:B24"/>
    <mergeCell ref="B34:AL34"/>
    <mergeCell ref="B35:AL35"/>
    <mergeCell ref="B33:AH33"/>
    <mergeCell ref="A31:B31"/>
    <mergeCell ref="A26:B26"/>
    <mergeCell ref="A27:B27"/>
    <mergeCell ref="A28:B28"/>
    <mergeCell ref="A29:B29"/>
    <mergeCell ref="A30:B30"/>
  </mergeCells>
  <conditionalFormatting sqref="D9:D18 D21:D31">
    <cfRule type="cellIs" dxfId="504" priority="10992" operator="greaterThan">
      <formula>$AH9</formula>
    </cfRule>
  </conditionalFormatting>
  <conditionalFormatting sqref="D9:D18 D20:D31">
    <cfRule type="containsText" dxfId="503" priority="176" operator="containsText" text="f">
      <formula>NOT(ISERROR(SEARCH("f",D9)))</formula>
    </cfRule>
    <cfRule type="containsText" dxfId="502" priority="337" operator="containsText" text="&lt;">
      <formula>NOT(ISERROR(SEARCH("&lt;",D9)))</formula>
    </cfRule>
    <cfRule type="containsText" dxfId="501" priority="10990" operator="containsText" text="n">
      <formula>NOT(ISERROR(SEARCH("n",D9)))</formula>
    </cfRule>
  </conditionalFormatting>
  <conditionalFormatting sqref="D20">
    <cfRule type="cellIs" dxfId="500" priority="10991" operator="notBetween">
      <formula>6.5</formula>
      <formula>9</formula>
    </cfRule>
  </conditionalFormatting>
  <conditionalFormatting sqref="E9:E18 E21:E31">
    <cfRule type="cellIs" dxfId="499" priority="174" operator="greaterThan">
      <formula>$AH9</formula>
    </cfRule>
  </conditionalFormatting>
  <conditionalFormatting sqref="E9:E18 E20:E31">
    <cfRule type="containsText" dxfId="498" priority="170" operator="containsText" text="f">
      <formula>NOT(ISERROR(SEARCH("f",E9)))</formula>
    </cfRule>
    <cfRule type="containsText" dxfId="497" priority="171" operator="containsText" text="&lt;">
      <formula>NOT(ISERROR(SEARCH("&lt;",E9)))</formula>
    </cfRule>
    <cfRule type="containsText" dxfId="496" priority="172" operator="containsText" text="n">
      <formula>NOT(ISERROR(SEARCH("n",E9)))</formula>
    </cfRule>
  </conditionalFormatting>
  <conditionalFormatting sqref="E20">
    <cfRule type="cellIs" dxfId="495" priority="173" operator="notBetween">
      <formula>6.5</formula>
      <formula>9</formula>
    </cfRule>
  </conditionalFormatting>
  <conditionalFormatting sqref="F9:F18 F21:F31">
    <cfRule type="cellIs" dxfId="494" priority="168" operator="greaterThan">
      <formula>$AH9</formula>
    </cfRule>
  </conditionalFormatting>
  <conditionalFormatting sqref="F9:F18 F20:F31">
    <cfRule type="containsText" dxfId="493" priority="164" operator="containsText" text="f">
      <formula>NOT(ISERROR(SEARCH("f",F9)))</formula>
    </cfRule>
    <cfRule type="containsText" dxfId="492" priority="165" operator="containsText" text="&lt;">
      <formula>NOT(ISERROR(SEARCH("&lt;",F9)))</formula>
    </cfRule>
    <cfRule type="containsText" dxfId="491" priority="166" operator="containsText" text="n">
      <formula>NOT(ISERROR(SEARCH("n",F9)))</formula>
    </cfRule>
  </conditionalFormatting>
  <conditionalFormatting sqref="F20">
    <cfRule type="cellIs" dxfId="490" priority="167" operator="notBetween">
      <formula>6.5</formula>
      <formula>9</formula>
    </cfRule>
  </conditionalFormatting>
  <conditionalFormatting sqref="G9:G18 G21:G31">
    <cfRule type="cellIs" dxfId="489" priority="162" operator="greaterThan">
      <formula>$AH9</formula>
    </cfRule>
  </conditionalFormatting>
  <conditionalFormatting sqref="G9:G18 G20:G31">
    <cfRule type="containsText" dxfId="488" priority="158" operator="containsText" text="f">
      <formula>NOT(ISERROR(SEARCH("f",G9)))</formula>
    </cfRule>
    <cfRule type="containsText" dxfId="487" priority="159" operator="containsText" text="&lt;">
      <formula>NOT(ISERROR(SEARCH("&lt;",G9)))</formula>
    </cfRule>
    <cfRule type="containsText" dxfId="486" priority="160" operator="containsText" text="n">
      <formula>NOT(ISERROR(SEARCH("n",G9)))</formula>
    </cfRule>
  </conditionalFormatting>
  <conditionalFormatting sqref="G20">
    <cfRule type="cellIs" dxfId="485" priority="161" operator="notBetween">
      <formula>6.5</formula>
      <formula>9</formula>
    </cfRule>
  </conditionalFormatting>
  <conditionalFormatting sqref="H9:H18 H21:H31">
    <cfRule type="cellIs" dxfId="484" priority="156" operator="greaterThan">
      <formula>$AH9</formula>
    </cfRule>
  </conditionalFormatting>
  <conditionalFormatting sqref="H9:H18 H20:H31">
    <cfRule type="containsText" dxfId="483" priority="152" operator="containsText" text="f">
      <formula>NOT(ISERROR(SEARCH("f",H9)))</formula>
    </cfRule>
    <cfRule type="containsText" dxfId="482" priority="153" operator="containsText" text="&lt;">
      <formula>NOT(ISERROR(SEARCH("&lt;",H9)))</formula>
    </cfRule>
    <cfRule type="containsText" dxfId="481" priority="154" operator="containsText" text="n">
      <formula>NOT(ISERROR(SEARCH("n",H9)))</formula>
    </cfRule>
  </conditionalFormatting>
  <conditionalFormatting sqref="H20">
    <cfRule type="cellIs" dxfId="480" priority="155" operator="notBetween">
      <formula>6.5</formula>
      <formula>9</formula>
    </cfRule>
  </conditionalFormatting>
  <conditionalFormatting sqref="I9:I18 I21:I31">
    <cfRule type="cellIs" dxfId="479" priority="150" operator="greaterThan">
      <formula>$AH9</formula>
    </cfRule>
  </conditionalFormatting>
  <conditionalFormatting sqref="I9:I18 I20:I31">
    <cfRule type="containsText" dxfId="478" priority="146" operator="containsText" text="f">
      <formula>NOT(ISERROR(SEARCH("f",I9)))</formula>
    </cfRule>
    <cfRule type="containsText" dxfId="477" priority="147" operator="containsText" text="&lt;">
      <formula>NOT(ISERROR(SEARCH("&lt;",I9)))</formula>
    </cfRule>
    <cfRule type="containsText" dxfId="476" priority="148" operator="containsText" text="n">
      <formula>NOT(ISERROR(SEARCH("n",I9)))</formula>
    </cfRule>
  </conditionalFormatting>
  <conditionalFormatting sqref="I20">
    <cfRule type="cellIs" dxfId="475" priority="149" operator="notBetween">
      <formula>6.5</formula>
      <formula>9</formula>
    </cfRule>
  </conditionalFormatting>
  <conditionalFormatting sqref="J9:J18 J21:J31">
    <cfRule type="cellIs" dxfId="474" priority="144" operator="greaterThan">
      <formula>$AH9</formula>
    </cfRule>
  </conditionalFormatting>
  <conditionalFormatting sqref="J9:J18 J20:J31">
    <cfRule type="containsText" dxfId="473" priority="140" operator="containsText" text="f">
      <formula>NOT(ISERROR(SEARCH("f",J9)))</formula>
    </cfRule>
    <cfRule type="containsText" dxfId="472" priority="141" operator="containsText" text="&lt;">
      <formula>NOT(ISERROR(SEARCH("&lt;",J9)))</formula>
    </cfRule>
    <cfRule type="containsText" dxfId="471" priority="142" operator="containsText" text="n">
      <formula>NOT(ISERROR(SEARCH("n",J9)))</formula>
    </cfRule>
  </conditionalFormatting>
  <conditionalFormatting sqref="J20">
    <cfRule type="cellIs" dxfId="470" priority="143" operator="notBetween">
      <formula>6.5</formula>
      <formula>9</formula>
    </cfRule>
  </conditionalFormatting>
  <conditionalFormatting sqref="K9:K18 K21:K31">
    <cfRule type="cellIs" dxfId="469" priority="138" operator="greaterThan">
      <formula>$AH9</formula>
    </cfRule>
  </conditionalFormatting>
  <conditionalFormatting sqref="K9:K18 K20:K31">
    <cfRule type="containsText" dxfId="468" priority="134" operator="containsText" text="f">
      <formula>NOT(ISERROR(SEARCH("f",K9)))</formula>
    </cfRule>
    <cfRule type="containsText" dxfId="467" priority="135" operator="containsText" text="&lt;">
      <formula>NOT(ISERROR(SEARCH("&lt;",K9)))</formula>
    </cfRule>
    <cfRule type="containsText" dxfId="466" priority="136" operator="containsText" text="n">
      <formula>NOT(ISERROR(SEARCH("n",K9)))</formula>
    </cfRule>
  </conditionalFormatting>
  <conditionalFormatting sqref="K20">
    <cfRule type="cellIs" dxfId="465" priority="137" operator="notBetween">
      <formula>6.5</formula>
      <formula>9</formula>
    </cfRule>
  </conditionalFormatting>
  <conditionalFormatting sqref="L9:L18 L21:L31">
    <cfRule type="cellIs" dxfId="464" priority="132" operator="greaterThan">
      <formula>$AH9</formula>
    </cfRule>
  </conditionalFormatting>
  <conditionalFormatting sqref="L9:L18 L20:L31">
    <cfRule type="containsText" dxfId="463" priority="128" operator="containsText" text="f">
      <formula>NOT(ISERROR(SEARCH("f",L9)))</formula>
    </cfRule>
    <cfRule type="containsText" dxfId="462" priority="129" operator="containsText" text="&lt;">
      <formula>NOT(ISERROR(SEARCH("&lt;",L9)))</formula>
    </cfRule>
    <cfRule type="containsText" dxfId="461" priority="130" operator="containsText" text="n">
      <formula>NOT(ISERROR(SEARCH("n",L9)))</formula>
    </cfRule>
  </conditionalFormatting>
  <conditionalFormatting sqref="L20">
    <cfRule type="cellIs" dxfId="460" priority="131" operator="notBetween">
      <formula>6.5</formula>
      <formula>9</formula>
    </cfRule>
  </conditionalFormatting>
  <conditionalFormatting sqref="M9:M18 M21:M31">
    <cfRule type="cellIs" dxfId="459" priority="126" operator="greaterThan">
      <formula>$AH9</formula>
    </cfRule>
  </conditionalFormatting>
  <conditionalFormatting sqref="M9:M18 M20:M31">
    <cfRule type="containsText" dxfId="458" priority="122" operator="containsText" text="f">
      <formula>NOT(ISERROR(SEARCH("f",M9)))</formula>
    </cfRule>
    <cfRule type="containsText" dxfId="457" priority="123" operator="containsText" text="&lt;">
      <formula>NOT(ISERROR(SEARCH("&lt;",M9)))</formula>
    </cfRule>
    <cfRule type="containsText" dxfId="456" priority="124" operator="containsText" text="n">
      <formula>NOT(ISERROR(SEARCH("n",M9)))</formula>
    </cfRule>
  </conditionalFormatting>
  <conditionalFormatting sqref="M20">
    <cfRule type="cellIs" dxfId="455" priority="125" operator="notBetween">
      <formula>6.5</formula>
      <formula>9</formula>
    </cfRule>
  </conditionalFormatting>
  <conditionalFormatting sqref="N9:N18 N21:N31">
    <cfRule type="cellIs" dxfId="454" priority="120" operator="greaterThan">
      <formula>$AH9</formula>
    </cfRule>
  </conditionalFormatting>
  <conditionalFormatting sqref="N9:N18 N20:N31">
    <cfRule type="containsText" dxfId="453" priority="116" operator="containsText" text="f">
      <formula>NOT(ISERROR(SEARCH("f",N9)))</formula>
    </cfRule>
    <cfRule type="containsText" dxfId="452" priority="117" operator="containsText" text="&lt;">
      <formula>NOT(ISERROR(SEARCH("&lt;",N9)))</formula>
    </cfRule>
    <cfRule type="containsText" dxfId="451" priority="118" operator="containsText" text="n">
      <formula>NOT(ISERROR(SEARCH("n",N9)))</formula>
    </cfRule>
  </conditionalFormatting>
  <conditionalFormatting sqref="N20">
    <cfRule type="cellIs" dxfId="450" priority="119" operator="notBetween">
      <formula>6.5</formula>
      <formula>9</formula>
    </cfRule>
  </conditionalFormatting>
  <conditionalFormatting sqref="O9:O18 O21:O31">
    <cfRule type="cellIs" dxfId="449" priority="114" operator="greaterThan">
      <formula>$AH9</formula>
    </cfRule>
  </conditionalFormatting>
  <conditionalFormatting sqref="O9:O18 O20:O31">
    <cfRule type="containsText" dxfId="448" priority="110" operator="containsText" text="f">
      <formula>NOT(ISERROR(SEARCH("f",O9)))</formula>
    </cfRule>
    <cfRule type="containsText" dxfId="447" priority="111" operator="containsText" text="&lt;">
      <formula>NOT(ISERROR(SEARCH("&lt;",O9)))</formula>
    </cfRule>
    <cfRule type="containsText" dxfId="446" priority="112" operator="containsText" text="n">
      <formula>NOT(ISERROR(SEARCH("n",O9)))</formula>
    </cfRule>
  </conditionalFormatting>
  <conditionalFormatting sqref="O20">
    <cfRule type="cellIs" dxfId="445" priority="113" operator="notBetween">
      <formula>6.5</formula>
      <formula>9</formula>
    </cfRule>
  </conditionalFormatting>
  <conditionalFormatting sqref="P9:P18 P21:P31">
    <cfRule type="cellIs" dxfId="444" priority="108" operator="greaterThan">
      <formula>$AH9</formula>
    </cfRule>
  </conditionalFormatting>
  <conditionalFormatting sqref="P9:P18 P20:P31">
    <cfRule type="containsText" dxfId="443" priority="104" operator="containsText" text="f">
      <formula>NOT(ISERROR(SEARCH("f",P9)))</formula>
    </cfRule>
    <cfRule type="containsText" dxfId="442" priority="105" operator="containsText" text="&lt;">
      <formula>NOT(ISERROR(SEARCH("&lt;",P9)))</formula>
    </cfRule>
    <cfRule type="containsText" dxfId="441" priority="106" operator="containsText" text="n">
      <formula>NOT(ISERROR(SEARCH("n",P9)))</formula>
    </cfRule>
  </conditionalFormatting>
  <conditionalFormatting sqref="P20">
    <cfRule type="cellIs" dxfId="440" priority="107" operator="notBetween">
      <formula>6.5</formula>
      <formula>9</formula>
    </cfRule>
  </conditionalFormatting>
  <conditionalFormatting sqref="Q9:Q18 Q21:Q31">
    <cfRule type="cellIs" dxfId="439" priority="102" operator="greaterThan">
      <formula>$AH9</formula>
    </cfRule>
  </conditionalFormatting>
  <conditionalFormatting sqref="Q9:Q18 Q20:Q31">
    <cfRule type="containsText" dxfId="438" priority="98" operator="containsText" text="f">
      <formula>NOT(ISERROR(SEARCH("f",Q9)))</formula>
    </cfRule>
    <cfRule type="containsText" dxfId="437" priority="99" operator="containsText" text="&lt;">
      <formula>NOT(ISERROR(SEARCH("&lt;",Q9)))</formula>
    </cfRule>
    <cfRule type="containsText" dxfId="436" priority="100" operator="containsText" text="n">
      <formula>NOT(ISERROR(SEARCH("n",Q9)))</formula>
    </cfRule>
  </conditionalFormatting>
  <conditionalFormatting sqref="Q20">
    <cfRule type="cellIs" dxfId="435" priority="101" operator="notBetween">
      <formula>6.5</formula>
      <formula>9</formula>
    </cfRule>
  </conditionalFormatting>
  <conditionalFormatting sqref="R9:R18 R21:R31">
    <cfRule type="cellIs" dxfId="434" priority="96" operator="greaterThan">
      <formula>$AH9</formula>
    </cfRule>
  </conditionalFormatting>
  <conditionalFormatting sqref="R9:R18 R20:R31">
    <cfRule type="containsText" dxfId="433" priority="92" operator="containsText" text="f">
      <formula>NOT(ISERROR(SEARCH("f",R9)))</formula>
    </cfRule>
    <cfRule type="containsText" dxfId="432" priority="93" operator="containsText" text="&lt;">
      <formula>NOT(ISERROR(SEARCH("&lt;",R9)))</formula>
    </cfRule>
    <cfRule type="containsText" dxfId="431" priority="94" operator="containsText" text="n">
      <formula>NOT(ISERROR(SEARCH("n",R9)))</formula>
    </cfRule>
  </conditionalFormatting>
  <conditionalFormatting sqref="R20">
    <cfRule type="cellIs" dxfId="430" priority="95" operator="notBetween">
      <formula>6.5</formula>
      <formula>9</formula>
    </cfRule>
  </conditionalFormatting>
  <conditionalFormatting sqref="S9:S18 S21:S31">
    <cfRule type="cellIs" dxfId="429" priority="90" operator="greaterThan">
      <formula>$AH9</formula>
    </cfRule>
  </conditionalFormatting>
  <conditionalFormatting sqref="S9:S18 S20:S31">
    <cfRule type="containsText" dxfId="428" priority="86" operator="containsText" text="f">
      <formula>NOT(ISERROR(SEARCH("f",S9)))</formula>
    </cfRule>
    <cfRule type="containsText" dxfId="427" priority="87" operator="containsText" text="&lt;">
      <formula>NOT(ISERROR(SEARCH("&lt;",S9)))</formula>
    </cfRule>
    <cfRule type="containsText" dxfId="426" priority="88" operator="containsText" text="n">
      <formula>NOT(ISERROR(SEARCH("n",S9)))</formula>
    </cfRule>
  </conditionalFormatting>
  <conditionalFormatting sqref="S20">
    <cfRule type="cellIs" dxfId="425" priority="89" operator="notBetween">
      <formula>6.5</formula>
      <formula>9</formula>
    </cfRule>
  </conditionalFormatting>
  <conditionalFormatting sqref="T9:T18 T21:T31">
    <cfRule type="cellIs" dxfId="424" priority="84" operator="greaterThan">
      <formula>$AH9</formula>
    </cfRule>
  </conditionalFormatting>
  <conditionalFormatting sqref="T9:T18 T20:T31">
    <cfRule type="containsText" dxfId="423" priority="80" operator="containsText" text="f">
      <formula>NOT(ISERROR(SEARCH("f",T9)))</formula>
    </cfRule>
    <cfRule type="containsText" dxfId="422" priority="81" operator="containsText" text="&lt;">
      <formula>NOT(ISERROR(SEARCH("&lt;",T9)))</formula>
    </cfRule>
    <cfRule type="containsText" dxfId="421" priority="82" operator="containsText" text="n">
      <formula>NOT(ISERROR(SEARCH("n",T9)))</formula>
    </cfRule>
  </conditionalFormatting>
  <conditionalFormatting sqref="T20">
    <cfRule type="cellIs" dxfId="420" priority="83" operator="notBetween">
      <formula>6.5</formula>
      <formula>9</formula>
    </cfRule>
  </conditionalFormatting>
  <conditionalFormatting sqref="U9:U18 U21:U31">
    <cfRule type="cellIs" dxfId="419" priority="78" operator="greaterThan">
      <formula>$AH9</formula>
    </cfRule>
  </conditionalFormatting>
  <conditionalFormatting sqref="U9:U18 U20:U31">
    <cfRule type="containsText" dxfId="418" priority="74" operator="containsText" text="f">
      <formula>NOT(ISERROR(SEARCH("f",U9)))</formula>
    </cfRule>
    <cfRule type="containsText" dxfId="417" priority="75" operator="containsText" text="&lt;">
      <formula>NOT(ISERROR(SEARCH("&lt;",U9)))</formula>
    </cfRule>
    <cfRule type="containsText" dxfId="416" priority="76" operator="containsText" text="n">
      <formula>NOT(ISERROR(SEARCH("n",U9)))</formula>
    </cfRule>
  </conditionalFormatting>
  <conditionalFormatting sqref="U20">
    <cfRule type="cellIs" dxfId="415" priority="77" operator="notBetween">
      <formula>6.5</formula>
      <formula>9</formula>
    </cfRule>
  </conditionalFormatting>
  <conditionalFormatting sqref="V9:V18 V21:V31">
    <cfRule type="cellIs" dxfId="414" priority="72" operator="greaterThan">
      <formula>$AH9</formula>
    </cfRule>
  </conditionalFormatting>
  <conditionalFormatting sqref="V9:V18 V20:V31">
    <cfRule type="containsText" dxfId="413" priority="68" operator="containsText" text="f">
      <formula>NOT(ISERROR(SEARCH("f",V9)))</formula>
    </cfRule>
    <cfRule type="containsText" dxfId="412" priority="69" operator="containsText" text="&lt;">
      <formula>NOT(ISERROR(SEARCH("&lt;",V9)))</formula>
    </cfRule>
    <cfRule type="containsText" dxfId="411" priority="70" operator="containsText" text="n">
      <formula>NOT(ISERROR(SEARCH("n",V9)))</formula>
    </cfRule>
  </conditionalFormatting>
  <conditionalFormatting sqref="V20">
    <cfRule type="cellIs" dxfId="410" priority="71" operator="notBetween">
      <formula>6.5</formula>
      <formula>9</formula>
    </cfRule>
  </conditionalFormatting>
  <conditionalFormatting sqref="W9:W18 W21:W31">
    <cfRule type="cellIs" dxfId="409" priority="66" operator="greaterThan">
      <formula>$AH9</formula>
    </cfRule>
  </conditionalFormatting>
  <conditionalFormatting sqref="W9:W18 W20:W31">
    <cfRule type="containsText" dxfId="408" priority="62" operator="containsText" text="f">
      <formula>NOT(ISERROR(SEARCH("f",W9)))</formula>
    </cfRule>
    <cfRule type="containsText" dxfId="407" priority="63" operator="containsText" text="&lt;">
      <formula>NOT(ISERROR(SEARCH("&lt;",W9)))</formula>
    </cfRule>
    <cfRule type="containsText" dxfId="406" priority="64" operator="containsText" text="n">
      <formula>NOT(ISERROR(SEARCH("n",W9)))</formula>
    </cfRule>
  </conditionalFormatting>
  <conditionalFormatting sqref="W20">
    <cfRule type="cellIs" dxfId="405" priority="65" operator="notBetween">
      <formula>6.5</formula>
      <formula>9</formula>
    </cfRule>
  </conditionalFormatting>
  <conditionalFormatting sqref="X9:X18 X21:X31">
    <cfRule type="cellIs" dxfId="404" priority="60" operator="greaterThan">
      <formula>$AH9</formula>
    </cfRule>
  </conditionalFormatting>
  <conditionalFormatting sqref="X9:X18 X20:X31">
    <cfRule type="containsText" dxfId="403" priority="56" operator="containsText" text="f">
      <formula>NOT(ISERROR(SEARCH("f",X9)))</formula>
    </cfRule>
    <cfRule type="containsText" dxfId="402" priority="57" operator="containsText" text="&lt;">
      <formula>NOT(ISERROR(SEARCH("&lt;",X9)))</formula>
    </cfRule>
    <cfRule type="containsText" dxfId="401" priority="58" operator="containsText" text="n">
      <formula>NOT(ISERROR(SEARCH("n",X9)))</formula>
    </cfRule>
  </conditionalFormatting>
  <conditionalFormatting sqref="X20">
    <cfRule type="cellIs" dxfId="400" priority="59" operator="notBetween">
      <formula>6.5</formula>
      <formula>9</formula>
    </cfRule>
  </conditionalFormatting>
  <conditionalFormatting sqref="Y9:Y18 Y21:Y31">
    <cfRule type="cellIs" dxfId="399" priority="54" operator="greaterThan">
      <formula>$AH9</formula>
    </cfRule>
  </conditionalFormatting>
  <conditionalFormatting sqref="Y9:Y18 Y20:Y31">
    <cfRule type="containsText" dxfId="398" priority="50" operator="containsText" text="f">
      <formula>NOT(ISERROR(SEARCH("f",Y9)))</formula>
    </cfRule>
    <cfRule type="containsText" dxfId="397" priority="51" operator="containsText" text="&lt;">
      <formula>NOT(ISERROR(SEARCH("&lt;",Y9)))</formula>
    </cfRule>
    <cfRule type="containsText" dxfId="396" priority="52" operator="containsText" text="n">
      <formula>NOT(ISERROR(SEARCH("n",Y9)))</formula>
    </cfRule>
  </conditionalFormatting>
  <conditionalFormatting sqref="Y20">
    <cfRule type="cellIs" dxfId="395" priority="53" operator="notBetween">
      <formula>6.5</formula>
      <formula>9</formula>
    </cfRule>
  </conditionalFormatting>
  <conditionalFormatting sqref="Z9:Z18 Z21:Z31">
    <cfRule type="cellIs" dxfId="394" priority="48" operator="greaterThan">
      <formula>$AH9</formula>
    </cfRule>
  </conditionalFormatting>
  <conditionalFormatting sqref="Z9:Z18 Z20:Z31">
    <cfRule type="containsText" dxfId="393" priority="44" operator="containsText" text="f">
      <formula>NOT(ISERROR(SEARCH("f",Z9)))</formula>
    </cfRule>
    <cfRule type="containsText" dxfId="392" priority="45" operator="containsText" text="&lt;">
      <formula>NOT(ISERROR(SEARCH("&lt;",Z9)))</formula>
    </cfRule>
    <cfRule type="containsText" dxfId="391" priority="46" operator="containsText" text="n">
      <formula>NOT(ISERROR(SEARCH("n",Z9)))</formula>
    </cfRule>
  </conditionalFormatting>
  <conditionalFormatting sqref="Z20">
    <cfRule type="cellIs" dxfId="390" priority="47" operator="notBetween">
      <formula>6.5</formula>
      <formula>9</formula>
    </cfRule>
  </conditionalFormatting>
  <conditionalFormatting sqref="AA9:AA18 AA21:AA31">
    <cfRule type="cellIs" dxfId="389" priority="42" operator="greaterThan">
      <formula>$AH9</formula>
    </cfRule>
  </conditionalFormatting>
  <conditionalFormatting sqref="AA9:AA18 AA20:AA31">
    <cfRule type="containsText" dxfId="388" priority="38" operator="containsText" text="f">
      <formula>NOT(ISERROR(SEARCH("f",AA9)))</formula>
    </cfRule>
    <cfRule type="containsText" dxfId="387" priority="39" operator="containsText" text="&lt;">
      <formula>NOT(ISERROR(SEARCH("&lt;",AA9)))</formula>
    </cfRule>
    <cfRule type="containsText" dxfId="386" priority="40" operator="containsText" text="n">
      <formula>NOT(ISERROR(SEARCH("n",AA9)))</formula>
    </cfRule>
  </conditionalFormatting>
  <conditionalFormatting sqref="AA20">
    <cfRule type="cellIs" dxfId="385" priority="41" operator="notBetween">
      <formula>6.5</formula>
      <formula>9</formula>
    </cfRule>
  </conditionalFormatting>
  <conditionalFormatting sqref="AB9:AB18 AB21:AB31">
    <cfRule type="cellIs" dxfId="384" priority="36" operator="greaterThan">
      <formula>$AH9</formula>
    </cfRule>
  </conditionalFormatting>
  <conditionalFormatting sqref="AB9:AB18 AB20:AB31">
    <cfRule type="containsText" dxfId="383" priority="32" operator="containsText" text="f">
      <formula>NOT(ISERROR(SEARCH("f",AB9)))</formula>
    </cfRule>
    <cfRule type="containsText" dxfId="382" priority="33" operator="containsText" text="&lt;">
      <formula>NOT(ISERROR(SEARCH("&lt;",AB9)))</formula>
    </cfRule>
    <cfRule type="containsText" dxfId="381" priority="34" operator="containsText" text="n">
      <formula>NOT(ISERROR(SEARCH("n",AB9)))</formula>
    </cfRule>
  </conditionalFormatting>
  <conditionalFormatting sqref="AB20">
    <cfRule type="cellIs" dxfId="380" priority="35" operator="notBetween">
      <formula>6.5</formula>
      <formula>9</formula>
    </cfRule>
  </conditionalFormatting>
  <conditionalFormatting sqref="AC9:AC18 AC21:AC31">
    <cfRule type="cellIs" dxfId="379" priority="30" operator="greaterThan">
      <formula>$AH9</formula>
    </cfRule>
  </conditionalFormatting>
  <conditionalFormatting sqref="AC9:AC18 AC20:AC31">
    <cfRule type="containsText" dxfId="378" priority="26" operator="containsText" text="f">
      <formula>NOT(ISERROR(SEARCH("f",AC9)))</formula>
    </cfRule>
    <cfRule type="containsText" dxfId="377" priority="27" operator="containsText" text="&lt;">
      <formula>NOT(ISERROR(SEARCH("&lt;",AC9)))</formula>
    </cfRule>
    <cfRule type="containsText" dxfId="376" priority="28" operator="containsText" text="n">
      <formula>NOT(ISERROR(SEARCH("n",AC9)))</formula>
    </cfRule>
  </conditionalFormatting>
  <conditionalFormatting sqref="AC20">
    <cfRule type="cellIs" dxfId="375" priority="29" operator="notBetween">
      <formula>6.5</formula>
      <formula>9</formula>
    </cfRule>
  </conditionalFormatting>
  <conditionalFormatting sqref="AD9:AD18 AD21:AD31">
    <cfRule type="cellIs" dxfId="374" priority="24" operator="greaterThan">
      <formula>$AH9</formula>
    </cfRule>
  </conditionalFormatting>
  <conditionalFormatting sqref="AD9:AD18 AD20:AD31">
    <cfRule type="containsText" dxfId="373" priority="20" operator="containsText" text="f">
      <formula>NOT(ISERROR(SEARCH("f",AD9)))</formula>
    </cfRule>
    <cfRule type="containsText" dxfId="372" priority="21" operator="containsText" text="&lt;">
      <formula>NOT(ISERROR(SEARCH("&lt;",AD9)))</formula>
    </cfRule>
    <cfRule type="containsText" dxfId="371" priority="22" operator="containsText" text="n">
      <formula>NOT(ISERROR(SEARCH("n",AD9)))</formula>
    </cfRule>
  </conditionalFormatting>
  <conditionalFormatting sqref="AD20">
    <cfRule type="cellIs" dxfId="370" priority="23" operator="notBetween">
      <formula>6.5</formula>
      <formula>9</formula>
    </cfRule>
  </conditionalFormatting>
  <conditionalFormatting sqref="AE9:AE18 AE21:AE31">
    <cfRule type="cellIs" dxfId="369" priority="18" operator="greaterThan">
      <formula>$AH9</formula>
    </cfRule>
  </conditionalFormatting>
  <conditionalFormatting sqref="AE9:AE18 AE20:AE31">
    <cfRule type="containsText" dxfId="368" priority="14" operator="containsText" text="f">
      <formula>NOT(ISERROR(SEARCH("f",AE9)))</formula>
    </cfRule>
    <cfRule type="containsText" dxfId="367" priority="15" operator="containsText" text="&lt;">
      <formula>NOT(ISERROR(SEARCH("&lt;",AE9)))</formula>
    </cfRule>
    <cfRule type="containsText" dxfId="366" priority="16" operator="containsText" text="n">
      <formula>NOT(ISERROR(SEARCH("n",AE9)))</formula>
    </cfRule>
  </conditionalFormatting>
  <conditionalFormatting sqref="AE20">
    <cfRule type="cellIs" dxfId="365" priority="17" operator="notBetween">
      <formula>6.5</formula>
      <formula>9</formula>
    </cfRule>
  </conditionalFormatting>
  <conditionalFormatting sqref="AF9:AF18 AF21:AF31">
    <cfRule type="cellIs" dxfId="364" priority="12" operator="greaterThan">
      <formula>$AH9</formula>
    </cfRule>
  </conditionalFormatting>
  <conditionalFormatting sqref="AF9:AF18 AF20:AF31">
    <cfRule type="containsText" dxfId="363" priority="8" operator="containsText" text="f">
      <formula>NOT(ISERROR(SEARCH("f",AF9)))</formula>
    </cfRule>
    <cfRule type="containsText" dxfId="362" priority="9" operator="containsText" text="&lt;">
      <formula>NOT(ISERROR(SEARCH("&lt;",AF9)))</formula>
    </cfRule>
    <cfRule type="containsText" dxfId="361" priority="10" operator="containsText" text="n">
      <formula>NOT(ISERROR(SEARCH("n",AF9)))</formula>
    </cfRule>
  </conditionalFormatting>
  <conditionalFormatting sqref="AF20">
    <cfRule type="cellIs" dxfId="360" priority="11" operator="notBetween">
      <formula>6.5</formula>
      <formula>9</formula>
    </cfRule>
  </conditionalFormatting>
  <conditionalFormatting sqref="AG9:AG18 AG21:AG31">
    <cfRule type="cellIs" dxfId="359" priority="6" operator="greaterThan">
      <formula>$AH9</formula>
    </cfRule>
  </conditionalFormatting>
  <conditionalFormatting sqref="AG9:AG18 AG20:AG31">
    <cfRule type="containsText" dxfId="358" priority="2" operator="containsText" text="f">
      <formula>NOT(ISERROR(SEARCH("f",AG9)))</formula>
    </cfRule>
    <cfRule type="containsText" dxfId="357" priority="3" operator="containsText" text="&lt;">
      <formula>NOT(ISERROR(SEARCH("&lt;",AG9)))</formula>
    </cfRule>
    <cfRule type="containsText" dxfId="356" priority="4" operator="containsText" text="n">
      <formula>NOT(ISERROR(SEARCH("n",AG9)))</formula>
    </cfRule>
  </conditionalFormatting>
  <conditionalFormatting sqref="AG20">
    <cfRule type="cellIs" dxfId="355" priority="5" operator="notBetween">
      <formula>6.5</formula>
      <formula>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5" operator="containsText" id="{5F1BBB4E-329B-4C39-A8D3-3971048C0860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D9:D18 D20:D31</xm:sqref>
        </x14:conditionalFormatting>
        <x14:conditionalFormatting xmlns:xm="http://schemas.microsoft.com/office/excel/2006/main">
          <x14:cfRule type="containsText" priority="169" operator="containsText" id="{1726CCD5-95D0-4E25-B73E-56A85C48634E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E9:E18 E20:E31</xm:sqref>
        </x14:conditionalFormatting>
        <x14:conditionalFormatting xmlns:xm="http://schemas.microsoft.com/office/excel/2006/main">
          <x14:cfRule type="containsText" priority="163" operator="containsText" id="{37603E86-8930-4C19-93A5-AE4351010B1C}">
            <xm:f>NOT(ISERROR(SEARCH("-",F9)))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F9:F18 F20:F31</xm:sqref>
        </x14:conditionalFormatting>
        <x14:conditionalFormatting xmlns:xm="http://schemas.microsoft.com/office/excel/2006/main">
          <x14:cfRule type="containsText" priority="157" operator="containsText" id="{EB12EF6A-0950-4A6C-91AB-56004D0623DF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G9:G18 G20:G31</xm:sqref>
        </x14:conditionalFormatting>
        <x14:conditionalFormatting xmlns:xm="http://schemas.microsoft.com/office/excel/2006/main">
          <x14:cfRule type="containsText" priority="151" operator="containsText" id="{A77023C4-422F-44D3-8160-79E75C266795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H9:H18 H20:H31</xm:sqref>
        </x14:conditionalFormatting>
        <x14:conditionalFormatting xmlns:xm="http://schemas.microsoft.com/office/excel/2006/main">
          <x14:cfRule type="containsText" priority="145" operator="containsText" id="{DA6A0138-B228-43F8-B692-DA96783F6079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I9:I18 I20:I31</xm:sqref>
        </x14:conditionalFormatting>
        <x14:conditionalFormatting xmlns:xm="http://schemas.microsoft.com/office/excel/2006/main">
          <x14:cfRule type="containsText" priority="139" operator="containsText" id="{A50E6814-B956-4375-A043-FDC6986DC9A4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J9:J18 J20:J31</xm:sqref>
        </x14:conditionalFormatting>
        <x14:conditionalFormatting xmlns:xm="http://schemas.microsoft.com/office/excel/2006/main">
          <x14:cfRule type="containsText" priority="133" operator="containsText" id="{D4FB57B1-686B-43E8-A8DD-30D902A1BD47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K9:K18 K20:K31</xm:sqref>
        </x14:conditionalFormatting>
        <x14:conditionalFormatting xmlns:xm="http://schemas.microsoft.com/office/excel/2006/main">
          <x14:cfRule type="containsText" priority="127" operator="containsText" id="{C5CF6F31-3A24-4FA0-A7B1-77DB8D2FBDD8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L9:L18 L20:L31</xm:sqref>
        </x14:conditionalFormatting>
        <x14:conditionalFormatting xmlns:xm="http://schemas.microsoft.com/office/excel/2006/main">
          <x14:cfRule type="containsText" priority="121" operator="containsText" id="{CF847DE9-54A9-4EE7-8E6C-AE275F871406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M9:M18 M20:M31</xm:sqref>
        </x14:conditionalFormatting>
        <x14:conditionalFormatting xmlns:xm="http://schemas.microsoft.com/office/excel/2006/main">
          <x14:cfRule type="containsText" priority="115" operator="containsText" id="{F92B4DC3-76E4-477B-9B0A-49AD62A9938D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N9:N18 N20:N31</xm:sqref>
        </x14:conditionalFormatting>
        <x14:conditionalFormatting xmlns:xm="http://schemas.microsoft.com/office/excel/2006/main">
          <x14:cfRule type="containsText" priority="109" operator="containsText" id="{21E73D1E-7A02-4581-82A6-FAC862E367F8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O9:O18 O20:O31</xm:sqref>
        </x14:conditionalFormatting>
        <x14:conditionalFormatting xmlns:xm="http://schemas.microsoft.com/office/excel/2006/main">
          <x14:cfRule type="containsText" priority="103" operator="containsText" id="{8E4AD774-17DC-480E-BF4D-34B61C513F1A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P9:P18 P20:P31</xm:sqref>
        </x14:conditionalFormatting>
        <x14:conditionalFormatting xmlns:xm="http://schemas.microsoft.com/office/excel/2006/main">
          <x14:cfRule type="containsText" priority="97" operator="containsText" id="{208B5212-6856-4EDC-8AE1-747FAD62818B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Q9:Q18 Q20:Q31</xm:sqref>
        </x14:conditionalFormatting>
        <x14:conditionalFormatting xmlns:xm="http://schemas.microsoft.com/office/excel/2006/main">
          <x14:cfRule type="containsText" priority="91" operator="containsText" id="{17C57CBD-839D-4C3D-B221-D3F846A0BE7C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R9:R18 R20:R31</xm:sqref>
        </x14:conditionalFormatting>
        <x14:conditionalFormatting xmlns:xm="http://schemas.microsoft.com/office/excel/2006/main">
          <x14:cfRule type="containsText" priority="85" operator="containsText" id="{FAAE24B5-2325-40A5-B0A2-F885212DFA92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S9:S18 S20:S31</xm:sqref>
        </x14:conditionalFormatting>
        <x14:conditionalFormatting xmlns:xm="http://schemas.microsoft.com/office/excel/2006/main">
          <x14:cfRule type="containsText" priority="79" operator="containsText" id="{59BBE361-1536-47C4-8B51-6B177012E023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T9:T18 T20:T31</xm:sqref>
        </x14:conditionalFormatting>
        <x14:conditionalFormatting xmlns:xm="http://schemas.microsoft.com/office/excel/2006/main">
          <x14:cfRule type="containsText" priority="73" operator="containsText" id="{5E450F65-69CF-40ED-B0E2-CCED3488F052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U9:U18 U20:U31</xm:sqref>
        </x14:conditionalFormatting>
        <x14:conditionalFormatting xmlns:xm="http://schemas.microsoft.com/office/excel/2006/main">
          <x14:cfRule type="containsText" priority="67" operator="containsText" id="{BDF1283E-916D-4651-BD68-33F6F233C694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V9:V18 V20:V31</xm:sqref>
        </x14:conditionalFormatting>
        <x14:conditionalFormatting xmlns:xm="http://schemas.microsoft.com/office/excel/2006/main">
          <x14:cfRule type="containsText" priority="61" operator="containsText" id="{8E9E9EDD-99C8-4AA2-9247-8C279A5144E6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W9:W18 W20:W31</xm:sqref>
        </x14:conditionalFormatting>
        <x14:conditionalFormatting xmlns:xm="http://schemas.microsoft.com/office/excel/2006/main">
          <x14:cfRule type="containsText" priority="55" operator="containsText" id="{23EBAACD-6CC2-4374-A650-80CD84F38A36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X9:X18 X20:X31</xm:sqref>
        </x14:conditionalFormatting>
        <x14:conditionalFormatting xmlns:xm="http://schemas.microsoft.com/office/excel/2006/main">
          <x14:cfRule type="containsText" priority="49" operator="containsText" id="{4E4F417C-DB9F-48B2-97C6-1C4136A31877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Y9:Y18 Y20:Y31</xm:sqref>
        </x14:conditionalFormatting>
        <x14:conditionalFormatting xmlns:xm="http://schemas.microsoft.com/office/excel/2006/main">
          <x14:cfRule type="containsText" priority="43" operator="containsText" id="{0092F435-262D-46B9-AA28-F493B8549FB0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Z9:Z18 Z20:Z31</xm:sqref>
        </x14:conditionalFormatting>
        <x14:conditionalFormatting xmlns:xm="http://schemas.microsoft.com/office/excel/2006/main">
          <x14:cfRule type="containsText" priority="37" operator="containsText" id="{C4CD26BA-8697-4C1D-8E1D-C238C015F887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AA9:AA18 AA20:AA31</xm:sqref>
        </x14:conditionalFormatting>
        <x14:conditionalFormatting xmlns:xm="http://schemas.microsoft.com/office/excel/2006/main">
          <x14:cfRule type="containsText" priority="31" operator="containsText" id="{B5AED496-5359-4F7D-8431-174B6F264DF8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AB9:AB18 AB20:AB31</xm:sqref>
        </x14:conditionalFormatting>
        <x14:conditionalFormatting xmlns:xm="http://schemas.microsoft.com/office/excel/2006/main">
          <x14:cfRule type="containsText" priority="25" operator="containsText" id="{A3AED7DD-AF64-4634-88B7-9BB1000A47C1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AC9:AC18 AC20:AC31</xm:sqref>
        </x14:conditionalFormatting>
        <x14:conditionalFormatting xmlns:xm="http://schemas.microsoft.com/office/excel/2006/main">
          <x14:cfRule type="containsText" priority="19" operator="containsText" id="{E441EE85-EB15-46D1-9284-6DB98DEB4899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AD9:AD18 AD20:AD31</xm:sqref>
        </x14:conditionalFormatting>
        <x14:conditionalFormatting xmlns:xm="http://schemas.microsoft.com/office/excel/2006/main">
          <x14:cfRule type="containsText" priority="13" operator="containsText" id="{753A3D56-F40B-411F-ABD2-EB8CF0E12FA7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AE9:AE18 AE20:AE31</xm:sqref>
        </x14:conditionalFormatting>
        <x14:conditionalFormatting xmlns:xm="http://schemas.microsoft.com/office/excel/2006/main">
          <x14:cfRule type="containsText" priority="7" operator="containsText" id="{4611C4B2-9C87-4FA0-B3E6-961982B67B4C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AF9:AF18 AF20:AF31</xm:sqref>
        </x14:conditionalFormatting>
        <x14:conditionalFormatting xmlns:xm="http://schemas.microsoft.com/office/excel/2006/main">
          <x14:cfRule type="containsText" priority="1" operator="containsText" id="{79A41988-C214-4296-95A7-1C56C29A57AE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AG9:AG18 AG20:AG31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7">
    <tabColor theme="0" tint="-0.249977111117893"/>
  </sheetPr>
  <dimension ref="A1:AL100"/>
  <sheetViews>
    <sheetView zoomScaleNormal="100" workbookViewId="0">
      <selection activeCell="D15" sqref="D15"/>
    </sheetView>
  </sheetViews>
  <sheetFormatPr baseColWidth="10" defaultRowHeight="11.25" x14ac:dyDescent="0.2"/>
  <cols>
    <col min="1" max="1" width="4.6640625" style="92" customWidth="1"/>
    <col min="2" max="2" width="20.83203125" style="88" customWidth="1"/>
    <col min="3" max="3" width="9.83203125" style="88" customWidth="1"/>
    <col min="4" max="33" width="13.83203125" style="88" customWidth="1"/>
    <col min="34" max="34" width="12" style="88" customWidth="1"/>
    <col min="35" max="16384" width="12" style="88"/>
  </cols>
  <sheetData>
    <row r="1" spans="1:36" ht="17.25" x14ac:dyDescent="0.2">
      <c r="A1" s="89" t="s">
        <v>153</v>
      </c>
      <c r="B1"/>
      <c r="C1"/>
      <c r="D1"/>
      <c r="E1"/>
      <c r="F1"/>
      <c r="G1"/>
      <c r="H1"/>
      <c r="I1"/>
    </row>
    <row r="2" spans="1:36" ht="12" thickBot="1" x14ac:dyDescent="0.25">
      <c r="A2" s="90"/>
      <c r="B2"/>
      <c r="C2"/>
      <c r="D2"/>
      <c r="E2"/>
      <c r="F2"/>
      <c r="G2"/>
      <c r="H2"/>
      <c r="I2"/>
    </row>
    <row r="3" spans="1:36" s="92" customFormat="1" ht="12.95" customHeight="1" x14ac:dyDescent="0.2">
      <c r="A3" s="586" t="s">
        <v>154</v>
      </c>
      <c r="B3" s="590" t="s">
        <v>0</v>
      </c>
      <c r="C3" s="594" t="s">
        <v>1</v>
      </c>
      <c r="D3" s="290" t="str">
        <f>IF(ISBLANK(Eingabe!G1),"",Eingabe!G1)</f>
        <v>C1</v>
      </c>
      <c r="E3" s="291" t="str">
        <f>IF(ISBLANK(Eingabe!H1),"",Eingabe!H1)</f>
        <v>C2</v>
      </c>
      <c r="F3" s="291" t="str">
        <f>IF(ISBLANK(Eingabe!I1),"",Eingabe!I1)</f>
        <v/>
      </c>
      <c r="G3" s="291" t="str">
        <f>IF(ISBLANK(Eingabe!J1),"",Eingabe!J1)</f>
        <v/>
      </c>
      <c r="H3" s="291" t="str">
        <f>IF(ISBLANK(Eingabe!K1),"",Eingabe!K1)</f>
        <v/>
      </c>
      <c r="I3" s="291" t="str">
        <f>IF(ISBLANK(Eingabe!L1),"",Eingabe!L1)</f>
        <v/>
      </c>
      <c r="J3" s="291" t="str">
        <f>IF(ISBLANK(Eingabe!M1),"",Eingabe!M1)</f>
        <v/>
      </c>
      <c r="K3" s="291" t="str">
        <f>IF(ISBLANK(Eingabe!N1),"",Eingabe!N1)</f>
        <v/>
      </c>
      <c r="L3" s="291" t="str">
        <f>IF(ISBLANK(Eingabe!O1),"",Eingabe!O1)</f>
        <v/>
      </c>
      <c r="M3" s="291" t="str">
        <f>IF(ISBLANK(Eingabe!P1),"",Eingabe!P1)</f>
        <v/>
      </c>
      <c r="N3" s="291" t="str">
        <f>IF(ISBLANK(Eingabe!Q1),"",Eingabe!Q1)</f>
        <v/>
      </c>
      <c r="O3" s="291" t="str">
        <f>IF(ISBLANK(Eingabe!R1),"",Eingabe!R1)</f>
        <v/>
      </c>
      <c r="P3" s="291" t="str">
        <f>IF(ISBLANK(Eingabe!S1),"",Eingabe!S1)</f>
        <v/>
      </c>
      <c r="Q3" s="291" t="str">
        <f>IF(ISBLANK(Eingabe!T1),"",Eingabe!T1)</f>
        <v/>
      </c>
      <c r="R3" s="291" t="str">
        <f>IF(ISBLANK(Eingabe!U1),"",Eingabe!U1)</f>
        <v/>
      </c>
      <c r="S3" s="291" t="str">
        <f>IF(ISBLANK(Eingabe!V1),"",Eingabe!V1)</f>
        <v/>
      </c>
      <c r="T3" s="291" t="str">
        <f>IF(ISBLANK(Eingabe!W1),"",Eingabe!W1)</f>
        <v/>
      </c>
      <c r="U3" s="291" t="str">
        <f>IF(ISBLANK(Eingabe!X1),"",Eingabe!X1)</f>
        <v/>
      </c>
      <c r="V3" s="291" t="str">
        <f>IF(ISBLANK(Eingabe!Y1),"",Eingabe!Y1)</f>
        <v/>
      </c>
      <c r="W3" s="291" t="str">
        <f>IF(ISBLANK(Eingabe!Z1),"",Eingabe!Z1)</f>
        <v/>
      </c>
      <c r="X3" s="291" t="str">
        <f>IF(ISBLANK(Eingabe!AA1),"",Eingabe!AA1)</f>
        <v/>
      </c>
      <c r="Y3" s="291" t="str">
        <f>IF(ISBLANK(Eingabe!AB1),"",Eingabe!AB1)</f>
        <v/>
      </c>
      <c r="Z3" s="291" t="str">
        <f>IF(ISBLANK(Eingabe!AC1),"",Eingabe!AC1)</f>
        <v/>
      </c>
      <c r="AA3" s="291" t="str">
        <f>IF(ISBLANK(Eingabe!AD1),"",Eingabe!AD1)</f>
        <v/>
      </c>
      <c r="AB3" s="291" t="str">
        <f>IF(ISBLANK(Eingabe!AE1),"",Eingabe!AE1)</f>
        <v/>
      </c>
      <c r="AC3" s="291" t="str">
        <f>IF(ISBLANK(Eingabe!AF1),"",Eingabe!AF1)</f>
        <v/>
      </c>
      <c r="AD3" s="291" t="str">
        <f>IF(ISBLANK(Eingabe!AG1),"",Eingabe!AG1)</f>
        <v/>
      </c>
      <c r="AE3" s="291" t="str">
        <f>IF(ISBLANK(Eingabe!AH1),"",Eingabe!AH1)</f>
        <v/>
      </c>
      <c r="AF3" s="291" t="str">
        <f>IF(ISBLANK(Eingabe!AI1),"",Eingabe!AI1)</f>
        <v/>
      </c>
      <c r="AG3" s="292" t="str">
        <f>IF(ISBLANK(Eingabe!AJ1),"",Eingabe!AJ1)</f>
        <v/>
      </c>
      <c r="AH3" s="597" t="s">
        <v>246</v>
      </c>
      <c r="AI3" s="622" t="s">
        <v>247</v>
      </c>
      <c r="AJ3" s="619" t="s">
        <v>248</v>
      </c>
    </row>
    <row r="4" spans="1:36" s="92" customFormat="1" ht="12.95" customHeight="1" x14ac:dyDescent="0.2">
      <c r="A4" s="587"/>
      <c r="B4" s="591"/>
      <c r="C4" s="595"/>
      <c r="D4" s="293" t="str">
        <f>IF(ISBLANK(Eingabe!G2),"",Eingabe!G2)</f>
        <v>Erk.-St.</v>
      </c>
      <c r="E4" s="294" t="str">
        <f>IF(ISBLANK(Eingabe!H2),"",Eingabe!H2)</f>
        <v>Erk.-St.</v>
      </c>
      <c r="F4" s="294" t="str">
        <f>IF(ISBLANK(Eingabe!I2),"",Eingabe!I2)</f>
        <v/>
      </c>
      <c r="G4" s="294" t="str">
        <f>IF(ISBLANK(Eingabe!J2),"",Eingabe!J2)</f>
        <v/>
      </c>
      <c r="H4" s="294" t="str">
        <f>IF(ISBLANK(Eingabe!K2),"",Eingabe!K2)</f>
        <v/>
      </c>
      <c r="I4" s="294" t="str">
        <f>IF(ISBLANK(Eingabe!L2),"",Eingabe!L2)</f>
        <v/>
      </c>
      <c r="J4" s="294" t="str">
        <f>IF(ISBLANK(Eingabe!M2),"",Eingabe!M2)</f>
        <v/>
      </c>
      <c r="K4" s="294" t="str">
        <f>IF(ISBLANK(Eingabe!N2),"",Eingabe!N2)</f>
        <v/>
      </c>
      <c r="L4" s="294" t="str">
        <f>IF(ISBLANK(Eingabe!O2),"",Eingabe!O2)</f>
        <v/>
      </c>
      <c r="M4" s="294" t="str">
        <f>IF(ISBLANK(Eingabe!P2),"",Eingabe!P2)</f>
        <v/>
      </c>
      <c r="N4" s="294" t="str">
        <f>IF(ISBLANK(Eingabe!Q2),"",Eingabe!Q2)</f>
        <v/>
      </c>
      <c r="O4" s="294" t="str">
        <f>IF(ISBLANK(Eingabe!R2),"",Eingabe!R2)</f>
        <v/>
      </c>
      <c r="P4" s="294" t="str">
        <f>IF(ISBLANK(Eingabe!S2),"",Eingabe!S2)</f>
        <v/>
      </c>
      <c r="Q4" s="294" t="str">
        <f>IF(ISBLANK(Eingabe!T2),"",Eingabe!T2)</f>
        <v/>
      </c>
      <c r="R4" s="294" t="str">
        <f>IF(ISBLANK(Eingabe!U2),"",Eingabe!U2)</f>
        <v/>
      </c>
      <c r="S4" s="294" t="str">
        <f>IF(ISBLANK(Eingabe!V2),"",Eingabe!V2)</f>
        <v/>
      </c>
      <c r="T4" s="294" t="str">
        <f>IF(ISBLANK(Eingabe!W2),"",Eingabe!W2)</f>
        <v/>
      </c>
      <c r="U4" s="294" t="str">
        <f>IF(ISBLANK(Eingabe!X2),"",Eingabe!X2)</f>
        <v/>
      </c>
      <c r="V4" s="294" t="str">
        <f>IF(ISBLANK(Eingabe!Y2),"",Eingabe!Y2)</f>
        <v/>
      </c>
      <c r="W4" s="294" t="str">
        <f>IF(ISBLANK(Eingabe!Z2),"",Eingabe!Z2)</f>
        <v/>
      </c>
      <c r="X4" s="294" t="str">
        <f>IF(ISBLANK(Eingabe!AA2),"",Eingabe!AA2)</f>
        <v/>
      </c>
      <c r="Y4" s="294" t="str">
        <f>IF(ISBLANK(Eingabe!AB2),"",Eingabe!AB2)</f>
        <v/>
      </c>
      <c r="Z4" s="294" t="str">
        <f>IF(ISBLANK(Eingabe!AC2),"",Eingabe!AC2)</f>
        <v/>
      </c>
      <c r="AA4" s="294" t="str">
        <f>IF(ISBLANK(Eingabe!AD2),"",Eingabe!AD2)</f>
        <v/>
      </c>
      <c r="AB4" s="294" t="str">
        <f>IF(ISBLANK(Eingabe!AE2),"",Eingabe!AE2)</f>
        <v/>
      </c>
      <c r="AC4" s="294" t="str">
        <f>IF(ISBLANK(Eingabe!AF2),"",Eingabe!AF2)</f>
        <v/>
      </c>
      <c r="AD4" s="294" t="str">
        <f>IF(ISBLANK(Eingabe!AG2),"",Eingabe!AG2)</f>
        <v/>
      </c>
      <c r="AE4" s="294" t="str">
        <f>IF(ISBLANK(Eingabe!AH2),"",Eingabe!AH2)</f>
        <v/>
      </c>
      <c r="AF4" s="294" t="str">
        <f>IF(ISBLANK(Eingabe!AI2),"",Eingabe!AI2)</f>
        <v/>
      </c>
      <c r="AG4" s="295" t="str">
        <f>IF(ISBLANK(Eingabe!AJ2),"",Eingabe!AJ2)</f>
        <v/>
      </c>
      <c r="AH4" s="598"/>
      <c r="AI4" s="602"/>
      <c r="AJ4" s="620"/>
    </row>
    <row r="5" spans="1:36" s="92" customFormat="1" ht="15" customHeight="1" x14ac:dyDescent="0.2">
      <c r="A5" s="588"/>
      <c r="B5" s="592"/>
      <c r="C5" s="595"/>
      <c r="D5" s="293" t="str">
        <f>IF(ISBLANK(Eingabe!G3),"",Eingabe!G3)</f>
        <v>SB1 + SB2 + SB3</v>
      </c>
      <c r="E5" s="294" t="str">
        <f>IF(ISBLANK(Eingabe!H3),"",Eingabe!H3)</f>
        <v/>
      </c>
      <c r="F5" s="294" t="str">
        <f>IF(ISBLANK(Eingabe!I3),"",Eingabe!I3)</f>
        <v/>
      </c>
      <c r="G5" s="294" t="str">
        <f>IF(ISBLANK(Eingabe!J3),"",Eingabe!J3)</f>
        <v/>
      </c>
      <c r="H5" s="294" t="str">
        <f>IF(ISBLANK(Eingabe!K3),"",Eingabe!K3)</f>
        <v/>
      </c>
      <c r="I5" s="294" t="str">
        <f>IF(ISBLANK(Eingabe!L3),"",Eingabe!L3)</f>
        <v/>
      </c>
      <c r="J5" s="294" t="str">
        <f>IF(ISBLANK(Eingabe!M3),"",Eingabe!M3)</f>
        <v/>
      </c>
      <c r="K5" s="294" t="str">
        <f>IF(ISBLANK(Eingabe!N3),"",Eingabe!N3)</f>
        <v/>
      </c>
      <c r="L5" s="294" t="str">
        <f>IF(ISBLANK(Eingabe!O3),"",Eingabe!O3)</f>
        <v/>
      </c>
      <c r="M5" s="294" t="str">
        <f>IF(ISBLANK(Eingabe!P3),"",Eingabe!P3)</f>
        <v/>
      </c>
      <c r="N5" s="294" t="str">
        <f>IF(ISBLANK(Eingabe!Q3),"",Eingabe!Q3)</f>
        <v/>
      </c>
      <c r="O5" s="294" t="str">
        <f>IF(ISBLANK(Eingabe!R3),"",Eingabe!R3)</f>
        <v/>
      </c>
      <c r="P5" s="294" t="str">
        <f>IF(ISBLANK(Eingabe!S3),"",Eingabe!S3)</f>
        <v/>
      </c>
      <c r="Q5" s="294" t="str">
        <f>IF(ISBLANK(Eingabe!T3),"",Eingabe!T3)</f>
        <v/>
      </c>
      <c r="R5" s="294" t="str">
        <f>IF(ISBLANK(Eingabe!U3),"",Eingabe!U3)</f>
        <v/>
      </c>
      <c r="S5" s="294" t="str">
        <f>IF(ISBLANK(Eingabe!V3),"",Eingabe!V3)</f>
        <v/>
      </c>
      <c r="T5" s="294" t="str">
        <f>IF(ISBLANK(Eingabe!W3),"",Eingabe!W3)</f>
        <v/>
      </c>
      <c r="U5" s="294" t="str">
        <f>IF(ISBLANK(Eingabe!X3),"",Eingabe!X3)</f>
        <v/>
      </c>
      <c r="V5" s="294" t="str">
        <f>IF(ISBLANK(Eingabe!Y3),"",Eingabe!Y3)</f>
        <v/>
      </c>
      <c r="W5" s="294" t="str">
        <f>IF(ISBLANK(Eingabe!Z3),"",Eingabe!Z3)</f>
        <v/>
      </c>
      <c r="X5" s="294" t="str">
        <f>IF(ISBLANK(Eingabe!AA3),"",Eingabe!AA3)</f>
        <v/>
      </c>
      <c r="Y5" s="294" t="str">
        <f>IF(ISBLANK(Eingabe!AB3),"",Eingabe!AB3)</f>
        <v/>
      </c>
      <c r="Z5" s="294" t="str">
        <f>IF(ISBLANK(Eingabe!AC3),"",Eingabe!AC3)</f>
        <v/>
      </c>
      <c r="AA5" s="294" t="str">
        <f>IF(ISBLANK(Eingabe!AD3),"",Eingabe!AD3)</f>
        <v/>
      </c>
      <c r="AB5" s="294" t="str">
        <f>IF(ISBLANK(Eingabe!AE3),"",Eingabe!AE3)</f>
        <v/>
      </c>
      <c r="AC5" s="294" t="str">
        <f>IF(ISBLANK(Eingabe!AF3),"",Eingabe!AF3)</f>
        <v/>
      </c>
      <c r="AD5" s="294" t="str">
        <f>IF(ISBLANK(Eingabe!AG3),"",Eingabe!AG3)</f>
        <v/>
      </c>
      <c r="AE5" s="294" t="str">
        <f>IF(ISBLANK(Eingabe!AH3),"",Eingabe!AH3)</f>
        <v/>
      </c>
      <c r="AF5" s="294" t="str">
        <f>IF(ISBLANK(Eingabe!AI3),"",Eingabe!AI3)</f>
        <v/>
      </c>
      <c r="AG5" s="295" t="str">
        <f>IF(ISBLANK(Eingabe!AJ3),"",Eingabe!AJ3)</f>
        <v/>
      </c>
      <c r="AH5" s="599"/>
      <c r="AI5" s="603"/>
      <c r="AJ5" s="620"/>
    </row>
    <row r="6" spans="1:36" s="92" customFormat="1" ht="20.100000000000001" customHeight="1" thickBot="1" x14ac:dyDescent="0.25">
      <c r="A6" s="589"/>
      <c r="B6" s="593"/>
      <c r="C6" s="596"/>
      <c r="D6" s="181" t="str">
        <f>IF(ISBLANK(Eingabe!G4),"",Eingabe!G4)</f>
        <v xml:space="preserve">Oberboden + Auffüllung </v>
      </c>
      <c r="E6" s="285" t="str">
        <f>IF(ISBLANK(Eingabe!H4),"",Eingabe!H4)</f>
        <v/>
      </c>
      <c r="F6" s="285" t="str">
        <f>IF(ISBLANK(Eingabe!I4),"",Eingabe!I4)</f>
        <v/>
      </c>
      <c r="G6" s="285" t="str">
        <f>IF(ISBLANK(Eingabe!J4),"",Eingabe!J4)</f>
        <v/>
      </c>
      <c r="H6" s="285" t="str">
        <f>IF(ISBLANK(Eingabe!K4),"",Eingabe!K4)</f>
        <v/>
      </c>
      <c r="I6" s="285" t="str">
        <f>IF(ISBLANK(Eingabe!L4),"",Eingabe!L4)</f>
        <v/>
      </c>
      <c r="J6" s="285" t="str">
        <f>IF(ISBLANK(Eingabe!M4),"",Eingabe!M4)</f>
        <v/>
      </c>
      <c r="K6" s="285" t="str">
        <f>IF(ISBLANK(Eingabe!N4),"",Eingabe!N4)</f>
        <v/>
      </c>
      <c r="L6" s="285" t="str">
        <f>IF(ISBLANK(Eingabe!O4),"",Eingabe!O4)</f>
        <v/>
      </c>
      <c r="M6" s="285" t="str">
        <f>IF(ISBLANK(Eingabe!P4),"",Eingabe!P4)</f>
        <v/>
      </c>
      <c r="N6" s="285" t="str">
        <f>IF(ISBLANK(Eingabe!Q4),"",Eingabe!Q4)</f>
        <v/>
      </c>
      <c r="O6" s="285" t="str">
        <f>IF(ISBLANK(Eingabe!R4),"",Eingabe!R4)</f>
        <v/>
      </c>
      <c r="P6" s="285" t="str">
        <f>IF(ISBLANK(Eingabe!S4),"",Eingabe!S4)</f>
        <v/>
      </c>
      <c r="Q6" s="285" t="str">
        <f>IF(ISBLANK(Eingabe!T4),"",Eingabe!T4)</f>
        <v/>
      </c>
      <c r="R6" s="285" t="str">
        <f>IF(ISBLANK(Eingabe!U4),"",Eingabe!U4)</f>
        <v/>
      </c>
      <c r="S6" s="285" t="str">
        <f>IF(ISBLANK(Eingabe!V4),"",Eingabe!V4)</f>
        <v/>
      </c>
      <c r="T6" s="285" t="str">
        <f>IF(ISBLANK(Eingabe!W4),"",Eingabe!W4)</f>
        <v/>
      </c>
      <c r="U6" s="285" t="str">
        <f>IF(ISBLANK(Eingabe!X4),"",Eingabe!X4)</f>
        <v/>
      </c>
      <c r="V6" s="285" t="str">
        <f>IF(ISBLANK(Eingabe!Y4),"",Eingabe!Y4)</f>
        <v/>
      </c>
      <c r="W6" s="285" t="str">
        <f>IF(ISBLANK(Eingabe!Z4),"",Eingabe!Z4)</f>
        <v/>
      </c>
      <c r="X6" s="285" t="str">
        <f>IF(ISBLANK(Eingabe!AA4),"",Eingabe!AA4)</f>
        <v/>
      </c>
      <c r="Y6" s="285" t="str">
        <f>IF(ISBLANK(Eingabe!AB4),"",Eingabe!AB4)</f>
        <v/>
      </c>
      <c r="Z6" s="285" t="str">
        <f>IF(ISBLANK(Eingabe!AC4),"",Eingabe!AC4)</f>
        <v/>
      </c>
      <c r="AA6" s="285" t="str">
        <f>IF(ISBLANK(Eingabe!AD4),"",Eingabe!AD4)</f>
        <v/>
      </c>
      <c r="AB6" s="285" t="str">
        <f>IF(ISBLANK(Eingabe!AE4),"",Eingabe!AE4)</f>
        <v/>
      </c>
      <c r="AC6" s="285" t="str">
        <f>IF(ISBLANK(Eingabe!AF4),"",Eingabe!AF4)</f>
        <v/>
      </c>
      <c r="AD6" s="285" t="str">
        <f>IF(ISBLANK(Eingabe!AG4),"",Eingabe!AG4)</f>
        <v/>
      </c>
      <c r="AE6" s="285" t="str">
        <f>IF(ISBLANK(Eingabe!AH4),"",Eingabe!AH4)</f>
        <v/>
      </c>
      <c r="AF6" s="285" t="str">
        <f>IF(ISBLANK(Eingabe!AI4),"",Eingabe!AI4)</f>
        <v/>
      </c>
      <c r="AG6" s="286" t="str">
        <f>IF(ISBLANK(Eingabe!AJ4),"",Eingabe!AJ4)</f>
        <v/>
      </c>
      <c r="AH6" s="600"/>
      <c r="AI6" s="604"/>
      <c r="AJ6" s="621"/>
    </row>
    <row r="7" spans="1:36" s="210" customFormat="1" ht="12.95" customHeight="1" thickTop="1" x14ac:dyDescent="0.2">
      <c r="A7" s="263" t="s">
        <v>7</v>
      </c>
      <c r="B7" s="202" t="s">
        <v>5</v>
      </c>
      <c r="C7" s="390" t="s">
        <v>6</v>
      </c>
      <c r="D7" s="203" t="str">
        <f ca="1">IF(Eingabe!G13&lt;&gt;"",Eingabe!G13,"-")</f>
        <v>-</v>
      </c>
      <c r="E7" s="204" t="str">
        <f ca="1">IF(Eingabe!H13&lt;&gt;"",Eingabe!H13,"-")</f>
        <v>-</v>
      </c>
      <c r="F7" s="204" t="str">
        <f ca="1">IF(Eingabe!I13&lt;&gt;"",Eingabe!I13,"-")</f>
        <v>-</v>
      </c>
      <c r="G7" s="204" t="str">
        <f ca="1">IF(Eingabe!J13&lt;&gt;"",Eingabe!J13,"-")</f>
        <v>-</v>
      </c>
      <c r="H7" s="204" t="str">
        <f ca="1">IF(Eingabe!K13&lt;&gt;"",Eingabe!K13,"-")</f>
        <v>-</v>
      </c>
      <c r="I7" s="204" t="str">
        <f ca="1">IF(Eingabe!L13&lt;&gt;"",Eingabe!L13,"-")</f>
        <v>-</v>
      </c>
      <c r="J7" s="204" t="str">
        <f ca="1">IF(Eingabe!M13&lt;&gt;"",Eingabe!M13,"-")</f>
        <v>-</v>
      </c>
      <c r="K7" s="204" t="str">
        <f ca="1">IF(Eingabe!N13&lt;&gt;"",Eingabe!N13,"-")</f>
        <v>-</v>
      </c>
      <c r="L7" s="204" t="str">
        <f ca="1">IF(Eingabe!O13&lt;&gt;"",Eingabe!O13,"-")</f>
        <v>-</v>
      </c>
      <c r="M7" s="204" t="str">
        <f ca="1">IF(Eingabe!P13&lt;&gt;"",Eingabe!P13,"-")</f>
        <v>-</v>
      </c>
      <c r="N7" s="204" t="str">
        <f ca="1">IF(Eingabe!Q13&lt;&gt;"",Eingabe!Q13,"-")</f>
        <v>-</v>
      </c>
      <c r="O7" s="204" t="str">
        <f ca="1">IF(Eingabe!R13&lt;&gt;"",Eingabe!R13,"-")</f>
        <v>-</v>
      </c>
      <c r="P7" s="204" t="str">
        <f ca="1">IF(Eingabe!S13&lt;&gt;"",Eingabe!S13,"-")</f>
        <v>-</v>
      </c>
      <c r="Q7" s="204" t="str">
        <f ca="1">IF(Eingabe!T13&lt;&gt;"",Eingabe!T13,"-")</f>
        <v>-</v>
      </c>
      <c r="R7" s="204" t="str">
        <f ca="1">IF(Eingabe!U13&lt;&gt;"",Eingabe!U13,"-")</f>
        <v>-</v>
      </c>
      <c r="S7" s="204" t="str">
        <f ca="1">IF(Eingabe!V13&lt;&gt;"",Eingabe!V13,"-")</f>
        <v>-</v>
      </c>
      <c r="T7" s="204" t="str">
        <f ca="1">IF(Eingabe!W13&lt;&gt;"",Eingabe!W13,"-")</f>
        <v>-</v>
      </c>
      <c r="U7" s="204" t="str">
        <f ca="1">IF(Eingabe!X13&lt;&gt;"",Eingabe!X13,"-")</f>
        <v>-</v>
      </c>
      <c r="V7" s="204" t="str">
        <f ca="1">IF(Eingabe!Y13&lt;&gt;"",Eingabe!Y13,"-")</f>
        <v>-</v>
      </c>
      <c r="W7" s="204" t="str">
        <f ca="1">IF(Eingabe!Z13&lt;&gt;"",Eingabe!Z13,"-")</f>
        <v>-</v>
      </c>
      <c r="X7" s="204" t="str">
        <f>IF(Eingabe!AA13&lt;&gt;"",Eingabe!AA13,"-")</f>
        <v>-</v>
      </c>
      <c r="Y7" s="204" t="str">
        <f>IF(Eingabe!AB13&lt;&gt;"",Eingabe!AB13,"-")</f>
        <v>-</v>
      </c>
      <c r="Z7" s="204" t="str">
        <f>IF(Eingabe!AC13&lt;&gt;"",Eingabe!AC13,"-")</f>
        <v>-</v>
      </c>
      <c r="AA7" s="204" t="str">
        <f>IF(Eingabe!AD13&lt;&gt;"",Eingabe!AD13,"-")</f>
        <v>-</v>
      </c>
      <c r="AB7" s="204" t="str">
        <f>IF(Eingabe!AE13&lt;&gt;"",Eingabe!AE13,"-")</f>
        <v>-</v>
      </c>
      <c r="AC7" s="204" t="str">
        <f>IF(Eingabe!AF13&lt;&gt;"",Eingabe!AF13,"-")</f>
        <v>-</v>
      </c>
      <c r="AD7" s="204" t="str">
        <f>IF(Eingabe!AG13&lt;&gt;"",Eingabe!AG13,"-")</f>
        <v>-</v>
      </c>
      <c r="AE7" s="204" t="str">
        <f>IF(Eingabe!AH13&lt;&gt;"",Eingabe!AH13,"-")</f>
        <v>-</v>
      </c>
      <c r="AF7" s="204" t="str">
        <f>IF(Eingabe!AI13&lt;&gt;"",Eingabe!AI13,"-")</f>
        <v>-</v>
      </c>
      <c r="AG7" s="205" t="str">
        <f>IF(Eingabe!AJ13&lt;&gt;"",Eingabe!AJ13,"-")</f>
        <v>-</v>
      </c>
      <c r="AH7" s="206" t="s">
        <v>7</v>
      </c>
      <c r="AI7" s="207" t="s">
        <v>7</v>
      </c>
      <c r="AJ7" s="269" t="s">
        <v>7</v>
      </c>
    </row>
    <row r="8" spans="1:36" s="333" customFormat="1" ht="12.95" customHeight="1" x14ac:dyDescent="0.2">
      <c r="A8" s="216" t="s">
        <v>7</v>
      </c>
      <c r="B8" s="584" t="s">
        <v>8</v>
      </c>
      <c r="C8" s="585"/>
      <c r="D8" s="73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28"/>
      <c r="AH8" s="123"/>
      <c r="AI8" s="26"/>
      <c r="AJ8" s="270"/>
    </row>
    <row r="9" spans="1:36" ht="12.95" customHeight="1" x14ac:dyDescent="0.2">
      <c r="A9" s="102" t="s">
        <v>7</v>
      </c>
      <c r="B9" s="93" t="s">
        <v>12</v>
      </c>
      <c r="C9" s="28" t="s">
        <v>9</v>
      </c>
      <c r="D9" s="73" t="str">
        <f ca="1">IF(Eingabe!G15&lt;&gt;"",Eingabe!G15,"-")</f>
        <v>-</v>
      </c>
      <c r="E9" s="130" t="str">
        <f ca="1">IF(Eingabe!H15&lt;&gt;"",Eingabe!H15,"-")</f>
        <v>-</v>
      </c>
      <c r="F9" s="130" t="str">
        <f ca="1">IF(Eingabe!I15&lt;&gt;"",Eingabe!I15,"-")</f>
        <v>-</v>
      </c>
      <c r="G9" s="130" t="str">
        <f ca="1">IF(Eingabe!J15&lt;&gt;"",Eingabe!J15,"-")</f>
        <v>-</v>
      </c>
      <c r="H9" s="130" t="str">
        <f ca="1">IF(Eingabe!K15&lt;&gt;"",Eingabe!K15,"-")</f>
        <v>-</v>
      </c>
      <c r="I9" s="130" t="str">
        <f ca="1">IF(Eingabe!L15&lt;&gt;"",Eingabe!L15,"-")</f>
        <v>-</v>
      </c>
      <c r="J9" s="130" t="str">
        <f ca="1">IF(Eingabe!M15&lt;&gt;"",Eingabe!M15,"-")</f>
        <v>-</v>
      </c>
      <c r="K9" s="130" t="str">
        <f ca="1">IF(Eingabe!N15&lt;&gt;"",Eingabe!N15,"-")</f>
        <v>-</v>
      </c>
      <c r="L9" s="130" t="str">
        <f ca="1">IF(Eingabe!O15&lt;&gt;"",Eingabe!O15,"-")</f>
        <v>-</v>
      </c>
      <c r="M9" s="130" t="str">
        <f ca="1">IF(Eingabe!P15&lt;&gt;"",Eingabe!P15,"-")</f>
        <v>-</v>
      </c>
      <c r="N9" s="130" t="str">
        <f ca="1">IF(Eingabe!Q15&lt;&gt;"",Eingabe!Q15,"-")</f>
        <v>-</v>
      </c>
      <c r="O9" s="130" t="str">
        <f ca="1">IF(Eingabe!R15&lt;&gt;"",Eingabe!R15,"-")</f>
        <v>-</v>
      </c>
      <c r="P9" s="130" t="str">
        <f ca="1">IF(Eingabe!S15&lt;&gt;"",Eingabe!S15,"-")</f>
        <v>-</v>
      </c>
      <c r="Q9" s="130" t="str">
        <f ca="1">IF(Eingabe!T15&lt;&gt;"",Eingabe!T15,"-")</f>
        <v>-</v>
      </c>
      <c r="R9" s="130" t="str">
        <f ca="1">IF(Eingabe!U15&lt;&gt;"",Eingabe!U15,"-")</f>
        <v>-</v>
      </c>
      <c r="S9" s="130" t="str">
        <f ca="1">IF(Eingabe!V15&lt;&gt;"",Eingabe!V15,"-")</f>
        <v>-</v>
      </c>
      <c r="T9" s="130" t="str">
        <f ca="1">IF(Eingabe!W15&lt;&gt;"",Eingabe!W15,"-")</f>
        <v>-</v>
      </c>
      <c r="U9" s="130" t="str">
        <f ca="1">IF(Eingabe!X15&lt;&gt;"",Eingabe!X15,"-")</f>
        <v>-</v>
      </c>
      <c r="V9" s="130" t="str">
        <f ca="1">IF(Eingabe!Y15&lt;&gt;"",Eingabe!Y15,"-")</f>
        <v>-</v>
      </c>
      <c r="W9" s="130" t="str">
        <f ca="1">IF(Eingabe!Z15&lt;&gt;"",Eingabe!Z15,"-")</f>
        <v>-</v>
      </c>
      <c r="X9" s="130" t="str">
        <f>IF(Eingabe!AA15&lt;&gt;"",Eingabe!AA15,"-")</f>
        <v>-</v>
      </c>
      <c r="Y9" s="130" t="str">
        <f>IF(Eingabe!AB15&lt;&gt;"",Eingabe!AB15,"-")</f>
        <v>-</v>
      </c>
      <c r="Z9" s="130" t="str">
        <f>IF(Eingabe!AC15&lt;&gt;"",Eingabe!AC15,"-")</f>
        <v>-</v>
      </c>
      <c r="AA9" s="130" t="str">
        <f>IF(Eingabe!AD15&lt;&gt;"",Eingabe!AD15,"-")</f>
        <v>-</v>
      </c>
      <c r="AB9" s="130" t="str">
        <f>IF(Eingabe!AE15&lt;&gt;"",Eingabe!AE15,"-")</f>
        <v>-</v>
      </c>
      <c r="AC9" s="130" t="str">
        <f>IF(Eingabe!AF15&lt;&gt;"",Eingabe!AF15,"-")</f>
        <v>-</v>
      </c>
      <c r="AD9" s="130" t="str">
        <f>IF(Eingabe!AG15&lt;&gt;"",Eingabe!AG15,"-")</f>
        <v>-</v>
      </c>
      <c r="AE9" s="130" t="str">
        <f>IF(Eingabe!AH15&lt;&gt;"",Eingabe!AH15,"-")</f>
        <v>-</v>
      </c>
      <c r="AF9" s="130" t="str">
        <f>IF(Eingabe!AI15&lt;&gt;"",Eingabe!AI15,"-")</f>
        <v>-</v>
      </c>
      <c r="AG9" s="28" t="str">
        <f>IF(Eingabe!AJ15&lt;&gt;"",Eingabe!AJ15,"-")</f>
        <v>-</v>
      </c>
      <c r="AH9" s="273">
        <v>50</v>
      </c>
      <c r="AI9" s="20">
        <v>100</v>
      </c>
      <c r="AJ9" s="272">
        <v>200</v>
      </c>
    </row>
    <row r="10" spans="1:36" ht="12.95" customHeight="1" x14ac:dyDescent="0.2">
      <c r="A10" s="102" t="s">
        <v>7</v>
      </c>
      <c r="B10" s="93" t="s">
        <v>253</v>
      </c>
      <c r="C10" s="28" t="s">
        <v>9</v>
      </c>
      <c r="D10" s="73" t="str">
        <f ca="1">IF(Eingabe!G19&lt;&gt;"",Eingabe!G19,"-")</f>
        <v>-</v>
      </c>
      <c r="E10" s="130" t="str">
        <f ca="1">IF(Eingabe!H19&lt;&gt;"",Eingabe!H19,"-")</f>
        <v>-</v>
      </c>
      <c r="F10" s="130" t="str">
        <f ca="1">IF(Eingabe!I19&lt;&gt;"",Eingabe!I19,"-")</f>
        <v>-</v>
      </c>
      <c r="G10" s="130" t="str">
        <f ca="1">IF(Eingabe!J19&lt;&gt;"",Eingabe!J19,"-")</f>
        <v>-</v>
      </c>
      <c r="H10" s="130" t="str">
        <f ca="1">IF(Eingabe!K19&lt;&gt;"",Eingabe!K19,"-")</f>
        <v>-</v>
      </c>
      <c r="I10" s="130" t="str">
        <f ca="1">IF(Eingabe!L19&lt;&gt;"",Eingabe!L19,"-")</f>
        <v>-</v>
      </c>
      <c r="J10" s="130" t="str">
        <f ca="1">IF(Eingabe!M19&lt;&gt;"",Eingabe!M19,"-")</f>
        <v>-</v>
      </c>
      <c r="K10" s="130" t="str">
        <f ca="1">IF(Eingabe!N19&lt;&gt;"",Eingabe!N19,"-")</f>
        <v>-</v>
      </c>
      <c r="L10" s="130" t="str">
        <f ca="1">IF(Eingabe!O19&lt;&gt;"",Eingabe!O19,"-")</f>
        <v>-</v>
      </c>
      <c r="M10" s="130" t="str">
        <f ca="1">IF(Eingabe!P19&lt;&gt;"",Eingabe!P19,"-")</f>
        <v>-</v>
      </c>
      <c r="N10" s="130" t="str">
        <f ca="1">IF(Eingabe!Q19&lt;&gt;"",Eingabe!Q19,"-")</f>
        <v>-</v>
      </c>
      <c r="O10" s="130" t="str">
        <f ca="1">IF(Eingabe!R19&lt;&gt;"",Eingabe!R19,"-")</f>
        <v>-</v>
      </c>
      <c r="P10" s="130" t="str">
        <f ca="1">IF(Eingabe!S19&lt;&gt;"",Eingabe!S19,"-")</f>
        <v>-</v>
      </c>
      <c r="Q10" s="130" t="str">
        <f ca="1">IF(Eingabe!T19&lt;&gt;"",Eingabe!T19,"-")</f>
        <v>-</v>
      </c>
      <c r="R10" s="130" t="str">
        <f ca="1">IF(Eingabe!U19&lt;&gt;"",Eingabe!U19,"-")</f>
        <v>-</v>
      </c>
      <c r="S10" s="130" t="str">
        <f ca="1">IF(Eingabe!V19&lt;&gt;"",Eingabe!V19,"-")</f>
        <v>-</v>
      </c>
      <c r="T10" s="130" t="str">
        <f ca="1">IF(Eingabe!W19&lt;&gt;"",Eingabe!W19,"-")</f>
        <v>-</v>
      </c>
      <c r="U10" s="130" t="str">
        <f ca="1">IF(Eingabe!X19&lt;&gt;"",Eingabe!X19,"-")</f>
        <v>-</v>
      </c>
      <c r="V10" s="130" t="str">
        <f ca="1">IF(Eingabe!Y19&lt;&gt;"",Eingabe!Y19,"-")</f>
        <v>-</v>
      </c>
      <c r="W10" s="130" t="str">
        <f ca="1">IF(Eingabe!Z19&lt;&gt;"",Eingabe!Z19,"-")</f>
        <v>-</v>
      </c>
      <c r="X10" s="130" t="str">
        <f>IF(Eingabe!AA19&lt;&gt;"",Eingabe!AA19,"-")</f>
        <v>-</v>
      </c>
      <c r="Y10" s="130" t="str">
        <f>IF(Eingabe!AB19&lt;&gt;"",Eingabe!AB19,"-")</f>
        <v>-</v>
      </c>
      <c r="Z10" s="130" t="str">
        <f>IF(Eingabe!AC19&lt;&gt;"",Eingabe!AC19,"-")</f>
        <v>-</v>
      </c>
      <c r="AA10" s="130" t="str">
        <f>IF(Eingabe!AD19&lt;&gt;"",Eingabe!AD19,"-")</f>
        <v>-</v>
      </c>
      <c r="AB10" s="130" t="str">
        <f>IF(Eingabe!AE19&lt;&gt;"",Eingabe!AE19,"-")</f>
        <v>-</v>
      </c>
      <c r="AC10" s="130" t="str">
        <f>IF(Eingabe!AF19&lt;&gt;"",Eingabe!AF19,"-")</f>
        <v>-</v>
      </c>
      <c r="AD10" s="130" t="str">
        <f>IF(Eingabe!AG19&lt;&gt;"",Eingabe!AG19,"-")</f>
        <v>-</v>
      </c>
      <c r="AE10" s="130" t="str">
        <f>IF(Eingabe!AH19&lt;&gt;"",Eingabe!AH19,"-")</f>
        <v>-</v>
      </c>
      <c r="AF10" s="130" t="str">
        <f>IF(Eingabe!AI19&lt;&gt;"",Eingabe!AI19,"-")</f>
        <v>-</v>
      </c>
      <c r="AG10" s="28" t="str">
        <f>IF(Eingabe!AJ19&lt;&gt;"",Eingabe!AJ19,"-")</f>
        <v>-</v>
      </c>
      <c r="AH10" s="273">
        <v>500</v>
      </c>
      <c r="AI10" s="20">
        <v>2000</v>
      </c>
      <c r="AJ10" s="276">
        <v>4000</v>
      </c>
    </row>
    <row r="11" spans="1:36" ht="12.95" customHeight="1" x14ac:dyDescent="0.2">
      <c r="A11" s="102" t="s">
        <v>7</v>
      </c>
      <c r="B11" s="93" t="s">
        <v>250</v>
      </c>
      <c r="C11" s="28" t="s">
        <v>9</v>
      </c>
      <c r="D11" s="73" t="str">
        <f ca="1">IF(Eingabe!G33&lt;&gt;"",Eingabe!G33,"-")</f>
        <v>-</v>
      </c>
      <c r="E11" s="130" t="str">
        <f ca="1">IF(Eingabe!H33&lt;&gt;"",Eingabe!H33,"-")</f>
        <v>-</v>
      </c>
      <c r="F11" s="130" t="str">
        <f ca="1">IF(Eingabe!I33&lt;&gt;"",Eingabe!I33,"-")</f>
        <v>-</v>
      </c>
      <c r="G11" s="130" t="str">
        <f ca="1">IF(Eingabe!J33&lt;&gt;"",Eingabe!J33,"-")</f>
        <v>-</v>
      </c>
      <c r="H11" s="130" t="str">
        <f ca="1">IF(Eingabe!K33&lt;&gt;"",Eingabe!K33,"-")</f>
        <v>-</v>
      </c>
      <c r="I11" s="130" t="str">
        <f ca="1">IF(Eingabe!L33&lt;&gt;"",Eingabe!L33,"-")</f>
        <v>-</v>
      </c>
      <c r="J11" s="130" t="str">
        <f ca="1">IF(Eingabe!M33&lt;&gt;"",Eingabe!M33,"-")</f>
        <v>-</v>
      </c>
      <c r="K11" s="130" t="str">
        <f ca="1">IF(Eingabe!N33&lt;&gt;"",Eingabe!N33,"-")</f>
        <v>-</v>
      </c>
      <c r="L11" s="130" t="str">
        <f ca="1">IF(Eingabe!O33&lt;&gt;"",Eingabe!O33,"-")</f>
        <v>-</v>
      </c>
      <c r="M11" s="130" t="str">
        <f ca="1">IF(Eingabe!P33&lt;&gt;"",Eingabe!P33,"-")</f>
        <v>-</v>
      </c>
      <c r="N11" s="130" t="str">
        <f ca="1">IF(Eingabe!Q33&lt;&gt;"",Eingabe!Q33,"-")</f>
        <v>-</v>
      </c>
      <c r="O11" s="130" t="str">
        <f ca="1">IF(Eingabe!R33&lt;&gt;"",Eingabe!R33,"-")</f>
        <v>-</v>
      </c>
      <c r="P11" s="130" t="str">
        <f ca="1">IF(Eingabe!S33&lt;&gt;"",Eingabe!S33,"-")</f>
        <v>-</v>
      </c>
      <c r="Q11" s="130" t="str">
        <f ca="1">IF(Eingabe!T33&lt;&gt;"",Eingabe!T33,"-")</f>
        <v>-</v>
      </c>
      <c r="R11" s="130" t="str">
        <f ca="1">IF(Eingabe!U33&lt;&gt;"",Eingabe!U33,"-")</f>
        <v>-</v>
      </c>
      <c r="S11" s="130" t="str">
        <f ca="1">IF(Eingabe!V33&lt;&gt;"",Eingabe!V33,"-")</f>
        <v>-</v>
      </c>
      <c r="T11" s="130" t="str">
        <f ca="1">IF(Eingabe!W33&lt;&gt;"",Eingabe!W33,"-")</f>
        <v>-</v>
      </c>
      <c r="U11" s="130" t="str">
        <f ca="1">IF(Eingabe!X33&lt;&gt;"",Eingabe!X33,"-")</f>
        <v>-</v>
      </c>
      <c r="V11" s="130" t="str">
        <f ca="1">IF(Eingabe!Y33&lt;&gt;"",Eingabe!Y33,"-")</f>
        <v>-</v>
      </c>
      <c r="W11" s="130" t="str">
        <f ca="1">IF(Eingabe!Z33&lt;&gt;"",Eingabe!Z33,"-")</f>
        <v>-</v>
      </c>
      <c r="X11" s="130" t="str">
        <f>IF(Eingabe!AA33&lt;&gt;"",Eingabe!AA33,"-")</f>
        <v>-</v>
      </c>
      <c r="Y11" s="130" t="str">
        <f>IF(Eingabe!AB33&lt;&gt;"",Eingabe!AB33,"-")</f>
        <v>-</v>
      </c>
      <c r="Z11" s="130" t="str">
        <f>IF(Eingabe!AC33&lt;&gt;"",Eingabe!AC33,"-")</f>
        <v>-</v>
      </c>
      <c r="AA11" s="130" t="str">
        <f>IF(Eingabe!AD33&lt;&gt;"",Eingabe!AD33,"-")</f>
        <v>-</v>
      </c>
      <c r="AB11" s="130" t="str">
        <f>IF(Eingabe!AE33&lt;&gt;"",Eingabe!AE33,"-")</f>
        <v>-</v>
      </c>
      <c r="AC11" s="130" t="str">
        <f>IF(Eingabe!AF33&lt;&gt;"",Eingabe!AF33,"-")</f>
        <v>-</v>
      </c>
      <c r="AD11" s="130" t="str">
        <f>IF(Eingabe!AG33&lt;&gt;"",Eingabe!AG33,"-")</f>
        <v>-</v>
      </c>
      <c r="AE11" s="130" t="str">
        <f>IF(Eingabe!AH33&lt;&gt;"",Eingabe!AH33,"-")</f>
        <v>-</v>
      </c>
      <c r="AF11" s="130" t="str">
        <f>IF(Eingabe!AI33&lt;&gt;"",Eingabe!AI33,"-")</f>
        <v>-</v>
      </c>
      <c r="AG11" s="28" t="str">
        <f>IF(Eingabe!AJ33&lt;&gt;"",Eingabe!AJ33,"-")</f>
        <v>-</v>
      </c>
      <c r="AH11" s="273">
        <v>6</v>
      </c>
      <c r="AI11" s="20">
        <v>25</v>
      </c>
      <c r="AJ11" s="272">
        <v>50</v>
      </c>
    </row>
    <row r="12" spans="1:36" ht="12.95" customHeight="1" x14ac:dyDescent="0.2">
      <c r="A12" s="102" t="s">
        <v>7</v>
      </c>
      <c r="B12" s="93" t="s">
        <v>251</v>
      </c>
      <c r="C12" s="28" t="s">
        <v>9</v>
      </c>
      <c r="D12" s="73" t="str">
        <f ca="1">IF(Eingabe!G42&lt;&gt;"",Eingabe!G42,"-")</f>
        <v>-</v>
      </c>
      <c r="E12" s="130" t="str">
        <f ca="1">IF(Eingabe!H42&lt;&gt;"",Eingabe!H42,"-")</f>
        <v>-</v>
      </c>
      <c r="F12" s="130" t="str">
        <f ca="1">IF(Eingabe!I42&lt;&gt;"",Eingabe!I42,"-")</f>
        <v>-</v>
      </c>
      <c r="G12" s="130" t="str">
        <f ca="1">IF(Eingabe!J42&lt;&gt;"",Eingabe!J42,"-")</f>
        <v>-</v>
      </c>
      <c r="H12" s="130" t="str">
        <f ca="1">IF(Eingabe!K42&lt;&gt;"",Eingabe!K42,"-")</f>
        <v>-</v>
      </c>
      <c r="I12" s="130" t="str">
        <f ca="1">IF(Eingabe!L42&lt;&gt;"",Eingabe!L42,"-")</f>
        <v>-</v>
      </c>
      <c r="J12" s="130" t="str">
        <f ca="1">IF(Eingabe!M42&lt;&gt;"",Eingabe!M42,"-")</f>
        <v>-</v>
      </c>
      <c r="K12" s="130" t="str">
        <f ca="1">IF(Eingabe!N42&lt;&gt;"",Eingabe!N42,"-")</f>
        <v>-</v>
      </c>
      <c r="L12" s="130" t="str">
        <f ca="1">IF(Eingabe!O42&lt;&gt;"",Eingabe!O42,"-")</f>
        <v>-</v>
      </c>
      <c r="M12" s="130" t="str">
        <f ca="1">IF(Eingabe!P42&lt;&gt;"",Eingabe!P42,"-")</f>
        <v>-</v>
      </c>
      <c r="N12" s="130" t="str">
        <f ca="1">IF(Eingabe!Q42&lt;&gt;"",Eingabe!Q42,"-")</f>
        <v>-</v>
      </c>
      <c r="O12" s="130" t="str">
        <f ca="1">IF(Eingabe!R42&lt;&gt;"",Eingabe!R42,"-")</f>
        <v>-</v>
      </c>
      <c r="P12" s="130" t="str">
        <f ca="1">IF(Eingabe!S42&lt;&gt;"",Eingabe!S42,"-")</f>
        <v>-</v>
      </c>
      <c r="Q12" s="130" t="str">
        <f ca="1">IF(Eingabe!T42&lt;&gt;"",Eingabe!T42,"-")</f>
        <v>-</v>
      </c>
      <c r="R12" s="130" t="str">
        <f ca="1">IF(Eingabe!U42&lt;&gt;"",Eingabe!U42,"-")</f>
        <v>-</v>
      </c>
      <c r="S12" s="130" t="str">
        <f ca="1">IF(Eingabe!V42&lt;&gt;"",Eingabe!V42,"-")</f>
        <v>-</v>
      </c>
      <c r="T12" s="130" t="str">
        <f ca="1">IF(Eingabe!W42&lt;&gt;"",Eingabe!W42,"-")</f>
        <v>-</v>
      </c>
      <c r="U12" s="130" t="str">
        <f ca="1">IF(Eingabe!X42&lt;&gt;"",Eingabe!X42,"-")</f>
        <v>-</v>
      </c>
      <c r="V12" s="130" t="str">
        <f ca="1">IF(Eingabe!Y42&lt;&gt;"",Eingabe!Y42,"-")</f>
        <v>-</v>
      </c>
      <c r="W12" s="130" t="str">
        <f ca="1">IF(Eingabe!Z42&lt;&gt;"",Eingabe!Z42,"-")</f>
        <v>-</v>
      </c>
      <c r="X12" s="130" t="str">
        <f>IF(Eingabe!AA42&lt;&gt;"",Eingabe!AA42,"-")</f>
        <v>-</v>
      </c>
      <c r="Y12" s="130" t="str">
        <f>IF(Eingabe!AB42&lt;&gt;"",Eingabe!AB42,"-")</f>
        <v>-</v>
      </c>
      <c r="Z12" s="130" t="str">
        <f>IF(Eingabe!AC42&lt;&gt;"",Eingabe!AC42,"-")</f>
        <v>-</v>
      </c>
      <c r="AA12" s="130" t="str">
        <f>IF(Eingabe!AD42&lt;&gt;"",Eingabe!AD42,"-")</f>
        <v>-</v>
      </c>
      <c r="AB12" s="130" t="str">
        <f>IF(Eingabe!AE42&lt;&gt;"",Eingabe!AE42,"-")</f>
        <v>-</v>
      </c>
      <c r="AC12" s="130" t="str">
        <f>IF(Eingabe!AF42&lt;&gt;"",Eingabe!AF42,"-")</f>
        <v>-</v>
      </c>
      <c r="AD12" s="130" t="str">
        <f>IF(Eingabe!AG42&lt;&gt;"",Eingabe!AG42,"-")</f>
        <v>-</v>
      </c>
      <c r="AE12" s="130" t="str">
        <f>IF(Eingabe!AH42&lt;&gt;"",Eingabe!AH42,"-")</f>
        <v>-</v>
      </c>
      <c r="AF12" s="130" t="str">
        <f>IF(Eingabe!AI42&lt;&gt;"",Eingabe!AI42,"-")</f>
        <v>-</v>
      </c>
      <c r="AG12" s="28" t="str">
        <f>IF(Eingabe!AJ42&lt;&gt;"",Eingabe!AJ42,"-")</f>
        <v>-</v>
      </c>
      <c r="AH12" s="273">
        <v>10</v>
      </c>
      <c r="AI12" s="20">
        <v>10</v>
      </c>
      <c r="AJ12" s="272">
        <v>10</v>
      </c>
    </row>
    <row r="13" spans="1:36" ht="12.95" customHeight="1" x14ac:dyDescent="0.2">
      <c r="A13" s="102" t="s">
        <v>7</v>
      </c>
      <c r="B13" s="93" t="s">
        <v>252</v>
      </c>
      <c r="C13" s="28" t="s">
        <v>9</v>
      </c>
      <c r="D13" s="73" t="str">
        <f ca="1">IF(Eingabe!G59&lt;&gt;"",Eingabe!G59,"-")</f>
        <v>-</v>
      </c>
      <c r="E13" s="130" t="str">
        <f ca="1">IF(Eingabe!H59&lt;&gt;"",Eingabe!H59,"-")</f>
        <v>-</v>
      </c>
      <c r="F13" s="130" t="str">
        <f ca="1">IF(Eingabe!I59&lt;&gt;"",Eingabe!I59,"-")</f>
        <v>-</v>
      </c>
      <c r="G13" s="130" t="str">
        <f ca="1">IF(Eingabe!J59&lt;&gt;"",Eingabe!J59,"-")</f>
        <v>-</v>
      </c>
      <c r="H13" s="130" t="str">
        <f ca="1">IF(Eingabe!K59&lt;&gt;"",Eingabe!K59,"-")</f>
        <v>-</v>
      </c>
      <c r="I13" s="130" t="str">
        <f ca="1">IF(Eingabe!L59&lt;&gt;"",Eingabe!L59,"-")</f>
        <v>-</v>
      </c>
      <c r="J13" s="130" t="str">
        <f ca="1">IF(Eingabe!M59&lt;&gt;"",Eingabe!M59,"-")</f>
        <v>-</v>
      </c>
      <c r="K13" s="130" t="str">
        <f ca="1">IF(Eingabe!N59&lt;&gt;"",Eingabe!N59,"-")</f>
        <v>-</v>
      </c>
      <c r="L13" s="130" t="str">
        <f ca="1">IF(Eingabe!O59&lt;&gt;"",Eingabe!O59,"-")</f>
        <v>-</v>
      </c>
      <c r="M13" s="130" t="str">
        <f ca="1">IF(Eingabe!P59&lt;&gt;"",Eingabe!P59,"-")</f>
        <v>-</v>
      </c>
      <c r="N13" s="130" t="str">
        <f ca="1">IF(Eingabe!Q59&lt;&gt;"",Eingabe!Q59,"-")</f>
        <v>-</v>
      </c>
      <c r="O13" s="130" t="str">
        <f ca="1">IF(Eingabe!R59&lt;&gt;"",Eingabe!R59,"-")</f>
        <v>-</v>
      </c>
      <c r="P13" s="130" t="str">
        <f ca="1">IF(Eingabe!S59&lt;&gt;"",Eingabe!S59,"-")</f>
        <v>-</v>
      </c>
      <c r="Q13" s="130" t="str">
        <f ca="1">IF(Eingabe!T59&lt;&gt;"",Eingabe!T59,"-")</f>
        <v>-</v>
      </c>
      <c r="R13" s="130" t="str">
        <f ca="1">IF(Eingabe!U59&lt;&gt;"",Eingabe!U59,"-")</f>
        <v>-</v>
      </c>
      <c r="S13" s="130" t="str">
        <f ca="1">IF(Eingabe!V59&lt;&gt;"",Eingabe!V59,"-")</f>
        <v>-</v>
      </c>
      <c r="T13" s="130" t="str">
        <f ca="1">IF(Eingabe!W59&lt;&gt;"",Eingabe!W59,"-")</f>
        <v>-</v>
      </c>
      <c r="U13" s="130" t="str">
        <f ca="1">IF(Eingabe!X59&lt;&gt;"",Eingabe!X59,"-")</f>
        <v>-</v>
      </c>
      <c r="V13" s="130" t="str">
        <f ca="1">IF(Eingabe!Y59&lt;&gt;"",Eingabe!Y59,"-")</f>
        <v>-</v>
      </c>
      <c r="W13" s="130" t="str">
        <f ca="1">IF(Eingabe!Z59&lt;&gt;"",Eingabe!Z59,"-")</f>
        <v>-</v>
      </c>
      <c r="X13" s="130" t="str">
        <f>IF(Eingabe!AA59&lt;&gt;"",Eingabe!AA59,"-")</f>
        <v>-</v>
      </c>
      <c r="Y13" s="130" t="str">
        <f>IF(Eingabe!AB59&lt;&gt;"",Eingabe!AB59,"-")</f>
        <v>-</v>
      </c>
      <c r="Z13" s="130" t="str">
        <f>IF(Eingabe!AC59&lt;&gt;"",Eingabe!AC59,"-")</f>
        <v>-</v>
      </c>
      <c r="AA13" s="130" t="str">
        <f>IF(Eingabe!AD59&lt;&gt;"",Eingabe!AD59,"-")</f>
        <v>-</v>
      </c>
      <c r="AB13" s="130" t="str">
        <f>IF(Eingabe!AE59&lt;&gt;"",Eingabe!AE59,"-")</f>
        <v>-</v>
      </c>
      <c r="AC13" s="130" t="str">
        <f>IF(Eingabe!AF59&lt;&gt;"",Eingabe!AF59,"-")</f>
        <v>-</v>
      </c>
      <c r="AD13" s="130" t="str">
        <f>IF(Eingabe!AG59&lt;&gt;"",Eingabe!AG59,"-")</f>
        <v>-</v>
      </c>
      <c r="AE13" s="130" t="str">
        <f>IF(Eingabe!AH59&lt;&gt;"",Eingabe!AH59,"-")</f>
        <v>-</v>
      </c>
      <c r="AF13" s="130" t="str">
        <f>IF(Eingabe!AI59&lt;&gt;"",Eingabe!AI59,"-")</f>
        <v>-</v>
      </c>
      <c r="AG13" s="28" t="str">
        <f>IF(Eingabe!AJ59&lt;&gt;"",Eingabe!AJ59,"-")</f>
        <v>-</v>
      </c>
      <c r="AH13" s="273">
        <v>30</v>
      </c>
      <c r="AI13" s="278">
        <v>400</v>
      </c>
      <c r="AJ13" s="279">
        <v>800</v>
      </c>
    </row>
    <row r="14" spans="1:36" ht="12.95" customHeight="1" x14ac:dyDescent="0.2">
      <c r="A14" s="102" t="s">
        <v>7</v>
      </c>
      <c r="B14" s="100" t="s">
        <v>13</v>
      </c>
      <c r="C14" s="28" t="s">
        <v>9</v>
      </c>
      <c r="D14" s="73" t="str">
        <f ca="1">IF(Eingabe!G66&lt;&gt;"",Eingabe!G66,"-")</f>
        <v>-</v>
      </c>
      <c r="E14" s="130" t="str">
        <f ca="1">IF(Eingabe!H66&lt;&gt;"",Eingabe!H66,"-")</f>
        <v>-</v>
      </c>
      <c r="F14" s="130" t="str">
        <f ca="1">IF(Eingabe!I66&lt;&gt;"",Eingabe!I66,"-")</f>
        <v>-</v>
      </c>
      <c r="G14" s="130" t="str">
        <f ca="1">IF(Eingabe!J66&lt;&gt;"",Eingabe!J66,"-")</f>
        <v>-</v>
      </c>
      <c r="H14" s="130" t="str">
        <f ca="1">IF(Eingabe!K66&lt;&gt;"",Eingabe!K66,"-")</f>
        <v>-</v>
      </c>
      <c r="I14" s="130" t="str">
        <f ca="1">IF(Eingabe!L66&lt;&gt;"",Eingabe!L66,"-")</f>
        <v>-</v>
      </c>
      <c r="J14" s="130" t="str">
        <f ca="1">IF(Eingabe!M66&lt;&gt;"",Eingabe!M66,"-")</f>
        <v>-</v>
      </c>
      <c r="K14" s="130" t="str">
        <f ca="1">IF(Eingabe!N66&lt;&gt;"",Eingabe!N66,"-")</f>
        <v>-</v>
      </c>
      <c r="L14" s="130" t="str">
        <f ca="1">IF(Eingabe!O66&lt;&gt;"",Eingabe!O66,"-")</f>
        <v>-</v>
      </c>
      <c r="M14" s="130" t="str">
        <f ca="1">IF(Eingabe!P66&lt;&gt;"",Eingabe!P66,"-")</f>
        <v>-</v>
      </c>
      <c r="N14" s="130" t="str">
        <f ca="1">IF(Eingabe!Q66&lt;&gt;"",Eingabe!Q66,"-")</f>
        <v>-</v>
      </c>
      <c r="O14" s="130" t="str">
        <f ca="1">IF(Eingabe!R66&lt;&gt;"",Eingabe!R66,"-")</f>
        <v>-</v>
      </c>
      <c r="P14" s="130" t="str">
        <f ca="1">IF(Eingabe!S66&lt;&gt;"",Eingabe!S66,"-")</f>
        <v>-</v>
      </c>
      <c r="Q14" s="130" t="str">
        <f ca="1">IF(Eingabe!T66&lt;&gt;"",Eingabe!T66,"-")</f>
        <v>-</v>
      </c>
      <c r="R14" s="130" t="str">
        <f ca="1">IF(Eingabe!U66&lt;&gt;"",Eingabe!U66,"-")</f>
        <v>-</v>
      </c>
      <c r="S14" s="130" t="str">
        <f ca="1">IF(Eingabe!V66&lt;&gt;"",Eingabe!V66,"-")</f>
        <v>-</v>
      </c>
      <c r="T14" s="130" t="str">
        <f ca="1">IF(Eingabe!W66&lt;&gt;"",Eingabe!W66,"-")</f>
        <v>-</v>
      </c>
      <c r="U14" s="130" t="str">
        <f ca="1">IF(Eingabe!X66&lt;&gt;"",Eingabe!X66,"-")</f>
        <v>-</v>
      </c>
      <c r="V14" s="130" t="str">
        <f ca="1">IF(Eingabe!Y66&lt;&gt;"",Eingabe!Y66,"-")</f>
        <v>-</v>
      </c>
      <c r="W14" s="130" t="str">
        <f ca="1">IF(Eingabe!Z66&lt;&gt;"",Eingabe!Z66,"-")</f>
        <v>-</v>
      </c>
      <c r="X14" s="130" t="str">
        <f>IF(Eingabe!AA66&lt;&gt;"",Eingabe!AA66,"-")</f>
        <v>-</v>
      </c>
      <c r="Y14" s="130" t="str">
        <f>IF(Eingabe!AB66&lt;&gt;"",Eingabe!AB66,"-")</f>
        <v>-</v>
      </c>
      <c r="Z14" s="130" t="str">
        <f>IF(Eingabe!AC66&lt;&gt;"",Eingabe!AC66,"-")</f>
        <v>-</v>
      </c>
      <c r="AA14" s="130" t="str">
        <f>IF(Eingabe!AD66&lt;&gt;"",Eingabe!AD66,"-")</f>
        <v>-</v>
      </c>
      <c r="AB14" s="130" t="str">
        <f>IF(Eingabe!AE66&lt;&gt;"",Eingabe!AE66,"-")</f>
        <v>-</v>
      </c>
      <c r="AC14" s="130" t="str">
        <f>IF(Eingabe!AF66&lt;&gt;"",Eingabe!AF66,"-")</f>
        <v>-</v>
      </c>
      <c r="AD14" s="130" t="str">
        <f>IF(Eingabe!AG66&lt;&gt;"",Eingabe!AG66,"-")</f>
        <v>-</v>
      </c>
      <c r="AE14" s="130" t="str">
        <f>IF(Eingabe!AH66&lt;&gt;"",Eingabe!AH66,"-")</f>
        <v>-</v>
      </c>
      <c r="AF14" s="130" t="str">
        <f>IF(Eingabe!AI66&lt;&gt;"",Eingabe!AI66,"-")</f>
        <v>-</v>
      </c>
      <c r="AG14" s="28" t="str">
        <f>IF(Eingabe!AJ66&lt;&gt;"",Eingabe!AJ66,"-")</f>
        <v>-</v>
      </c>
      <c r="AH14" s="273">
        <v>1</v>
      </c>
      <c r="AI14" s="20">
        <v>5</v>
      </c>
      <c r="AJ14" s="272">
        <v>10</v>
      </c>
    </row>
    <row r="15" spans="1:36" ht="12.95" customHeight="1" x14ac:dyDescent="0.2">
      <c r="A15" s="102" t="s">
        <v>7</v>
      </c>
      <c r="B15" s="100" t="s">
        <v>255</v>
      </c>
      <c r="C15" s="28" t="s">
        <v>9</v>
      </c>
      <c r="D15" s="73" t="str">
        <f ca="1">IF(Eingabe!G66&lt;&gt;"",IF(ISNUMBER(Eingabe!G66),Eingabe!G66*5,Eingabe!G66),"-")</f>
        <v>-</v>
      </c>
      <c r="E15" s="130" t="str">
        <f ca="1">IF(Eingabe!H66&lt;&gt;"",IF(ISNUMBER(Eingabe!H66),Eingabe!H66*5,Eingabe!H66),"-")</f>
        <v>-</v>
      </c>
      <c r="F15" s="130" t="str">
        <f ca="1">IF(Eingabe!I66&lt;&gt;"",IF(ISNUMBER(Eingabe!I66),Eingabe!I66*5,Eingabe!I66),"-")</f>
        <v>-</v>
      </c>
      <c r="G15" s="130" t="str">
        <f ca="1">IF(Eingabe!J66&lt;&gt;"",IF(ISNUMBER(Eingabe!J66),Eingabe!J66*5,Eingabe!J66),"-")</f>
        <v>-</v>
      </c>
      <c r="H15" s="130" t="str">
        <f ca="1">IF(Eingabe!K66&lt;&gt;"",IF(ISNUMBER(Eingabe!K66),Eingabe!K66*5,Eingabe!K66),"-")</f>
        <v>-</v>
      </c>
      <c r="I15" s="130" t="str">
        <f ca="1">IF(Eingabe!L66&lt;&gt;"",IF(ISNUMBER(Eingabe!L66),Eingabe!L66*5,Eingabe!L66),"-")</f>
        <v>-</v>
      </c>
      <c r="J15" s="130" t="str">
        <f ca="1">IF(Eingabe!M66&lt;&gt;"",IF(ISNUMBER(Eingabe!M66),Eingabe!M66*5,Eingabe!M66),"-")</f>
        <v>-</v>
      </c>
      <c r="K15" s="130" t="str">
        <f ca="1">IF(Eingabe!N66&lt;&gt;"",IF(ISNUMBER(Eingabe!N66),Eingabe!N66*5,Eingabe!N66),"-")</f>
        <v>-</v>
      </c>
      <c r="L15" s="130" t="str">
        <f ca="1">IF(Eingabe!O66&lt;&gt;"",IF(ISNUMBER(Eingabe!O66),Eingabe!O66*5,Eingabe!O66),"-")</f>
        <v>-</v>
      </c>
      <c r="M15" s="130" t="str">
        <f ca="1">IF(Eingabe!P66&lt;&gt;"",IF(ISNUMBER(Eingabe!P66),Eingabe!P66*5,Eingabe!P66),"-")</f>
        <v>-</v>
      </c>
      <c r="N15" s="130" t="str">
        <f ca="1">IF(Eingabe!Q66&lt;&gt;"",IF(ISNUMBER(Eingabe!Q66),Eingabe!Q66*5,Eingabe!Q66),"-")</f>
        <v>-</v>
      </c>
      <c r="O15" s="130" t="str">
        <f ca="1">IF(Eingabe!R66&lt;&gt;"",IF(ISNUMBER(Eingabe!R66),Eingabe!R66*5,Eingabe!R66),"-")</f>
        <v>-</v>
      </c>
      <c r="P15" s="130" t="str">
        <f ca="1">IF(Eingabe!S66&lt;&gt;"",IF(ISNUMBER(Eingabe!S66),Eingabe!S66*5,Eingabe!S66),"-")</f>
        <v>-</v>
      </c>
      <c r="Q15" s="130" t="str">
        <f ca="1">IF(Eingabe!T66&lt;&gt;"",IF(ISNUMBER(Eingabe!T66),Eingabe!T66*5,Eingabe!T66),"-")</f>
        <v>-</v>
      </c>
      <c r="R15" s="130" t="str">
        <f ca="1">IF(Eingabe!U66&lt;&gt;"",IF(ISNUMBER(Eingabe!U66),Eingabe!U66*5,Eingabe!U66),"-")</f>
        <v>-</v>
      </c>
      <c r="S15" s="130" t="str">
        <f ca="1">IF(Eingabe!V66&lt;&gt;"",IF(ISNUMBER(Eingabe!V66),Eingabe!V66*5,Eingabe!V66),"-")</f>
        <v>-</v>
      </c>
      <c r="T15" s="130" t="str">
        <f ca="1">IF(Eingabe!W66&lt;&gt;"",IF(ISNUMBER(Eingabe!W66),Eingabe!W66*5,Eingabe!W66),"-")</f>
        <v>-</v>
      </c>
      <c r="U15" s="130" t="str">
        <f ca="1">IF(Eingabe!X66&lt;&gt;"",IF(ISNUMBER(Eingabe!X66),Eingabe!X66*5,Eingabe!X66),"-")</f>
        <v>-</v>
      </c>
      <c r="V15" s="130" t="str">
        <f ca="1">IF(Eingabe!Y66&lt;&gt;"",IF(ISNUMBER(Eingabe!Y66),Eingabe!Y66*5,Eingabe!Y66),"-")</f>
        <v>-</v>
      </c>
      <c r="W15" s="130" t="str">
        <f ca="1">IF(Eingabe!Z66&lt;&gt;"",IF(ISNUMBER(Eingabe!Z66),Eingabe!Z66*5,Eingabe!Z66),"-")</f>
        <v>-</v>
      </c>
      <c r="X15" s="130" t="str">
        <f>IF(Eingabe!AA66&lt;&gt;"",IF(ISNUMBER(Eingabe!AA66),Eingabe!AA66*5,Eingabe!AA66),"-")</f>
        <v>-</v>
      </c>
      <c r="Y15" s="130" t="str">
        <f>IF(Eingabe!AB66&lt;&gt;"",IF(ISNUMBER(Eingabe!AB66),Eingabe!AB66*5,Eingabe!AB66),"-")</f>
        <v>-</v>
      </c>
      <c r="Z15" s="130" t="str">
        <f>IF(Eingabe!AC66&lt;&gt;"",IF(ISNUMBER(Eingabe!AC66),Eingabe!AC66*5,Eingabe!AC66),"-")</f>
        <v>-</v>
      </c>
      <c r="AA15" s="130" t="str">
        <f>IF(Eingabe!AD66&lt;&gt;"",IF(ISNUMBER(Eingabe!AD66),Eingabe!AD66*5,Eingabe!AD66),"-")</f>
        <v>-</v>
      </c>
      <c r="AB15" s="130" t="str">
        <f>IF(Eingabe!AE66&lt;&gt;"",IF(ISNUMBER(Eingabe!AE66),Eingabe!AE66*5,Eingabe!AE66),"-")</f>
        <v>-</v>
      </c>
      <c r="AC15" s="130" t="str">
        <f>IF(Eingabe!AF66&lt;&gt;"",IF(ISNUMBER(Eingabe!AF66),Eingabe!AF66*5,Eingabe!AF66),"-")</f>
        <v>-</v>
      </c>
      <c r="AD15" s="130" t="str">
        <f>IF(Eingabe!AG66&lt;&gt;"",IF(ISNUMBER(Eingabe!AG66),Eingabe!AG66*5,Eingabe!AG66),"-")</f>
        <v>-</v>
      </c>
      <c r="AE15" s="130" t="str">
        <f>IF(Eingabe!AH66&lt;&gt;"",IF(ISNUMBER(Eingabe!AH66),Eingabe!AH66*5,Eingabe!AH66),"-")</f>
        <v>-</v>
      </c>
      <c r="AF15" s="130" t="str">
        <f>IF(Eingabe!AI66&lt;&gt;"",IF(ISNUMBER(Eingabe!AI66),Eingabe!AI66*5,Eingabe!AI66),"-")</f>
        <v>-</v>
      </c>
      <c r="AG15" s="28" t="str">
        <f>IF(Eingabe!AJ66&lt;&gt;"",IF(ISNUMBER(Eingabe!AJ66),Eingabe!AJ66*5,Eingabe!AJ66),"-")</f>
        <v>-</v>
      </c>
      <c r="AH15" s="273">
        <v>5</v>
      </c>
      <c r="AI15" s="20">
        <v>25</v>
      </c>
      <c r="AJ15" s="272">
        <v>50</v>
      </c>
    </row>
    <row r="16" spans="1:36" ht="12.95" customHeight="1" x14ac:dyDescent="0.2">
      <c r="A16" s="102" t="s">
        <v>7</v>
      </c>
      <c r="B16" s="95" t="s">
        <v>17</v>
      </c>
      <c r="C16" s="28" t="s">
        <v>9</v>
      </c>
      <c r="D16" s="73" t="str">
        <f ca="1">IF(Eingabe!G72&lt;&gt;"",Eingabe!G72,"-")</f>
        <v>-</v>
      </c>
      <c r="E16" s="130" t="str">
        <f ca="1">IF(Eingabe!H72&lt;&gt;"",Eingabe!H72,"-")</f>
        <v>-</v>
      </c>
      <c r="F16" s="130" t="str">
        <f ca="1">IF(Eingabe!I72&lt;&gt;"",Eingabe!I72,"-")</f>
        <v>-</v>
      </c>
      <c r="G16" s="130" t="str">
        <f ca="1">IF(Eingabe!J72&lt;&gt;"",Eingabe!J72,"-")</f>
        <v>-</v>
      </c>
      <c r="H16" s="130" t="str">
        <f ca="1">IF(Eingabe!K72&lt;&gt;"",Eingabe!K72,"-")</f>
        <v>-</v>
      </c>
      <c r="I16" s="130" t="str">
        <f ca="1">IF(Eingabe!L72&lt;&gt;"",Eingabe!L72,"-")</f>
        <v>-</v>
      </c>
      <c r="J16" s="130" t="str">
        <f ca="1">IF(Eingabe!M72&lt;&gt;"",Eingabe!M72,"-")</f>
        <v>-</v>
      </c>
      <c r="K16" s="130" t="str">
        <f ca="1">IF(Eingabe!N72&lt;&gt;"",Eingabe!N72,"-")</f>
        <v>-</v>
      </c>
      <c r="L16" s="130" t="str">
        <f ca="1">IF(Eingabe!O72&lt;&gt;"",Eingabe!O72,"-")</f>
        <v>-</v>
      </c>
      <c r="M16" s="130" t="str">
        <f ca="1">IF(Eingabe!P72&lt;&gt;"",Eingabe!P72,"-")</f>
        <v>-</v>
      </c>
      <c r="N16" s="130" t="str">
        <f ca="1">IF(Eingabe!Q72&lt;&gt;"",Eingabe!Q72,"-")</f>
        <v>-</v>
      </c>
      <c r="O16" s="130" t="str">
        <f ca="1">IF(Eingabe!R72&lt;&gt;"",Eingabe!R72,"-")</f>
        <v>-</v>
      </c>
      <c r="P16" s="130" t="str">
        <f ca="1">IF(Eingabe!S72&lt;&gt;"",Eingabe!S72,"-")</f>
        <v>-</v>
      </c>
      <c r="Q16" s="130" t="str">
        <f ca="1">IF(Eingabe!T72&lt;&gt;"",Eingabe!T72,"-")</f>
        <v>-</v>
      </c>
      <c r="R16" s="130" t="str">
        <f ca="1">IF(Eingabe!U72&lt;&gt;"",Eingabe!U72,"-")</f>
        <v>-</v>
      </c>
      <c r="S16" s="130" t="str">
        <f ca="1">IF(Eingabe!V72&lt;&gt;"",Eingabe!V72,"-")</f>
        <v>-</v>
      </c>
      <c r="T16" s="130" t="str">
        <f ca="1">IF(Eingabe!W72&lt;&gt;"",Eingabe!W72,"-")</f>
        <v>-</v>
      </c>
      <c r="U16" s="130" t="str">
        <f ca="1">IF(Eingabe!X72&lt;&gt;"",Eingabe!X72,"-")</f>
        <v>-</v>
      </c>
      <c r="V16" s="130" t="str">
        <f ca="1">IF(Eingabe!Y72&lt;&gt;"",Eingabe!Y72,"-")</f>
        <v>-</v>
      </c>
      <c r="W16" s="130" t="str">
        <f ca="1">IF(Eingabe!Z72&lt;&gt;"",Eingabe!Z72,"-")</f>
        <v>-</v>
      </c>
      <c r="X16" s="130" t="str">
        <f>IF(Eingabe!AA72&lt;&gt;"",Eingabe!AA72,"-")</f>
        <v>-</v>
      </c>
      <c r="Y16" s="130" t="str">
        <f>IF(Eingabe!AB72&lt;&gt;"",Eingabe!AB72,"-")</f>
        <v>-</v>
      </c>
      <c r="Z16" s="130" t="str">
        <f>IF(Eingabe!AC72&lt;&gt;"",Eingabe!AC72,"-")</f>
        <v>-</v>
      </c>
      <c r="AA16" s="130" t="str">
        <f>IF(Eingabe!AD72&lt;&gt;"",Eingabe!AD72,"-")</f>
        <v>-</v>
      </c>
      <c r="AB16" s="130" t="str">
        <f>IF(Eingabe!AE72&lt;&gt;"",Eingabe!AE72,"-")</f>
        <v>-</v>
      </c>
      <c r="AC16" s="130" t="str">
        <f>IF(Eingabe!AF72&lt;&gt;"",Eingabe!AF72,"-")</f>
        <v>-</v>
      </c>
      <c r="AD16" s="130" t="str">
        <f>IF(Eingabe!AG72&lt;&gt;"",Eingabe!AG72,"-")</f>
        <v>-</v>
      </c>
      <c r="AE16" s="130" t="str">
        <f>IF(Eingabe!AH72&lt;&gt;"",Eingabe!AH72,"-")</f>
        <v>-</v>
      </c>
      <c r="AF16" s="130" t="str">
        <f>IF(Eingabe!AI72&lt;&gt;"",Eingabe!AI72,"-")</f>
        <v>-</v>
      </c>
      <c r="AG16" s="28" t="str">
        <f>IF(Eingabe!AJ72&lt;&gt;"",Eingabe!AJ72,"-")</f>
        <v>-</v>
      </c>
      <c r="AH16" s="273">
        <v>250</v>
      </c>
      <c r="AI16" s="20">
        <v>500</v>
      </c>
      <c r="AJ16" s="272">
        <v>1000</v>
      </c>
    </row>
    <row r="17" spans="1:38" ht="12.95" customHeight="1" x14ac:dyDescent="0.2">
      <c r="A17" s="102" t="s">
        <v>7</v>
      </c>
      <c r="B17" s="93" t="s">
        <v>18</v>
      </c>
      <c r="C17" s="28" t="s">
        <v>9</v>
      </c>
      <c r="D17" s="73" t="str">
        <f ca="1">IF(Eingabe!G73&lt;&gt;"",Eingabe!G73,"-")</f>
        <v>-</v>
      </c>
      <c r="E17" s="130" t="str">
        <f ca="1">IF(Eingabe!H73&lt;&gt;"",Eingabe!H73,"-")</f>
        <v>-</v>
      </c>
      <c r="F17" s="130" t="str">
        <f ca="1">IF(Eingabe!I73&lt;&gt;"",Eingabe!I73,"-")</f>
        <v>-</v>
      </c>
      <c r="G17" s="130" t="str">
        <f ca="1">IF(Eingabe!J73&lt;&gt;"",Eingabe!J73,"-")</f>
        <v>-</v>
      </c>
      <c r="H17" s="130" t="str">
        <f ca="1">IF(Eingabe!K73&lt;&gt;"",Eingabe!K73,"-")</f>
        <v>-</v>
      </c>
      <c r="I17" s="130" t="str">
        <f ca="1">IF(Eingabe!L73&lt;&gt;"",Eingabe!L73,"-")</f>
        <v>-</v>
      </c>
      <c r="J17" s="130" t="str">
        <f ca="1">IF(Eingabe!M73&lt;&gt;"",Eingabe!M73,"-")</f>
        <v>-</v>
      </c>
      <c r="K17" s="130" t="str">
        <f ca="1">IF(Eingabe!N73&lt;&gt;"",Eingabe!N73,"-")</f>
        <v>-</v>
      </c>
      <c r="L17" s="130" t="str">
        <f ca="1">IF(Eingabe!O73&lt;&gt;"",Eingabe!O73,"-")</f>
        <v>-</v>
      </c>
      <c r="M17" s="130" t="str">
        <f ca="1">IF(Eingabe!P73&lt;&gt;"",Eingabe!P73,"-")</f>
        <v>-</v>
      </c>
      <c r="N17" s="130" t="str">
        <f ca="1">IF(Eingabe!Q73&lt;&gt;"",Eingabe!Q73,"-")</f>
        <v>-</v>
      </c>
      <c r="O17" s="130" t="str">
        <f ca="1">IF(Eingabe!R73&lt;&gt;"",Eingabe!R73,"-")</f>
        <v>-</v>
      </c>
      <c r="P17" s="130" t="str">
        <f ca="1">IF(Eingabe!S73&lt;&gt;"",Eingabe!S73,"-")</f>
        <v>-</v>
      </c>
      <c r="Q17" s="130" t="str">
        <f ca="1">IF(Eingabe!T73&lt;&gt;"",Eingabe!T73,"-")</f>
        <v>-</v>
      </c>
      <c r="R17" s="130" t="str">
        <f ca="1">IF(Eingabe!U73&lt;&gt;"",Eingabe!U73,"-")</f>
        <v>-</v>
      </c>
      <c r="S17" s="130" t="str">
        <f ca="1">IF(Eingabe!V73&lt;&gt;"",Eingabe!V73,"-")</f>
        <v>-</v>
      </c>
      <c r="T17" s="130" t="str">
        <f ca="1">IF(Eingabe!W73&lt;&gt;"",Eingabe!W73,"-")</f>
        <v>-</v>
      </c>
      <c r="U17" s="130" t="str">
        <f ca="1">IF(Eingabe!X73&lt;&gt;"",Eingabe!X73,"-")</f>
        <v>-</v>
      </c>
      <c r="V17" s="130" t="str">
        <f ca="1">IF(Eingabe!Y73&lt;&gt;"",Eingabe!Y73,"-")</f>
        <v>-</v>
      </c>
      <c r="W17" s="130" t="str">
        <f ca="1">IF(Eingabe!Z73&lt;&gt;"",Eingabe!Z73,"-")</f>
        <v>-</v>
      </c>
      <c r="X17" s="130" t="str">
        <f>IF(Eingabe!AA73&lt;&gt;"",Eingabe!AA73,"-")</f>
        <v>-</v>
      </c>
      <c r="Y17" s="130" t="str">
        <f>IF(Eingabe!AB73&lt;&gt;"",Eingabe!AB73,"-")</f>
        <v>-</v>
      </c>
      <c r="Z17" s="130" t="str">
        <f>IF(Eingabe!AC73&lt;&gt;"",Eingabe!AC73,"-")</f>
        <v>-</v>
      </c>
      <c r="AA17" s="130" t="str">
        <f>IF(Eingabe!AD73&lt;&gt;"",Eingabe!AD73,"-")</f>
        <v>-</v>
      </c>
      <c r="AB17" s="130" t="str">
        <f>IF(Eingabe!AE73&lt;&gt;"",Eingabe!AE73,"-")</f>
        <v>-</v>
      </c>
      <c r="AC17" s="130" t="str">
        <f>IF(Eingabe!AF73&lt;&gt;"",Eingabe!AF73,"-")</f>
        <v>-</v>
      </c>
      <c r="AD17" s="130" t="str">
        <f>IF(Eingabe!AG73&lt;&gt;"",Eingabe!AG73,"-")</f>
        <v>-</v>
      </c>
      <c r="AE17" s="130" t="str">
        <f>IF(Eingabe!AH73&lt;&gt;"",Eingabe!AH73,"-")</f>
        <v>-</v>
      </c>
      <c r="AF17" s="130" t="str">
        <f>IF(Eingabe!AI73&lt;&gt;"",Eingabe!AI73,"-")</f>
        <v>-</v>
      </c>
      <c r="AG17" s="28" t="str">
        <f>IF(Eingabe!AJ73&lt;&gt;"",Eingabe!AJ73,"-")</f>
        <v>-</v>
      </c>
      <c r="AH17" s="273">
        <v>2000</v>
      </c>
      <c r="AI17" s="20">
        <v>3000</v>
      </c>
      <c r="AJ17" s="272">
        <v>6000</v>
      </c>
    </row>
    <row r="18" spans="1:38" ht="12.95" customHeight="1" x14ac:dyDescent="0.2">
      <c r="A18" s="102" t="s">
        <v>7</v>
      </c>
      <c r="B18" s="93" t="s">
        <v>19</v>
      </c>
      <c r="C18" s="28" t="s">
        <v>9</v>
      </c>
      <c r="D18" s="73" t="str">
        <f ca="1">IF(Eingabe!G74&lt;&gt;"",Eingabe!G74,"-")</f>
        <v>-</v>
      </c>
      <c r="E18" s="130" t="str">
        <f ca="1">IF(Eingabe!H74&lt;&gt;"",Eingabe!H74,"-")</f>
        <v>-</v>
      </c>
      <c r="F18" s="130" t="str">
        <f ca="1">IF(Eingabe!I74&lt;&gt;"",Eingabe!I74,"-")</f>
        <v>-</v>
      </c>
      <c r="G18" s="130" t="str">
        <f ca="1">IF(Eingabe!J74&lt;&gt;"",Eingabe!J74,"-")</f>
        <v>-</v>
      </c>
      <c r="H18" s="130" t="str">
        <f ca="1">IF(Eingabe!K74&lt;&gt;"",Eingabe!K74,"-")</f>
        <v>-</v>
      </c>
      <c r="I18" s="130" t="str">
        <f ca="1">IF(Eingabe!L74&lt;&gt;"",Eingabe!L74,"-")</f>
        <v>-</v>
      </c>
      <c r="J18" s="130" t="str">
        <f ca="1">IF(Eingabe!M74&lt;&gt;"",Eingabe!M74,"-")</f>
        <v>-</v>
      </c>
      <c r="K18" s="130" t="str">
        <f ca="1">IF(Eingabe!N74&lt;&gt;"",Eingabe!N74,"-")</f>
        <v>-</v>
      </c>
      <c r="L18" s="130" t="str">
        <f ca="1">IF(Eingabe!O74&lt;&gt;"",Eingabe!O74,"-")</f>
        <v>-</v>
      </c>
      <c r="M18" s="130" t="str">
        <f ca="1">IF(Eingabe!P74&lt;&gt;"",Eingabe!P74,"-")</f>
        <v>-</v>
      </c>
      <c r="N18" s="130" t="str">
        <f ca="1">IF(Eingabe!Q74&lt;&gt;"",Eingabe!Q74,"-")</f>
        <v>-</v>
      </c>
      <c r="O18" s="130" t="str">
        <f ca="1">IF(Eingabe!R74&lt;&gt;"",Eingabe!R74,"-")</f>
        <v>-</v>
      </c>
      <c r="P18" s="130" t="str">
        <f ca="1">IF(Eingabe!S74&lt;&gt;"",Eingabe!S74,"-")</f>
        <v>-</v>
      </c>
      <c r="Q18" s="130" t="str">
        <f ca="1">IF(Eingabe!T74&lt;&gt;"",Eingabe!T74,"-")</f>
        <v>-</v>
      </c>
      <c r="R18" s="130" t="str">
        <f ca="1">IF(Eingabe!U74&lt;&gt;"",Eingabe!U74,"-")</f>
        <v>-</v>
      </c>
      <c r="S18" s="130" t="str">
        <f ca="1">IF(Eingabe!V74&lt;&gt;"",Eingabe!V74,"-")</f>
        <v>-</v>
      </c>
      <c r="T18" s="130" t="str">
        <f ca="1">IF(Eingabe!W74&lt;&gt;"",Eingabe!W74,"-")</f>
        <v>-</v>
      </c>
      <c r="U18" s="130" t="str">
        <f ca="1">IF(Eingabe!X74&lt;&gt;"",Eingabe!X74,"-")</f>
        <v>-</v>
      </c>
      <c r="V18" s="130" t="str">
        <f ca="1">IF(Eingabe!Y74&lt;&gt;"",Eingabe!Y74,"-")</f>
        <v>-</v>
      </c>
      <c r="W18" s="130" t="str">
        <f ca="1">IF(Eingabe!Z74&lt;&gt;"",Eingabe!Z74,"-")</f>
        <v>-</v>
      </c>
      <c r="X18" s="130" t="str">
        <f>IF(Eingabe!AA74&lt;&gt;"",Eingabe!AA74,"-")</f>
        <v>-</v>
      </c>
      <c r="Y18" s="130" t="str">
        <f>IF(Eingabe!AB74&lt;&gt;"",Eingabe!AB74,"-")</f>
        <v>-</v>
      </c>
      <c r="Z18" s="130" t="str">
        <f>IF(Eingabe!AC74&lt;&gt;"",Eingabe!AC74,"-")</f>
        <v>-</v>
      </c>
      <c r="AA18" s="130" t="str">
        <f>IF(Eingabe!AD74&lt;&gt;"",Eingabe!AD74,"-")</f>
        <v>-</v>
      </c>
      <c r="AB18" s="130" t="str">
        <f>IF(Eingabe!AE74&lt;&gt;"",Eingabe!AE74,"-")</f>
        <v>-</v>
      </c>
      <c r="AC18" s="130" t="str">
        <f>IF(Eingabe!AF74&lt;&gt;"",Eingabe!AF74,"-")</f>
        <v>-</v>
      </c>
      <c r="AD18" s="130" t="str">
        <f>IF(Eingabe!AG74&lt;&gt;"",Eingabe!AG74,"-")</f>
        <v>-</v>
      </c>
      <c r="AE18" s="130" t="str">
        <f>IF(Eingabe!AH74&lt;&gt;"",Eingabe!AH74,"-")</f>
        <v>-</v>
      </c>
      <c r="AF18" s="130" t="str">
        <f>IF(Eingabe!AI74&lt;&gt;"",Eingabe!AI74,"-")</f>
        <v>-</v>
      </c>
      <c r="AG18" s="28" t="str">
        <f>IF(Eingabe!AJ74&lt;&gt;"",Eingabe!AJ74,"-")</f>
        <v>-</v>
      </c>
      <c r="AH18" s="273">
        <v>60</v>
      </c>
      <c r="AI18" s="20">
        <v>100</v>
      </c>
      <c r="AJ18" s="272">
        <v>200</v>
      </c>
    </row>
    <row r="19" spans="1:38" ht="12.95" customHeight="1" x14ac:dyDescent="0.2">
      <c r="A19" s="102" t="s">
        <v>7</v>
      </c>
      <c r="B19" s="93" t="s">
        <v>20</v>
      </c>
      <c r="C19" s="28" t="s">
        <v>9</v>
      </c>
      <c r="D19" s="73" t="str">
        <f ca="1">IF(Eingabe!G75&lt;&gt;"",Eingabe!G75,"-")</f>
        <v>-</v>
      </c>
      <c r="E19" s="130" t="str">
        <f ca="1">IF(Eingabe!H75&lt;&gt;"",Eingabe!H75,"-")</f>
        <v>-</v>
      </c>
      <c r="F19" s="130" t="str">
        <f ca="1">IF(Eingabe!I75&lt;&gt;"",Eingabe!I75,"-")</f>
        <v>-</v>
      </c>
      <c r="G19" s="130" t="str">
        <f ca="1">IF(Eingabe!J75&lt;&gt;"",Eingabe!J75,"-")</f>
        <v>-</v>
      </c>
      <c r="H19" s="130" t="str">
        <f ca="1">IF(Eingabe!K75&lt;&gt;"",Eingabe!K75,"-")</f>
        <v>-</v>
      </c>
      <c r="I19" s="130" t="str">
        <f ca="1">IF(Eingabe!L75&lt;&gt;"",Eingabe!L75,"-")</f>
        <v>-</v>
      </c>
      <c r="J19" s="130" t="str">
        <f ca="1">IF(Eingabe!M75&lt;&gt;"",Eingabe!M75,"-")</f>
        <v>-</v>
      </c>
      <c r="K19" s="130" t="str">
        <f ca="1">IF(Eingabe!N75&lt;&gt;"",Eingabe!N75,"-")</f>
        <v>-</v>
      </c>
      <c r="L19" s="130" t="str">
        <f ca="1">IF(Eingabe!O75&lt;&gt;"",Eingabe!O75,"-")</f>
        <v>-</v>
      </c>
      <c r="M19" s="130" t="str">
        <f ca="1">IF(Eingabe!P75&lt;&gt;"",Eingabe!P75,"-")</f>
        <v>-</v>
      </c>
      <c r="N19" s="130" t="str">
        <f ca="1">IF(Eingabe!Q75&lt;&gt;"",Eingabe!Q75,"-")</f>
        <v>-</v>
      </c>
      <c r="O19" s="130" t="str">
        <f ca="1">IF(Eingabe!R75&lt;&gt;"",Eingabe!R75,"-")</f>
        <v>-</v>
      </c>
      <c r="P19" s="130" t="str">
        <f ca="1">IF(Eingabe!S75&lt;&gt;"",Eingabe!S75,"-")</f>
        <v>-</v>
      </c>
      <c r="Q19" s="130" t="str">
        <f ca="1">IF(Eingabe!T75&lt;&gt;"",Eingabe!T75,"-")</f>
        <v>-</v>
      </c>
      <c r="R19" s="130" t="str">
        <f ca="1">IF(Eingabe!U75&lt;&gt;"",Eingabe!U75,"-")</f>
        <v>-</v>
      </c>
      <c r="S19" s="130" t="str">
        <f ca="1">IF(Eingabe!V75&lt;&gt;"",Eingabe!V75,"-")</f>
        <v>-</v>
      </c>
      <c r="T19" s="130" t="str">
        <f ca="1">IF(Eingabe!W75&lt;&gt;"",Eingabe!W75,"-")</f>
        <v>-</v>
      </c>
      <c r="U19" s="130" t="str">
        <f ca="1">IF(Eingabe!X75&lt;&gt;"",Eingabe!X75,"-")</f>
        <v>-</v>
      </c>
      <c r="V19" s="130" t="str">
        <f ca="1">IF(Eingabe!Y75&lt;&gt;"",Eingabe!Y75,"-")</f>
        <v>-</v>
      </c>
      <c r="W19" s="130" t="str">
        <f ca="1">IF(Eingabe!Z75&lt;&gt;"",Eingabe!Z75,"-")</f>
        <v>-</v>
      </c>
      <c r="X19" s="130" t="str">
        <f>IF(Eingabe!AA75&lt;&gt;"",Eingabe!AA75,"-")</f>
        <v>-</v>
      </c>
      <c r="Y19" s="130" t="str">
        <f>IF(Eingabe!AB75&lt;&gt;"",Eingabe!AB75,"-")</f>
        <v>-</v>
      </c>
      <c r="Z19" s="130" t="str">
        <f>IF(Eingabe!AC75&lt;&gt;"",Eingabe!AC75,"-")</f>
        <v>-</v>
      </c>
      <c r="AA19" s="130" t="str">
        <f>IF(Eingabe!AD75&lt;&gt;"",Eingabe!AD75,"-")</f>
        <v>-</v>
      </c>
      <c r="AB19" s="130" t="str">
        <f>IF(Eingabe!AE75&lt;&gt;"",Eingabe!AE75,"-")</f>
        <v>-</v>
      </c>
      <c r="AC19" s="130" t="str">
        <f>IF(Eingabe!AF75&lt;&gt;"",Eingabe!AF75,"-")</f>
        <v>-</v>
      </c>
      <c r="AD19" s="130" t="str">
        <f>IF(Eingabe!AG75&lt;&gt;"",Eingabe!AG75,"-")</f>
        <v>-</v>
      </c>
      <c r="AE19" s="130" t="str">
        <f>IF(Eingabe!AH75&lt;&gt;"",Eingabe!AH75,"-")</f>
        <v>-</v>
      </c>
      <c r="AF19" s="130" t="str">
        <f>IF(Eingabe!AI75&lt;&gt;"",Eingabe!AI75,"-")</f>
        <v>-</v>
      </c>
      <c r="AG19" s="28" t="str">
        <f>IF(Eingabe!AJ75&lt;&gt;"",Eingabe!AJ75,"-")</f>
        <v>-</v>
      </c>
      <c r="AH19" s="273">
        <v>2000</v>
      </c>
      <c r="AI19" s="20">
        <v>4000</v>
      </c>
      <c r="AJ19" s="272">
        <v>8000</v>
      </c>
    </row>
    <row r="20" spans="1:38" ht="12.95" customHeight="1" x14ac:dyDescent="0.2">
      <c r="A20" s="102" t="s">
        <v>7</v>
      </c>
      <c r="B20" s="93" t="s">
        <v>21</v>
      </c>
      <c r="C20" s="28" t="s">
        <v>9</v>
      </c>
      <c r="D20" s="73" t="str">
        <f ca="1">IF(Eingabe!G76&lt;&gt;"",Eingabe!G76,"-")</f>
        <v>-</v>
      </c>
      <c r="E20" s="130" t="str">
        <f ca="1">IF(Eingabe!H76&lt;&gt;"",Eingabe!H76,"-")</f>
        <v>-</v>
      </c>
      <c r="F20" s="130" t="str">
        <f ca="1">IF(Eingabe!I76&lt;&gt;"",Eingabe!I76,"-")</f>
        <v>-</v>
      </c>
      <c r="G20" s="130" t="str">
        <f ca="1">IF(Eingabe!J76&lt;&gt;"",Eingabe!J76,"-")</f>
        <v>-</v>
      </c>
      <c r="H20" s="130" t="str">
        <f ca="1">IF(Eingabe!K76&lt;&gt;"",Eingabe!K76,"-")</f>
        <v>-</v>
      </c>
      <c r="I20" s="130" t="str">
        <f ca="1">IF(Eingabe!L76&lt;&gt;"",Eingabe!L76,"-")</f>
        <v>-</v>
      </c>
      <c r="J20" s="130" t="str">
        <f ca="1">IF(Eingabe!M76&lt;&gt;"",Eingabe!M76,"-")</f>
        <v>-</v>
      </c>
      <c r="K20" s="130" t="str">
        <f ca="1">IF(Eingabe!N76&lt;&gt;"",Eingabe!N76,"-")</f>
        <v>-</v>
      </c>
      <c r="L20" s="130" t="str">
        <f ca="1">IF(Eingabe!O76&lt;&gt;"",Eingabe!O76,"-")</f>
        <v>-</v>
      </c>
      <c r="M20" s="130" t="str">
        <f ca="1">IF(Eingabe!P76&lt;&gt;"",Eingabe!P76,"-")</f>
        <v>-</v>
      </c>
      <c r="N20" s="130" t="str">
        <f ca="1">IF(Eingabe!Q76&lt;&gt;"",Eingabe!Q76,"-")</f>
        <v>-</v>
      </c>
      <c r="O20" s="130" t="str">
        <f ca="1">IF(Eingabe!R76&lt;&gt;"",Eingabe!R76,"-")</f>
        <v>-</v>
      </c>
      <c r="P20" s="130" t="str">
        <f ca="1">IF(Eingabe!S76&lt;&gt;"",Eingabe!S76,"-")</f>
        <v>-</v>
      </c>
      <c r="Q20" s="130" t="str">
        <f ca="1">IF(Eingabe!T76&lt;&gt;"",Eingabe!T76,"-")</f>
        <v>-</v>
      </c>
      <c r="R20" s="130" t="str">
        <f ca="1">IF(Eingabe!U76&lt;&gt;"",Eingabe!U76,"-")</f>
        <v>-</v>
      </c>
      <c r="S20" s="130" t="str">
        <f ca="1">IF(Eingabe!V76&lt;&gt;"",Eingabe!V76,"-")</f>
        <v>-</v>
      </c>
      <c r="T20" s="130" t="str">
        <f ca="1">IF(Eingabe!W76&lt;&gt;"",Eingabe!W76,"-")</f>
        <v>-</v>
      </c>
      <c r="U20" s="130" t="str">
        <f ca="1">IF(Eingabe!X76&lt;&gt;"",Eingabe!X76,"-")</f>
        <v>-</v>
      </c>
      <c r="V20" s="130" t="str">
        <f ca="1">IF(Eingabe!Y76&lt;&gt;"",Eingabe!Y76,"-")</f>
        <v>-</v>
      </c>
      <c r="W20" s="130" t="str">
        <f ca="1">IF(Eingabe!Z76&lt;&gt;"",Eingabe!Z76,"-")</f>
        <v>-</v>
      </c>
      <c r="X20" s="130" t="str">
        <f>IF(Eingabe!AA76&lt;&gt;"",Eingabe!AA76,"-")</f>
        <v>-</v>
      </c>
      <c r="Y20" s="130" t="str">
        <f>IF(Eingabe!AB76&lt;&gt;"",Eingabe!AB76,"-")</f>
        <v>-</v>
      </c>
      <c r="Z20" s="130" t="str">
        <f>IF(Eingabe!AC76&lt;&gt;"",Eingabe!AC76,"-")</f>
        <v>-</v>
      </c>
      <c r="AA20" s="130" t="str">
        <f>IF(Eingabe!AD76&lt;&gt;"",Eingabe!AD76,"-")</f>
        <v>-</v>
      </c>
      <c r="AB20" s="130" t="str">
        <f>IF(Eingabe!AE76&lt;&gt;"",Eingabe!AE76,"-")</f>
        <v>-</v>
      </c>
      <c r="AC20" s="130" t="str">
        <f>IF(Eingabe!AF76&lt;&gt;"",Eingabe!AF76,"-")</f>
        <v>-</v>
      </c>
      <c r="AD20" s="130" t="str">
        <f>IF(Eingabe!AG76&lt;&gt;"",Eingabe!AG76,"-")</f>
        <v>-</v>
      </c>
      <c r="AE20" s="130" t="str">
        <f>IF(Eingabe!AH76&lt;&gt;"",Eingabe!AH76,"-")</f>
        <v>-</v>
      </c>
      <c r="AF20" s="130" t="str">
        <f>IF(Eingabe!AI76&lt;&gt;"",Eingabe!AI76,"-")</f>
        <v>-</v>
      </c>
      <c r="AG20" s="28" t="str">
        <f>IF(Eingabe!AJ76&lt;&gt;"",Eingabe!AJ76,"-")</f>
        <v>-</v>
      </c>
      <c r="AH20" s="273">
        <v>3000</v>
      </c>
      <c r="AI20" s="20">
        <v>6000</v>
      </c>
      <c r="AJ20" s="272">
        <v>12000</v>
      </c>
    </row>
    <row r="21" spans="1:38" ht="12.95" customHeight="1" x14ac:dyDescent="0.2">
      <c r="A21" s="102" t="s">
        <v>7</v>
      </c>
      <c r="B21" s="93" t="s">
        <v>22</v>
      </c>
      <c r="C21" s="28" t="s">
        <v>9</v>
      </c>
      <c r="D21" s="73" t="str">
        <f ca="1">IF(Eingabe!G77&lt;&gt;"",Eingabe!G77,"-")</f>
        <v>-</v>
      </c>
      <c r="E21" s="130" t="str">
        <f ca="1">IF(Eingabe!H77&lt;&gt;"",Eingabe!H77,"-")</f>
        <v>-</v>
      </c>
      <c r="F21" s="130" t="str">
        <f ca="1">IF(Eingabe!I77&lt;&gt;"",Eingabe!I77,"-")</f>
        <v>-</v>
      </c>
      <c r="G21" s="130" t="str">
        <f ca="1">IF(Eingabe!J77&lt;&gt;"",Eingabe!J77,"-")</f>
        <v>-</v>
      </c>
      <c r="H21" s="130" t="str">
        <f ca="1">IF(Eingabe!K77&lt;&gt;"",Eingabe!K77,"-")</f>
        <v>-</v>
      </c>
      <c r="I21" s="130" t="str">
        <f ca="1">IF(Eingabe!L77&lt;&gt;"",Eingabe!L77,"-")</f>
        <v>-</v>
      </c>
      <c r="J21" s="130" t="str">
        <f ca="1">IF(Eingabe!M77&lt;&gt;"",Eingabe!M77,"-")</f>
        <v>-</v>
      </c>
      <c r="K21" s="130" t="str">
        <f ca="1">IF(Eingabe!N77&lt;&gt;"",Eingabe!N77,"-")</f>
        <v>-</v>
      </c>
      <c r="L21" s="130" t="str">
        <f ca="1">IF(Eingabe!O77&lt;&gt;"",Eingabe!O77,"-")</f>
        <v>-</v>
      </c>
      <c r="M21" s="130" t="str">
        <f ca="1">IF(Eingabe!P77&lt;&gt;"",Eingabe!P77,"-")</f>
        <v>-</v>
      </c>
      <c r="N21" s="130" t="str">
        <f ca="1">IF(Eingabe!Q77&lt;&gt;"",Eingabe!Q77,"-")</f>
        <v>-</v>
      </c>
      <c r="O21" s="130" t="str">
        <f ca="1">IF(Eingabe!R77&lt;&gt;"",Eingabe!R77,"-")</f>
        <v>-</v>
      </c>
      <c r="P21" s="130" t="str">
        <f ca="1">IF(Eingabe!S77&lt;&gt;"",Eingabe!S77,"-")</f>
        <v>-</v>
      </c>
      <c r="Q21" s="130" t="str">
        <f ca="1">IF(Eingabe!T77&lt;&gt;"",Eingabe!T77,"-")</f>
        <v>-</v>
      </c>
      <c r="R21" s="130" t="str">
        <f ca="1">IF(Eingabe!U77&lt;&gt;"",Eingabe!U77,"-")</f>
        <v>-</v>
      </c>
      <c r="S21" s="130" t="str">
        <f ca="1">IF(Eingabe!V77&lt;&gt;"",Eingabe!V77,"-")</f>
        <v>-</v>
      </c>
      <c r="T21" s="130" t="str">
        <f ca="1">IF(Eingabe!W77&lt;&gt;"",Eingabe!W77,"-")</f>
        <v>-</v>
      </c>
      <c r="U21" s="130" t="str">
        <f ca="1">IF(Eingabe!X77&lt;&gt;"",Eingabe!X77,"-")</f>
        <v>-</v>
      </c>
      <c r="V21" s="130" t="str">
        <f ca="1">IF(Eingabe!Y77&lt;&gt;"",Eingabe!Y77,"-")</f>
        <v>-</v>
      </c>
      <c r="W21" s="130" t="str">
        <f ca="1">IF(Eingabe!Z77&lt;&gt;"",Eingabe!Z77,"-")</f>
        <v>-</v>
      </c>
      <c r="X21" s="130" t="str">
        <f>IF(Eingabe!AA77&lt;&gt;"",Eingabe!AA77,"-")</f>
        <v>-</v>
      </c>
      <c r="Y21" s="130" t="str">
        <f>IF(Eingabe!AB77&lt;&gt;"",Eingabe!AB77,"-")</f>
        <v>-</v>
      </c>
      <c r="Z21" s="130" t="str">
        <f>IF(Eingabe!AC77&lt;&gt;"",Eingabe!AC77,"-")</f>
        <v>-</v>
      </c>
      <c r="AA21" s="130" t="str">
        <f>IF(Eingabe!AD77&lt;&gt;"",Eingabe!AD77,"-")</f>
        <v>-</v>
      </c>
      <c r="AB21" s="130" t="str">
        <f>IF(Eingabe!AE77&lt;&gt;"",Eingabe!AE77,"-")</f>
        <v>-</v>
      </c>
      <c r="AC21" s="130" t="str">
        <f>IF(Eingabe!AF77&lt;&gt;"",Eingabe!AF77,"-")</f>
        <v>-</v>
      </c>
      <c r="AD21" s="130" t="str">
        <f>IF(Eingabe!AG77&lt;&gt;"",Eingabe!AG77,"-")</f>
        <v>-</v>
      </c>
      <c r="AE21" s="130" t="str">
        <f>IF(Eingabe!AH77&lt;&gt;"",Eingabe!AH77,"-")</f>
        <v>-</v>
      </c>
      <c r="AF21" s="130" t="str">
        <f>IF(Eingabe!AI77&lt;&gt;"",Eingabe!AI77,"-")</f>
        <v>-</v>
      </c>
      <c r="AG21" s="28" t="str">
        <f>IF(Eingabe!AJ77&lt;&gt;"",Eingabe!AJ77,"-")</f>
        <v>-</v>
      </c>
      <c r="AH21" s="273">
        <v>1000</v>
      </c>
      <c r="AI21" s="20">
        <v>2000</v>
      </c>
      <c r="AJ21" s="272">
        <v>4000</v>
      </c>
    </row>
    <row r="22" spans="1:38" ht="12.95" customHeight="1" x14ac:dyDescent="0.2">
      <c r="A22" s="102" t="s">
        <v>7</v>
      </c>
      <c r="B22" s="93" t="s">
        <v>24</v>
      </c>
      <c r="C22" s="28" t="s">
        <v>9</v>
      </c>
      <c r="D22" s="73" t="str">
        <f ca="1">IF(Eingabe!G78&lt;&gt;"",Eingabe!G78,"-")</f>
        <v>-</v>
      </c>
      <c r="E22" s="130" t="str">
        <f ca="1">IF(Eingabe!H78&lt;&gt;"",Eingabe!H78,"-")</f>
        <v>-</v>
      </c>
      <c r="F22" s="130" t="str">
        <f ca="1">IF(Eingabe!I78&lt;&gt;"",Eingabe!I78,"-")</f>
        <v>-</v>
      </c>
      <c r="G22" s="130" t="str">
        <f ca="1">IF(Eingabe!J78&lt;&gt;"",Eingabe!J78,"-")</f>
        <v>-</v>
      </c>
      <c r="H22" s="130" t="str">
        <f ca="1">IF(Eingabe!K78&lt;&gt;"",Eingabe!K78,"-")</f>
        <v>-</v>
      </c>
      <c r="I22" s="130" t="str">
        <f ca="1">IF(Eingabe!L78&lt;&gt;"",Eingabe!L78,"-")</f>
        <v>-</v>
      </c>
      <c r="J22" s="130" t="str">
        <f ca="1">IF(Eingabe!M78&lt;&gt;"",Eingabe!M78,"-")</f>
        <v>-</v>
      </c>
      <c r="K22" s="130" t="str">
        <f ca="1">IF(Eingabe!N78&lt;&gt;"",Eingabe!N78,"-")</f>
        <v>-</v>
      </c>
      <c r="L22" s="130" t="str">
        <f ca="1">IF(Eingabe!O78&lt;&gt;"",Eingabe!O78,"-")</f>
        <v>-</v>
      </c>
      <c r="M22" s="130" t="str">
        <f ca="1">IF(Eingabe!P78&lt;&gt;"",Eingabe!P78,"-")</f>
        <v>-</v>
      </c>
      <c r="N22" s="130" t="str">
        <f ca="1">IF(Eingabe!Q78&lt;&gt;"",Eingabe!Q78,"-")</f>
        <v>-</v>
      </c>
      <c r="O22" s="130" t="str">
        <f ca="1">IF(Eingabe!R78&lt;&gt;"",Eingabe!R78,"-")</f>
        <v>-</v>
      </c>
      <c r="P22" s="130" t="str">
        <f ca="1">IF(Eingabe!S78&lt;&gt;"",Eingabe!S78,"-")</f>
        <v>-</v>
      </c>
      <c r="Q22" s="130" t="str">
        <f ca="1">IF(Eingabe!T78&lt;&gt;"",Eingabe!T78,"-")</f>
        <v>-</v>
      </c>
      <c r="R22" s="130" t="str">
        <f ca="1">IF(Eingabe!U78&lt;&gt;"",Eingabe!U78,"-")</f>
        <v>-</v>
      </c>
      <c r="S22" s="130" t="str">
        <f ca="1">IF(Eingabe!V78&lt;&gt;"",Eingabe!V78,"-")</f>
        <v>-</v>
      </c>
      <c r="T22" s="130" t="str">
        <f ca="1">IF(Eingabe!W78&lt;&gt;"",Eingabe!W78,"-")</f>
        <v>-</v>
      </c>
      <c r="U22" s="130" t="str">
        <f ca="1">IF(Eingabe!X78&lt;&gt;"",Eingabe!X78,"-")</f>
        <v>-</v>
      </c>
      <c r="V22" s="130" t="str">
        <f ca="1">IF(Eingabe!Y78&lt;&gt;"",Eingabe!Y78,"-")</f>
        <v>-</v>
      </c>
      <c r="W22" s="130" t="str">
        <f ca="1">IF(Eingabe!Z78&lt;&gt;"",Eingabe!Z78,"-")</f>
        <v>-</v>
      </c>
      <c r="X22" s="130" t="str">
        <f>IF(Eingabe!AA78&lt;&gt;"",Eingabe!AA78,"-")</f>
        <v>-</v>
      </c>
      <c r="Y22" s="130" t="str">
        <f>IF(Eingabe!AB78&lt;&gt;"",Eingabe!AB78,"-")</f>
        <v>-</v>
      </c>
      <c r="Z22" s="130" t="str">
        <f>IF(Eingabe!AC78&lt;&gt;"",Eingabe!AC78,"-")</f>
        <v>-</v>
      </c>
      <c r="AA22" s="130" t="str">
        <f>IF(Eingabe!AD78&lt;&gt;"",Eingabe!AD78,"-")</f>
        <v>-</v>
      </c>
      <c r="AB22" s="130" t="str">
        <f>IF(Eingabe!AE78&lt;&gt;"",Eingabe!AE78,"-")</f>
        <v>-</v>
      </c>
      <c r="AC22" s="130" t="str">
        <f>IF(Eingabe!AF78&lt;&gt;"",Eingabe!AF78,"-")</f>
        <v>-</v>
      </c>
      <c r="AD22" s="130" t="str">
        <f>IF(Eingabe!AG78&lt;&gt;"",Eingabe!AG78,"-")</f>
        <v>-</v>
      </c>
      <c r="AE22" s="130" t="str">
        <f>IF(Eingabe!AH78&lt;&gt;"",Eingabe!AH78,"-")</f>
        <v>-</v>
      </c>
      <c r="AF22" s="130" t="str">
        <f>IF(Eingabe!AI78&lt;&gt;"",Eingabe!AI78,"-")</f>
        <v>-</v>
      </c>
      <c r="AG22" s="28" t="str">
        <f>IF(Eingabe!AJ78&lt;&gt;"",Eingabe!AJ78,"-")</f>
        <v>-</v>
      </c>
      <c r="AH22" s="273">
        <v>80</v>
      </c>
      <c r="AI22" s="20">
        <v>150</v>
      </c>
      <c r="AJ22" s="272">
        <v>300</v>
      </c>
    </row>
    <row r="23" spans="1:38" ht="12.95" customHeight="1" x14ac:dyDescent="0.2">
      <c r="A23" s="102" t="s">
        <v>7</v>
      </c>
      <c r="B23" s="93" t="s">
        <v>23</v>
      </c>
      <c r="C23" s="28" t="s">
        <v>9</v>
      </c>
      <c r="D23" s="73" t="str">
        <f ca="1">IF(Eingabe!G79&lt;&gt;"",Eingabe!G79,"-")</f>
        <v>-</v>
      </c>
      <c r="E23" s="130" t="str">
        <f ca="1">IF(Eingabe!H79&lt;&gt;"",Eingabe!H79,"-")</f>
        <v>-</v>
      </c>
      <c r="F23" s="130" t="str">
        <f ca="1">IF(Eingabe!I79&lt;&gt;"",Eingabe!I79,"-")</f>
        <v>-</v>
      </c>
      <c r="G23" s="130" t="str">
        <f ca="1">IF(Eingabe!J79&lt;&gt;"",Eingabe!J79,"-")</f>
        <v>-</v>
      </c>
      <c r="H23" s="130" t="str">
        <f ca="1">IF(Eingabe!K79&lt;&gt;"",Eingabe!K79,"-")</f>
        <v>-</v>
      </c>
      <c r="I23" s="130" t="str">
        <f ca="1">IF(Eingabe!L79&lt;&gt;"",Eingabe!L79,"-")</f>
        <v>-</v>
      </c>
      <c r="J23" s="130" t="str">
        <f ca="1">IF(Eingabe!M79&lt;&gt;"",Eingabe!M79,"-")</f>
        <v>-</v>
      </c>
      <c r="K23" s="130" t="str">
        <f ca="1">IF(Eingabe!N79&lt;&gt;"",Eingabe!N79,"-")</f>
        <v>-</v>
      </c>
      <c r="L23" s="130" t="str">
        <f ca="1">IF(Eingabe!O79&lt;&gt;"",Eingabe!O79,"-")</f>
        <v>-</v>
      </c>
      <c r="M23" s="130" t="str">
        <f ca="1">IF(Eingabe!P79&lt;&gt;"",Eingabe!P79,"-")</f>
        <v>-</v>
      </c>
      <c r="N23" s="130" t="str">
        <f ca="1">IF(Eingabe!Q79&lt;&gt;"",Eingabe!Q79,"-")</f>
        <v>-</v>
      </c>
      <c r="O23" s="130" t="str">
        <f ca="1">IF(Eingabe!R79&lt;&gt;"",Eingabe!R79,"-")</f>
        <v>-</v>
      </c>
      <c r="P23" s="130" t="str">
        <f ca="1">IF(Eingabe!S79&lt;&gt;"",Eingabe!S79,"-")</f>
        <v>-</v>
      </c>
      <c r="Q23" s="130" t="str">
        <f ca="1">IF(Eingabe!T79&lt;&gt;"",Eingabe!T79,"-")</f>
        <v>-</v>
      </c>
      <c r="R23" s="130" t="str">
        <f ca="1">IF(Eingabe!U79&lt;&gt;"",Eingabe!U79,"-")</f>
        <v>-</v>
      </c>
      <c r="S23" s="130" t="str">
        <f ca="1">IF(Eingabe!V79&lt;&gt;"",Eingabe!V79,"-")</f>
        <v>-</v>
      </c>
      <c r="T23" s="130" t="str">
        <f ca="1">IF(Eingabe!W79&lt;&gt;"",Eingabe!W79,"-")</f>
        <v>-</v>
      </c>
      <c r="U23" s="130" t="str">
        <f ca="1">IF(Eingabe!X79&lt;&gt;"",Eingabe!X79,"-")</f>
        <v>-</v>
      </c>
      <c r="V23" s="130" t="str">
        <f ca="1">IF(Eingabe!Y79&lt;&gt;"",Eingabe!Y79,"-")</f>
        <v>-</v>
      </c>
      <c r="W23" s="130" t="str">
        <f ca="1">IF(Eingabe!Z79&lt;&gt;"",Eingabe!Z79,"-")</f>
        <v>-</v>
      </c>
      <c r="X23" s="130" t="str">
        <f>IF(Eingabe!AA79&lt;&gt;"",Eingabe!AA79,"-")</f>
        <v>-</v>
      </c>
      <c r="Y23" s="130" t="str">
        <f>IF(Eingabe!AB79&lt;&gt;"",Eingabe!AB79,"-")</f>
        <v>-</v>
      </c>
      <c r="Z23" s="130" t="str">
        <f>IF(Eingabe!AC79&lt;&gt;"",Eingabe!AC79,"-")</f>
        <v>-</v>
      </c>
      <c r="AA23" s="130" t="str">
        <f>IF(Eingabe!AD79&lt;&gt;"",Eingabe!AD79,"-")</f>
        <v>-</v>
      </c>
      <c r="AB23" s="130" t="str">
        <f>IF(Eingabe!AE79&lt;&gt;"",Eingabe!AE79,"-")</f>
        <v>-</v>
      </c>
      <c r="AC23" s="130" t="str">
        <f>IF(Eingabe!AF79&lt;&gt;"",Eingabe!AF79,"-")</f>
        <v>-</v>
      </c>
      <c r="AD23" s="130" t="str">
        <f>IF(Eingabe!AG79&lt;&gt;"",Eingabe!AG79,"-")</f>
        <v>-</v>
      </c>
      <c r="AE23" s="130" t="str">
        <f>IF(Eingabe!AH79&lt;&gt;"",Eingabe!AH79,"-")</f>
        <v>-</v>
      </c>
      <c r="AF23" s="130" t="str">
        <f>IF(Eingabe!AI79&lt;&gt;"",Eingabe!AI79,"-")</f>
        <v>-</v>
      </c>
      <c r="AG23" s="28" t="str">
        <f>IF(Eingabe!AJ79&lt;&gt;"",Eingabe!AJ79,"-")</f>
        <v>-</v>
      </c>
      <c r="AH23" s="273">
        <v>20</v>
      </c>
      <c r="AI23" s="20">
        <v>50</v>
      </c>
      <c r="AJ23" s="272">
        <v>100</v>
      </c>
    </row>
    <row r="24" spans="1:38" ht="12.95" customHeight="1" x14ac:dyDescent="0.2">
      <c r="A24" s="102" t="s">
        <v>7</v>
      </c>
      <c r="B24" s="93" t="s">
        <v>25</v>
      </c>
      <c r="C24" s="28" t="s">
        <v>9</v>
      </c>
      <c r="D24" s="73" t="str">
        <f ca="1">IF(Eingabe!G80&lt;&gt;"",Eingabe!G80,"-")</f>
        <v>-</v>
      </c>
      <c r="E24" s="130" t="str">
        <f ca="1">IF(Eingabe!H80&lt;&gt;"",Eingabe!H80,"-")</f>
        <v>-</v>
      </c>
      <c r="F24" s="130" t="str">
        <f ca="1">IF(Eingabe!I80&lt;&gt;"",Eingabe!I80,"-")</f>
        <v>-</v>
      </c>
      <c r="G24" s="130" t="str">
        <f ca="1">IF(Eingabe!J80&lt;&gt;"",Eingabe!J80,"-")</f>
        <v>-</v>
      </c>
      <c r="H24" s="130" t="str">
        <f ca="1">IF(Eingabe!K80&lt;&gt;"",Eingabe!K80,"-")</f>
        <v>-</v>
      </c>
      <c r="I24" s="130" t="str">
        <f ca="1">IF(Eingabe!L80&lt;&gt;"",Eingabe!L80,"-")</f>
        <v>-</v>
      </c>
      <c r="J24" s="130" t="str">
        <f ca="1">IF(Eingabe!M80&lt;&gt;"",Eingabe!M80,"-")</f>
        <v>-</v>
      </c>
      <c r="K24" s="130" t="str">
        <f ca="1">IF(Eingabe!N80&lt;&gt;"",Eingabe!N80,"-")</f>
        <v>-</v>
      </c>
      <c r="L24" s="130" t="str">
        <f ca="1">IF(Eingabe!O80&lt;&gt;"",Eingabe!O80,"-")</f>
        <v>-</v>
      </c>
      <c r="M24" s="130" t="str">
        <f ca="1">IF(Eingabe!P80&lt;&gt;"",Eingabe!P80,"-")</f>
        <v>-</v>
      </c>
      <c r="N24" s="130" t="str">
        <f ca="1">IF(Eingabe!Q80&lt;&gt;"",Eingabe!Q80,"-")</f>
        <v>-</v>
      </c>
      <c r="O24" s="130" t="str">
        <f ca="1">IF(Eingabe!R80&lt;&gt;"",Eingabe!R80,"-")</f>
        <v>-</v>
      </c>
      <c r="P24" s="130" t="str">
        <f ca="1">IF(Eingabe!S80&lt;&gt;"",Eingabe!S80,"-")</f>
        <v>-</v>
      </c>
      <c r="Q24" s="130" t="str">
        <f ca="1">IF(Eingabe!T80&lt;&gt;"",Eingabe!T80,"-")</f>
        <v>-</v>
      </c>
      <c r="R24" s="130" t="str">
        <f ca="1">IF(Eingabe!U80&lt;&gt;"",Eingabe!U80,"-")</f>
        <v>-</v>
      </c>
      <c r="S24" s="130" t="str">
        <f ca="1">IF(Eingabe!V80&lt;&gt;"",Eingabe!V80,"-")</f>
        <v>-</v>
      </c>
      <c r="T24" s="130" t="str">
        <f ca="1">IF(Eingabe!W80&lt;&gt;"",Eingabe!W80,"-")</f>
        <v>-</v>
      </c>
      <c r="U24" s="130" t="str">
        <f ca="1">IF(Eingabe!X80&lt;&gt;"",Eingabe!X80,"-")</f>
        <v>-</v>
      </c>
      <c r="V24" s="130" t="str">
        <f ca="1">IF(Eingabe!Y80&lt;&gt;"",Eingabe!Y80,"-")</f>
        <v>-</v>
      </c>
      <c r="W24" s="130" t="str">
        <f ca="1">IF(Eingabe!Z80&lt;&gt;"",Eingabe!Z80,"-")</f>
        <v>-</v>
      </c>
      <c r="X24" s="130" t="str">
        <f>IF(Eingabe!AA80&lt;&gt;"",Eingabe!AA80,"-")</f>
        <v>-</v>
      </c>
      <c r="Y24" s="130" t="str">
        <f>IF(Eingabe!AB80&lt;&gt;"",Eingabe!AB80,"-")</f>
        <v>-</v>
      </c>
      <c r="Z24" s="130" t="str">
        <f>IF(Eingabe!AC80&lt;&gt;"",Eingabe!AC80,"-")</f>
        <v>-</v>
      </c>
      <c r="AA24" s="130" t="str">
        <f>IF(Eingabe!AD80&lt;&gt;"",Eingabe!AD80,"-")</f>
        <v>-</v>
      </c>
      <c r="AB24" s="130" t="str">
        <f>IF(Eingabe!AE80&lt;&gt;"",Eingabe!AE80,"-")</f>
        <v>-</v>
      </c>
      <c r="AC24" s="130" t="str">
        <f>IF(Eingabe!AF80&lt;&gt;"",Eingabe!AF80,"-")</f>
        <v>-</v>
      </c>
      <c r="AD24" s="130" t="str">
        <f>IF(Eingabe!AG80&lt;&gt;"",Eingabe!AG80,"-")</f>
        <v>-</v>
      </c>
      <c r="AE24" s="130" t="str">
        <f>IF(Eingabe!AH80&lt;&gt;"",Eingabe!AH80,"-")</f>
        <v>-</v>
      </c>
      <c r="AF24" s="130" t="str">
        <f>IF(Eingabe!AI80&lt;&gt;"",Eingabe!AI80,"-")</f>
        <v>-</v>
      </c>
      <c r="AG24" s="28" t="str">
        <f>IF(Eingabe!AJ80&lt;&gt;"",Eingabe!AJ80,"-")</f>
        <v>-</v>
      </c>
      <c r="AH24" s="273">
        <v>5000</v>
      </c>
      <c r="AI24" s="20">
        <v>10000</v>
      </c>
      <c r="AJ24" s="272">
        <v>20000</v>
      </c>
    </row>
    <row r="25" spans="1:38" ht="12.95" customHeight="1" thickBot="1" x14ac:dyDescent="0.25">
      <c r="A25" s="264" t="s">
        <v>7</v>
      </c>
      <c r="B25" s="265" t="s">
        <v>254</v>
      </c>
      <c r="C25" s="268" t="s">
        <v>9</v>
      </c>
      <c r="D25" s="266" t="str">
        <f ca="1">IF(Eingabe!G14&lt;&gt;"",Eingabe!G14,"-")</f>
        <v>-</v>
      </c>
      <c r="E25" s="267" t="str">
        <f ca="1">IF(Eingabe!H14&lt;&gt;"",Eingabe!H14,"-")</f>
        <v>-</v>
      </c>
      <c r="F25" s="267" t="str">
        <f ca="1">IF(Eingabe!I14&lt;&gt;"",Eingabe!I14,"-")</f>
        <v>-</v>
      </c>
      <c r="G25" s="267" t="str">
        <f ca="1">IF(Eingabe!J14&lt;&gt;"",Eingabe!J14,"-")</f>
        <v>-</v>
      </c>
      <c r="H25" s="267" t="str">
        <f ca="1">IF(Eingabe!K14&lt;&gt;"",Eingabe!K14,"-")</f>
        <v>-</v>
      </c>
      <c r="I25" s="267" t="str">
        <f ca="1">IF(Eingabe!L14&lt;&gt;"",Eingabe!L14,"-")</f>
        <v>-</v>
      </c>
      <c r="J25" s="267" t="str">
        <f ca="1">IF(Eingabe!M14&lt;&gt;"",Eingabe!M14,"-")</f>
        <v>-</v>
      </c>
      <c r="K25" s="267" t="str">
        <f ca="1">IF(Eingabe!N14&lt;&gt;"",Eingabe!N14,"-")</f>
        <v>-</v>
      </c>
      <c r="L25" s="267" t="str">
        <f ca="1">IF(Eingabe!O14&lt;&gt;"",Eingabe!O14,"-")</f>
        <v>-</v>
      </c>
      <c r="M25" s="267" t="str">
        <f ca="1">IF(Eingabe!P14&lt;&gt;"",Eingabe!P14,"-")</f>
        <v>-</v>
      </c>
      <c r="N25" s="267" t="str">
        <f ca="1">IF(Eingabe!Q14&lt;&gt;"",Eingabe!Q14,"-")</f>
        <v>-</v>
      </c>
      <c r="O25" s="267" t="str">
        <f ca="1">IF(Eingabe!R14&lt;&gt;"",Eingabe!R14,"-")</f>
        <v>-</v>
      </c>
      <c r="P25" s="267" t="str">
        <f ca="1">IF(Eingabe!S14&lt;&gt;"",Eingabe!S14,"-")</f>
        <v>-</v>
      </c>
      <c r="Q25" s="267" t="str">
        <f ca="1">IF(Eingabe!T14&lt;&gt;"",Eingabe!T14,"-")</f>
        <v>-</v>
      </c>
      <c r="R25" s="267" t="str">
        <f ca="1">IF(Eingabe!U14&lt;&gt;"",Eingabe!U14,"-")</f>
        <v>-</v>
      </c>
      <c r="S25" s="267" t="str">
        <f ca="1">IF(Eingabe!V14&lt;&gt;"",Eingabe!V14,"-")</f>
        <v>-</v>
      </c>
      <c r="T25" s="267" t="str">
        <f ca="1">IF(Eingabe!W14&lt;&gt;"",Eingabe!W14,"-")</f>
        <v>-</v>
      </c>
      <c r="U25" s="267" t="str">
        <f ca="1">IF(Eingabe!X14&lt;&gt;"",Eingabe!X14,"-")</f>
        <v>-</v>
      </c>
      <c r="V25" s="267" t="str">
        <f ca="1">IF(Eingabe!Y14&lt;&gt;"",Eingabe!Y14,"-")</f>
        <v>-</v>
      </c>
      <c r="W25" s="267" t="str">
        <f ca="1">IF(Eingabe!Z14&lt;&gt;"",Eingabe!Z14,"-")</f>
        <v>-</v>
      </c>
      <c r="X25" s="267" t="str">
        <f>IF(Eingabe!AA14&lt;&gt;"",Eingabe!AA14,"-")</f>
        <v>-</v>
      </c>
      <c r="Y25" s="267" t="str">
        <f>IF(Eingabe!AB14&lt;&gt;"",Eingabe!AB14,"-")</f>
        <v>-</v>
      </c>
      <c r="Z25" s="267" t="str">
        <f>IF(Eingabe!AC14&lt;&gt;"",Eingabe!AC14,"-")</f>
        <v>-</v>
      </c>
      <c r="AA25" s="267" t="str">
        <f>IF(Eingabe!AD14&lt;&gt;"",Eingabe!AD14,"-")</f>
        <v>-</v>
      </c>
      <c r="AB25" s="267" t="str">
        <f>IF(Eingabe!AE14&lt;&gt;"",Eingabe!AE14,"-")</f>
        <v>-</v>
      </c>
      <c r="AC25" s="267" t="str">
        <f>IF(Eingabe!AF14&lt;&gt;"",Eingabe!AF14,"-")</f>
        <v>-</v>
      </c>
      <c r="AD25" s="267" t="str">
        <f>IF(Eingabe!AG14&lt;&gt;"",Eingabe!AG14,"-")</f>
        <v>-</v>
      </c>
      <c r="AE25" s="267" t="str">
        <f>IF(Eingabe!AH14&lt;&gt;"",Eingabe!AH14,"-")</f>
        <v>-</v>
      </c>
      <c r="AF25" s="267" t="str">
        <f>IF(Eingabe!AI14&lt;&gt;"",Eingabe!AI14,"-")</f>
        <v>-</v>
      </c>
      <c r="AG25" s="268" t="str">
        <f>IF(Eingabe!AJ14&lt;&gt;"",Eingabe!AJ14,"-")</f>
        <v>-</v>
      </c>
      <c r="AH25" s="274">
        <v>150</v>
      </c>
      <c r="AI25" s="280">
        <v>250</v>
      </c>
      <c r="AJ25" s="275">
        <v>500</v>
      </c>
    </row>
    <row r="26" spans="1:38" ht="12.95" customHeight="1" x14ac:dyDescent="0.2">
      <c r="A26" s="91"/>
      <c r="B26"/>
      <c r="C26"/>
      <c r="D26"/>
      <c r="E26"/>
      <c r="F26"/>
      <c r="G26"/>
      <c r="H26"/>
      <c r="I26"/>
    </row>
    <row r="27" spans="1:38" ht="72" customHeight="1" x14ac:dyDescent="0.2">
      <c r="A27" s="277" t="s">
        <v>256</v>
      </c>
      <c r="B27" s="544" t="s">
        <v>258</v>
      </c>
      <c r="C27" s="544"/>
      <c r="D27" s="544"/>
      <c r="E27" s="544"/>
      <c r="F27" s="544"/>
      <c r="G27" s="544"/>
      <c r="H27" s="544"/>
      <c r="I27" s="544"/>
      <c r="J27" s="544"/>
      <c r="K27" s="544"/>
      <c r="L27" s="544"/>
      <c r="M27" s="544"/>
      <c r="N27" s="544"/>
      <c r="O27" s="544"/>
      <c r="P27" s="544"/>
      <c r="Q27" s="544"/>
      <c r="R27" s="544"/>
      <c r="S27" s="544"/>
      <c r="T27" s="544"/>
      <c r="U27" s="544"/>
      <c r="V27" s="544"/>
      <c r="W27" s="544"/>
      <c r="X27" s="544"/>
      <c r="Y27" s="544"/>
      <c r="Z27" s="544"/>
      <c r="AA27" s="544"/>
      <c r="AB27" s="544"/>
      <c r="AC27" s="544"/>
      <c r="AD27" s="544"/>
      <c r="AE27" s="544"/>
      <c r="AF27" s="544"/>
      <c r="AG27" s="544"/>
      <c r="AH27" s="544"/>
      <c r="AI27" s="544"/>
      <c r="AJ27" s="544"/>
      <c r="AK27" s="544"/>
      <c r="AL27" s="544"/>
    </row>
    <row r="28" spans="1:38" ht="36" customHeight="1" x14ac:dyDescent="0.2">
      <c r="A28" s="277" t="s">
        <v>257</v>
      </c>
      <c r="B28" s="544" t="s">
        <v>259</v>
      </c>
      <c r="C28" s="544"/>
      <c r="D28" s="544"/>
      <c r="E28" s="544"/>
      <c r="F28" s="544"/>
      <c r="G28" s="544"/>
      <c r="H28" s="544"/>
      <c r="I28" s="544"/>
      <c r="J28" s="544"/>
      <c r="K28" s="544"/>
      <c r="L28" s="544"/>
      <c r="M28" s="544"/>
      <c r="N28" s="544"/>
      <c r="O28" s="544"/>
      <c r="P28" s="544"/>
      <c r="Q28" s="544"/>
      <c r="R28" s="544"/>
      <c r="S28" s="544"/>
      <c r="T28" s="544"/>
      <c r="U28" s="544"/>
      <c r="V28" s="544"/>
      <c r="W28" s="544"/>
      <c r="X28" s="544"/>
      <c r="Y28" s="544"/>
      <c r="Z28" s="544"/>
      <c r="AA28" s="544"/>
      <c r="AB28" s="544"/>
      <c r="AC28" s="544"/>
      <c r="AD28" s="544"/>
      <c r="AE28" s="544"/>
      <c r="AF28" s="544"/>
      <c r="AG28" s="544"/>
      <c r="AH28" s="544"/>
      <c r="AI28" s="544"/>
      <c r="AJ28" s="544"/>
      <c r="AK28" s="544"/>
      <c r="AL28" s="544"/>
    </row>
    <row r="29" spans="1:38" ht="12.95" customHeight="1" x14ac:dyDescent="0.2">
      <c r="A29" s="277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</row>
    <row r="30" spans="1:38" ht="12.95" customHeight="1" x14ac:dyDescent="0.2">
      <c r="A30" s="2"/>
      <c r="B30" s="271" t="s">
        <v>249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/>
      <c r="AJ30"/>
      <c r="AK30"/>
    </row>
    <row r="31" spans="1:38" ht="12.95" customHeight="1" x14ac:dyDescent="0.2">
      <c r="A31"/>
      <c r="B31" s="459" t="s">
        <v>272</v>
      </c>
      <c r="C31" s="618"/>
      <c r="D31" s="618"/>
      <c r="E31" s="618"/>
      <c r="F31" s="618"/>
      <c r="G31" s="618"/>
      <c r="H31" s="618"/>
      <c r="I31" s="618"/>
      <c r="J31" s="618"/>
      <c r="K31" s="618"/>
      <c r="L31" s="618"/>
      <c r="M31" s="618"/>
      <c r="N31" s="618"/>
      <c r="O31" s="618"/>
      <c r="P31" s="618"/>
      <c r="Q31" s="618"/>
      <c r="R31" s="618"/>
      <c r="S31" s="618"/>
      <c r="T31" s="618"/>
      <c r="U31" s="618"/>
      <c r="V31" s="618"/>
      <c r="W31" s="618"/>
      <c r="X31" s="618"/>
      <c r="Y31" s="618"/>
      <c r="Z31" s="618"/>
      <c r="AA31" s="618"/>
      <c r="AB31" s="618"/>
      <c r="AC31" s="618"/>
      <c r="AD31" s="618"/>
      <c r="AE31" s="618"/>
      <c r="AF31" s="618"/>
      <c r="AG31" s="618"/>
      <c r="AH31" s="618"/>
      <c r="AI31" s="618"/>
      <c r="AJ31" s="618"/>
      <c r="AK31"/>
    </row>
    <row r="32" spans="1:38" ht="26.1" customHeight="1" x14ac:dyDescent="0.2">
      <c r="A32" s="110"/>
      <c r="B32" s="460" t="s">
        <v>152</v>
      </c>
      <c r="C32" s="460"/>
      <c r="D32" s="460"/>
      <c r="E32" s="460"/>
      <c r="F32" s="460"/>
      <c r="G32" s="460"/>
      <c r="H32" s="460"/>
      <c r="I32" s="460"/>
      <c r="J32" s="460"/>
      <c r="K32" s="460"/>
      <c r="L32" s="460"/>
      <c r="M32" s="460"/>
      <c r="N32" s="460"/>
      <c r="O32" s="460"/>
      <c r="P32" s="460"/>
      <c r="Q32" s="460"/>
      <c r="R32" s="460"/>
      <c r="S32" s="460"/>
      <c r="T32" s="460"/>
      <c r="U32" s="460"/>
      <c r="V32" s="460"/>
      <c r="W32" s="460"/>
      <c r="X32" s="460"/>
      <c r="Y32" s="460"/>
      <c r="Z32" s="460"/>
      <c r="AA32" s="460"/>
      <c r="AB32" s="460"/>
      <c r="AC32" s="460"/>
      <c r="AD32" s="460"/>
      <c r="AE32" s="460"/>
      <c r="AF32" s="460"/>
      <c r="AG32" s="460"/>
      <c r="AH32" s="460"/>
      <c r="AI32" s="460"/>
      <c r="AJ32" s="460"/>
      <c r="AK32" s="213"/>
    </row>
    <row r="33" spans="1:9" ht="12.95" customHeight="1" x14ac:dyDescent="0.2">
      <c r="A33" s="110"/>
      <c r="B33" s="108"/>
      <c r="C33"/>
      <c r="D33"/>
      <c r="E33"/>
      <c r="F33"/>
      <c r="G33"/>
      <c r="H33"/>
      <c r="I33"/>
    </row>
    <row r="34" spans="1:9" ht="12.95" customHeight="1" x14ac:dyDescent="0.2">
      <c r="A34" s="110"/>
      <c r="B34" s="109"/>
      <c r="C34"/>
      <c r="D34"/>
      <c r="E34"/>
      <c r="F34"/>
      <c r="G34"/>
      <c r="H34"/>
      <c r="I34"/>
    </row>
    <row r="35" spans="1:9" ht="12.95" customHeight="1" x14ac:dyDescent="0.2"/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formatColumns="0" formatRows="0"/>
  <mergeCells count="11">
    <mergeCell ref="AJ3:AJ6"/>
    <mergeCell ref="A3:A6"/>
    <mergeCell ref="B3:B6"/>
    <mergeCell ref="C3:C6"/>
    <mergeCell ref="AH3:AH6"/>
    <mergeCell ref="AI3:AI6"/>
    <mergeCell ref="B8:C8"/>
    <mergeCell ref="B32:AJ32"/>
    <mergeCell ref="B31:AJ31"/>
    <mergeCell ref="B27:AL27"/>
    <mergeCell ref="B28:AL28"/>
  </mergeCells>
  <conditionalFormatting sqref="D16">
    <cfRule type="cellIs" dxfId="324" priority="970" operator="greaterThan">
      <formula>$AJ16</formula>
    </cfRule>
    <cfRule type="cellIs" dxfId="323" priority="971" operator="greaterThan">
      <formula>$AI16</formula>
    </cfRule>
    <cfRule type="cellIs" dxfId="322" priority="972" operator="greaterThan">
      <formula>$AH16</formula>
    </cfRule>
  </conditionalFormatting>
  <conditionalFormatting sqref="D9:D25">
    <cfRule type="containsText" dxfId="321" priority="957" operator="containsText" text="f">
      <formula>NOT(ISERROR(SEARCH("f",D9)))</formula>
    </cfRule>
    <cfRule type="containsText" dxfId="320" priority="960" operator="containsText" text="&lt;">
      <formula>NOT(ISERROR(SEARCH("&lt;",D9)))</formula>
    </cfRule>
    <cfRule type="containsText" dxfId="319" priority="961" operator="containsText" text="n">
      <formula>NOT(ISERROR(SEARCH("n",D9)))</formula>
    </cfRule>
    <cfRule type="cellIs" dxfId="318" priority="973" operator="greaterThan">
      <formula>$AJ9</formula>
    </cfRule>
    <cfRule type="cellIs" dxfId="317" priority="974" operator="greaterThan">
      <formula>$AI9</formula>
    </cfRule>
    <cfRule type="cellIs" dxfId="316" priority="975" operator="greaterThan">
      <formula>$AH9</formula>
    </cfRule>
  </conditionalFormatting>
  <conditionalFormatting sqref="E16">
    <cfRule type="cellIs" dxfId="315" priority="313" operator="greaterThan">
      <formula>$AJ16</formula>
    </cfRule>
    <cfRule type="cellIs" dxfId="314" priority="314" operator="greaterThan">
      <formula>$AI16</formula>
    </cfRule>
    <cfRule type="cellIs" dxfId="313" priority="315" operator="greaterThan">
      <formula>$AH16</formula>
    </cfRule>
  </conditionalFormatting>
  <conditionalFormatting sqref="E9:E14 E16:E25">
    <cfRule type="containsText" dxfId="312" priority="309" operator="containsText" text="f">
      <formula>NOT(ISERROR(SEARCH("f",E9)))</formula>
    </cfRule>
    <cfRule type="containsText" dxfId="311" priority="311" operator="containsText" text="&lt;">
      <formula>NOT(ISERROR(SEARCH("&lt;",E9)))</formula>
    </cfRule>
    <cfRule type="containsText" dxfId="310" priority="312" operator="containsText" text="n">
      <formula>NOT(ISERROR(SEARCH("n",E9)))</formula>
    </cfRule>
    <cfRule type="cellIs" dxfId="309" priority="316" operator="greaterThan">
      <formula>$AJ9</formula>
    </cfRule>
    <cfRule type="cellIs" dxfId="308" priority="317" operator="greaterThan">
      <formula>$AI9</formula>
    </cfRule>
    <cfRule type="cellIs" dxfId="307" priority="318" operator="greaterThan">
      <formula>$AH9</formula>
    </cfRule>
  </conditionalFormatting>
  <conditionalFormatting sqref="F16">
    <cfRule type="cellIs" dxfId="306" priority="303" operator="greaterThan">
      <formula>$AJ16</formula>
    </cfRule>
    <cfRule type="cellIs" dxfId="305" priority="304" operator="greaterThan">
      <formula>$AI16</formula>
    </cfRule>
    <cfRule type="cellIs" dxfId="304" priority="305" operator="greaterThan">
      <formula>$AH16</formula>
    </cfRule>
  </conditionalFormatting>
  <conditionalFormatting sqref="F9:F14 F16:F25">
    <cfRule type="containsText" dxfId="303" priority="299" operator="containsText" text="f">
      <formula>NOT(ISERROR(SEARCH("f",F9)))</formula>
    </cfRule>
    <cfRule type="containsText" dxfId="302" priority="301" operator="containsText" text="&lt;">
      <formula>NOT(ISERROR(SEARCH("&lt;",F9)))</formula>
    </cfRule>
    <cfRule type="containsText" dxfId="301" priority="302" operator="containsText" text="n">
      <formula>NOT(ISERROR(SEARCH("n",F9)))</formula>
    </cfRule>
    <cfRule type="cellIs" dxfId="300" priority="306" operator="greaterThan">
      <formula>$AJ9</formula>
    </cfRule>
    <cfRule type="cellIs" dxfId="299" priority="307" operator="greaterThan">
      <formula>$AI9</formula>
    </cfRule>
    <cfRule type="cellIs" dxfId="298" priority="308" operator="greaterThan">
      <formula>$AH9</formula>
    </cfRule>
  </conditionalFormatting>
  <conditionalFormatting sqref="G16">
    <cfRule type="cellIs" dxfId="297" priority="293" operator="greaterThan">
      <formula>$AJ16</formula>
    </cfRule>
    <cfRule type="cellIs" dxfId="296" priority="294" operator="greaterThan">
      <formula>$AI16</formula>
    </cfRule>
    <cfRule type="cellIs" dxfId="295" priority="295" operator="greaterThan">
      <formula>$AH16</formula>
    </cfRule>
  </conditionalFormatting>
  <conditionalFormatting sqref="G9:G14 G16:G25">
    <cfRule type="containsText" dxfId="294" priority="289" operator="containsText" text="f">
      <formula>NOT(ISERROR(SEARCH("f",G9)))</formula>
    </cfRule>
    <cfRule type="containsText" dxfId="293" priority="291" operator="containsText" text="&lt;">
      <formula>NOT(ISERROR(SEARCH("&lt;",G9)))</formula>
    </cfRule>
    <cfRule type="containsText" dxfId="292" priority="292" operator="containsText" text="n">
      <formula>NOT(ISERROR(SEARCH("n",G9)))</formula>
    </cfRule>
    <cfRule type="cellIs" dxfId="291" priority="296" operator="greaterThan">
      <formula>$AJ9</formula>
    </cfRule>
    <cfRule type="cellIs" dxfId="290" priority="297" operator="greaterThan">
      <formula>$AI9</formula>
    </cfRule>
    <cfRule type="cellIs" dxfId="289" priority="298" operator="greaterThan">
      <formula>$AH9</formula>
    </cfRule>
  </conditionalFormatting>
  <conditionalFormatting sqref="H16">
    <cfRule type="cellIs" dxfId="288" priority="283" operator="greaterThan">
      <formula>$AJ16</formula>
    </cfRule>
    <cfRule type="cellIs" dxfId="287" priority="284" operator="greaterThan">
      <formula>$AI16</formula>
    </cfRule>
    <cfRule type="cellIs" dxfId="286" priority="285" operator="greaterThan">
      <formula>$AH16</formula>
    </cfRule>
  </conditionalFormatting>
  <conditionalFormatting sqref="H9:H14 H16:H25">
    <cfRule type="containsText" dxfId="285" priority="279" operator="containsText" text="f">
      <formula>NOT(ISERROR(SEARCH("f",H9)))</formula>
    </cfRule>
    <cfRule type="containsText" dxfId="284" priority="281" operator="containsText" text="&lt;">
      <formula>NOT(ISERROR(SEARCH("&lt;",H9)))</formula>
    </cfRule>
    <cfRule type="containsText" dxfId="283" priority="282" operator="containsText" text="n">
      <formula>NOT(ISERROR(SEARCH("n",H9)))</formula>
    </cfRule>
    <cfRule type="cellIs" dxfId="282" priority="286" operator="greaterThan">
      <formula>$AJ9</formula>
    </cfRule>
    <cfRule type="cellIs" dxfId="281" priority="287" operator="greaterThan">
      <formula>$AI9</formula>
    </cfRule>
    <cfRule type="cellIs" dxfId="280" priority="288" operator="greaterThan">
      <formula>$AH9</formula>
    </cfRule>
  </conditionalFormatting>
  <conditionalFormatting sqref="I16">
    <cfRule type="cellIs" dxfId="279" priority="273" operator="greaterThan">
      <formula>$AJ16</formula>
    </cfRule>
    <cfRule type="cellIs" dxfId="278" priority="274" operator="greaterThan">
      <formula>$AI16</formula>
    </cfRule>
    <cfRule type="cellIs" dxfId="277" priority="275" operator="greaterThan">
      <formula>$AH16</formula>
    </cfRule>
  </conditionalFormatting>
  <conditionalFormatting sqref="I9:I14 I16:I25">
    <cfRule type="containsText" dxfId="276" priority="269" operator="containsText" text="f">
      <formula>NOT(ISERROR(SEARCH("f",I9)))</formula>
    </cfRule>
    <cfRule type="containsText" dxfId="275" priority="271" operator="containsText" text="&lt;">
      <formula>NOT(ISERROR(SEARCH("&lt;",I9)))</formula>
    </cfRule>
    <cfRule type="containsText" dxfId="274" priority="272" operator="containsText" text="n">
      <formula>NOT(ISERROR(SEARCH("n",I9)))</formula>
    </cfRule>
    <cfRule type="cellIs" dxfId="273" priority="276" operator="greaterThan">
      <formula>$AJ9</formula>
    </cfRule>
    <cfRule type="cellIs" dxfId="272" priority="277" operator="greaterThan">
      <formula>$AI9</formula>
    </cfRule>
    <cfRule type="cellIs" dxfId="271" priority="278" operator="greaterThan">
      <formula>$AH9</formula>
    </cfRule>
  </conditionalFormatting>
  <conditionalFormatting sqref="J16">
    <cfRule type="cellIs" dxfId="270" priority="263" operator="greaterThan">
      <formula>$AJ16</formula>
    </cfRule>
    <cfRule type="cellIs" dxfId="269" priority="264" operator="greaterThan">
      <formula>$AI16</formula>
    </cfRule>
    <cfRule type="cellIs" dxfId="268" priority="265" operator="greaterThan">
      <formula>$AH16</formula>
    </cfRule>
  </conditionalFormatting>
  <conditionalFormatting sqref="J9:J14 J16:J25">
    <cfRule type="containsText" dxfId="267" priority="259" operator="containsText" text="f">
      <formula>NOT(ISERROR(SEARCH("f",J9)))</formula>
    </cfRule>
    <cfRule type="containsText" dxfId="266" priority="261" operator="containsText" text="&lt;">
      <formula>NOT(ISERROR(SEARCH("&lt;",J9)))</formula>
    </cfRule>
    <cfRule type="containsText" dxfId="265" priority="262" operator="containsText" text="n">
      <formula>NOT(ISERROR(SEARCH("n",J9)))</formula>
    </cfRule>
    <cfRule type="cellIs" dxfId="264" priority="266" operator="greaterThan">
      <formula>$AJ9</formula>
    </cfRule>
    <cfRule type="cellIs" dxfId="263" priority="267" operator="greaterThan">
      <formula>$AI9</formula>
    </cfRule>
    <cfRule type="cellIs" dxfId="262" priority="268" operator="greaterThan">
      <formula>$AH9</formula>
    </cfRule>
  </conditionalFormatting>
  <conditionalFormatting sqref="K16">
    <cfRule type="cellIs" dxfId="261" priority="253" operator="greaterThan">
      <formula>$AJ16</formula>
    </cfRule>
    <cfRule type="cellIs" dxfId="260" priority="254" operator="greaterThan">
      <formula>$AI16</formula>
    </cfRule>
    <cfRule type="cellIs" dxfId="259" priority="255" operator="greaterThan">
      <formula>$AH16</formula>
    </cfRule>
  </conditionalFormatting>
  <conditionalFormatting sqref="K9:K14 K16:K25">
    <cfRule type="containsText" dxfId="258" priority="249" operator="containsText" text="f">
      <formula>NOT(ISERROR(SEARCH("f",K9)))</formula>
    </cfRule>
    <cfRule type="containsText" dxfId="257" priority="251" operator="containsText" text="&lt;">
      <formula>NOT(ISERROR(SEARCH("&lt;",K9)))</formula>
    </cfRule>
    <cfRule type="containsText" dxfId="256" priority="252" operator="containsText" text="n">
      <formula>NOT(ISERROR(SEARCH("n",K9)))</formula>
    </cfRule>
    <cfRule type="cellIs" dxfId="255" priority="256" operator="greaterThan">
      <formula>$AJ9</formula>
    </cfRule>
    <cfRule type="cellIs" dxfId="254" priority="257" operator="greaterThan">
      <formula>$AI9</formula>
    </cfRule>
    <cfRule type="cellIs" dxfId="253" priority="258" operator="greaterThan">
      <formula>$AH9</formula>
    </cfRule>
  </conditionalFormatting>
  <conditionalFormatting sqref="L16">
    <cfRule type="cellIs" dxfId="252" priority="243" operator="greaterThan">
      <formula>$AJ16</formula>
    </cfRule>
    <cfRule type="cellIs" dxfId="251" priority="244" operator="greaterThan">
      <formula>$AI16</formula>
    </cfRule>
    <cfRule type="cellIs" dxfId="250" priority="245" operator="greaterThan">
      <formula>$AH16</formula>
    </cfRule>
  </conditionalFormatting>
  <conditionalFormatting sqref="L9:L14 L16:L25">
    <cfRule type="containsText" dxfId="249" priority="239" operator="containsText" text="f">
      <formula>NOT(ISERROR(SEARCH("f",L9)))</formula>
    </cfRule>
    <cfRule type="containsText" dxfId="248" priority="241" operator="containsText" text="&lt;">
      <formula>NOT(ISERROR(SEARCH("&lt;",L9)))</formula>
    </cfRule>
    <cfRule type="containsText" dxfId="247" priority="242" operator="containsText" text="n">
      <formula>NOT(ISERROR(SEARCH("n",L9)))</formula>
    </cfRule>
    <cfRule type="cellIs" dxfId="246" priority="246" operator="greaterThan">
      <formula>$AJ9</formula>
    </cfRule>
    <cfRule type="cellIs" dxfId="245" priority="247" operator="greaterThan">
      <formula>$AI9</formula>
    </cfRule>
    <cfRule type="cellIs" dxfId="244" priority="248" operator="greaterThan">
      <formula>$AH9</formula>
    </cfRule>
  </conditionalFormatting>
  <conditionalFormatting sqref="M16">
    <cfRule type="cellIs" dxfId="243" priority="233" operator="greaterThan">
      <formula>$AJ16</formula>
    </cfRule>
    <cfRule type="cellIs" dxfId="242" priority="234" operator="greaterThan">
      <formula>$AI16</formula>
    </cfRule>
    <cfRule type="cellIs" dxfId="241" priority="235" operator="greaterThan">
      <formula>$AH16</formula>
    </cfRule>
  </conditionalFormatting>
  <conditionalFormatting sqref="M9:M14 M16:M25">
    <cfRule type="containsText" dxfId="240" priority="229" operator="containsText" text="f">
      <formula>NOT(ISERROR(SEARCH("f",M9)))</formula>
    </cfRule>
    <cfRule type="containsText" dxfId="239" priority="231" operator="containsText" text="&lt;">
      <formula>NOT(ISERROR(SEARCH("&lt;",M9)))</formula>
    </cfRule>
    <cfRule type="containsText" dxfId="238" priority="232" operator="containsText" text="n">
      <formula>NOT(ISERROR(SEARCH("n",M9)))</formula>
    </cfRule>
    <cfRule type="cellIs" dxfId="237" priority="236" operator="greaterThan">
      <formula>$AJ9</formula>
    </cfRule>
    <cfRule type="cellIs" dxfId="236" priority="237" operator="greaterThan">
      <formula>$AI9</formula>
    </cfRule>
    <cfRule type="cellIs" dxfId="235" priority="238" operator="greaterThan">
      <formula>$AH9</formula>
    </cfRule>
  </conditionalFormatting>
  <conditionalFormatting sqref="N16">
    <cfRule type="cellIs" dxfId="234" priority="223" operator="greaterThan">
      <formula>$AJ16</formula>
    </cfRule>
    <cfRule type="cellIs" dxfId="233" priority="224" operator="greaterThan">
      <formula>$AI16</formula>
    </cfRule>
    <cfRule type="cellIs" dxfId="232" priority="225" operator="greaterThan">
      <formula>$AH16</formula>
    </cfRule>
  </conditionalFormatting>
  <conditionalFormatting sqref="N9:N14 N16:N25">
    <cfRule type="containsText" dxfId="231" priority="219" operator="containsText" text="f">
      <formula>NOT(ISERROR(SEARCH("f",N9)))</formula>
    </cfRule>
    <cfRule type="containsText" dxfId="230" priority="221" operator="containsText" text="&lt;">
      <formula>NOT(ISERROR(SEARCH("&lt;",N9)))</formula>
    </cfRule>
    <cfRule type="containsText" dxfId="229" priority="222" operator="containsText" text="n">
      <formula>NOT(ISERROR(SEARCH("n",N9)))</formula>
    </cfRule>
    <cfRule type="cellIs" dxfId="228" priority="226" operator="greaterThan">
      <formula>$AJ9</formula>
    </cfRule>
    <cfRule type="cellIs" dxfId="227" priority="227" operator="greaterThan">
      <formula>$AI9</formula>
    </cfRule>
    <cfRule type="cellIs" dxfId="226" priority="228" operator="greaterThan">
      <formula>$AH9</formula>
    </cfRule>
  </conditionalFormatting>
  <conditionalFormatting sqref="O16">
    <cfRule type="cellIs" dxfId="225" priority="213" operator="greaterThan">
      <formula>$AJ16</formula>
    </cfRule>
    <cfRule type="cellIs" dxfId="224" priority="214" operator="greaterThan">
      <formula>$AI16</formula>
    </cfRule>
    <cfRule type="cellIs" dxfId="223" priority="215" operator="greaterThan">
      <formula>$AH16</formula>
    </cfRule>
  </conditionalFormatting>
  <conditionalFormatting sqref="O9:O14 O16:O25">
    <cfRule type="containsText" dxfId="222" priority="209" operator="containsText" text="f">
      <formula>NOT(ISERROR(SEARCH("f",O9)))</formula>
    </cfRule>
    <cfRule type="containsText" dxfId="221" priority="211" operator="containsText" text="&lt;">
      <formula>NOT(ISERROR(SEARCH("&lt;",O9)))</formula>
    </cfRule>
    <cfRule type="containsText" dxfId="220" priority="212" operator="containsText" text="n">
      <formula>NOT(ISERROR(SEARCH("n",O9)))</formula>
    </cfRule>
    <cfRule type="cellIs" dxfId="219" priority="216" operator="greaterThan">
      <formula>$AJ9</formula>
    </cfRule>
    <cfRule type="cellIs" dxfId="218" priority="217" operator="greaterThan">
      <formula>$AI9</formula>
    </cfRule>
    <cfRule type="cellIs" dxfId="217" priority="218" operator="greaterThan">
      <formula>$AH9</formula>
    </cfRule>
  </conditionalFormatting>
  <conditionalFormatting sqref="P16">
    <cfRule type="cellIs" dxfId="216" priority="203" operator="greaterThan">
      <formula>$AJ16</formula>
    </cfRule>
    <cfRule type="cellIs" dxfId="215" priority="204" operator="greaterThan">
      <formula>$AI16</formula>
    </cfRule>
    <cfRule type="cellIs" dxfId="214" priority="205" operator="greaterThan">
      <formula>$AH16</formula>
    </cfRule>
  </conditionalFormatting>
  <conditionalFormatting sqref="P9:P14 P16:P25">
    <cfRule type="containsText" dxfId="213" priority="199" operator="containsText" text="f">
      <formula>NOT(ISERROR(SEARCH("f",P9)))</formula>
    </cfRule>
    <cfRule type="containsText" dxfId="212" priority="201" operator="containsText" text="&lt;">
      <formula>NOT(ISERROR(SEARCH("&lt;",P9)))</formula>
    </cfRule>
    <cfRule type="containsText" dxfId="211" priority="202" operator="containsText" text="n">
      <formula>NOT(ISERROR(SEARCH("n",P9)))</formula>
    </cfRule>
    <cfRule type="cellIs" dxfId="210" priority="206" operator="greaterThan">
      <formula>$AJ9</formula>
    </cfRule>
    <cfRule type="cellIs" dxfId="209" priority="207" operator="greaterThan">
      <formula>$AI9</formula>
    </cfRule>
    <cfRule type="cellIs" dxfId="208" priority="208" operator="greaterThan">
      <formula>$AH9</formula>
    </cfRule>
  </conditionalFormatting>
  <conditionalFormatting sqref="Q16">
    <cfRule type="cellIs" dxfId="207" priority="193" operator="greaterThan">
      <formula>$AJ16</formula>
    </cfRule>
    <cfRule type="cellIs" dxfId="206" priority="194" operator="greaterThan">
      <formula>$AI16</formula>
    </cfRule>
    <cfRule type="cellIs" dxfId="205" priority="195" operator="greaterThan">
      <formula>$AH16</formula>
    </cfRule>
  </conditionalFormatting>
  <conditionalFormatting sqref="Q9:Q14 Q16:Q25">
    <cfRule type="containsText" dxfId="204" priority="189" operator="containsText" text="f">
      <formula>NOT(ISERROR(SEARCH("f",Q9)))</formula>
    </cfRule>
    <cfRule type="containsText" dxfId="203" priority="191" operator="containsText" text="&lt;">
      <formula>NOT(ISERROR(SEARCH("&lt;",Q9)))</formula>
    </cfRule>
    <cfRule type="containsText" dxfId="202" priority="192" operator="containsText" text="n">
      <formula>NOT(ISERROR(SEARCH("n",Q9)))</formula>
    </cfRule>
    <cfRule type="cellIs" dxfId="201" priority="196" operator="greaterThan">
      <formula>$AJ9</formula>
    </cfRule>
    <cfRule type="cellIs" dxfId="200" priority="197" operator="greaterThan">
      <formula>$AI9</formula>
    </cfRule>
    <cfRule type="cellIs" dxfId="199" priority="198" operator="greaterThan">
      <formula>$AH9</formula>
    </cfRule>
  </conditionalFormatting>
  <conditionalFormatting sqref="R16">
    <cfRule type="cellIs" dxfId="198" priority="183" operator="greaterThan">
      <formula>$AJ16</formula>
    </cfRule>
    <cfRule type="cellIs" dxfId="197" priority="184" operator="greaterThan">
      <formula>$AI16</formula>
    </cfRule>
    <cfRule type="cellIs" dxfId="196" priority="185" operator="greaterThan">
      <formula>$AH16</formula>
    </cfRule>
  </conditionalFormatting>
  <conditionalFormatting sqref="R9:R14 R16:R25">
    <cfRule type="containsText" dxfId="195" priority="179" operator="containsText" text="f">
      <formula>NOT(ISERROR(SEARCH("f",R9)))</formula>
    </cfRule>
    <cfRule type="containsText" dxfId="194" priority="181" operator="containsText" text="&lt;">
      <formula>NOT(ISERROR(SEARCH("&lt;",R9)))</formula>
    </cfRule>
    <cfRule type="containsText" dxfId="193" priority="182" operator="containsText" text="n">
      <formula>NOT(ISERROR(SEARCH("n",R9)))</formula>
    </cfRule>
    <cfRule type="cellIs" dxfId="192" priority="186" operator="greaterThan">
      <formula>$AJ9</formula>
    </cfRule>
    <cfRule type="cellIs" dxfId="191" priority="187" operator="greaterThan">
      <formula>$AI9</formula>
    </cfRule>
    <cfRule type="cellIs" dxfId="190" priority="188" operator="greaterThan">
      <formula>$AH9</formula>
    </cfRule>
  </conditionalFormatting>
  <conditionalFormatting sqref="S16">
    <cfRule type="cellIs" dxfId="189" priority="173" operator="greaterThan">
      <formula>$AJ16</formula>
    </cfRule>
    <cfRule type="cellIs" dxfId="188" priority="174" operator="greaterThan">
      <formula>$AI16</formula>
    </cfRule>
    <cfRule type="cellIs" dxfId="187" priority="175" operator="greaterThan">
      <formula>$AH16</formula>
    </cfRule>
  </conditionalFormatting>
  <conditionalFormatting sqref="S9:S14 S16:S25">
    <cfRule type="containsText" dxfId="186" priority="169" operator="containsText" text="f">
      <formula>NOT(ISERROR(SEARCH("f",S9)))</formula>
    </cfRule>
    <cfRule type="containsText" dxfId="185" priority="171" operator="containsText" text="&lt;">
      <formula>NOT(ISERROR(SEARCH("&lt;",S9)))</formula>
    </cfRule>
    <cfRule type="containsText" dxfId="184" priority="172" operator="containsText" text="n">
      <formula>NOT(ISERROR(SEARCH("n",S9)))</formula>
    </cfRule>
    <cfRule type="cellIs" dxfId="183" priority="176" operator="greaterThan">
      <formula>$AJ9</formula>
    </cfRule>
    <cfRule type="cellIs" dxfId="182" priority="177" operator="greaterThan">
      <formula>$AI9</formula>
    </cfRule>
    <cfRule type="cellIs" dxfId="181" priority="178" operator="greaterThan">
      <formula>$AH9</formula>
    </cfRule>
  </conditionalFormatting>
  <conditionalFormatting sqref="T16">
    <cfRule type="cellIs" dxfId="180" priority="163" operator="greaterThan">
      <formula>$AJ16</formula>
    </cfRule>
    <cfRule type="cellIs" dxfId="179" priority="164" operator="greaterThan">
      <formula>$AI16</formula>
    </cfRule>
    <cfRule type="cellIs" dxfId="178" priority="165" operator="greaterThan">
      <formula>$AH16</formula>
    </cfRule>
  </conditionalFormatting>
  <conditionalFormatting sqref="T9:T14 T16:T25">
    <cfRule type="containsText" dxfId="177" priority="159" operator="containsText" text="f">
      <formula>NOT(ISERROR(SEARCH("f",T9)))</formula>
    </cfRule>
    <cfRule type="containsText" dxfId="176" priority="161" operator="containsText" text="&lt;">
      <formula>NOT(ISERROR(SEARCH("&lt;",T9)))</formula>
    </cfRule>
    <cfRule type="containsText" dxfId="175" priority="162" operator="containsText" text="n">
      <formula>NOT(ISERROR(SEARCH("n",T9)))</formula>
    </cfRule>
    <cfRule type="cellIs" dxfId="174" priority="166" operator="greaterThan">
      <formula>$AJ9</formula>
    </cfRule>
    <cfRule type="cellIs" dxfId="173" priority="167" operator="greaterThan">
      <formula>$AI9</formula>
    </cfRule>
    <cfRule type="cellIs" dxfId="172" priority="168" operator="greaterThan">
      <formula>$AH9</formula>
    </cfRule>
  </conditionalFormatting>
  <conditionalFormatting sqref="U16">
    <cfRule type="cellIs" dxfId="171" priority="153" operator="greaterThan">
      <formula>$AJ16</formula>
    </cfRule>
    <cfRule type="cellIs" dxfId="170" priority="154" operator="greaterThan">
      <formula>$AI16</formula>
    </cfRule>
    <cfRule type="cellIs" dxfId="169" priority="155" operator="greaterThan">
      <formula>$AH16</formula>
    </cfRule>
  </conditionalFormatting>
  <conditionalFormatting sqref="U9:U14 U16:U25">
    <cfRule type="containsText" dxfId="168" priority="149" operator="containsText" text="f">
      <formula>NOT(ISERROR(SEARCH("f",U9)))</formula>
    </cfRule>
    <cfRule type="containsText" dxfId="167" priority="151" operator="containsText" text="&lt;">
      <formula>NOT(ISERROR(SEARCH("&lt;",U9)))</formula>
    </cfRule>
    <cfRule type="containsText" dxfId="166" priority="152" operator="containsText" text="n">
      <formula>NOT(ISERROR(SEARCH("n",U9)))</formula>
    </cfRule>
    <cfRule type="cellIs" dxfId="165" priority="156" operator="greaterThan">
      <formula>$AJ9</formula>
    </cfRule>
    <cfRule type="cellIs" dxfId="164" priority="157" operator="greaterThan">
      <formula>$AI9</formula>
    </cfRule>
    <cfRule type="cellIs" dxfId="163" priority="158" operator="greaterThan">
      <formula>$AH9</formula>
    </cfRule>
  </conditionalFormatting>
  <conditionalFormatting sqref="V16">
    <cfRule type="cellIs" dxfId="162" priority="143" operator="greaterThan">
      <formula>$AJ16</formula>
    </cfRule>
    <cfRule type="cellIs" dxfId="161" priority="144" operator="greaterThan">
      <formula>$AI16</formula>
    </cfRule>
    <cfRule type="cellIs" dxfId="160" priority="145" operator="greaterThan">
      <formula>$AH16</formula>
    </cfRule>
  </conditionalFormatting>
  <conditionalFormatting sqref="V9:V14 V16:V25">
    <cfRule type="containsText" dxfId="159" priority="139" operator="containsText" text="f">
      <formula>NOT(ISERROR(SEARCH("f",V9)))</formula>
    </cfRule>
    <cfRule type="containsText" dxfId="158" priority="141" operator="containsText" text="&lt;">
      <formula>NOT(ISERROR(SEARCH("&lt;",V9)))</formula>
    </cfRule>
    <cfRule type="containsText" dxfId="157" priority="142" operator="containsText" text="n">
      <formula>NOT(ISERROR(SEARCH("n",V9)))</formula>
    </cfRule>
    <cfRule type="cellIs" dxfId="156" priority="146" operator="greaterThan">
      <formula>$AJ9</formula>
    </cfRule>
    <cfRule type="cellIs" dxfId="155" priority="147" operator="greaterThan">
      <formula>$AI9</formula>
    </cfRule>
    <cfRule type="cellIs" dxfId="154" priority="148" operator="greaterThan">
      <formula>$AH9</formula>
    </cfRule>
  </conditionalFormatting>
  <conditionalFormatting sqref="W16">
    <cfRule type="cellIs" dxfId="153" priority="133" operator="greaterThan">
      <formula>$AJ16</formula>
    </cfRule>
    <cfRule type="cellIs" dxfId="152" priority="134" operator="greaterThan">
      <formula>$AI16</formula>
    </cfRule>
    <cfRule type="cellIs" dxfId="151" priority="135" operator="greaterThan">
      <formula>$AH16</formula>
    </cfRule>
  </conditionalFormatting>
  <conditionalFormatting sqref="W9:W14 W16:W25">
    <cfRule type="containsText" dxfId="150" priority="129" operator="containsText" text="f">
      <formula>NOT(ISERROR(SEARCH("f",W9)))</formula>
    </cfRule>
    <cfRule type="containsText" dxfId="149" priority="131" operator="containsText" text="&lt;">
      <formula>NOT(ISERROR(SEARCH("&lt;",W9)))</formula>
    </cfRule>
    <cfRule type="containsText" dxfId="148" priority="132" operator="containsText" text="n">
      <formula>NOT(ISERROR(SEARCH("n",W9)))</formula>
    </cfRule>
    <cfRule type="cellIs" dxfId="147" priority="136" operator="greaterThan">
      <formula>$AJ9</formula>
    </cfRule>
    <cfRule type="cellIs" dxfId="146" priority="137" operator="greaterThan">
      <formula>$AI9</formula>
    </cfRule>
    <cfRule type="cellIs" dxfId="145" priority="138" operator="greaterThan">
      <formula>$AH9</formula>
    </cfRule>
  </conditionalFormatting>
  <conditionalFormatting sqref="X16">
    <cfRule type="cellIs" dxfId="144" priority="123" operator="greaterThan">
      <formula>$AJ16</formula>
    </cfRule>
    <cfRule type="cellIs" dxfId="143" priority="124" operator="greaterThan">
      <formula>$AI16</formula>
    </cfRule>
    <cfRule type="cellIs" dxfId="142" priority="125" operator="greaterThan">
      <formula>$AH16</formula>
    </cfRule>
  </conditionalFormatting>
  <conditionalFormatting sqref="X9:X14 X16:X25">
    <cfRule type="containsText" dxfId="141" priority="119" operator="containsText" text="f">
      <formula>NOT(ISERROR(SEARCH("f",X9)))</formula>
    </cfRule>
    <cfRule type="containsText" dxfId="140" priority="121" operator="containsText" text="&lt;">
      <formula>NOT(ISERROR(SEARCH("&lt;",X9)))</formula>
    </cfRule>
    <cfRule type="containsText" dxfId="139" priority="122" operator="containsText" text="n">
      <formula>NOT(ISERROR(SEARCH("n",X9)))</formula>
    </cfRule>
    <cfRule type="cellIs" dxfId="138" priority="126" operator="greaterThan">
      <formula>$AJ9</formula>
    </cfRule>
    <cfRule type="cellIs" dxfId="137" priority="127" operator="greaterThan">
      <formula>$AI9</formula>
    </cfRule>
    <cfRule type="cellIs" dxfId="136" priority="128" operator="greaterThan">
      <formula>$AH9</formula>
    </cfRule>
  </conditionalFormatting>
  <conditionalFormatting sqref="Y16">
    <cfRule type="cellIs" dxfId="135" priority="113" operator="greaterThan">
      <formula>$AJ16</formula>
    </cfRule>
    <cfRule type="cellIs" dxfId="134" priority="114" operator="greaterThan">
      <formula>$AI16</formula>
    </cfRule>
    <cfRule type="cellIs" dxfId="133" priority="115" operator="greaterThan">
      <formula>$AH16</formula>
    </cfRule>
  </conditionalFormatting>
  <conditionalFormatting sqref="Y9:Y14 Y16:Y25">
    <cfRule type="containsText" dxfId="132" priority="109" operator="containsText" text="f">
      <formula>NOT(ISERROR(SEARCH("f",Y9)))</formula>
    </cfRule>
    <cfRule type="containsText" dxfId="131" priority="111" operator="containsText" text="&lt;">
      <formula>NOT(ISERROR(SEARCH("&lt;",Y9)))</formula>
    </cfRule>
    <cfRule type="containsText" dxfId="130" priority="112" operator="containsText" text="n">
      <formula>NOT(ISERROR(SEARCH("n",Y9)))</formula>
    </cfRule>
    <cfRule type="cellIs" dxfId="129" priority="116" operator="greaterThan">
      <formula>$AJ9</formula>
    </cfRule>
    <cfRule type="cellIs" dxfId="128" priority="117" operator="greaterThan">
      <formula>$AI9</formula>
    </cfRule>
    <cfRule type="cellIs" dxfId="127" priority="118" operator="greaterThan">
      <formula>$AH9</formula>
    </cfRule>
  </conditionalFormatting>
  <conditionalFormatting sqref="Z16">
    <cfRule type="cellIs" dxfId="126" priority="103" operator="greaterThan">
      <formula>$AJ16</formula>
    </cfRule>
    <cfRule type="cellIs" dxfId="125" priority="104" operator="greaterThan">
      <formula>$AI16</formula>
    </cfRule>
    <cfRule type="cellIs" dxfId="124" priority="105" operator="greaterThan">
      <formula>$AH16</formula>
    </cfRule>
  </conditionalFormatting>
  <conditionalFormatting sqref="Z9:Z14 Z16:Z25">
    <cfRule type="containsText" dxfId="123" priority="99" operator="containsText" text="f">
      <formula>NOT(ISERROR(SEARCH("f",Z9)))</formula>
    </cfRule>
    <cfRule type="containsText" dxfId="122" priority="101" operator="containsText" text="&lt;">
      <formula>NOT(ISERROR(SEARCH("&lt;",Z9)))</formula>
    </cfRule>
    <cfRule type="containsText" dxfId="121" priority="102" operator="containsText" text="n">
      <formula>NOT(ISERROR(SEARCH("n",Z9)))</formula>
    </cfRule>
    <cfRule type="cellIs" dxfId="120" priority="106" operator="greaterThan">
      <formula>$AJ9</formula>
    </cfRule>
    <cfRule type="cellIs" dxfId="119" priority="107" operator="greaterThan">
      <formula>$AI9</formula>
    </cfRule>
    <cfRule type="cellIs" dxfId="118" priority="108" operator="greaterThan">
      <formula>$AH9</formula>
    </cfRule>
  </conditionalFormatting>
  <conditionalFormatting sqref="AA16">
    <cfRule type="cellIs" dxfId="117" priority="93" operator="greaterThan">
      <formula>$AJ16</formula>
    </cfRule>
    <cfRule type="cellIs" dxfId="116" priority="94" operator="greaterThan">
      <formula>$AI16</formula>
    </cfRule>
    <cfRule type="cellIs" dxfId="115" priority="95" operator="greaterThan">
      <formula>$AH16</formula>
    </cfRule>
  </conditionalFormatting>
  <conditionalFormatting sqref="AA9:AA14 AA16:AA25">
    <cfRule type="containsText" dxfId="114" priority="89" operator="containsText" text="f">
      <formula>NOT(ISERROR(SEARCH("f",AA9)))</formula>
    </cfRule>
    <cfRule type="containsText" dxfId="113" priority="91" operator="containsText" text="&lt;">
      <formula>NOT(ISERROR(SEARCH("&lt;",AA9)))</formula>
    </cfRule>
    <cfRule type="containsText" dxfId="112" priority="92" operator="containsText" text="n">
      <formula>NOT(ISERROR(SEARCH("n",AA9)))</formula>
    </cfRule>
    <cfRule type="cellIs" dxfId="111" priority="96" operator="greaterThan">
      <formula>$AJ9</formula>
    </cfRule>
    <cfRule type="cellIs" dxfId="110" priority="97" operator="greaterThan">
      <formula>$AI9</formula>
    </cfRule>
    <cfRule type="cellIs" dxfId="109" priority="98" operator="greaterThan">
      <formula>$AH9</formula>
    </cfRule>
  </conditionalFormatting>
  <conditionalFormatting sqref="AB16">
    <cfRule type="cellIs" dxfId="108" priority="83" operator="greaterThan">
      <formula>$AJ16</formula>
    </cfRule>
    <cfRule type="cellIs" dxfId="107" priority="84" operator="greaterThan">
      <formula>$AI16</formula>
    </cfRule>
    <cfRule type="cellIs" dxfId="106" priority="85" operator="greaterThan">
      <formula>$AH16</formula>
    </cfRule>
  </conditionalFormatting>
  <conditionalFormatting sqref="AB9:AB14 AB16:AB25">
    <cfRule type="containsText" dxfId="105" priority="79" operator="containsText" text="f">
      <formula>NOT(ISERROR(SEARCH("f",AB9)))</formula>
    </cfRule>
    <cfRule type="containsText" dxfId="104" priority="81" operator="containsText" text="&lt;">
      <formula>NOT(ISERROR(SEARCH("&lt;",AB9)))</formula>
    </cfRule>
    <cfRule type="containsText" dxfId="103" priority="82" operator="containsText" text="n">
      <formula>NOT(ISERROR(SEARCH("n",AB9)))</formula>
    </cfRule>
    <cfRule type="cellIs" dxfId="102" priority="86" operator="greaterThan">
      <formula>$AJ9</formula>
    </cfRule>
    <cfRule type="cellIs" dxfId="101" priority="87" operator="greaterThan">
      <formula>$AI9</formula>
    </cfRule>
    <cfRule type="cellIs" dxfId="100" priority="88" operator="greaterThan">
      <formula>$AH9</formula>
    </cfRule>
  </conditionalFormatting>
  <conditionalFormatting sqref="AC16">
    <cfRule type="cellIs" dxfId="99" priority="73" operator="greaterThan">
      <formula>$AJ16</formula>
    </cfRule>
    <cfRule type="cellIs" dxfId="98" priority="74" operator="greaterThan">
      <formula>$AI16</formula>
    </cfRule>
    <cfRule type="cellIs" dxfId="97" priority="75" operator="greaterThan">
      <formula>$AH16</formula>
    </cfRule>
  </conditionalFormatting>
  <conditionalFormatting sqref="AC9:AC14 AC16:AC25">
    <cfRule type="containsText" dxfId="96" priority="69" operator="containsText" text="f">
      <formula>NOT(ISERROR(SEARCH("f",AC9)))</formula>
    </cfRule>
    <cfRule type="containsText" dxfId="95" priority="71" operator="containsText" text="&lt;">
      <formula>NOT(ISERROR(SEARCH("&lt;",AC9)))</formula>
    </cfRule>
    <cfRule type="containsText" dxfId="94" priority="72" operator="containsText" text="n">
      <formula>NOT(ISERROR(SEARCH("n",AC9)))</formula>
    </cfRule>
    <cfRule type="cellIs" dxfId="93" priority="76" operator="greaterThan">
      <formula>$AJ9</formula>
    </cfRule>
    <cfRule type="cellIs" dxfId="92" priority="77" operator="greaterThan">
      <formula>$AI9</formula>
    </cfRule>
    <cfRule type="cellIs" dxfId="91" priority="78" operator="greaterThan">
      <formula>$AH9</formula>
    </cfRule>
  </conditionalFormatting>
  <conditionalFormatting sqref="AD16">
    <cfRule type="cellIs" dxfId="90" priority="63" operator="greaterThan">
      <formula>$AJ16</formula>
    </cfRule>
    <cfRule type="cellIs" dxfId="89" priority="64" operator="greaterThan">
      <formula>$AI16</formula>
    </cfRule>
    <cfRule type="cellIs" dxfId="88" priority="65" operator="greaterThan">
      <formula>$AH16</formula>
    </cfRule>
  </conditionalFormatting>
  <conditionalFormatting sqref="AD9:AD14 AD16:AD25">
    <cfRule type="containsText" dxfId="87" priority="59" operator="containsText" text="f">
      <formula>NOT(ISERROR(SEARCH("f",AD9)))</formula>
    </cfRule>
    <cfRule type="containsText" dxfId="86" priority="61" operator="containsText" text="&lt;">
      <formula>NOT(ISERROR(SEARCH("&lt;",AD9)))</formula>
    </cfRule>
    <cfRule type="containsText" dxfId="85" priority="62" operator="containsText" text="n">
      <formula>NOT(ISERROR(SEARCH("n",AD9)))</formula>
    </cfRule>
    <cfRule type="cellIs" dxfId="84" priority="66" operator="greaterThan">
      <formula>$AJ9</formula>
    </cfRule>
    <cfRule type="cellIs" dxfId="83" priority="67" operator="greaterThan">
      <formula>$AI9</formula>
    </cfRule>
    <cfRule type="cellIs" dxfId="82" priority="68" operator="greaterThan">
      <formula>$AH9</formula>
    </cfRule>
  </conditionalFormatting>
  <conditionalFormatting sqref="AE16">
    <cfRule type="cellIs" dxfId="81" priority="53" operator="greaterThan">
      <formula>$AJ16</formula>
    </cfRule>
    <cfRule type="cellIs" dxfId="80" priority="54" operator="greaterThan">
      <formula>$AI16</formula>
    </cfRule>
    <cfRule type="cellIs" dxfId="79" priority="55" operator="greaterThan">
      <formula>$AH16</formula>
    </cfRule>
  </conditionalFormatting>
  <conditionalFormatting sqref="AE9:AE14 AE16:AE25">
    <cfRule type="containsText" dxfId="78" priority="49" operator="containsText" text="f">
      <formula>NOT(ISERROR(SEARCH("f",AE9)))</formula>
    </cfRule>
    <cfRule type="containsText" dxfId="77" priority="51" operator="containsText" text="&lt;">
      <formula>NOT(ISERROR(SEARCH("&lt;",AE9)))</formula>
    </cfRule>
    <cfRule type="containsText" dxfId="76" priority="52" operator="containsText" text="n">
      <formula>NOT(ISERROR(SEARCH("n",AE9)))</formula>
    </cfRule>
    <cfRule type="cellIs" dxfId="75" priority="56" operator="greaterThan">
      <formula>$AJ9</formula>
    </cfRule>
    <cfRule type="cellIs" dxfId="74" priority="57" operator="greaterThan">
      <formula>$AI9</formula>
    </cfRule>
    <cfRule type="cellIs" dxfId="73" priority="58" operator="greaterThan">
      <formula>$AH9</formula>
    </cfRule>
  </conditionalFormatting>
  <conditionalFormatting sqref="AF16">
    <cfRule type="cellIs" dxfId="72" priority="43" operator="greaterThan">
      <formula>$AJ16</formula>
    </cfRule>
    <cfRule type="cellIs" dxfId="71" priority="44" operator="greaterThan">
      <formula>$AI16</formula>
    </cfRule>
    <cfRule type="cellIs" dxfId="70" priority="45" operator="greaterThan">
      <formula>$AH16</formula>
    </cfRule>
  </conditionalFormatting>
  <conditionalFormatting sqref="AF9:AF14 AF16:AF25">
    <cfRule type="containsText" dxfId="69" priority="39" operator="containsText" text="f">
      <formula>NOT(ISERROR(SEARCH("f",AF9)))</formula>
    </cfRule>
    <cfRule type="containsText" dxfId="68" priority="41" operator="containsText" text="&lt;">
      <formula>NOT(ISERROR(SEARCH("&lt;",AF9)))</formula>
    </cfRule>
    <cfRule type="containsText" dxfId="67" priority="42" operator="containsText" text="n">
      <formula>NOT(ISERROR(SEARCH("n",AF9)))</formula>
    </cfRule>
    <cfRule type="cellIs" dxfId="66" priority="46" operator="greaterThan">
      <formula>$AJ9</formula>
    </cfRule>
    <cfRule type="cellIs" dxfId="65" priority="47" operator="greaterThan">
      <formula>$AI9</formula>
    </cfRule>
    <cfRule type="cellIs" dxfId="64" priority="48" operator="greaterThan">
      <formula>$AH9</formula>
    </cfRule>
  </conditionalFormatting>
  <conditionalFormatting sqref="AG16">
    <cfRule type="cellIs" dxfId="63" priority="33" operator="greaterThan">
      <formula>$AJ16</formula>
    </cfRule>
    <cfRule type="cellIs" dxfId="62" priority="34" operator="greaterThan">
      <formula>$AI16</formula>
    </cfRule>
    <cfRule type="cellIs" dxfId="61" priority="35" operator="greaterThan">
      <formula>$AH16</formula>
    </cfRule>
  </conditionalFormatting>
  <conditionalFormatting sqref="AG9:AG14 AG16:AG25">
    <cfRule type="containsText" dxfId="60" priority="29" operator="containsText" text="f">
      <formula>NOT(ISERROR(SEARCH("f",AG9)))</formula>
    </cfRule>
    <cfRule type="containsText" dxfId="59" priority="31" operator="containsText" text="&lt;">
      <formula>NOT(ISERROR(SEARCH("&lt;",AG9)))</formula>
    </cfRule>
    <cfRule type="containsText" dxfId="58" priority="32" operator="containsText" text="n">
      <formula>NOT(ISERROR(SEARCH("n",AG9)))</formula>
    </cfRule>
    <cfRule type="cellIs" dxfId="57" priority="36" operator="greaterThan">
      <formula>$AJ9</formula>
    </cfRule>
    <cfRule type="cellIs" dxfId="56" priority="37" operator="greaterThan">
      <formula>$AI9</formula>
    </cfRule>
    <cfRule type="cellIs" dxfId="55" priority="38" operator="greaterThan">
      <formula>$AH9</formula>
    </cfRule>
  </conditionalFormatting>
  <conditionalFormatting sqref="E15:AF15">
    <cfRule type="containsText" dxfId="54" priority="8" operator="containsText" text="f">
      <formula>NOT(ISERROR(SEARCH("f",E15)))</formula>
    </cfRule>
    <cfRule type="containsText" dxfId="53" priority="10" operator="containsText" text="&lt;">
      <formula>NOT(ISERROR(SEARCH("&lt;",E15)))</formula>
    </cfRule>
    <cfRule type="containsText" dxfId="52" priority="11" operator="containsText" text="n">
      <formula>NOT(ISERROR(SEARCH("n",E15)))</formula>
    </cfRule>
    <cfRule type="cellIs" dxfId="51" priority="12" operator="greaterThan">
      <formula>$AJ15</formula>
    </cfRule>
    <cfRule type="cellIs" dxfId="50" priority="13" operator="greaterThan">
      <formula>$AI15</formula>
    </cfRule>
    <cfRule type="cellIs" dxfId="49" priority="14" operator="greaterThan">
      <formula>$AH15</formula>
    </cfRule>
  </conditionalFormatting>
  <conditionalFormatting sqref="AG15">
    <cfRule type="containsText" dxfId="48" priority="1" operator="containsText" text="f">
      <formula>NOT(ISERROR(SEARCH("f",AG15)))</formula>
    </cfRule>
    <cfRule type="containsText" dxfId="47" priority="3" operator="containsText" text="&lt;">
      <formula>NOT(ISERROR(SEARCH("&lt;",AG15)))</formula>
    </cfRule>
    <cfRule type="containsText" dxfId="46" priority="4" operator="containsText" text="n">
      <formula>NOT(ISERROR(SEARCH("n",AG15)))</formula>
    </cfRule>
    <cfRule type="cellIs" dxfId="45" priority="5" operator="greaterThan">
      <formula>$AJ15</formula>
    </cfRule>
    <cfRule type="cellIs" dxfId="44" priority="6" operator="greaterThan">
      <formula>$AI15</formula>
    </cfRule>
    <cfRule type="cellIs" dxfId="43" priority="7" operator="greaterThan">
      <formula>$AH15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59" operator="containsText" id="{D94AB754-83B3-40DC-935E-F36A8C8A8CB5}">
            <xm:f>NOT(ISERROR(SEARCH("-",D9)))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D9:D25</xm:sqref>
        </x14:conditionalFormatting>
        <x14:conditionalFormatting xmlns:xm="http://schemas.microsoft.com/office/excel/2006/main">
          <x14:cfRule type="containsText" priority="310" operator="containsText" id="{5BF445BB-0DC9-430B-9571-27F4944966B7}">
            <xm:f>NOT(ISERROR(SEARCH("-",E9)))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E9:E14 E16:E25</xm:sqref>
        </x14:conditionalFormatting>
        <x14:conditionalFormatting xmlns:xm="http://schemas.microsoft.com/office/excel/2006/main">
          <x14:cfRule type="containsText" priority="300" operator="containsText" id="{A8484D12-6E14-4EEB-813C-BC388B6EB9F6}">
            <xm:f>NOT(ISERROR(SEARCH("-",F9)))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F9:F14 F16:F25</xm:sqref>
        </x14:conditionalFormatting>
        <x14:conditionalFormatting xmlns:xm="http://schemas.microsoft.com/office/excel/2006/main">
          <x14:cfRule type="containsText" priority="290" operator="containsText" id="{1783C1E3-1371-4EC2-815F-207D329B67CC}">
            <xm:f>NOT(ISERROR(SEARCH("-",G9)))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G9:G14 G16:G25</xm:sqref>
        </x14:conditionalFormatting>
        <x14:conditionalFormatting xmlns:xm="http://schemas.microsoft.com/office/excel/2006/main">
          <x14:cfRule type="containsText" priority="280" operator="containsText" id="{9FA8EFA3-00BC-4820-BDE4-A6DC5FF40A8B}">
            <xm:f>NOT(ISERROR(SEARCH("-",H9)))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H9:H14 H16:H25</xm:sqref>
        </x14:conditionalFormatting>
        <x14:conditionalFormatting xmlns:xm="http://schemas.microsoft.com/office/excel/2006/main">
          <x14:cfRule type="containsText" priority="270" operator="containsText" id="{2122779A-D304-4769-A468-2246C38E0348}">
            <xm:f>NOT(ISERROR(SEARCH("-",I9)))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I9:I14 I16:I25</xm:sqref>
        </x14:conditionalFormatting>
        <x14:conditionalFormatting xmlns:xm="http://schemas.microsoft.com/office/excel/2006/main">
          <x14:cfRule type="containsText" priority="260" operator="containsText" id="{0E6CB12D-C789-4142-9141-0F7848584C6A}">
            <xm:f>NOT(ISERROR(SEARCH("-",J9)))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J9:J14 J16:J25</xm:sqref>
        </x14:conditionalFormatting>
        <x14:conditionalFormatting xmlns:xm="http://schemas.microsoft.com/office/excel/2006/main">
          <x14:cfRule type="containsText" priority="250" operator="containsText" id="{E3B6DCD0-AD01-4FCB-96EB-0E5953E4D80F}">
            <xm:f>NOT(ISERROR(SEARCH("-",K9)))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K9:K14 K16:K25</xm:sqref>
        </x14:conditionalFormatting>
        <x14:conditionalFormatting xmlns:xm="http://schemas.microsoft.com/office/excel/2006/main">
          <x14:cfRule type="containsText" priority="240" operator="containsText" id="{0018885E-D394-4EB2-9532-71A74649C99E}">
            <xm:f>NOT(ISERROR(SEARCH("-",L9)))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L9:L14 L16:L25</xm:sqref>
        </x14:conditionalFormatting>
        <x14:conditionalFormatting xmlns:xm="http://schemas.microsoft.com/office/excel/2006/main">
          <x14:cfRule type="containsText" priority="230" operator="containsText" id="{48833F1C-93BD-427C-A8B3-A7E8075C8334}">
            <xm:f>NOT(ISERROR(SEARCH("-",M9)))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M9:M14 M16:M25</xm:sqref>
        </x14:conditionalFormatting>
        <x14:conditionalFormatting xmlns:xm="http://schemas.microsoft.com/office/excel/2006/main">
          <x14:cfRule type="containsText" priority="220" operator="containsText" id="{3B1B96AF-0817-4FEC-A544-88AF7B3BF890}">
            <xm:f>NOT(ISERROR(SEARCH("-",N9)))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N9:N14 N16:N25</xm:sqref>
        </x14:conditionalFormatting>
        <x14:conditionalFormatting xmlns:xm="http://schemas.microsoft.com/office/excel/2006/main">
          <x14:cfRule type="containsText" priority="210" operator="containsText" id="{2F5BE462-DDDA-42AD-B33E-57EF450F9E08}">
            <xm:f>NOT(ISERROR(SEARCH("-",O9)))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O9:O14 O16:O25</xm:sqref>
        </x14:conditionalFormatting>
        <x14:conditionalFormatting xmlns:xm="http://schemas.microsoft.com/office/excel/2006/main">
          <x14:cfRule type="containsText" priority="200" operator="containsText" id="{F721D6A5-6D89-4231-A0CC-9FD0E6CFD59D}">
            <xm:f>NOT(ISERROR(SEARCH("-",P9)))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P9:P14 P16:P25</xm:sqref>
        </x14:conditionalFormatting>
        <x14:conditionalFormatting xmlns:xm="http://schemas.microsoft.com/office/excel/2006/main">
          <x14:cfRule type="containsText" priority="190" operator="containsText" id="{B0C9AAC4-C3CC-4F3C-9D4B-B59888753E73}">
            <xm:f>NOT(ISERROR(SEARCH("-",Q9)))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Q9:Q14 Q16:Q25</xm:sqref>
        </x14:conditionalFormatting>
        <x14:conditionalFormatting xmlns:xm="http://schemas.microsoft.com/office/excel/2006/main">
          <x14:cfRule type="containsText" priority="180" operator="containsText" id="{8E3E61AA-1502-4A50-9F01-DC25C697010E}">
            <xm:f>NOT(ISERROR(SEARCH("-",R9)))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R9:R14 R16:R25</xm:sqref>
        </x14:conditionalFormatting>
        <x14:conditionalFormatting xmlns:xm="http://schemas.microsoft.com/office/excel/2006/main">
          <x14:cfRule type="containsText" priority="170" operator="containsText" id="{C223A67B-0B7B-4AC6-BF52-622027AF3457}">
            <xm:f>NOT(ISERROR(SEARCH("-",S9)))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S9:S14 S16:S25</xm:sqref>
        </x14:conditionalFormatting>
        <x14:conditionalFormatting xmlns:xm="http://schemas.microsoft.com/office/excel/2006/main">
          <x14:cfRule type="containsText" priority="160" operator="containsText" id="{7B963F11-4DF8-4835-A44D-0B20D818A30C}">
            <xm:f>NOT(ISERROR(SEARCH("-",T9)))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T9:T14 T16:T25</xm:sqref>
        </x14:conditionalFormatting>
        <x14:conditionalFormatting xmlns:xm="http://schemas.microsoft.com/office/excel/2006/main">
          <x14:cfRule type="containsText" priority="150" operator="containsText" id="{A296A900-3964-4A67-9E8F-AD1EBAC0CED9}">
            <xm:f>NOT(ISERROR(SEARCH("-",U9)))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U9:U14 U16:U25</xm:sqref>
        </x14:conditionalFormatting>
        <x14:conditionalFormatting xmlns:xm="http://schemas.microsoft.com/office/excel/2006/main">
          <x14:cfRule type="containsText" priority="140" operator="containsText" id="{2D057B46-9337-4F74-A98F-CBF14B43143C}">
            <xm:f>NOT(ISERROR(SEARCH("-",V9)))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V9:V14 V16:V25</xm:sqref>
        </x14:conditionalFormatting>
        <x14:conditionalFormatting xmlns:xm="http://schemas.microsoft.com/office/excel/2006/main">
          <x14:cfRule type="containsText" priority="130" operator="containsText" id="{941EBB11-05A9-496F-83AC-A79DF811EA36}">
            <xm:f>NOT(ISERROR(SEARCH("-",W9)))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W9:W14 W16:W25</xm:sqref>
        </x14:conditionalFormatting>
        <x14:conditionalFormatting xmlns:xm="http://schemas.microsoft.com/office/excel/2006/main">
          <x14:cfRule type="containsText" priority="120" operator="containsText" id="{312BF111-F952-4EE7-B373-9177BCBE7DAC}">
            <xm:f>NOT(ISERROR(SEARCH("-",X9)))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X9:X14 X16:X25</xm:sqref>
        </x14:conditionalFormatting>
        <x14:conditionalFormatting xmlns:xm="http://schemas.microsoft.com/office/excel/2006/main">
          <x14:cfRule type="containsText" priority="110" operator="containsText" id="{935A8195-6751-495E-A86C-57D757A69E48}">
            <xm:f>NOT(ISERROR(SEARCH("-",Y9)))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Y9:Y14 Y16:Y25</xm:sqref>
        </x14:conditionalFormatting>
        <x14:conditionalFormatting xmlns:xm="http://schemas.microsoft.com/office/excel/2006/main">
          <x14:cfRule type="containsText" priority="100" operator="containsText" id="{F05B488B-5E20-4BC2-9951-2730130B8961}">
            <xm:f>NOT(ISERROR(SEARCH("-",Z9)))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Z9:Z14 Z16:Z25</xm:sqref>
        </x14:conditionalFormatting>
        <x14:conditionalFormatting xmlns:xm="http://schemas.microsoft.com/office/excel/2006/main">
          <x14:cfRule type="containsText" priority="90" operator="containsText" id="{0EEC7D67-E136-422E-99BB-409D033324C1}">
            <xm:f>NOT(ISERROR(SEARCH("-",AA9)))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AA9:AA14 AA16:AA25</xm:sqref>
        </x14:conditionalFormatting>
        <x14:conditionalFormatting xmlns:xm="http://schemas.microsoft.com/office/excel/2006/main">
          <x14:cfRule type="containsText" priority="80" operator="containsText" id="{30CAEB11-F68A-4D57-9445-AF8044342A3F}">
            <xm:f>NOT(ISERROR(SEARCH("-",AB9)))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AB9:AB14 AB16:AB25</xm:sqref>
        </x14:conditionalFormatting>
        <x14:conditionalFormatting xmlns:xm="http://schemas.microsoft.com/office/excel/2006/main">
          <x14:cfRule type="containsText" priority="70" operator="containsText" id="{8F7F441F-C8C6-46F1-8C7C-67DB59E9E24E}">
            <xm:f>NOT(ISERROR(SEARCH("-",AC9)))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AC9:AC14 AC16:AC25</xm:sqref>
        </x14:conditionalFormatting>
        <x14:conditionalFormatting xmlns:xm="http://schemas.microsoft.com/office/excel/2006/main">
          <x14:cfRule type="containsText" priority="60" operator="containsText" id="{C0C45D89-130E-4AFB-B33E-FB3D9B879C99}">
            <xm:f>NOT(ISERROR(SEARCH("-",AD9)))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AD9:AD14 AD16:AD25</xm:sqref>
        </x14:conditionalFormatting>
        <x14:conditionalFormatting xmlns:xm="http://schemas.microsoft.com/office/excel/2006/main">
          <x14:cfRule type="containsText" priority="50" operator="containsText" id="{CE22ED44-C239-41BA-B9AA-CDB41FE3F691}">
            <xm:f>NOT(ISERROR(SEARCH("-",AE9)))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AE9:AE14 AE16:AE25</xm:sqref>
        </x14:conditionalFormatting>
        <x14:conditionalFormatting xmlns:xm="http://schemas.microsoft.com/office/excel/2006/main">
          <x14:cfRule type="containsText" priority="40" operator="containsText" id="{0C106824-50B0-49CF-95BB-58B969A5B16B}">
            <xm:f>NOT(ISERROR(SEARCH("-",AF9)))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AF9:AF14 AF16:AF25</xm:sqref>
        </x14:conditionalFormatting>
        <x14:conditionalFormatting xmlns:xm="http://schemas.microsoft.com/office/excel/2006/main">
          <x14:cfRule type="containsText" priority="30" operator="containsText" id="{87FC58DC-C480-4C7C-A491-D6395ED4A991}">
            <xm:f>NOT(ISERROR(SEARCH("-",AG9)))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AG9:AG14 AG16:AG25</xm:sqref>
        </x14:conditionalFormatting>
        <x14:conditionalFormatting xmlns:xm="http://schemas.microsoft.com/office/excel/2006/main">
          <x14:cfRule type="containsText" priority="9" operator="containsText" id="{B3C4A23C-BEA3-4309-9350-F71BE1A5CDB9}">
            <xm:f>NOT(ISERROR(SEARCH("-",E15)))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E15:AF15</xm:sqref>
        </x14:conditionalFormatting>
        <x14:conditionalFormatting xmlns:xm="http://schemas.microsoft.com/office/excel/2006/main">
          <x14:cfRule type="containsText" priority="2" operator="containsText" id="{83BF8A86-84DC-4EC9-BAC9-609C354DB05F}">
            <xm:f>NOT(ISERROR(SEARCH("-",AG15)))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AG15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>
    <tabColor theme="9"/>
  </sheetPr>
  <dimension ref="A1:AN100"/>
  <sheetViews>
    <sheetView workbookViewId="0">
      <selection activeCell="M22" sqref="M22"/>
    </sheetView>
  </sheetViews>
  <sheetFormatPr baseColWidth="10" defaultColWidth="12" defaultRowHeight="11.25" x14ac:dyDescent="0.2"/>
  <cols>
    <col min="1" max="2" width="8.83203125" style="48" customWidth="1"/>
    <col min="3" max="3" width="9.83203125" style="48" customWidth="1"/>
    <col min="4" max="7" width="13.83203125" style="48" customWidth="1"/>
    <col min="8" max="33" width="12.83203125" style="48" customWidth="1"/>
    <col min="34" max="40" width="8.83203125" style="48" customWidth="1"/>
    <col min="41" max="16384" width="12" style="48"/>
  </cols>
  <sheetData>
    <row r="1" spans="1:34" s="46" customFormat="1" ht="15" x14ac:dyDescent="0.2">
      <c r="A1" s="45" t="s">
        <v>44</v>
      </c>
      <c r="B1" s="45"/>
    </row>
    <row r="2" spans="1:34" ht="15" customHeight="1" thickBot="1" x14ac:dyDescent="0.25">
      <c r="A2" s="47"/>
      <c r="B2" s="47"/>
    </row>
    <row r="3" spans="1:34" s="178" customFormat="1" ht="12" customHeight="1" x14ac:dyDescent="0.2">
      <c r="A3" s="623" t="s">
        <v>0</v>
      </c>
      <c r="B3" s="386"/>
      <c r="C3" s="469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96" t="str">
        <f>IF(ISBLANK(Eingabe!AJ1),"",Eingabe!AJ1)</f>
        <v/>
      </c>
      <c r="AH3" s="302"/>
    </row>
    <row r="4" spans="1:34" s="178" customFormat="1" ht="12" customHeight="1" x14ac:dyDescent="0.2">
      <c r="A4" s="624"/>
      <c r="B4" s="387"/>
      <c r="C4" s="470"/>
      <c r="D4" s="247" t="str">
        <f>IF(ISBLANK(Eingabe!G2),"",Eingabe!G2)</f>
        <v>Erk.-St.</v>
      </c>
      <c r="E4" s="247" t="str">
        <f>IF(ISBLANK(Eingabe!H2),"",Eingabe!H2)</f>
        <v>Erk.-St.</v>
      </c>
      <c r="F4" s="247" t="str">
        <f>IF(ISBLANK(Eingabe!I2),"",Eingabe!I2)</f>
        <v/>
      </c>
      <c r="G4" s="247" t="str">
        <f>IF(ISBLANK(Eingabe!J2),"",Eingabe!J2)</f>
        <v/>
      </c>
      <c r="H4" s="247" t="str">
        <f>IF(ISBLANK(Eingabe!K2),"",Eingabe!K2)</f>
        <v/>
      </c>
      <c r="I4" s="247" t="str">
        <f>IF(ISBLANK(Eingabe!L2),"",Eingabe!L2)</f>
        <v/>
      </c>
      <c r="J4" s="247" t="str">
        <f>IF(ISBLANK(Eingabe!M2),"",Eingabe!M2)</f>
        <v/>
      </c>
      <c r="K4" s="247" t="str">
        <f>IF(ISBLANK(Eingabe!N2),"",Eingabe!N2)</f>
        <v/>
      </c>
      <c r="L4" s="247" t="str">
        <f>IF(ISBLANK(Eingabe!O2),"",Eingabe!O2)</f>
        <v/>
      </c>
      <c r="M4" s="247" t="str">
        <f>IF(ISBLANK(Eingabe!P2),"",Eingabe!P2)</f>
        <v/>
      </c>
      <c r="N4" s="247" t="str">
        <f>IF(ISBLANK(Eingabe!Q2),"",Eingabe!Q2)</f>
        <v/>
      </c>
      <c r="O4" s="247" t="str">
        <f>IF(ISBLANK(Eingabe!R2),"",Eingabe!R2)</f>
        <v/>
      </c>
      <c r="P4" s="247" t="str">
        <f>IF(ISBLANK(Eingabe!S2),"",Eingabe!S2)</f>
        <v/>
      </c>
      <c r="Q4" s="247" t="str">
        <f>IF(ISBLANK(Eingabe!T2),"",Eingabe!T2)</f>
        <v/>
      </c>
      <c r="R4" s="247" t="str">
        <f>IF(ISBLANK(Eingabe!U2),"",Eingabe!U2)</f>
        <v/>
      </c>
      <c r="S4" s="247" t="str">
        <f>IF(ISBLANK(Eingabe!V2),"",Eingabe!V2)</f>
        <v/>
      </c>
      <c r="T4" s="247" t="str">
        <f>IF(ISBLANK(Eingabe!W2),"",Eingabe!W2)</f>
        <v/>
      </c>
      <c r="U4" s="247" t="str">
        <f>IF(ISBLANK(Eingabe!X2),"",Eingabe!X2)</f>
        <v/>
      </c>
      <c r="V4" s="247" t="str">
        <f>IF(ISBLANK(Eingabe!Y2),"",Eingabe!Y2)</f>
        <v/>
      </c>
      <c r="W4" s="247" t="str">
        <f>IF(ISBLANK(Eingabe!Z2),"",Eingabe!Z2)</f>
        <v/>
      </c>
      <c r="X4" s="247" t="str">
        <f>IF(ISBLANK(Eingabe!AA2),"",Eingabe!AA2)</f>
        <v/>
      </c>
      <c r="Y4" s="247" t="str">
        <f>IF(ISBLANK(Eingabe!AB2),"",Eingabe!AB2)</f>
        <v/>
      </c>
      <c r="Z4" s="247" t="str">
        <f>IF(ISBLANK(Eingabe!AC2),"",Eingabe!AC2)</f>
        <v/>
      </c>
      <c r="AA4" s="247" t="str">
        <f>IF(ISBLANK(Eingabe!AD2),"",Eingabe!AD2)</f>
        <v/>
      </c>
      <c r="AB4" s="247" t="str">
        <f>IF(ISBLANK(Eingabe!AE2),"",Eingabe!AE2)</f>
        <v/>
      </c>
      <c r="AC4" s="247" t="str">
        <f>IF(ISBLANK(Eingabe!AF2),"",Eingabe!AF2)</f>
        <v/>
      </c>
      <c r="AD4" s="247" t="str">
        <f>IF(ISBLANK(Eingabe!AG2),"",Eingabe!AG2)</f>
        <v/>
      </c>
      <c r="AE4" s="247" t="str">
        <f>IF(ISBLANK(Eingabe!AH2),"",Eingabe!AH2)</f>
        <v/>
      </c>
      <c r="AF4" s="247" t="str">
        <f>IF(ISBLANK(Eingabe!AI2),"",Eingabe!AI2)</f>
        <v/>
      </c>
      <c r="AG4" s="297" t="str">
        <f>IF(ISBLANK(Eingabe!AJ2),"",Eingabe!AJ2)</f>
        <v/>
      </c>
      <c r="AH4" s="302"/>
    </row>
    <row r="5" spans="1:34" s="179" customFormat="1" ht="15" customHeight="1" x14ac:dyDescent="0.2">
      <c r="A5" s="624"/>
      <c r="B5" s="387"/>
      <c r="C5" s="470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98" t="str">
        <f>IF(ISBLANK(Eingabe!AJ3),"",Eingabe!AJ3)</f>
        <v/>
      </c>
      <c r="AH5" s="303"/>
    </row>
    <row r="6" spans="1:34" s="327" customFormat="1" ht="20.100000000000001" customHeight="1" thickBot="1" x14ac:dyDescent="0.25">
      <c r="A6" s="625"/>
      <c r="B6" s="392"/>
      <c r="C6" s="626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30" t="str">
        <f>IF(ISBLANK(Eingabe!AJ4),"",Eingabe!AJ4)</f>
        <v/>
      </c>
      <c r="AH6" s="331"/>
    </row>
    <row r="7" spans="1:34" s="193" customFormat="1" ht="12.95" customHeight="1" thickTop="1" x14ac:dyDescent="0.2">
      <c r="A7" s="528" t="s">
        <v>5</v>
      </c>
      <c r="B7" s="529"/>
      <c r="C7" s="189" t="s">
        <v>6</v>
      </c>
      <c r="D7" s="188" t="str">
        <f ca="1">IF(Eingabe!G13&lt;&gt;0,Eingabe!G13,"-")</f>
        <v/>
      </c>
      <c r="E7" s="188" t="str">
        <f ca="1">IF(Eingabe!H13&lt;&gt;0,Eingabe!H13,"-")</f>
        <v/>
      </c>
      <c r="F7" s="188" t="str">
        <f ca="1">IF(Eingabe!I13&lt;&gt;0,Eingabe!I13,"-")</f>
        <v/>
      </c>
      <c r="G7" s="188" t="str">
        <f ca="1">IF(Eingabe!J13&lt;&gt;0,Eingabe!J13,"-")</f>
        <v/>
      </c>
      <c r="H7" s="188" t="str">
        <f ca="1">IF(Eingabe!K13&lt;&gt;0,Eingabe!K13,"-")</f>
        <v/>
      </c>
      <c r="I7" s="188" t="str">
        <f ca="1">IF(Eingabe!L13&lt;&gt;0,Eingabe!L13,"-")</f>
        <v/>
      </c>
      <c r="J7" s="188" t="str">
        <f ca="1">IF(Eingabe!M13&lt;&gt;0,Eingabe!M13,"-")</f>
        <v/>
      </c>
      <c r="K7" s="188" t="str">
        <f ca="1">IF(Eingabe!N13&lt;&gt;0,Eingabe!N13,"-")</f>
        <v/>
      </c>
      <c r="L7" s="188" t="str">
        <f ca="1">IF(Eingabe!O13&lt;&gt;0,Eingabe!O13,"-")</f>
        <v/>
      </c>
      <c r="M7" s="188" t="str">
        <f ca="1">IF(Eingabe!P13&lt;&gt;0,Eingabe!P13,"-")</f>
        <v/>
      </c>
      <c r="N7" s="188" t="str">
        <f ca="1">IF(Eingabe!Q13&lt;&gt;0,Eingabe!Q13,"-")</f>
        <v/>
      </c>
      <c r="O7" s="188" t="str">
        <f ca="1">IF(Eingabe!R13&lt;&gt;0,Eingabe!R13,"-")</f>
        <v/>
      </c>
      <c r="P7" s="188" t="str">
        <f ca="1">IF(Eingabe!S13&lt;&gt;0,Eingabe!S13,"-")</f>
        <v/>
      </c>
      <c r="Q7" s="188" t="str">
        <f ca="1">IF(Eingabe!T13&lt;&gt;0,Eingabe!T13,"-")</f>
        <v/>
      </c>
      <c r="R7" s="188" t="str">
        <f ca="1">IF(Eingabe!U13&lt;&gt;0,Eingabe!U13,"-")</f>
        <v/>
      </c>
      <c r="S7" s="188" t="str">
        <f ca="1">IF(Eingabe!V13&lt;&gt;0,Eingabe!V13,"-")</f>
        <v/>
      </c>
      <c r="T7" s="188" t="str">
        <f ca="1">IF(Eingabe!W13&lt;&gt;0,Eingabe!W13,"-")</f>
        <v/>
      </c>
      <c r="U7" s="188" t="str">
        <f ca="1">IF(Eingabe!X13&lt;&gt;0,Eingabe!X13,"-")</f>
        <v/>
      </c>
      <c r="V7" s="188" t="str">
        <f ca="1">IF(Eingabe!Y13&lt;&gt;0,Eingabe!Y13,"-")</f>
        <v/>
      </c>
      <c r="W7" s="188" t="str">
        <f ca="1">IF(Eingabe!Z13&lt;&gt;0,Eingabe!Z13,"-")</f>
        <v/>
      </c>
      <c r="X7" s="188" t="str">
        <f>IF(Eingabe!AA13&lt;&gt;0,Eingabe!AA13,"-")</f>
        <v>-</v>
      </c>
      <c r="Y7" s="188" t="str">
        <f>IF(Eingabe!AB13&lt;&gt;0,Eingabe!AB13,"-")</f>
        <v>-</v>
      </c>
      <c r="Z7" s="188" t="str">
        <f>IF(Eingabe!AC13&lt;&gt;0,Eingabe!AC13,"-")</f>
        <v>-</v>
      </c>
      <c r="AA7" s="188" t="str">
        <f>IF(Eingabe!AD13&lt;&gt;0,Eingabe!AD13,"-")</f>
        <v>-</v>
      </c>
      <c r="AB7" s="188" t="str">
        <f>IF(Eingabe!AE13&lt;&gt;0,Eingabe!AE13,"-")</f>
        <v>-</v>
      </c>
      <c r="AC7" s="188" t="str">
        <f>IF(Eingabe!AF13&lt;&gt;0,Eingabe!AF13,"-")</f>
        <v>-</v>
      </c>
      <c r="AD7" s="188" t="str">
        <f>IF(Eingabe!AG13&lt;&gt;0,Eingabe!AG13,"-")</f>
        <v>-</v>
      </c>
      <c r="AE7" s="188" t="str">
        <f>IF(Eingabe!AH13&lt;&gt;0,Eingabe!AH13,"-")</f>
        <v>-</v>
      </c>
      <c r="AF7" s="188" t="str">
        <f>IF(Eingabe!AI13&lt;&gt;0,Eingabe!AI13,"-")</f>
        <v>-</v>
      </c>
      <c r="AG7" s="299" t="str">
        <f>IF(Eingabe!AJ13&lt;&gt;0,Eingabe!AJ13,"-")</f>
        <v>-</v>
      </c>
      <c r="AH7" s="304"/>
    </row>
    <row r="8" spans="1:34" s="307" customFormat="1" ht="12.95" customHeight="1" x14ac:dyDescent="0.2">
      <c r="A8" s="251" t="s">
        <v>8</v>
      </c>
      <c r="B8" s="254"/>
      <c r="C8" s="252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2"/>
      <c r="AH8" s="332"/>
    </row>
    <row r="9" spans="1:34" ht="12.95" customHeight="1" x14ac:dyDescent="0.2">
      <c r="A9" s="526" t="s">
        <v>284</v>
      </c>
      <c r="B9" s="388" t="s">
        <v>280</v>
      </c>
      <c r="C9" s="522" t="s">
        <v>9</v>
      </c>
      <c r="D9" s="24" t="str">
        <f ca="1">IF(Eingabe!G17&lt;&gt;0,Eingabe!G17,"-")</f>
        <v/>
      </c>
      <c r="E9" s="24" t="str">
        <f ca="1">IF(Eingabe!H17&lt;&gt;0,Eingabe!H17,"-")</f>
        <v/>
      </c>
      <c r="F9" s="24" t="str">
        <f ca="1">IF(Eingabe!I17&lt;&gt;0,Eingabe!I17,"-")</f>
        <v/>
      </c>
      <c r="G9" s="24" t="str">
        <f ca="1">IF(Eingabe!J17&lt;&gt;0,Eingabe!J17,"-")</f>
        <v/>
      </c>
      <c r="H9" s="24" t="str">
        <f ca="1">IF(Eingabe!K17&lt;&gt;0,Eingabe!K17,"-")</f>
        <v/>
      </c>
      <c r="I9" s="24" t="str">
        <f ca="1">IF(Eingabe!L17&lt;&gt;0,Eingabe!L17,"-")</f>
        <v/>
      </c>
      <c r="J9" s="24" t="str">
        <f ca="1">IF(Eingabe!M17&lt;&gt;0,Eingabe!M17,"-")</f>
        <v/>
      </c>
      <c r="K9" s="24" t="str">
        <f ca="1">IF(Eingabe!N17&lt;&gt;0,Eingabe!N17,"-")</f>
        <v/>
      </c>
      <c r="L9" s="24" t="str">
        <f ca="1">IF(Eingabe!O17&lt;&gt;0,Eingabe!O17,"-")</f>
        <v/>
      </c>
      <c r="M9" s="24" t="str">
        <f ca="1">IF(Eingabe!P17&lt;&gt;0,Eingabe!P17,"-")</f>
        <v/>
      </c>
      <c r="N9" s="24" t="str">
        <f ca="1">IF(Eingabe!Q17&lt;&gt;0,Eingabe!Q17,"-")</f>
        <v/>
      </c>
      <c r="O9" s="24" t="str">
        <f ca="1">IF(Eingabe!R17&lt;&gt;0,Eingabe!R17,"-")</f>
        <v/>
      </c>
      <c r="P9" s="24" t="str">
        <f ca="1">IF(Eingabe!S17&lt;&gt;0,Eingabe!S17,"-")</f>
        <v/>
      </c>
      <c r="Q9" s="24" t="str">
        <f ca="1">IF(Eingabe!T17&lt;&gt;0,Eingabe!T17,"-")</f>
        <v/>
      </c>
      <c r="R9" s="24" t="str">
        <f ca="1">IF(Eingabe!U17&lt;&gt;0,Eingabe!U17,"-")</f>
        <v/>
      </c>
      <c r="S9" s="24" t="str">
        <f ca="1">IF(Eingabe!V17&lt;&gt;0,Eingabe!V17,"-")</f>
        <v/>
      </c>
      <c r="T9" s="24" t="str">
        <f ca="1">IF(Eingabe!W17&lt;&gt;0,Eingabe!W17,"-")</f>
        <v/>
      </c>
      <c r="U9" s="24" t="str">
        <f ca="1">IF(Eingabe!X17&lt;&gt;0,Eingabe!X17,"-")</f>
        <v/>
      </c>
      <c r="V9" s="24" t="str">
        <f ca="1">IF(Eingabe!Y17&lt;&gt;0,Eingabe!Y17,"-")</f>
        <v/>
      </c>
      <c r="W9" s="24" t="str">
        <f ca="1">IF(Eingabe!Z17&lt;&gt;0,Eingabe!Z17,"-")</f>
        <v/>
      </c>
      <c r="X9" s="24" t="str">
        <f>IF(Eingabe!AA17&lt;&gt;0,Eingabe!AA17,"-")</f>
        <v>-</v>
      </c>
      <c r="Y9" s="24" t="str">
        <f>IF(Eingabe!AB17&lt;&gt;0,Eingabe!AB17,"-")</f>
        <v>-</v>
      </c>
      <c r="Z9" s="24" t="str">
        <f>IF(Eingabe!AC17&lt;&gt;0,Eingabe!AC17,"-")</f>
        <v>-</v>
      </c>
      <c r="AA9" s="24" t="str">
        <f>IF(Eingabe!AD17&lt;&gt;0,Eingabe!AD17,"-")</f>
        <v>-</v>
      </c>
      <c r="AB9" s="24" t="str">
        <f>IF(Eingabe!AE17&lt;&gt;0,Eingabe!AE17,"-")</f>
        <v>-</v>
      </c>
      <c r="AC9" s="24" t="str">
        <f>IF(Eingabe!AF17&lt;&gt;0,Eingabe!AF17,"-")</f>
        <v>-</v>
      </c>
      <c r="AD9" s="24" t="str">
        <f>IF(Eingabe!AG17&lt;&gt;0,Eingabe!AG17,"-")</f>
        <v>-</v>
      </c>
      <c r="AE9" s="24" t="str">
        <f>IF(Eingabe!AH17&lt;&gt;0,Eingabe!AH17,"-")</f>
        <v>-</v>
      </c>
      <c r="AF9" s="24" t="str">
        <f>IF(Eingabe!AI17&lt;&gt;0,Eingabe!AI17,"-")</f>
        <v>-</v>
      </c>
      <c r="AG9" s="300" t="str">
        <f>IF(Eingabe!AJ17&lt;&gt;0,Eingabe!AJ17,"-")</f>
        <v>-</v>
      </c>
      <c r="AH9" s="305"/>
    </row>
    <row r="10" spans="1:34" ht="12.95" customHeight="1" x14ac:dyDescent="0.2">
      <c r="A10" s="527"/>
      <c r="B10" s="395" t="s">
        <v>281</v>
      </c>
      <c r="C10" s="523"/>
      <c r="D10" s="24" t="str">
        <f ca="1">IF(Eingabe!G19&lt;&gt;0,Eingabe!G19,"-")</f>
        <v/>
      </c>
      <c r="E10" s="24" t="str">
        <f ca="1">IF(Eingabe!H19&lt;&gt;0,Eingabe!H19,"-")</f>
        <v/>
      </c>
      <c r="F10" s="24" t="str">
        <f ca="1">IF(Eingabe!I19&lt;&gt;0,Eingabe!I19,"-")</f>
        <v/>
      </c>
      <c r="G10" s="24" t="str">
        <f ca="1">IF(Eingabe!J19&lt;&gt;0,Eingabe!J19,"-")</f>
        <v/>
      </c>
      <c r="H10" s="24" t="str">
        <f ca="1">IF(Eingabe!K19&lt;&gt;0,Eingabe!K19,"-")</f>
        <v/>
      </c>
      <c r="I10" s="24" t="str">
        <f ca="1">IF(Eingabe!L19&lt;&gt;0,Eingabe!L19,"-")</f>
        <v/>
      </c>
      <c r="J10" s="24" t="str">
        <f ca="1">IF(Eingabe!M19&lt;&gt;0,Eingabe!M19,"-")</f>
        <v/>
      </c>
      <c r="K10" s="24" t="str">
        <f ca="1">IF(Eingabe!N19&lt;&gt;0,Eingabe!N19,"-")</f>
        <v/>
      </c>
      <c r="L10" s="24" t="str">
        <f ca="1">IF(Eingabe!O19&lt;&gt;0,Eingabe!O19,"-")</f>
        <v/>
      </c>
      <c r="M10" s="24" t="str">
        <f ca="1">IF(Eingabe!P19&lt;&gt;0,Eingabe!P19,"-")</f>
        <v/>
      </c>
      <c r="N10" s="24" t="str">
        <f ca="1">IF(Eingabe!Q19&lt;&gt;0,Eingabe!Q19,"-")</f>
        <v/>
      </c>
      <c r="O10" s="24" t="str">
        <f ca="1">IF(Eingabe!R19&lt;&gt;0,Eingabe!R19,"-")</f>
        <v/>
      </c>
      <c r="P10" s="24" t="str">
        <f ca="1">IF(Eingabe!S19&lt;&gt;0,Eingabe!S19,"-")</f>
        <v/>
      </c>
      <c r="Q10" s="24" t="str">
        <f ca="1">IF(Eingabe!T19&lt;&gt;0,Eingabe!T19,"-")</f>
        <v/>
      </c>
      <c r="R10" s="24" t="str">
        <f ca="1">IF(Eingabe!U19&lt;&gt;0,Eingabe!U19,"-")</f>
        <v/>
      </c>
      <c r="S10" s="24" t="str">
        <f ca="1">IF(Eingabe!V19&lt;&gt;0,Eingabe!V19,"-")</f>
        <v/>
      </c>
      <c r="T10" s="24" t="str">
        <f ca="1">IF(Eingabe!W19&lt;&gt;0,Eingabe!W19,"-")</f>
        <v/>
      </c>
      <c r="U10" s="24" t="str">
        <f ca="1">IF(Eingabe!X19&lt;&gt;0,Eingabe!X19,"-")</f>
        <v/>
      </c>
      <c r="V10" s="24" t="str">
        <f ca="1">IF(Eingabe!Y19&lt;&gt;0,Eingabe!Y19,"-")</f>
        <v/>
      </c>
      <c r="W10" s="24" t="str">
        <f ca="1">IF(Eingabe!Z19&lt;&gt;0,Eingabe!Z19,"-")</f>
        <v/>
      </c>
      <c r="X10" s="24" t="str">
        <f>IF(Eingabe!AA19&lt;&gt;0,Eingabe!AA19,"-")</f>
        <v>-</v>
      </c>
      <c r="Y10" s="24" t="str">
        <f>IF(Eingabe!AB19&lt;&gt;0,Eingabe!AB19,"-")</f>
        <v>-</v>
      </c>
      <c r="Z10" s="24" t="str">
        <f>IF(Eingabe!AC19&lt;&gt;0,Eingabe!AC19,"-")</f>
        <v>-</v>
      </c>
      <c r="AA10" s="24" t="str">
        <f>IF(Eingabe!AD19&lt;&gt;0,Eingabe!AD19,"-")</f>
        <v>-</v>
      </c>
      <c r="AB10" s="24" t="str">
        <f>IF(Eingabe!AE19&lt;&gt;0,Eingabe!AE19,"-")</f>
        <v>-</v>
      </c>
      <c r="AC10" s="24" t="str">
        <f>IF(Eingabe!AF19&lt;&gt;0,Eingabe!AF19,"-")</f>
        <v>-</v>
      </c>
      <c r="AD10" s="24" t="str">
        <f>IF(Eingabe!AG19&lt;&gt;0,Eingabe!AG19,"-")</f>
        <v>-</v>
      </c>
      <c r="AE10" s="24" t="str">
        <f>IF(Eingabe!AH19&lt;&gt;0,Eingabe!AH19,"-")</f>
        <v>-</v>
      </c>
      <c r="AF10" s="24" t="str">
        <f>IF(Eingabe!AI19&lt;&gt;0,Eingabe!AI19,"-")</f>
        <v>-</v>
      </c>
      <c r="AG10" s="300" t="str">
        <f>IF(Eingabe!AJ19&lt;&gt;0,Eingabe!AJ19,"-")</f>
        <v>-</v>
      </c>
      <c r="AH10" s="305"/>
    </row>
    <row r="11" spans="1:34" ht="12.95" customHeight="1" x14ac:dyDescent="0.2">
      <c r="A11" s="536" t="s">
        <v>10</v>
      </c>
      <c r="B11" s="537"/>
      <c r="C11" s="50" t="s">
        <v>9</v>
      </c>
      <c r="D11" s="24" t="str">
        <f ca="1">IF(Eingabe!G26&lt;&gt;0,Eingabe!G26,"-")</f>
        <v/>
      </c>
      <c r="E11" s="24" t="str">
        <f ca="1">IF(Eingabe!H26&lt;&gt;0,Eingabe!H26,"-")</f>
        <v/>
      </c>
      <c r="F11" s="24" t="str">
        <f ca="1">IF(Eingabe!I26&lt;&gt;0,Eingabe!I26,"-")</f>
        <v/>
      </c>
      <c r="G11" s="24" t="str">
        <f ca="1">IF(Eingabe!J26&lt;&gt;0,Eingabe!J26,"-")</f>
        <v/>
      </c>
      <c r="H11" s="24" t="str">
        <f ca="1">IF(Eingabe!K26&lt;&gt;0,Eingabe!K26,"-")</f>
        <v/>
      </c>
      <c r="I11" s="24" t="str">
        <f ca="1">IF(Eingabe!L26&lt;&gt;0,Eingabe!L26,"-")</f>
        <v/>
      </c>
      <c r="J11" s="24" t="str">
        <f ca="1">IF(Eingabe!M26&lt;&gt;0,Eingabe!M26,"-")</f>
        <v/>
      </c>
      <c r="K11" s="24" t="str">
        <f ca="1">IF(Eingabe!N26&lt;&gt;0,Eingabe!N26,"-")</f>
        <v/>
      </c>
      <c r="L11" s="24" t="str">
        <f ca="1">IF(Eingabe!O26&lt;&gt;0,Eingabe!O26,"-")</f>
        <v/>
      </c>
      <c r="M11" s="24" t="str">
        <f ca="1">IF(Eingabe!P26&lt;&gt;0,Eingabe!P26,"-")</f>
        <v/>
      </c>
      <c r="N11" s="24" t="str">
        <f ca="1">IF(Eingabe!Q26&lt;&gt;0,Eingabe!Q26,"-")</f>
        <v/>
      </c>
      <c r="O11" s="24" t="str">
        <f ca="1">IF(Eingabe!R26&lt;&gt;0,Eingabe!R26,"-")</f>
        <v/>
      </c>
      <c r="P11" s="24" t="str">
        <f ca="1">IF(Eingabe!S26&lt;&gt;0,Eingabe!S26,"-")</f>
        <v/>
      </c>
      <c r="Q11" s="24" t="str">
        <f ca="1">IF(Eingabe!T26&lt;&gt;0,Eingabe!T26,"-")</f>
        <v/>
      </c>
      <c r="R11" s="24" t="str">
        <f ca="1">IF(Eingabe!U26&lt;&gt;0,Eingabe!U26,"-")</f>
        <v/>
      </c>
      <c r="S11" s="24" t="str">
        <f ca="1">IF(Eingabe!V26&lt;&gt;0,Eingabe!V26,"-")</f>
        <v/>
      </c>
      <c r="T11" s="24" t="str">
        <f ca="1">IF(Eingabe!W26&lt;&gt;0,Eingabe!W26,"-")</f>
        <v/>
      </c>
      <c r="U11" s="24" t="str">
        <f ca="1">IF(Eingabe!X26&lt;&gt;0,Eingabe!X26,"-")</f>
        <v/>
      </c>
      <c r="V11" s="24" t="str">
        <f ca="1">IF(Eingabe!Y26&lt;&gt;0,Eingabe!Y26,"-")</f>
        <v/>
      </c>
      <c r="W11" s="24" t="str">
        <f ca="1">IF(Eingabe!Z26&lt;&gt;0,Eingabe!Z26,"-")</f>
        <v/>
      </c>
      <c r="X11" s="24" t="str">
        <f>IF(Eingabe!AA26&lt;&gt;0,Eingabe!AA26,"-")</f>
        <v>-</v>
      </c>
      <c r="Y11" s="24" t="str">
        <f>IF(Eingabe!AB26&lt;&gt;0,Eingabe!AB26,"-")</f>
        <v>-</v>
      </c>
      <c r="Z11" s="24" t="str">
        <f>IF(Eingabe!AC26&lt;&gt;0,Eingabe!AC26,"-")</f>
        <v>-</v>
      </c>
      <c r="AA11" s="24" t="str">
        <f>IF(Eingabe!AD26&lt;&gt;0,Eingabe!AD26,"-")</f>
        <v>-</v>
      </c>
      <c r="AB11" s="24" t="str">
        <f>IF(Eingabe!AE26&lt;&gt;0,Eingabe!AE26,"-")</f>
        <v>-</v>
      </c>
      <c r="AC11" s="24" t="str">
        <f>IF(Eingabe!AF26&lt;&gt;0,Eingabe!AF26,"-")</f>
        <v>-</v>
      </c>
      <c r="AD11" s="24" t="str">
        <f>IF(Eingabe!AG26&lt;&gt;0,Eingabe!AG26,"-")</f>
        <v>-</v>
      </c>
      <c r="AE11" s="24" t="str">
        <f>IF(Eingabe!AH26&lt;&gt;0,Eingabe!AH26,"-")</f>
        <v>-</v>
      </c>
      <c r="AF11" s="24" t="str">
        <f>IF(Eingabe!AI26&lt;&gt;0,Eingabe!AI26,"-")</f>
        <v>-</v>
      </c>
      <c r="AG11" s="300" t="str">
        <f>IF(Eingabe!AJ26&lt;&gt;0,Eingabe!AJ26,"-")</f>
        <v>-</v>
      </c>
      <c r="AH11" s="305"/>
    </row>
    <row r="12" spans="1:34" ht="12.95" customHeight="1" x14ac:dyDescent="0.2">
      <c r="A12" s="536" t="s">
        <v>11</v>
      </c>
      <c r="B12" s="537"/>
      <c r="C12" s="50" t="s">
        <v>9</v>
      </c>
      <c r="D12" s="24" t="str">
        <f ca="1">IF(Eingabe!G42&lt;&gt;0,Eingabe!G42,"-")</f>
        <v/>
      </c>
      <c r="E12" s="24" t="str">
        <f ca="1">IF(Eingabe!H42&lt;&gt;0,Eingabe!H42,"-")</f>
        <v/>
      </c>
      <c r="F12" s="24" t="str">
        <f ca="1">IF(Eingabe!I42&lt;&gt;0,Eingabe!I42,"-")</f>
        <v/>
      </c>
      <c r="G12" s="24" t="str">
        <f ca="1">IF(Eingabe!J42&lt;&gt;0,Eingabe!J42,"-")</f>
        <v/>
      </c>
      <c r="H12" s="24" t="str">
        <f ca="1">IF(Eingabe!K42&lt;&gt;0,Eingabe!K42,"-")</f>
        <v/>
      </c>
      <c r="I12" s="24" t="str">
        <f ca="1">IF(Eingabe!L42&lt;&gt;0,Eingabe!L42,"-")</f>
        <v/>
      </c>
      <c r="J12" s="24" t="str">
        <f ca="1">IF(Eingabe!M42&lt;&gt;0,Eingabe!M42,"-")</f>
        <v/>
      </c>
      <c r="K12" s="24" t="str">
        <f ca="1">IF(Eingabe!N42&lt;&gt;0,Eingabe!N42,"-")</f>
        <v/>
      </c>
      <c r="L12" s="24" t="str">
        <f ca="1">IF(Eingabe!O42&lt;&gt;0,Eingabe!O42,"-")</f>
        <v/>
      </c>
      <c r="M12" s="24" t="str">
        <f ca="1">IF(Eingabe!P42&lt;&gt;0,Eingabe!P42,"-")</f>
        <v/>
      </c>
      <c r="N12" s="24" t="str">
        <f ca="1">IF(Eingabe!Q42&lt;&gt;0,Eingabe!Q42,"-")</f>
        <v/>
      </c>
      <c r="O12" s="24" t="str">
        <f ca="1">IF(Eingabe!R42&lt;&gt;0,Eingabe!R42,"-")</f>
        <v/>
      </c>
      <c r="P12" s="24" t="str">
        <f ca="1">IF(Eingabe!S42&lt;&gt;0,Eingabe!S42,"-")</f>
        <v/>
      </c>
      <c r="Q12" s="24" t="str">
        <f ca="1">IF(Eingabe!T42&lt;&gt;0,Eingabe!T42,"-")</f>
        <v/>
      </c>
      <c r="R12" s="24" t="str">
        <f ca="1">IF(Eingabe!U42&lt;&gt;0,Eingabe!U42,"-")</f>
        <v/>
      </c>
      <c r="S12" s="24" t="str">
        <f ca="1">IF(Eingabe!V42&lt;&gt;0,Eingabe!V42,"-")</f>
        <v/>
      </c>
      <c r="T12" s="24" t="str">
        <f ca="1">IF(Eingabe!W42&lt;&gt;0,Eingabe!W42,"-")</f>
        <v/>
      </c>
      <c r="U12" s="24" t="str">
        <f ca="1">IF(Eingabe!X42&lt;&gt;0,Eingabe!X42,"-")</f>
        <v/>
      </c>
      <c r="V12" s="24" t="str">
        <f ca="1">IF(Eingabe!Y42&lt;&gt;0,Eingabe!Y42,"-")</f>
        <v/>
      </c>
      <c r="W12" s="24" t="str">
        <f ca="1">IF(Eingabe!Z42&lt;&gt;0,Eingabe!Z42,"-")</f>
        <v/>
      </c>
      <c r="X12" s="24" t="str">
        <f>IF(Eingabe!AA42&lt;&gt;0,Eingabe!AA42,"-")</f>
        <v>-</v>
      </c>
      <c r="Y12" s="24" t="str">
        <f>IF(Eingabe!AB42&lt;&gt;0,Eingabe!AB42,"-")</f>
        <v>-</v>
      </c>
      <c r="Z12" s="24" t="str">
        <f>IF(Eingabe!AC42&lt;&gt;0,Eingabe!AC42,"-")</f>
        <v>-</v>
      </c>
      <c r="AA12" s="24" t="str">
        <f>IF(Eingabe!AD42&lt;&gt;0,Eingabe!AD42,"-")</f>
        <v>-</v>
      </c>
      <c r="AB12" s="24" t="str">
        <f>IF(Eingabe!AE42&lt;&gt;0,Eingabe!AE42,"-")</f>
        <v>-</v>
      </c>
      <c r="AC12" s="24" t="str">
        <f>IF(Eingabe!AF42&lt;&gt;0,Eingabe!AF42,"-")</f>
        <v>-</v>
      </c>
      <c r="AD12" s="24" t="str">
        <f>IF(Eingabe!AG42&lt;&gt;0,Eingabe!AG42,"-")</f>
        <v>-</v>
      </c>
      <c r="AE12" s="24" t="str">
        <f>IF(Eingabe!AH42&lt;&gt;0,Eingabe!AH42,"-")</f>
        <v>-</v>
      </c>
      <c r="AF12" s="24" t="str">
        <f>IF(Eingabe!AI42&lt;&gt;0,Eingabe!AI42,"-")</f>
        <v>-</v>
      </c>
      <c r="AG12" s="300" t="str">
        <f>IF(Eingabe!AJ42&lt;&gt;0,Eingabe!AJ42,"-")</f>
        <v>-</v>
      </c>
      <c r="AH12" s="305"/>
    </row>
    <row r="13" spans="1:34" ht="12.95" customHeight="1" x14ac:dyDescent="0.2">
      <c r="A13" s="536" t="s">
        <v>12</v>
      </c>
      <c r="B13" s="537"/>
      <c r="C13" s="50" t="s">
        <v>9</v>
      </c>
      <c r="D13" s="24" t="str">
        <f ca="1">IF(Eingabe!G15&lt;&gt;0,Eingabe!G15,"-")</f>
        <v/>
      </c>
      <c r="E13" s="24" t="str">
        <f ca="1">IF(Eingabe!H15&lt;&gt;0,Eingabe!H15,"-")</f>
        <v/>
      </c>
      <c r="F13" s="24" t="str">
        <f ca="1">IF(Eingabe!I15&lt;&gt;0,Eingabe!I15,"-")</f>
        <v/>
      </c>
      <c r="G13" s="24" t="str">
        <f ca="1">IF(Eingabe!J15&lt;&gt;0,Eingabe!J15,"-")</f>
        <v/>
      </c>
      <c r="H13" s="24" t="str">
        <f ca="1">IF(Eingabe!K15&lt;&gt;0,Eingabe!K15,"-")</f>
        <v/>
      </c>
      <c r="I13" s="24" t="str">
        <f ca="1">IF(Eingabe!L15&lt;&gt;0,Eingabe!L15,"-")</f>
        <v/>
      </c>
      <c r="J13" s="24" t="str">
        <f ca="1">IF(Eingabe!M15&lt;&gt;0,Eingabe!M15,"-")</f>
        <v/>
      </c>
      <c r="K13" s="24" t="str">
        <f ca="1">IF(Eingabe!N15&lt;&gt;0,Eingabe!N15,"-")</f>
        <v/>
      </c>
      <c r="L13" s="24" t="str">
        <f ca="1">IF(Eingabe!O15&lt;&gt;0,Eingabe!O15,"-")</f>
        <v/>
      </c>
      <c r="M13" s="24" t="str">
        <f ca="1">IF(Eingabe!P15&lt;&gt;0,Eingabe!P15,"-")</f>
        <v/>
      </c>
      <c r="N13" s="24" t="str">
        <f ca="1">IF(Eingabe!Q15&lt;&gt;0,Eingabe!Q15,"-")</f>
        <v/>
      </c>
      <c r="O13" s="24" t="str">
        <f ca="1">IF(Eingabe!R15&lt;&gt;0,Eingabe!R15,"-")</f>
        <v/>
      </c>
      <c r="P13" s="24" t="str">
        <f ca="1">IF(Eingabe!S15&lt;&gt;0,Eingabe!S15,"-")</f>
        <v/>
      </c>
      <c r="Q13" s="24" t="str">
        <f ca="1">IF(Eingabe!T15&lt;&gt;0,Eingabe!T15,"-")</f>
        <v/>
      </c>
      <c r="R13" s="24" t="str">
        <f ca="1">IF(Eingabe!U15&lt;&gt;0,Eingabe!U15,"-")</f>
        <v/>
      </c>
      <c r="S13" s="24" t="str">
        <f ca="1">IF(Eingabe!V15&lt;&gt;0,Eingabe!V15,"-")</f>
        <v/>
      </c>
      <c r="T13" s="24" t="str">
        <f ca="1">IF(Eingabe!W15&lt;&gt;0,Eingabe!W15,"-")</f>
        <v/>
      </c>
      <c r="U13" s="24" t="str">
        <f ca="1">IF(Eingabe!X15&lt;&gt;0,Eingabe!X15,"-")</f>
        <v/>
      </c>
      <c r="V13" s="24" t="str">
        <f ca="1">IF(Eingabe!Y15&lt;&gt;0,Eingabe!Y15,"-")</f>
        <v/>
      </c>
      <c r="W13" s="24" t="str">
        <f ca="1">IF(Eingabe!Z15&lt;&gt;0,Eingabe!Z15,"-")</f>
        <v/>
      </c>
      <c r="X13" s="24" t="str">
        <f>IF(Eingabe!AA15&lt;&gt;0,Eingabe!AA15,"-")</f>
        <v>-</v>
      </c>
      <c r="Y13" s="24" t="str">
        <f>IF(Eingabe!AB15&lt;&gt;0,Eingabe!AB15,"-")</f>
        <v>-</v>
      </c>
      <c r="Z13" s="24" t="str">
        <f>IF(Eingabe!AC15&lt;&gt;0,Eingabe!AC15,"-")</f>
        <v>-</v>
      </c>
      <c r="AA13" s="24" t="str">
        <f>IF(Eingabe!AD15&lt;&gt;0,Eingabe!AD15,"-")</f>
        <v>-</v>
      </c>
      <c r="AB13" s="24" t="str">
        <f>IF(Eingabe!AE15&lt;&gt;0,Eingabe!AE15,"-")</f>
        <v>-</v>
      </c>
      <c r="AC13" s="24" t="str">
        <f>IF(Eingabe!AF15&lt;&gt;0,Eingabe!AF15,"-")</f>
        <v>-</v>
      </c>
      <c r="AD13" s="24" t="str">
        <f>IF(Eingabe!AG15&lt;&gt;0,Eingabe!AG15,"-")</f>
        <v>-</v>
      </c>
      <c r="AE13" s="24" t="str">
        <f>IF(Eingabe!AH15&lt;&gt;0,Eingabe!AH15,"-")</f>
        <v>-</v>
      </c>
      <c r="AF13" s="24" t="str">
        <f>IF(Eingabe!AI15&lt;&gt;0,Eingabe!AI15,"-")</f>
        <v>-</v>
      </c>
      <c r="AG13" s="300" t="str">
        <f>IF(Eingabe!AJ15&lt;&gt;0,Eingabe!AJ15,"-")</f>
        <v>-</v>
      </c>
      <c r="AH13" s="305"/>
    </row>
    <row r="14" spans="1:34" ht="12.95" customHeight="1" x14ac:dyDescent="0.2">
      <c r="A14" s="536" t="s">
        <v>13</v>
      </c>
      <c r="B14" s="537"/>
      <c r="C14" s="50" t="s">
        <v>9</v>
      </c>
      <c r="D14" s="24" t="str">
        <f ca="1">IF(Eingabe!G66&lt;&gt;0,Eingabe!G66,"-")</f>
        <v/>
      </c>
      <c r="E14" s="24" t="str">
        <f ca="1">IF(Eingabe!H66&lt;&gt;0,Eingabe!H66,"-")</f>
        <v/>
      </c>
      <c r="F14" s="24" t="str">
        <f ca="1">IF(Eingabe!I66&lt;&gt;0,Eingabe!I66,"-")</f>
        <v/>
      </c>
      <c r="G14" s="24" t="str">
        <f ca="1">IF(Eingabe!J66&lt;&gt;0,Eingabe!J66,"-")</f>
        <v/>
      </c>
      <c r="H14" s="24" t="str">
        <f ca="1">IF(Eingabe!K66&lt;&gt;0,Eingabe!K66,"-")</f>
        <v/>
      </c>
      <c r="I14" s="24" t="str">
        <f ca="1">IF(Eingabe!L66&lt;&gt;0,Eingabe!L66,"-")</f>
        <v/>
      </c>
      <c r="J14" s="24" t="str">
        <f ca="1">IF(Eingabe!M66&lt;&gt;0,Eingabe!M66,"-")</f>
        <v/>
      </c>
      <c r="K14" s="24" t="str">
        <f ca="1">IF(Eingabe!N66&lt;&gt;0,Eingabe!N66,"-")</f>
        <v/>
      </c>
      <c r="L14" s="24" t="str">
        <f ca="1">IF(Eingabe!O66&lt;&gt;0,Eingabe!O66,"-")</f>
        <v/>
      </c>
      <c r="M14" s="24" t="str">
        <f ca="1">IF(Eingabe!P66&lt;&gt;0,Eingabe!P66,"-")</f>
        <v/>
      </c>
      <c r="N14" s="24" t="str">
        <f ca="1">IF(Eingabe!Q66&lt;&gt;0,Eingabe!Q66,"-")</f>
        <v/>
      </c>
      <c r="O14" s="24" t="str">
        <f ca="1">IF(Eingabe!R66&lt;&gt;0,Eingabe!R66,"-")</f>
        <v/>
      </c>
      <c r="P14" s="24" t="str">
        <f ca="1">IF(Eingabe!S66&lt;&gt;0,Eingabe!S66,"-")</f>
        <v/>
      </c>
      <c r="Q14" s="24" t="str">
        <f ca="1">IF(Eingabe!T66&lt;&gt;0,Eingabe!T66,"-")</f>
        <v/>
      </c>
      <c r="R14" s="24" t="str">
        <f ca="1">IF(Eingabe!U66&lt;&gt;0,Eingabe!U66,"-")</f>
        <v/>
      </c>
      <c r="S14" s="24" t="str">
        <f ca="1">IF(Eingabe!V66&lt;&gt;0,Eingabe!V66,"-")</f>
        <v/>
      </c>
      <c r="T14" s="24" t="str">
        <f ca="1">IF(Eingabe!W66&lt;&gt;0,Eingabe!W66,"-")</f>
        <v/>
      </c>
      <c r="U14" s="24" t="str">
        <f ca="1">IF(Eingabe!X66&lt;&gt;0,Eingabe!X66,"-")</f>
        <v/>
      </c>
      <c r="V14" s="24" t="str">
        <f ca="1">IF(Eingabe!Y66&lt;&gt;0,Eingabe!Y66,"-")</f>
        <v/>
      </c>
      <c r="W14" s="24" t="str">
        <f ca="1">IF(Eingabe!Z66&lt;&gt;0,Eingabe!Z66,"-")</f>
        <v/>
      </c>
      <c r="X14" s="24" t="str">
        <f>IF(Eingabe!AA66&lt;&gt;0,Eingabe!AA66,"-")</f>
        <v>-</v>
      </c>
      <c r="Y14" s="24" t="str">
        <f>IF(Eingabe!AB66&lt;&gt;0,Eingabe!AB66,"-")</f>
        <v>-</v>
      </c>
      <c r="Z14" s="24" t="str">
        <f>IF(Eingabe!AC66&lt;&gt;0,Eingabe!AC66,"-")</f>
        <v>-</v>
      </c>
      <c r="AA14" s="24" t="str">
        <f>IF(Eingabe!AD66&lt;&gt;0,Eingabe!AD66,"-")</f>
        <v>-</v>
      </c>
      <c r="AB14" s="24" t="str">
        <f>IF(Eingabe!AE66&lt;&gt;0,Eingabe!AE66,"-")</f>
        <v>-</v>
      </c>
      <c r="AC14" s="24" t="str">
        <f>IF(Eingabe!AF66&lt;&gt;0,Eingabe!AF66,"-")</f>
        <v>-</v>
      </c>
      <c r="AD14" s="24" t="str">
        <f>IF(Eingabe!AG66&lt;&gt;0,Eingabe!AG66,"-")</f>
        <v>-</v>
      </c>
      <c r="AE14" s="24" t="str">
        <f>IF(Eingabe!AH66&lt;&gt;0,Eingabe!AH66,"-")</f>
        <v>-</v>
      </c>
      <c r="AF14" s="24" t="str">
        <f>IF(Eingabe!AI66&lt;&gt;0,Eingabe!AI66,"-")</f>
        <v>-</v>
      </c>
      <c r="AG14" s="300" t="str">
        <f>IF(Eingabe!AJ66&lt;&gt;0,Eingabe!AJ66,"-")</f>
        <v>-</v>
      </c>
      <c r="AH14" s="305"/>
    </row>
    <row r="15" spans="1:34" ht="12.95" customHeight="1" x14ac:dyDescent="0.2">
      <c r="A15" s="536" t="s">
        <v>14</v>
      </c>
      <c r="B15" s="537"/>
      <c r="C15" s="50" t="s">
        <v>9</v>
      </c>
      <c r="D15" s="24" t="str">
        <f ca="1">IF(Eingabe!G59&lt;&gt;0,Eingabe!G59,"-")</f>
        <v/>
      </c>
      <c r="E15" s="24" t="str">
        <f ca="1">IF(Eingabe!H59&lt;&gt;0,Eingabe!H59,"-")</f>
        <v/>
      </c>
      <c r="F15" s="24" t="str">
        <f ca="1">IF(Eingabe!I59&lt;&gt;0,Eingabe!I59,"-")</f>
        <v/>
      </c>
      <c r="G15" s="24" t="str">
        <f ca="1">IF(Eingabe!J59&lt;&gt;0,Eingabe!J59,"-")</f>
        <v/>
      </c>
      <c r="H15" s="24" t="str">
        <f ca="1">IF(Eingabe!K59&lt;&gt;0,Eingabe!K59,"-")</f>
        <v/>
      </c>
      <c r="I15" s="24" t="str">
        <f ca="1">IF(Eingabe!L59&lt;&gt;0,Eingabe!L59,"-")</f>
        <v/>
      </c>
      <c r="J15" s="24" t="str">
        <f ca="1">IF(Eingabe!M59&lt;&gt;0,Eingabe!M59,"-")</f>
        <v/>
      </c>
      <c r="K15" s="24" t="str">
        <f ca="1">IF(Eingabe!N59&lt;&gt;0,Eingabe!N59,"-")</f>
        <v/>
      </c>
      <c r="L15" s="24" t="str">
        <f ca="1">IF(Eingabe!O59&lt;&gt;0,Eingabe!O59,"-")</f>
        <v/>
      </c>
      <c r="M15" s="24" t="str">
        <f ca="1">IF(Eingabe!P59&lt;&gt;0,Eingabe!P59,"-")</f>
        <v/>
      </c>
      <c r="N15" s="24" t="str">
        <f ca="1">IF(Eingabe!Q59&lt;&gt;0,Eingabe!Q59,"-")</f>
        <v/>
      </c>
      <c r="O15" s="24" t="str">
        <f ca="1">IF(Eingabe!R59&lt;&gt;0,Eingabe!R59,"-")</f>
        <v/>
      </c>
      <c r="P15" s="24" t="str">
        <f ca="1">IF(Eingabe!S59&lt;&gt;0,Eingabe!S59,"-")</f>
        <v/>
      </c>
      <c r="Q15" s="24" t="str">
        <f ca="1">IF(Eingabe!T59&lt;&gt;0,Eingabe!T59,"-")</f>
        <v/>
      </c>
      <c r="R15" s="24" t="str">
        <f ca="1">IF(Eingabe!U59&lt;&gt;0,Eingabe!U59,"-")</f>
        <v/>
      </c>
      <c r="S15" s="24" t="str">
        <f ca="1">IF(Eingabe!V59&lt;&gt;0,Eingabe!V59,"-")</f>
        <v/>
      </c>
      <c r="T15" s="24" t="str">
        <f ca="1">IF(Eingabe!W59&lt;&gt;0,Eingabe!W59,"-")</f>
        <v/>
      </c>
      <c r="U15" s="24" t="str">
        <f ca="1">IF(Eingabe!X59&lt;&gt;0,Eingabe!X59,"-")</f>
        <v/>
      </c>
      <c r="V15" s="24" t="str">
        <f ca="1">IF(Eingabe!Y59&lt;&gt;0,Eingabe!Y59,"-")</f>
        <v/>
      </c>
      <c r="W15" s="24" t="str">
        <f ca="1">IF(Eingabe!Z59&lt;&gt;0,Eingabe!Z59,"-")</f>
        <v/>
      </c>
      <c r="X15" s="24" t="str">
        <f>IF(Eingabe!AA59&lt;&gt;0,Eingabe!AA59,"-")</f>
        <v>-</v>
      </c>
      <c r="Y15" s="24" t="str">
        <f>IF(Eingabe!AB59&lt;&gt;0,Eingabe!AB59,"-")</f>
        <v>-</v>
      </c>
      <c r="Z15" s="24" t="str">
        <f>IF(Eingabe!AC59&lt;&gt;0,Eingabe!AC59,"-")</f>
        <v>-</v>
      </c>
      <c r="AA15" s="24" t="str">
        <f>IF(Eingabe!AD59&lt;&gt;0,Eingabe!AD59,"-")</f>
        <v>-</v>
      </c>
      <c r="AB15" s="24" t="str">
        <f>IF(Eingabe!AE59&lt;&gt;0,Eingabe!AE59,"-")</f>
        <v>-</v>
      </c>
      <c r="AC15" s="24" t="str">
        <f>IF(Eingabe!AF59&lt;&gt;0,Eingabe!AF59,"-")</f>
        <v>-</v>
      </c>
      <c r="AD15" s="24" t="str">
        <f>IF(Eingabe!AG59&lt;&gt;0,Eingabe!AG59,"-")</f>
        <v>-</v>
      </c>
      <c r="AE15" s="24" t="str">
        <f>IF(Eingabe!AH59&lt;&gt;0,Eingabe!AH59,"-")</f>
        <v>-</v>
      </c>
      <c r="AF15" s="24" t="str">
        <f>IF(Eingabe!AI59&lt;&gt;0,Eingabe!AI59,"-")</f>
        <v>-</v>
      </c>
      <c r="AG15" s="300" t="str">
        <f>IF(Eingabe!AJ59&lt;&gt;0,Eingabe!AJ59,"-")</f>
        <v>-</v>
      </c>
      <c r="AH15" s="305"/>
    </row>
    <row r="16" spans="1:34" ht="12.95" customHeight="1" x14ac:dyDescent="0.2">
      <c r="A16" s="536" t="s">
        <v>15</v>
      </c>
      <c r="B16" s="537"/>
      <c r="C16" s="50" t="s">
        <v>9</v>
      </c>
      <c r="D16" s="24" t="str">
        <f ca="1">IF(Eingabe!G55&lt;&gt;0,Eingabe!G55,"-")</f>
        <v/>
      </c>
      <c r="E16" s="24" t="str">
        <f ca="1">IF(Eingabe!H55&lt;&gt;0,Eingabe!H55,"-")</f>
        <v/>
      </c>
      <c r="F16" s="24" t="str">
        <f ca="1">IF(Eingabe!I55&lt;&gt;0,Eingabe!I55,"-")</f>
        <v/>
      </c>
      <c r="G16" s="24" t="str">
        <f ca="1">IF(Eingabe!J55&lt;&gt;0,Eingabe!J55,"-")</f>
        <v/>
      </c>
      <c r="H16" s="24" t="str">
        <f ca="1">IF(Eingabe!K55&lt;&gt;0,Eingabe!K55,"-")</f>
        <v/>
      </c>
      <c r="I16" s="24" t="str">
        <f ca="1">IF(Eingabe!L55&lt;&gt;0,Eingabe!L55,"-")</f>
        <v/>
      </c>
      <c r="J16" s="24" t="str">
        <f ca="1">IF(Eingabe!M55&lt;&gt;0,Eingabe!M55,"-")</f>
        <v/>
      </c>
      <c r="K16" s="24" t="str">
        <f ca="1">IF(Eingabe!N55&lt;&gt;0,Eingabe!N55,"-")</f>
        <v/>
      </c>
      <c r="L16" s="24" t="str">
        <f ca="1">IF(Eingabe!O55&lt;&gt;0,Eingabe!O55,"-")</f>
        <v/>
      </c>
      <c r="M16" s="24" t="str">
        <f ca="1">IF(Eingabe!P55&lt;&gt;0,Eingabe!P55,"-")</f>
        <v/>
      </c>
      <c r="N16" s="24" t="str">
        <f ca="1">IF(Eingabe!Q55&lt;&gt;0,Eingabe!Q55,"-")</f>
        <v/>
      </c>
      <c r="O16" s="24" t="str">
        <f ca="1">IF(Eingabe!R55&lt;&gt;0,Eingabe!R55,"-")</f>
        <v/>
      </c>
      <c r="P16" s="24" t="str">
        <f ca="1">IF(Eingabe!S55&lt;&gt;0,Eingabe!S55,"-")</f>
        <v/>
      </c>
      <c r="Q16" s="24" t="str">
        <f ca="1">IF(Eingabe!T55&lt;&gt;0,Eingabe!T55,"-")</f>
        <v/>
      </c>
      <c r="R16" s="24" t="str">
        <f ca="1">IF(Eingabe!U55&lt;&gt;0,Eingabe!U55,"-")</f>
        <v/>
      </c>
      <c r="S16" s="24" t="str">
        <f ca="1">IF(Eingabe!V55&lt;&gt;0,Eingabe!V55,"-")</f>
        <v/>
      </c>
      <c r="T16" s="24" t="str">
        <f ca="1">IF(Eingabe!W55&lt;&gt;0,Eingabe!W55,"-")</f>
        <v/>
      </c>
      <c r="U16" s="24" t="str">
        <f ca="1">IF(Eingabe!X55&lt;&gt;0,Eingabe!X55,"-")</f>
        <v/>
      </c>
      <c r="V16" s="24" t="str">
        <f ca="1">IF(Eingabe!Y55&lt;&gt;0,Eingabe!Y55,"-")</f>
        <v/>
      </c>
      <c r="W16" s="24" t="str">
        <f ca="1">IF(Eingabe!Z55&lt;&gt;0,Eingabe!Z55,"-")</f>
        <v/>
      </c>
      <c r="X16" s="24" t="str">
        <f>IF(Eingabe!AA55&lt;&gt;0,Eingabe!AA55,"-")</f>
        <v>-</v>
      </c>
      <c r="Y16" s="24" t="str">
        <f>IF(Eingabe!AB55&lt;&gt;0,Eingabe!AB55,"-")</f>
        <v>-</v>
      </c>
      <c r="Z16" s="24" t="str">
        <f>IF(Eingabe!AC55&lt;&gt;0,Eingabe!AC55,"-")</f>
        <v>-</v>
      </c>
      <c r="AA16" s="24" t="str">
        <f>IF(Eingabe!AD55&lt;&gt;0,Eingabe!AD55,"-")</f>
        <v>-</v>
      </c>
      <c r="AB16" s="24" t="str">
        <f>IF(Eingabe!AE55&lt;&gt;0,Eingabe!AE55,"-")</f>
        <v>-</v>
      </c>
      <c r="AC16" s="24" t="str">
        <f>IF(Eingabe!AF55&lt;&gt;0,Eingabe!AF55,"-")</f>
        <v>-</v>
      </c>
      <c r="AD16" s="24" t="str">
        <f>IF(Eingabe!AG55&lt;&gt;0,Eingabe!AG55,"-")</f>
        <v>-</v>
      </c>
      <c r="AE16" s="24" t="str">
        <f>IF(Eingabe!AH55&lt;&gt;0,Eingabe!AH55,"-")</f>
        <v>-</v>
      </c>
      <c r="AF16" s="24" t="str">
        <f>IF(Eingabe!AI55&lt;&gt;0,Eingabe!AI55,"-")</f>
        <v>-</v>
      </c>
      <c r="AG16" s="300" t="str">
        <f>IF(Eingabe!AJ55&lt;&gt;0,Eingabe!AJ55,"-")</f>
        <v>-</v>
      </c>
      <c r="AH16" s="305"/>
    </row>
    <row r="17" spans="1:40" ht="12.95" customHeight="1" x14ac:dyDescent="0.2">
      <c r="A17" s="536" t="s">
        <v>16</v>
      </c>
      <c r="B17" s="537"/>
      <c r="C17" s="50" t="s">
        <v>6</v>
      </c>
      <c r="D17" s="24" t="str">
        <f ca="1">IF(Eingabe!G16&lt;&gt;0,Eingabe!G16,"-")</f>
        <v/>
      </c>
      <c r="E17" s="24" t="str">
        <f ca="1">IF(Eingabe!H16&lt;&gt;0,Eingabe!H16,"-")</f>
        <v/>
      </c>
      <c r="F17" s="24" t="str">
        <f ca="1">IF(Eingabe!I16&lt;&gt;0,Eingabe!I16,"-")</f>
        <v/>
      </c>
      <c r="G17" s="24" t="str">
        <f ca="1">IF(Eingabe!J16&lt;&gt;0,Eingabe!J16,"-")</f>
        <v/>
      </c>
      <c r="H17" s="24" t="str">
        <f ca="1">IF(Eingabe!K16&lt;&gt;0,Eingabe!K16,"-")</f>
        <v/>
      </c>
      <c r="I17" s="24" t="str">
        <f ca="1">IF(Eingabe!L16&lt;&gt;0,Eingabe!L16,"-")</f>
        <v/>
      </c>
      <c r="J17" s="24" t="str">
        <f ca="1">IF(Eingabe!M16&lt;&gt;0,Eingabe!M16,"-")</f>
        <v/>
      </c>
      <c r="K17" s="24" t="str">
        <f ca="1">IF(Eingabe!N16&lt;&gt;0,Eingabe!N16,"-")</f>
        <v/>
      </c>
      <c r="L17" s="24" t="str">
        <f ca="1">IF(Eingabe!O16&lt;&gt;0,Eingabe!O16,"-")</f>
        <v/>
      </c>
      <c r="M17" s="24" t="str">
        <f ca="1">IF(Eingabe!P16&lt;&gt;0,Eingabe!P16,"-")</f>
        <v/>
      </c>
      <c r="N17" s="24" t="str">
        <f ca="1">IF(Eingabe!Q16&lt;&gt;0,Eingabe!Q16,"-")</f>
        <v/>
      </c>
      <c r="O17" s="24" t="str">
        <f ca="1">IF(Eingabe!R16&lt;&gt;0,Eingabe!R16,"-")</f>
        <v/>
      </c>
      <c r="P17" s="24" t="str">
        <f ca="1">IF(Eingabe!S16&lt;&gt;0,Eingabe!S16,"-")</f>
        <v/>
      </c>
      <c r="Q17" s="24" t="str">
        <f ca="1">IF(Eingabe!T16&lt;&gt;0,Eingabe!T16,"-")</f>
        <v/>
      </c>
      <c r="R17" s="24" t="str">
        <f ca="1">IF(Eingabe!U16&lt;&gt;0,Eingabe!U16,"-")</f>
        <v/>
      </c>
      <c r="S17" s="24" t="str">
        <f ca="1">IF(Eingabe!V16&lt;&gt;0,Eingabe!V16,"-")</f>
        <v/>
      </c>
      <c r="T17" s="24" t="str">
        <f ca="1">IF(Eingabe!W16&lt;&gt;0,Eingabe!W16,"-")</f>
        <v/>
      </c>
      <c r="U17" s="24" t="str">
        <f ca="1">IF(Eingabe!X16&lt;&gt;0,Eingabe!X16,"-")</f>
        <v/>
      </c>
      <c r="V17" s="24" t="str">
        <f ca="1">IF(Eingabe!Y16&lt;&gt;0,Eingabe!Y16,"-")</f>
        <v/>
      </c>
      <c r="W17" s="24" t="str">
        <f ca="1">IF(Eingabe!Z16&lt;&gt;0,Eingabe!Z16,"-")</f>
        <v/>
      </c>
      <c r="X17" s="24" t="str">
        <f>IF(Eingabe!AA16&lt;&gt;0,Eingabe!AA16,"-")</f>
        <v>-</v>
      </c>
      <c r="Y17" s="24" t="str">
        <f>IF(Eingabe!AB16&lt;&gt;0,Eingabe!AB16,"-")</f>
        <v>-</v>
      </c>
      <c r="Z17" s="24" t="str">
        <f>IF(Eingabe!AC16&lt;&gt;0,Eingabe!AC16,"-")</f>
        <v>-</v>
      </c>
      <c r="AA17" s="24" t="str">
        <f>IF(Eingabe!AD16&lt;&gt;0,Eingabe!AD16,"-")</f>
        <v>-</v>
      </c>
      <c r="AB17" s="24" t="str">
        <f>IF(Eingabe!AE16&lt;&gt;0,Eingabe!AE16,"-")</f>
        <v>-</v>
      </c>
      <c r="AC17" s="24" t="str">
        <f>IF(Eingabe!AF16&lt;&gt;0,Eingabe!AF16,"-")</f>
        <v>-</v>
      </c>
      <c r="AD17" s="24" t="str">
        <f>IF(Eingabe!AG16&lt;&gt;0,Eingabe!AG16,"-")</f>
        <v>-</v>
      </c>
      <c r="AE17" s="24" t="str">
        <f>IF(Eingabe!AH16&lt;&gt;0,Eingabe!AH16,"-")</f>
        <v>-</v>
      </c>
      <c r="AF17" s="24" t="str">
        <f>IF(Eingabe!AI16&lt;&gt;0,Eingabe!AI16,"-")</f>
        <v>-</v>
      </c>
      <c r="AG17" s="300" t="str">
        <f>IF(Eingabe!AJ16&lt;&gt;0,Eingabe!AJ16,"-")</f>
        <v>-</v>
      </c>
      <c r="AH17" s="305"/>
    </row>
    <row r="18" spans="1:40" ht="12.95" customHeight="1" x14ac:dyDescent="0.2">
      <c r="A18" s="536" t="s">
        <v>17</v>
      </c>
      <c r="B18" s="537"/>
      <c r="C18" s="50" t="s">
        <v>9</v>
      </c>
      <c r="D18" s="24" t="str">
        <f ca="1">IF(Eingabe!G72&lt;&gt;0,Eingabe!G72,"-")</f>
        <v/>
      </c>
      <c r="E18" s="24" t="str">
        <f ca="1">IF(Eingabe!H72&lt;&gt;0,Eingabe!H72,"-")</f>
        <v/>
      </c>
      <c r="F18" s="24" t="str">
        <f ca="1">IF(Eingabe!I72&lt;&gt;0,Eingabe!I72,"-")</f>
        <v/>
      </c>
      <c r="G18" s="24" t="str">
        <f ca="1">IF(Eingabe!J72&lt;&gt;0,Eingabe!J72,"-")</f>
        <v/>
      </c>
      <c r="H18" s="24" t="str">
        <f ca="1">IF(Eingabe!K72&lt;&gt;0,Eingabe!K72,"-")</f>
        <v/>
      </c>
      <c r="I18" s="24" t="str">
        <f ca="1">IF(Eingabe!L72&lt;&gt;0,Eingabe!L72,"-")</f>
        <v/>
      </c>
      <c r="J18" s="24" t="str">
        <f ca="1">IF(Eingabe!M72&lt;&gt;0,Eingabe!M72,"-")</f>
        <v/>
      </c>
      <c r="K18" s="24" t="str">
        <f ca="1">IF(Eingabe!N72&lt;&gt;0,Eingabe!N72,"-")</f>
        <v/>
      </c>
      <c r="L18" s="24" t="str">
        <f ca="1">IF(Eingabe!O72&lt;&gt;0,Eingabe!O72,"-")</f>
        <v/>
      </c>
      <c r="M18" s="24" t="str">
        <f ca="1">IF(Eingabe!P72&lt;&gt;0,Eingabe!P72,"-")</f>
        <v/>
      </c>
      <c r="N18" s="24" t="str">
        <f ca="1">IF(Eingabe!Q72&lt;&gt;0,Eingabe!Q72,"-")</f>
        <v/>
      </c>
      <c r="O18" s="24" t="str">
        <f ca="1">IF(Eingabe!R72&lt;&gt;0,Eingabe!R72,"-")</f>
        <v/>
      </c>
      <c r="P18" s="24" t="str">
        <f ca="1">IF(Eingabe!S72&lt;&gt;0,Eingabe!S72,"-")</f>
        <v/>
      </c>
      <c r="Q18" s="24" t="str">
        <f ca="1">IF(Eingabe!T72&lt;&gt;0,Eingabe!T72,"-")</f>
        <v/>
      </c>
      <c r="R18" s="24" t="str">
        <f ca="1">IF(Eingabe!U72&lt;&gt;0,Eingabe!U72,"-")</f>
        <v/>
      </c>
      <c r="S18" s="24" t="str">
        <f ca="1">IF(Eingabe!V72&lt;&gt;0,Eingabe!V72,"-")</f>
        <v/>
      </c>
      <c r="T18" s="24" t="str">
        <f ca="1">IF(Eingabe!W72&lt;&gt;0,Eingabe!W72,"-")</f>
        <v/>
      </c>
      <c r="U18" s="24" t="str">
        <f ca="1">IF(Eingabe!X72&lt;&gt;0,Eingabe!X72,"-")</f>
        <v/>
      </c>
      <c r="V18" s="24" t="str">
        <f ca="1">IF(Eingabe!Y72&lt;&gt;0,Eingabe!Y72,"-")</f>
        <v/>
      </c>
      <c r="W18" s="24" t="str">
        <f ca="1">IF(Eingabe!Z72&lt;&gt;0,Eingabe!Z72,"-")</f>
        <v/>
      </c>
      <c r="X18" s="24" t="str">
        <f>IF(Eingabe!AA72&lt;&gt;0,Eingabe!AA72,"-")</f>
        <v>-</v>
      </c>
      <c r="Y18" s="24" t="str">
        <f>IF(Eingabe!AB72&lt;&gt;0,Eingabe!AB72,"-")</f>
        <v>-</v>
      </c>
      <c r="Z18" s="24" t="str">
        <f>IF(Eingabe!AC72&lt;&gt;0,Eingabe!AC72,"-")</f>
        <v>-</v>
      </c>
      <c r="AA18" s="24" t="str">
        <f>IF(Eingabe!AD72&lt;&gt;0,Eingabe!AD72,"-")</f>
        <v>-</v>
      </c>
      <c r="AB18" s="24" t="str">
        <f>IF(Eingabe!AE72&lt;&gt;0,Eingabe!AE72,"-")</f>
        <v>-</v>
      </c>
      <c r="AC18" s="24" t="str">
        <f>IF(Eingabe!AF72&lt;&gt;0,Eingabe!AF72,"-")</f>
        <v>-</v>
      </c>
      <c r="AD18" s="24" t="str">
        <f>IF(Eingabe!AG72&lt;&gt;0,Eingabe!AG72,"-")</f>
        <v>-</v>
      </c>
      <c r="AE18" s="24" t="str">
        <f>IF(Eingabe!AH72&lt;&gt;0,Eingabe!AH72,"-")</f>
        <v>-</v>
      </c>
      <c r="AF18" s="24" t="str">
        <f>IF(Eingabe!AI72&lt;&gt;0,Eingabe!AI72,"-")</f>
        <v>-</v>
      </c>
      <c r="AG18" s="300" t="str">
        <f>IF(Eingabe!AJ72&lt;&gt;0,Eingabe!AJ72,"-")</f>
        <v>-</v>
      </c>
      <c r="AH18" s="305"/>
    </row>
    <row r="19" spans="1:40" ht="12.95" customHeight="1" x14ac:dyDescent="0.2">
      <c r="A19" s="536" t="s">
        <v>18</v>
      </c>
      <c r="B19" s="537"/>
      <c r="C19" s="50" t="s">
        <v>9</v>
      </c>
      <c r="D19" s="24" t="str">
        <f ca="1">IF(Eingabe!G73&lt;&gt;0,Eingabe!G73,"-")</f>
        <v/>
      </c>
      <c r="E19" s="24" t="str">
        <f ca="1">IF(Eingabe!H73&lt;&gt;0,Eingabe!H73,"-")</f>
        <v/>
      </c>
      <c r="F19" s="24" t="str">
        <f ca="1">IF(Eingabe!I73&lt;&gt;0,Eingabe!I73,"-")</f>
        <v/>
      </c>
      <c r="G19" s="24" t="str">
        <f ca="1">IF(Eingabe!J73&lt;&gt;0,Eingabe!J73,"-")</f>
        <v/>
      </c>
      <c r="H19" s="24" t="str">
        <f ca="1">IF(Eingabe!K73&lt;&gt;0,Eingabe!K73,"-")</f>
        <v/>
      </c>
      <c r="I19" s="24" t="str">
        <f ca="1">IF(Eingabe!L73&lt;&gt;0,Eingabe!L73,"-")</f>
        <v/>
      </c>
      <c r="J19" s="24" t="str">
        <f ca="1">IF(Eingabe!M73&lt;&gt;0,Eingabe!M73,"-")</f>
        <v/>
      </c>
      <c r="K19" s="24" t="str">
        <f ca="1">IF(Eingabe!N73&lt;&gt;0,Eingabe!N73,"-")</f>
        <v/>
      </c>
      <c r="L19" s="24" t="str">
        <f ca="1">IF(Eingabe!O73&lt;&gt;0,Eingabe!O73,"-")</f>
        <v/>
      </c>
      <c r="M19" s="24" t="str">
        <f ca="1">IF(Eingabe!P73&lt;&gt;0,Eingabe!P73,"-")</f>
        <v/>
      </c>
      <c r="N19" s="24" t="str">
        <f ca="1">IF(Eingabe!Q73&lt;&gt;0,Eingabe!Q73,"-")</f>
        <v/>
      </c>
      <c r="O19" s="24" t="str">
        <f ca="1">IF(Eingabe!R73&lt;&gt;0,Eingabe!R73,"-")</f>
        <v/>
      </c>
      <c r="P19" s="24" t="str">
        <f ca="1">IF(Eingabe!S73&lt;&gt;0,Eingabe!S73,"-")</f>
        <v/>
      </c>
      <c r="Q19" s="24" t="str">
        <f ca="1">IF(Eingabe!T73&lt;&gt;0,Eingabe!T73,"-")</f>
        <v/>
      </c>
      <c r="R19" s="24" t="str">
        <f ca="1">IF(Eingabe!U73&lt;&gt;0,Eingabe!U73,"-")</f>
        <v/>
      </c>
      <c r="S19" s="24" t="str">
        <f ca="1">IF(Eingabe!V73&lt;&gt;0,Eingabe!V73,"-")</f>
        <v/>
      </c>
      <c r="T19" s="24" t="str">
        <f ca="1">IF(Eingabe!W73&lt;&gt;0,Eingabe!W73,"-")</f>
        <v/>
      </c>
      <c r="U19" s="24" t="str">
        <f ca="1">IF(Eingabe!X73&lt;&gt;0,Eingabe!X73,"-")</f>
        <v/>
      </c>
      <c r="V19" s="24" t="str">
        <f ca="1">IF(Eingabe!Y73&lt;&gt;0,Eingabe!Y73,"-")</f>
        <v/>
      </c>
      <c r="W19" s="24" t="str">
        <f ca="1">IF(Eingabe!Z73&lt;&gt;0,Eingabe!Z73,"-")</f>
        <v/>
      </c>
      <c r="X19" s="24" t="str">
        <f>IF(Eingabe!AA73&lt;&gt;0,Eingabe!AA73,"-")</f>
        <v>-</v>
      </c>
      <c r="Y19" s="24" t="str">
        <f>IF(Eingabe!AB73&lt;&gt;0,Eingabe!AB73,"-")</f>
        <v>-</v>
      </c>
      <c r="Z19" s="24" t="str">
        <f>IF(Eingabe!AC73&lt;&gt;0,Eingabe!AC73,"-")</f>
        <v>-</v>
      </c>
      <c r="AA19" s="24" t="str">
        <f>IF(Eingabe!AD73&lt;&gt;0,Eingabe!AD73,"-")</f>
        <v>-</v>
      </c>
      <c r="AB19" s="24" t="str">
        <f>IF(Eingabe!AE73&lt;&gt;0,Eingabe!AE73,"-")</f>
        <v>-</v>
      </c>
      <c r="AC19" s="24" t="str">
        <f>IF(Eingabe!AF73&lt;&gt;0,Eingabe!AF73,"-")</f>
        <v>-</v>
      </c>
      <c r="AD19" s="24" t="str">
        <f>IF(Eingabe!AG73&lt;&gt;0,Eingabe!AG73,"-")</f>
        <v>-</v>
      </c>
      <c r="AE19" s="24" t="str">
        <f>IF(Eingabe!AH73&lt;&gt;0,Eingabe!AH73,"-")</f>
        <v>-</v>
      </c>
      <c r="AF19" s="24" t="str">
        <f>IF(Eingabe!AI73&lt;&gt;0,Eingabe!AI73,"-")</f>
        <v>-</v>
      </c>
      <c r="AG19" s="300" t="str">
        <f>IF(Eingabe!AJ73&lt;&gt;0,Eingabe!AJ73,"-")</f>
        <v>-</v>
      </c>
      <c r="AH19" s="305"/>
    </row>
    <row r="20" spans="1:40" ht="12.95" customHeight="1" x14ac:dyDescent="0.2">
      <c r="A20" s="536" t="s">
        <v>19</v>
      </c>
      <c r="B20" s="537"/>
      <c r="C20" s="50" t="s">
        <v>9</v>
      </c>
      <c r="D20" s="24" t="str">
        <f ca="1">IF(Eingabe!G74&lt;&gt;0,Eingabe!G74,"-")</f>
        <v/>
      </c>
      <c r="E20" s="24" t="str">
        <f ca="1">IF(Eingabe!H74&lt;&gt;0,Eingabe!H74,"-")</f>
        <v/>
      </c>
      <c r="F20" s="24" t="str">
        <f ca="1">IF(Eingabe!I74&lt;&gt;0,Eingabe!I74,"-")</f>
        <v/>
      </c>
      <c r="G20" s="24" t="str">
        <f ca="1">IF(Eingabe!J74&lt;&gt;0,Eingabe!J74,"-")</f>
        <v/>
      </c>
      <c r="H20" s="24" t="str">
        <f ca="1">IF(Eingabe!K74&lt;&gt;0,Eingabe!K74,"-")</f>
        <v/>
      </c>
      <c r="I20" s="24" t="str">
        <f ca="1">IF(Eingabe!L74&lt;&gt;0,Eingabe!L74,"-")</f>
        <v/>
      </c>
      <c r="J20" s="24" t="str">
        <f ca="1">IF(Eingabe!M74&lt;&gt;0,Eingabe!M74,"-")</f>
        <v/>
      </c>
      <c r="K20" s="24" t="str">
        <f ca="1">IF(Eingabe!N74&lt;&gt;0,Eingabe!N74,"-")</f>
        <v/>
      </c>
      <c r="L20" s="24" t="str">
        <f ca="1">IF(Eingabe!O74&lt;&gt;0,Eingabe!O74,"-")</f>
        <v/>
      </c>
      <c r="M20" s="24" t="str">
        <f ca="1">IF(Eingabe!P74&lt;&gt;0,Eingabe!P74,"-")</f>
        <v/>
      </c>
      <c r="N20" s="24" t="str">
        <f ca="1">IF(Eingabe!Q74&lt;&gt;0,Eingabe!Q74,"-")</f>
        <v/>
      </c>
      <c r="O20" s="24" t="str">
        <f ca="1">IF(Eingabe!R74&lt;&gt;0,Eingabe!R74,"-")</f>
        <v/>
      </c>
      <c r="P20" s="24" t="str">
        <f ca="1">IF(Eingabe!S74&lt;&gt;0,Eingabe!S74,"-")</f>
        <v/>
      </c>
      <c r="Q20" s="24" t="str">
        <f ca="1">IF(Eingabe!T74&lt;&gt;0,Eingabe!T74,"-")</f>
        <v/>
      </c>
      <c r="R20" s="24" t="str">
        <f ca="1">IF(Eingabe!U74&lt;&gt;0,Eingabe!U74,"-")</f>
        <v/>
      </c>
      <c r="S20" s="24" t="str">
        <f ca="1">IF(Eingabe!V74&lt;&gt;0,Eingabe!V74,"-")</f>
        <v/>
      </c>
      <c r="T20" s="24" t="str">
        <f ca="1">IF(Eingabe!W74&lt;&gt;0,Eingabe!W74,"-")</f>
        <v/>
      </c>
      <c r="U20" s="24" t="str">
        <f ca="1">IF(Eingabe!X74&lt;&gt;0,Eingabe!X74,"-")</f>
        <v/>
      </c>
      <c r="V20" s="24" t="str">
        <f ca="1">IF(Eingabe!Y74&lt;&gt;0,Eingabe!Y74,"-")</f>
        <v/>
      </c>
      <c r="W20" s="24" t="str">
        <f ca="1">IF(Eingabe!Z74&lt;&gt;0,Eingabe!Z74,"-")</f>
        <v/>
      </c>
      <c r="X20" s="24" t="str">
        <f>IF(Eingabe!AA74&lt;&gt;0,Eingabe!AA74,"-")</f>
        <v>-</v>
      </c>
      <c r="Y20" s="24" t="str">
        <f>IF(Eingabe!AB74&lt;&gt;0,Eingabe!AB74,"-")</f>
        <v>-</v>
      </c>
      <c r="Z20" s="24" t="str">
        <f>IF(Eingabe!AC74&lt;&gt;0,Eingabe!AC74,"-")</f>
        <v>-</v>
      </c>
      <c r="AA20" s="24" t="str">
        <f>IF(Eingabe!AD74&lt;&gt;0,Eingabe!AD74,"-")</f>
        <v>-</v>
      </c>
      <c r="AB20" s="24" t="str">
        <f>IF(Eingabe!AE74&lt;&gt;0,Eingabe!AE74,"-")</f>
        <v>-</v>
      </c>
      <c r="AC20" s="24" t="str">
        <f>IF(Eingabe!AF74&lt;&gt;0,Eingabe!AF74,"-")</f>
        <v>-</v>
      </c>
      <c r="AD20" s="24" t="str">
        <f>IF(Eingabe!AG74&lt;&gt;0,Eingabe!AG74,"-")</f>
        <v>-</v>
      </c>
      <c r="AE20" s="24" t="str">
        <f>IF(Eingabe!AH74&lt;&gt;0,Eingabe!AH74,"-")</f>
        <v>-</v>
      </c>
      <c r="AF20" s="24" t="str">
        <f>IF(Eingabe!AI74&lt;&gt;0,Eingabe!AI74,"-")</f>
        <v>-</v>
      </c>
      <c r="AG20" s="300" t="str">
        <f>IF(Eingabe!AJ74&lt;&gt;0,Eingabe!AJ74,"-")</f>
        <v>-</v>
      </c>
      <c r="AH20" s="305"/>
    </row>
    <row r="21" spans="1:40" ht="12.95" customHeight="1" x14ac:dyDescent="0.2">
      <c r="A21" s="538" t="s">
        <v>20</v>
      </c>
      <c r="B21" s="537"/>
      <c r="C21" s="50" t="s">
        <v>9</v>
      </c>
      <c r="D21" s="24" t="str">
        <f ca="1">IF(Eingabe!G75&lt;&gt;0,Eingabe!G75,"-")</f>
        <v/>
      </c>
      <c r="E21" s="24" t="str">
        <f ca="1">IF(Eingabe!H75&lt;&gt;0,Eingabe!H75,"-")</f>
        <v/>
      </c>
      <c r="F21" s="24" t="str">
        <f ca="1">IF(Eingabe!I75&lt;&gt;0,Eingabe!I75,"-")</f>
        <v/>
      </c>
      <c r="G21" s="24" t="str">
        <f ca="1">IF(Eingabe!J75&lt;&gt;0,Eingabe!J75,"-")</f>
        <v/>
      </c>
      <c r="H21" s="24" t="str">
        <f ca="1">IF(Eingabe!K75&lt;&gt;0,Eingabe!K75,"-")</f>
        <v/>
      </c>
      <c r="I21" s="24" t="str">
        <f ca="1">IF(Eingabe!L75&lt;&gt;0,Eingabe!L75,"-")</f>
        <v/>
      </c>
      <c r="J21" s="24" t="str">
        <f ca="1">IF(Eingabe!M75&lt;&gt;0,Eingabe!M75,"-")</f>
        <v/>
      </c>
      <c r="K21" s="24" t="str">
        <f ca="1">IF(Eingabe!N75&lt;&gt;0,Eingabe!N75,"-")</f>
        <v/>
      </c>
      <c r="L21" s="24" t="str">
        <f ca="1">IF(Eingabe!O75&lt;&gt;0,Eingabe!O75,"-")</f>
        <v/>
      </c>
      <c r="M21" s="24" t="str">
        <f ca="1">IF(Eingabe!P75&lt;&gt;0,Eingabe!P75,"-")</f>
        <v/>
      </c>
      <c r="N21" s="24" t="str">
        <f ca="1">IF(Eingabe!Q75&lt;&gt;0,Eingabe!Q75,"-")</f>
        <v/>
      </c>
      <c r="O21" s="24" t="str">
        <f ca="1">IF(Eingabe!R75&lt;&gt;0,Eingabe!R75,"-")</f>
        <v/>
      </c>
      <c r="P21" s="24" t="str">
        <f ca="1">IF(Eingabe!S75&lt;&gt;0,Eingabe!S75,"-")</f>
        <v/>
      </c>
      <c r="Q21" s="24" t="str">
        <f ca="1">IF(Eingabe!T75&lt;&gt;0,Eingabe!T75,"-")</f>
        <v/>
      </c>
      <c r="R21" s="24" t="str">
        <f ca="1">IF(Eingabe!U75&lt;&gt;0,Eingabe!U75,"-")</f>
        <v/>
      </c>
      <c r="S21" s="24" t="str">
        <f ca="1">IF(Eingabe!V75&lt;&gt;0,Eingabe!V75,"-")</f>
        <v/>
      </c>
      <c r="T21" s="24" t="str">
        <f ca="1">IF(Eingabe!W75&lt;&gt;0,Eingabe!W75,"-")</f>
        <v/>
      </c>
      <c r="U21" s="24" t="str">
        <f ca="1">IF(Eingabe!X75&lt;&gt;0,Eingabe!X75,"-")</f>
        <v/>
      </c>
      <c r="V21" s="24" t="str">
        <f ca="1">IF(Eingabe!Y75&lt;&gt;0,Eingabe!Y75,"-")</f>
        <v/>
      </c>
      <c r="W21" s="24" t="str">
        <f ca="1">IF(Eingabe!Z75&lt;&gt;0,Eingabe!Z75,"-")</f>
        <v/>
      </c>
      <c r="X21" s="24" t="str">
        <f>IF(Eingabe!AA75&lt;&gt;0,Eingabe!AA75,"-")</f>
        <v>-</v>
      </c>
      <c r="Y21" s="24" t="str">
        <f>IF(Eingabe!AB75&lt;&gt;0,Eingabe!AB75,"-")</f>
        <v>-</v>
      </c>
      <c r="Z21" s="24" t="str">
        <f>IF(Eingabe!AC75&lt;&gt;0,Eingabe!AC75,"-")</f>
        <v>-</v>
      </c>
      <c r="AA21" s="24" t="str">
        <f>IF(Eingabe!AD75&lt;&gt;0,Eingabe!AD75,"-")</f>
        <v>-</v>
      </c>
      <c r="AB21" s="24" t="str">
        <f>IF(Eingabe!AE75&lt;&gt;0,Eingabe!AE75,"-")</f>
        <v>-</v>
      </c>
      <c r="AC21" s="24" t="str">
        <f>IF(Eingabe!AF75&lt;&gt;0,Eingabe!AF75,"-")</f>
        <v>-</v>
      </c>
      <c r="AD21" s="24" t="str">
        <f>IF(Eingabe!AG75&lt;&gt;0,Eingabe!AG75,"-")</f>
        <v>-</v>
      </c>
      <c r="AE21" s="24" t="str">
        <f>IF(Eingabe!AH75&lt;&gt;0,Eingabe!AH75,"-")</f>
        <v>-</v>
      </c>
      <c r="AF21" s="24" t="str">
        <f>IF(Eingabe!AI75&lt;&gt;0,Eingabe!AI75,"-")</f>
        <v>-</v>
      </c>
      <c r="AG21" s="300" t="str">
        <f>IF(Eingabe!AJ75&lt;&gt;0,Eingabe!AJ75,"-")</f>
        <v>-</v>
      </c>
      <c r="AH21" s="305"/>
    </row>
    <row r="22" spans="1:40" ht="12.95" customHeight="1" x14ac:dyDescent="0.2">
      <c r="A22" s="536" t="s">
        <v>21</v>
      </c>
      <c r="B22" s="537"/>
      <c r="C22" s="50" t="s">
        <v>9</v>
      </c>
      <c r="D22" s="24" t="str">
        <f ca="1">IF(Eingabe!G76&lt;&gt;0,Eingabe!G76,"-")</f>
        <v/>
      </c>
      <c r="E22" s="24" t="str">
        <f ca="1">IF(Eingabe!H76&lt;&gt;0,Eingabe!H76,"-")</f>
        <v/>
      </c>
      <c r="F22" s="24" t="str">
        <f ca="1">IF(Eingabe!I76&lt;&gt;0,Eingabe!I76,"-")</f>
        <v/>
      </c>
      <c r="G22" s="24" t="str">
        <f ca="1">IF(Eingabe!J76&lt;&gt;0,Eingabe!J76,"-")</f>
        <v/>
      </c>
      <c r="H22" s="24" t="str">
        <f ca="1">IF(Eingabe!K76&lt;&gt;0,Eingabe!K76,"-")</f>
        <v/>
      </c>
      <c r="I22" s="24" t="str">
        <f ca="1">IF(Eingabe!L76&lt;&gt;0,Eingabe!L76,"-")</f>
        <v/>
      </c>
      <c r="J22" s="24" t="str">
        <f ca="1">IF(Eingabe!M76&lt;&gt;0,Eingabe!M76,"-")</f>
        <v/>
      </c>
      <c r="K22" s="24" t="str">
        <f ca="1">IF(Eingabe!N76&lt;&gt;0,Eingabe!N76,"-")</f>
        <v/>
      </c>
      <c r="L22" s="24" t="str">
        <f ca="1">IF(Eingabe!O76&lt;&gt;0,Eingabe!O76,"-")</f>
        <v/>
      </c>
      <c r="M22" s="24" t="str">
        <f ca="1">IF(Eingabe!P76&lt;&gt;0,Eingabe!P76,"-")</f>
        <v/>
      </c>
      <c r="N22" s="24" t="str">
        <f ca="1">IF(Eingabe!Q76&lt;&gt;0,Eingabe!Q76,"-")</f>
        <v/>
      </c>
      <c r="O22" s="24" t="str">
        <f ca="1">IF(Eingabe!R76&lt;&gt;0,Eingabe!R76,"-")</f>
        <v/>
      </c>
      <c r="P22" s="24" t="str">
        <f ca="1">IF(Eingabe!S76&lt;&gt;0,Eingabe!S76,"-")</f>
        <v/>
      </c>
      <c r="Q22" s="24" t="str">
        <f ca="1">IF(Eingabe!T76&lt;&gt;0,Eingabe!T76,"-")</f>
        <v/>
      </c>
      <c r="R22" s="24" t="str">
        <f ca="1">IF(Eingabe!U76&lt;&gt;0,Eingabe!U76,"-")</f>
        <v/>
      </c>
      <c r="S22" s="24" t="str">
        <f ca="1">IF(Eingabe!V76&lt;&gt;0,Eingabe!V76,"-")</f>
        <v/>
      </c>
      <c r="T22" s="24" t="str">
        <f ca="1">IF(Eingabe!W76&lt;&gt;0,Eingabe!W76,"-")</f>
        <v/>
      </c>
      <c r="U22" s="24" t="str">
        <f ca="1">IF(Eingabe!X76&lt;&gt;0,Eingabe!X76,"-")</f>
        <v/>
      </c>
      <c r="V22" s="24" t="str">
        <f ca="1">IF(Eingabe!Y76&lt;&gt;0,Eingabe!Y76,"-")</f>
        <v/>
      </c>
      <c r="W22" s="24" t="str">
        <f ca="1">IF(Eingabe!Z76&lt;&gt;0,Eingabe!Z76,"-")</f>
        <v/>
      </c>
      <c r="X22" s="24" t="str">
        <f>IF(Eingabe!AA76&lt;&gt;0,Eingabe!AA76,"-")</f>
        <v>-</v>
      </c>
      <c r="Y22" s="24" t="str">
        <f>IF(Eingabe!AB76&lt;&gt;0,Eingabe!AB76,"-")</f>
        <v>-</v>
      </c>
      <c r="Z22" s="24" t="str">
        <f>IF(Eingabe!AC76&lt;&gt;0,Eingabe!AC76,"-")</f>
        <v>-</v>
      </c>
      <c r="AA22" s="24" t="str">
        <f>IF(Eingabe!AD76&lt;&gt;0,Eingabe!AD76,"-")</f>
        <v>-</v>
      </c>
      <c r="AB22" s="24" t="str">
        <f>IF(Eingabe!AE76&lt;&gt;0,Eingabe!AE76,"-")</f>
        <v>-</v>
      </c>
      <c r="AC22" s="24" t="str">
        <f>IF(Eingabe!AF76&lt;&gt;0,Eingabe!AF76,"-")</f>
        <v>-</v>
      </c>
      <c r="AD22" s="24" t="str">
        <f>IF(Eingabe!AG76&lt;&gt;0,Eingabe!AG76,"-")</f>
        <v>-</v>
      </c>
      <c r="AE22" s="24" t="str">
        <f>IF(Eingabe!AH76&lt;&gt;0,Eingabe!AH76,"-")</f>
        <v>-</v>
      </c>
      <c r="AF22" s="24" t="str">
        <f>IF(Eingabe!AI76&lt;&gt;0,Eingabe!AI76,"-")</f>
        <v>-</v>
      </c>
      <c r="AG22" s="300" t="str">
        <f>IF(Eingabe!AJ76&lt;&gt;0,Eingabe!AJ76,"-")</f>
        <v>-</v>
      </c>
      <c r="AH22" s="305"/>
      <c r="AI22" s="55"/>
    </row>
    <row r="23" spans="1:40" ht="12.95" customHeight="1" x14ac:dyDescent="0.2">
      <c r="A23" s="536" t="s">
        <v>22</v>
      </c>
      <c r="B23" s="537"/>
      <c r="C23" s="50" t="s">
        <v>9</v>
      </c>
      <c r="D23" s="24" t="str">
        <f ca="1">IF(Eingabe!G77&lt;&gt;0,Eingabe!G77,"-")</f>
        <v/>
      </c>
      <c r="E23" s="24" t="str">
        <f ca="1">IF(Eingabe!H77&lt;&gt;0,Eingabe!H77,"-")</f>
        <v/>
      </c>
      <c r="F23" s="24" t="str">
        <f ca="1">IF(Eingabe!I77&lt;&gt;0,Eingabe!I77,"-")</f>
        <v/>
      </c>
      <c r="G23" s="24" t="str">
        <f ca="1">IF(Eingabe!J77&lt;&gt;0,Eingabe!J77,"-")</f>
        <v/>
      </c>
      <c r="H23" s="24" t="str">
        <f ca="1">IF(Eingabe!K77&lt;&gt;0,Eingabe!K77,"-")</f>
        <v/>
      </c>
      <c r="I23" s="24" t="str">
        <f ca="1">IF(Eingabe!L77&lt;&gt;0,Eingabe!L77,"-")</f>
        <v/>
      </c>
      <c r="J23" s="24" t="str">
        <f ca="1">IF(Eingabe!M77&lt;&gt;0,Eingabe!M77,"-")</f>
        <v/>
      </c>
      <c r="K23" s="24" t="str">
        <f ca="1">IF(Eingabe!N77&lt;&gt;0,Eingabe!N77,"-")</f>
        <v/>
      </c>
      <c r="L23" s="24" t="str">
        <f ca="1">IF(Eingabe!O77&lt;&gt;0,Eingabe!O77,"-")</f>
        <v/>
      </c>
      <c r="M23" s="24" t="str">
        <f ca="1">IF(Eingabe!P77&lt;&gt;0,Eingabe!P77,"-")</f>
        <v/>
      </c>
      <c r="N23" s="24" t="str">
        <f ca="1">IF(Eingabe!Q77&lt;&gt;0,Eingabe!Q77,"-")</f>
        <v/>
      </c>
      <c r="O23" s="24" t="str">
        <f ca="1">IF(Eingabe!R77&lt;&gt;0,Eingabe!R77,"-")</f>
        <v/>
      </c>
      <c r="P23" s="24" t="str">
        <f ca="1">IF(Eingabe!S77&lt;&gt;0,Eingabe!S77,"-")</f>
        <v/>
      </c>
      <c r="Q23" s="24" t="str">
        <f ca="1">IF(Eingabe!T77&lt;&gt;0,Eingabe!T77,"-")</f>
        <v/>
      </c>
      <c r="R23" s="24" t="str">
        <f ca="1">IF(Eingabe!U77&lt;&gt;0,Eingabe!U77,"-")</f>
        <v/>
      </c>
      <c r="S23" s="24" t="str">
        <f ca="1">IF(Eingabe!V77&lt;&gt;0,Eingabe!V77,"-")</f>
        <v/>
      </c>
      <c r="T23" s="24" t="str">
        <f ca="1">IF(Eingabe!W77&lt;&gt;0,Eingabe!W77,"-")</f>
        <v/>
      </c>
      <c r="U23" s="24" t="str">
        <f ca="1">IF(Eingabe!X77&lt;&gt;0,Eingabe!X77,"-")</f>
        <v/>
      </c>
      <c r="V23" s="24" t="str">
        <f ca="1">IF(Eingabe!Y77&lt;&gt;0,Eingabe!Y77,"-")</f>
        <v/>
      </c>
      <c r="W23" s="24" t="str">
        <f ca="1">IF(Eingabe!Z77&lt;&gt;0,Eingabe!Z77,"-")</f>
        <v/>
      </c>
      <c r="X23" s="24" t="str">
        <f>IF(Eingabe!AA77&lt;&gt;0,Eingabe!AA77,"-")</f>
        <v>-</v>
      </c>
      <c r="Y23" s="24" t="str">
        <f>IF(Eingabe!AB77&lt;&gt;0,Eingabe!AB77,"-")</f>
        <v>-</v>
      </c>
      <c r="Z23" s="24" t="str">
        <f>IF(Eingabe!AC77&lt;&gt;0,Eingabe!AC77,"-")</f>
        <v>-</v>
      </c>
      <c r="AA23" s="24" t="str">
        <f>IF(Eingabe!AD77&lt;&gt;0,Eingabe!AD77,"-")</f>
        <v>-</v>
      </c>
      <c r="AB23" s="24" t="str">
        <f>IF(Eingabe!AE77&lt;&gt;0,Eingabe!AE77,"-")</f>
        <v>-</v>
      </c>
      <c r="AC23" s="24" t="str">
        <f>IF(Eingabe!AF77&lt;&gt;0,Eingabe!AF77,"-")</f>
        <v>-</v>
      </c>
      <c r="AD23" s="24" t="str">
        <f>IF(Eingabe!AG77&lt;&gt;0,Eingabe!AG77,"-")</f>
        <v>-</v>
      </c>
      <c r="AE23" s="24" t="str">
        <f>IF(Eingabe!AH77&lt;&gt;0,Eingabe!AH77,"-")</f>
        <v>-</v>
      </c>
      <c r="AF23" s="24" t="str">
        <f>IF(Eingabe!AI77&lt;&gt;0,Eingabe!AI77,"-")</f>
        <v>-</v>
      </c>
      <c r="AG23" s="300" t="str">
        <f>IF(Eingabe!AJ77&lt;&gt;0,Eingabe!AJ77,"-")</f>
        <v>-</v>
      </c>
      <c r="AH23" s="305"/>
      <c r="AI23" s="55"/>
    </row>
    <row r="24" spans="1:40" ht="12.95" customHeight="1" x14ac:dyDescent="0.2">
      <c r="A24" s="536" t="s">
        <v>23</v>
      </c>
      <c r="B24" s="537"/>
      <c r="C24" s="50" t="s">
        <v>9</v>
      </c>
      <c r="D24" s="24" t="str">
        <f ca="1">IF(Eingabe!G79&lt;&gt;0,Eingabe!G79,"-")</f>
        <v/>
      </c>
      <c r="E24" s="24" t="str">
        <f ca="1">IF(Eingabe!H79&lt;&gt;0,Eingabe!H79,"-")</f>
        <v/>
      </c>
      <c r="F24" s="24" t="str">
        <f ca="1">IF(Eingabe!I79&lt;&gt;0,Eingabe!I79,"-")</f>
        <v/>
      </c>
      <c r="G24" s="24" t="str">
        <f ca="1">IF(Eingabe!J79&lt;&gt;0,Eingabe!J79,"-")</f>
        <v/>
      </c>
      <c r="H24" s="24" t="str">
        <f ca="1">IF(Eingabe!K79&lt;&gt;0,Eingabe!K79,"-")</f>
        <v/>
      </c>
      <c r="I24" s="24" t="str">
        <f ca="1">IF(Eingabe!L79&lt;&gt;0,Eingabe!L79,"-")</f>
        <v/>
      </c>
      <c r="J24" s="24" t="str">
        <f ca="1">IF(Eingabe!M79&lt;&gt;0,Eingabe!M79,"-")</f>
        <v/>
      </c>
      <c r="K24" s="24" t="str">
        <f ca="1">IF(Eingabe!N79&lt;&gt;0,Eingabe!N79,"-")</f>
        <v/>
      </c>
      <c r="L24" s="24" t="str">
        <f ca="1">IF(Eingabe!O79&lt;&gt;0,Eingabe!O79,"-")</f>
        <v/>
      </c>
      <c r="M24" s="24" t="str">
        <f ca="1">IF(Eingabe!P79&lt;&gt;0,Eingabe!P79,"-")</f>
        <v/>
      </c>
      <c r="N24" s="24" t="str">
        <f ca="1">IF(Eingabe!Q79&lt;&gt;0,Eingabe!Q79,"-")</f>
        <v/>
      </c>
      <c r="O24" s="24" t="str">
        <f ca="1">IF(Eingabe!R79&lt;&gt;0,Eingabe!R79,"-")</f>
        <v/>
      </c>
      <c r="P24" s="24" t="str">
        <f ca="1">IF(Eingabe!S79&lt;&gt;0,Eingabe!S79,"-")</f>
        <v/>
      </c>
      <c r="Q24" s="24" t="str">
        <f ca="1">IF(Eingabe!T79&lt;&gt;0,Eingabe!T79,"-")</f>
        <v/>
      </c>
      <c r="R24" s="24" t="str">
        <f ca="1">IF(Eingabe!U79&lt;&gt;0,Eingabe!U79,"-")</f>
        <v/>
      </c>
      <c r="S24" s="24" t="str">
        <f ca="1">IF(Eingabe!V79&lt;&gt;0,Eingabe!V79,"-")</f>
        <v/>
      </c>
      <c r="T24" s="24" t="str">
        <f ca="1">IF(Eingabe!W79&lt;&gt;0,Eingabe!W79,"-")</f>
        <v/>
      </c>
      <c r="U24" s="24" t="str">
        <f ca="1">IF(Eingabe!X79&lt;&gt;0,Eingabe!X79,"-")</f>
        <v/>
      </c>
      <c r="V24" s="24" t="str">
        <f ca="1">IF(Eingabe!Y79&lt;&gt;0,Eingabe!Y79,"-")</f>
        <v/>
      </c>
      <c r="W24" s="24" t="str">
        <f ca="1">IF(Eingabe!Z79&lt;&gt;0,Eingabe!Z79,"-")</f>
        <v/>
      </c>
      <c r="X24" s="24" t="str">
        <f>IF(Eingabe!AA79&lt;&gt;0,Eingabe!AA79,"-")</f>
        <v>-</v>
      </c>
      <c r="Y24" s="24" t="str">
        <f>IF(Eingabe!AB79&lt;&gt;0,Eingabe!AB79,"-")</f>
        <v>-</v>
      </c>
      <c r="Z24" s="24" t="str">
        <f>IF(Eingabe!AC79&lt;&gt;0,Eingabe!AC79,"-")</f>
        <v>-</v>
      </c>
      <c r="AA24" s="24" t="str">
        <f>IF(Eingabe!AD79&lt;&gt;0,Eingabe!AD79,"-")</f>
        <v>-</v>
      </c>
      <c r="AB24" s="24" t="str">
        <f>IF(Eingabe!AE79&lt;&gt;0,Eingabe!AE79,"-")</f>
        <v>-</v>
      </c>
      <c r="AC24" s="24" t="str">
        <f>IF(Eingabe!AF79&lt;&gt;0,Eingabe!AF79,"-")</f>
        <v>-</v>
      </c>
      <c r="AD24" s="24" t="str">
        <f>IF(Eingabe!AG79&lt;&gt;0,Eingabe!AG79,"-")</f>
        <v>-</v>
      </c>
      <c r="AE24" s="24" t="str">
        <f>IF(Eingabe!AH79&lt;&gt;0,Eingabe!AH79,"-")</f>
        <v>-</v>
      </c>
      <c r="AF24" s="24" t="str">
        <f>IF(Eingabe!AI79&lt;&gt;0,Eingabe!AI79,"-")</f>
        <v>-</v>
      </c>
      <c r="AG24" s="300" t="str">
        <f>IF(Eingabe!AJ79&lt;&gt;0,Eingabe!AJ79,"-")</f>
        <v>-</v>
      </c>
      <c r="AH24" s="305"/>
      <c r="AI24" s="55"/>
    </row>
    <row r="25" spans="1:40" ht="12.95" customHeight="1" x14ac:dyDescent="0.2">
      <c r="A25" s="536" t="s">
        <v>24</v>
      </c>
      <c r="B25" s="537"/>
      <c r="C25" s="50" t="s">
        <v>9</v>
      </c>
      <c r="D25" s="24" t="str">
        <f ca="1">IF(Eingabe!G78&lt;&gt;0,Eingabe!G78,"-")</f>
        <v/>
      </c>
      <c r="E25" s="24" t="str">
        <f ca="1">IF(Eingabe!H78&lt;&gt;0,Eingabe!H78,"-")</f>
        <v/>
      </c>
      <c r="F25" s="24" t="str">
        <f ca="1">IF(Eingabe!I78&lt;&gt;0,Eingabe!I78,"-")</f>
        <v/>
      </c>
      <c r="G25" s="24" t="str">
        <f ca="1">IF(Eingabe!J78&lt;&gt;0,Eingabe!J78,"-")</f>
        <v/>
      </c>
      <c r="H25" s="24" t="str">
        <f ca="1">IF(Eingabe!K78&lt;&gt;0,Eingabe!K78,"-")</f>
        <v/>
      </c>
      <c r="I25" s="24" t="str">
        <f ca="1">IF(Eingabe!L78&lt;&gt;0,Eingabe!L78,"-")</f>
        <v/>
      </c>
      <c r="J25" s="24" t="str">
        <f ca="1">IF(Eingabe!M78&lt;&gt;0,Eingabe!M78,"-")</f>
        <v/>
      </c>
      <c r="K25" s="24" t="str">
        <f ca="1">IF(Eingabe!N78&lt;&gt;0,Eingabe!N78,"-")</f>
        <v/>
      </c>
      <c r="L25" s="24" t="str">
        <f ca="1">IF(Eingabe!O78&lt;&gt;0,Eingabe!O78,"-")</f>
        <v/>
      </c>
      <c r="M25" s="24" t="str">
        <f ca="1">IF(Eingabe!P78&lt;&gt;0,Eingabe!P78,"-")</f>
        <v/>
      </c>
      <c r="N25" s="24" t="str">
        <f ca="1">IF(Eingabe!Q78&lt;&gt;0,Eingabe!Q78,"-")</f>
        <v/>
      </c>
      <c r="O25" s="24" t="str">
        <f ca="1">IF(Eingabe!R78&lt;&gt;0,Eingabe!R78,"-")</f>
        <v/>
      </c>
      <c r="P25" s="24" t="str">
        <f ca="1">IF(Eingabe!S78&lt;&gt;0,Eingabe!S78,"-")</f>
        <v/>
      </c>
      <c r="Q25" s="24" t="str">
        <f ca="1">IF(Eingabe!T78&lt;&gt;0,Eingabe!T78,"-")</f>
        <v/>
      </c>
      <c r="R25" s="24" t="str">
        <f ca="1">IF(Eingabe!U78&lt;&gt;0,Eingabe!U78,"-")</f>
        <v/>
      </c>
      <c r="S25" s="24" t="str">
        <f ca="1">IF(Eingabe!V78&lt;&gt;0,Eingabe!V78,"-")</f>
        <v/>
      </c>
      <c r="T25" s="24" t="str">
        <f ca="1">IF(Eingabe!W78&lt;&gt;0,Eingabe!W78,"-")</f>
        <v/>
      </c>
      <c r="U25" s="24" t="str">
        <f ca="1">IF(Eingabe!X78&lt;&gt;0,Eingabe!X78,"-")</f>
        <v/>
      </c>
      <c r="V25" s="24" t="str">
        <f ca="1">IF(Eingabe!Y78&lt;&gt;0,Eingabe!Y78,"-")</f>
        <v/>
      </c>
      <c r="W25" s="24" t="str">
        <f ca="1">IF(Eingabe!Z78&lt;&gt;0,Eingabe!Z78,"-")</f>
        <v/>
      </c>
      <c r="X25" s="24" t="str">
        <f>IF(Eingabe!AA78&lt;&gt;0,Eingabe!AA78,"-")</f>
        <v>-</v>
      </c>
      <c r="Y25" s="24" t="str">
        <f>IF(Eingabe!AB78&lt;&gt;0,Eingabe!AB78,"-")</f>
        <v>-</v>
      </c>
      <c r="Z25" s="24" t="str">
        <f>IF(Eingabe!AC78&lt;&gt;0,Eingabe!AC78,"-")</f>
        <v>-</v>
      </c>
      <c r="AA25" s="24" t="str">
        <f>IF(Eingabe!AD78&lt;&gt;0,Eingabe!AD78,"-")</f>
        <v>-</v>
      </c>
      <c r="AB25" s="24" t="str">
        <f>IF(Eingabe!AE78&lt;&gt;0,Eingabe!AE78,"-")</f>
        <v>-</v>
      </c>
      <c r="AC25" s="24" t="str">
        <f>IF(Eingabe!AF78&lt;&gt;0,Eingabe!AF78,"-")</f>
        <v>-</v>
      </c>
      <c r="AD25" s="24" t="str">
        <f>IF(Eingabe!AG78&lt;&gt;0,Eingabe!AG78,"-")</f>
        <v>-</v>
      </c>
      <c r="AE25" s="24" t="str">
        <f>IF(Eingabe!AH78&lt;&gt;0,Eingabe!AH78,"-")</f>
        <v>-</v>
      </c>
      <c r="AF25" s="24" t="str">
        <f>IF(Eingabe!AI78&lt;&gt;0,Eingabe!AI78,"-")</f>
        <v>-</v>
      </c>
      <c r="AG25" s="300" t="str">
        <f>IF(Eingabe!AJ78&lt;&gt;0,Eingabe!AJ78,"-")</f>
        <v>-</v>
      </c>
      <c r="AH25" s="305"/>
      <c r="AI25" s="55"/>
    </row>
    <row r="26" spans="1:40" ht="12.95" customHeight="1" x14ac:dyDescent="0.2">
      <c r="A26" s="536" t="s">
        <v>25</v>
      </c>
      <c r="B26" s="537"/>
      <c r="C26" s="50" t="s">
        <v>9</v>
      </c>
      <c r="D26" s="24" t="str">
        <f ca="1">IF(Eingabe!G80&lt;&gt;0,Eingabe!G80,"-")</f>
        <v/>
      </c>
      <c r="E26" s="24" t="str">
        <f ca="1">IF(Eingabe!H80&lt;&gt;0,Eingabe!H80,"-")</f>
        <v/>
      </c>
      <c r="F26" s="24" t="str">
        <f ca="1">IF(Eingabe!I80&lt;&gt;0,Eingabe!I80,"-")</f>
        <v/>
      </c>
      <c r="G26" s="24" t="str">
        <f ca="1">IF(Eingabe!J80&lt;&gt;0,Eingabe!J80,"-")</f>
        <v/>
      </c>
      <c r="H26" s="24" t="str">
        <f ca="1">IF(Eingabe!K80&lt;&gt;0,Eingabe!K80,"-")</f>
        <v/>
      </c>
      <c r="I26" s="24" t="str">
        <f ca="1">IF(Eingabe!L80&lt;&gt;0,Eingabe!L80,"-")</f>
        <v/>
      </c>
      <c r="J26" s="24" t="str">
        <f ca="1">IF(Eingabe!M80&lt;&gt;0,Eingabe!M80,"-")</f>
        <v/>
      </c>
      <c r="K26" s="24" t="str">
        <f ca="1">IF(Eingabe!N80&lt;&gt;0,Eingabe!N80,"-")</f>
        <v/>
      </c>
      <c r="L26" s="24" t="str">
        <f ca="1">IF(Eingabe!O80&lt;&gt;0,Eingabe!O80,"-")</f>
        <v/>
      </c>
      <c r="M26" s="24" t="str">
        <f ca="1">IF(Eingabe!P80&lt;&gt;0,Eingabe!P80,"-")</f>
        <v/>
      </c>
      <c r="N26" s="24" t="str">
        <f ca="1">IF(Eingabe!Q80&lt;&gt;0,Eingabe!Q80,"-")</f>
        <v/>
      </c>
      <c r="O26" s="24" t="str">
        <f ca="1">IF(Eingabe!R80&lt;&gt;0,Eingabe!R80,"-")</f>
        <v/>
      </c>
      <c r="P26" s="24" t="str">
        <f ca="1">IF(Eingabe!S80&lt;&gt;0,Eingabe!S80,"-")</f>
        <v/>
      </c>
      <c r="Q26" s="24" t="str">
        <f ca="1">IF(Eingabe!T80&lt;&gt;0,Eingabe!T80,"-")</f>
        <v/>
      </c>
      <c r="R26" s="24" t="str">
        <f ca="1">IF(Eingabe!U80&lt;&gt;0,Eingabe!U80,"-")</f>
        <v/>
      </c>
      <c r="S26" s="24" t="str">
        <f ca="1">IF(Eingabe!V80&lt;&gt;0,Eingabe!V80,"-")</f>
        <v/>
      </c>
      <c r="T26" s="24" t="str">
        <f ca="1">IF(Eingabe!W80&lt;&gt;0,Eingabe!W80,"-")</f>
        <v/>
      </c>
      <c r="U26" s="24" t="str">
        <f ca="1">IF(Eingabe!X80&lt;&gt;0,Eingabe!X80,"-")</f>
        <v/>
      </c>
      <c r="V26" s="24" t="str">
        <f ca="1">IF(Eingabe!Y80&lt;&gt;0,Eingabe!Y80,"-")</f>
        <v/>
      </c>
      <c r="W26" s="24" t="str">
        <f ca="1">IF(Eingabe!Z80&lt;&gt;0,Eingabe!Z80,"-")</f>
        <v/>
      </c>
      <c r="X26" s="24" t="str">
        <f>IF(Eingabe!AA80&lt;&gt;0,Eingabe!AA80,"-")</f>
        <v>-</v>
      </c>
      <c r="Y26" s="24" t="str">
        <f>IF(Eingabe!AB80&lt;&gt;0,Eingabe!AB80,"-")</f>
        <v>-</v>
      </c>
      <c r="Z26" s="24" t="str">
        <f>IF(Eingabe!AC80&lt;&gt;0,Eingabe!AC80,"-")</f>
        <v>-</v>
      </c>
      <c r="AA26" s="24" t="str">
        <f>IF(Eingabe!AD80&lt;&gt;0,Eingabe!AD80,"-")</f>
        <v>-</v>
      </c>
      <c r="AB26" s="24" t="str">
        <f>IF(Eingabe!AE80&lt;&gt;0,Eingabe!AE80,"-")</f>
        <v>-</v>
      </c>
      <c r="AC26" s="24" t="str">
        <f>IF(Eingabe!AF80&lt;&gt;0,Eingabe!AF80,"-")</f>
        <v>-</v>
      </c>
      <c r="AD26" s="24" t="str">
        <f>IF(Eingabe!AG80&lt;&gt;0,Eingabe!AG80,"-")</f>
        <v>-</v>
      </c>
      <c r="AE26" s="24" t="str">
        <f>IF(Eingabe!AH80&lt;&gt;0,Eingabe!AH80,"-")</f>
        <v>-</v>
      </c>
      <c r="AF26" s="24" t="str">
        <f>IF(Eingabe!AI80&lt;&gt;0,Eingabe!AI80,"-")</f>
        <v>-</v>
      </c>
      <c r="AG26" s="300" t="str">
        <f>IF(Eingabe!AJ80&lt;&gt;0,Eingabe!AJ80,"-")</f>
        <v>-</v>
      </c>
      <c r="AH26" s="305"/>
      <c r="AI26" s="55"/>
    </row>
    <row r="27" spans="1:40" ht="12.95" customHeight="1" thickBot="1" x14ac:dyDescent="0.25">
      <c r="A27" s="540" t="s">
        <v>26</v>
      </c>
      <c r="B27" s="541"/>
      <c r="C27" s="287" t="s">
        <v>9</v>
      </c>
      <c r="D27" s="25" t="str">
        <f ca="1">IF(Eingabe!G14&lt;&gt;0,Eingabe!G14,"-")</f>
        <v/>
      </c>
      <c r="E27" s="25" t="str">
        <f ca="1">IF(Eingabe!H14&lt;&gt;0,Eingabe!H14,"-")</f>
        <v/>
      </c>
      <c r="F27" s="25" t="str">
        <f ca="1">IF(Eingabe!I14&lt;&gt;0,Eingabe!I14,"-")</f>
        <v/>
      </c>
      <c r="G27" s="25" t="str">
        <f ca="1">IF(Eingabe!J14&lt;&gt;0,Eingabe!J14,"-")</f>
        <v/>
      </c>
      <c r="H27" s="25" t="str">
        <f ca="1">IF(Eingabe!K14&lt;&gt;0,Eingabe!K14,"-")</f>
        <v/>
      </c>
      <c r="I27" s="25" t="str">
        <f ca="1">IF(Eingabe!L14&lt;&gt;0,Eingabe!L14,"-")</f>
        <v/>
      </c>
      <c r="J27" s="25" t="str">
        <f ca="1">IF(Eingabe!M14&lt;&gt;0,Eingabe!M14,"-")</f>
        <v/>
      </c>
      <c r="K27" s="25" t="str">
        <f ca="1">IF(Eingabe!N14&lt;&gt;0,Eingabe!N14,"-")</f>
        <v/>
      </c>
      <c r="L27" s="25" t="str">
        <f ca="1">IF(Eingabe!O14&lt;&gt;0,Eingabe!O14,"-")</f>
        <v/>
      </c>
      <c r="M27" s="25" t="str">
        <f ca="1">IF(Eingabe!P14&lt;&gt;0,Eingabe!P14,"-")</f>
        <v/>
      </c>
      <c r="N27" s="25" t="str">
        <f ca="1">IF(Eingabe!Q14&lt;&gt;0,Eingabe!Q14,"-")</f>
        <v/>
      </c>
      <c r="O27" s="25" t="str">
        <f ca="1">IF(Eingabe!R14&lt;&gt;0,Eingabe!R14,"-")</f>
        <v/>
      </c>
      <c r="P27" s="25" t="str">
        <f ca="1">IF(Eingabe!S14&lt;&gt;0,Eingabe!S14,"-")</f>
        <v/>
      </c>
      <c r="Q27" s="25" t="str">
        <f ca="1">IF(Eingabe!T14&lt;&gt;0,Eingabe!T14,"-")</f>
        <v/>
      </c>
      <c r="R27" s="25" t="str">
        <f ca="1">IF(Eingabe!U14&lt;&gt;0,Eingabe!U14,"-")</f>
        <v/>
      </c>
      <c r="S27" s="25" t="str">
        <f ca="1">IF(Eingabe!V14&lt;&gt;0,Eingabe!V14,"-")</f>
        <v/>
      </c>
      <c r="T27" s="25" t="str">
        <f ca="1">IF(Eingabe!W14&lt;&gt;0,Eingabe!W14,"-")</f>
        <v/>
      </c>
      <c r="U27" s="25" t="str">
        <f ca="1">IF(Eingabe!X14&lt;&gt;0,Eingabe!X14,"-")</f>
        <v/>
      </c>
      <c r="V27" s="25" t="str">
        <f ca="1">IF(Eingabe!Y14&lt;&gt;0,Eingabe!Y14,"-")</f>
        <v/>
      </c>
      <c r="W27" s="25" t="str">
        <f ca="1">IF(Eingabe!Z14&lt;&gt;0,Eingabe!Z14,"-")</f>
        <v/>
      </c>
      <c r="X27" s="25" t="str">
        <f>IF(Eingabe!AA14&lt;&gt;0,Eingabe!AA14,"-")</f>
        <v>-</v>
      </c>
      <c r="Y27" s="25" t="str">
        <f>IF(Eingabe!AB14&lt;&gt;0,Eingabe!AB14,"-")</f>
        <v>-</v>
      </c>
      <c r="Z27" s="25" t="str">
        <f>IF(Eingabe!AC14&lt;&gt;0,Eingabe!AC14,"-")</f>
        <v>-</v>
      </c>
      <c r="AA27" s="25" t="str">
        <f>IF(Eingabe!AD14&lt;&gt;0,Eingabe!AD14,"-")</f>
        <v>-</v>
      </c>
      <c r="AB27" s="25" t="str">
        <f>IF(Eingabe!AE14&lt;&gt;0,Eingabe!AE14,"-")</f>
        <v>-</v>
      </c>
      <c r="AC27" s="25" t="str">
        <f>IF(Eingabe!AF14&lt;&gt;0,Eingabe!AF14,"-")</f>
        <v>-</v>
      </c>
      <c r="AD27" s="25" t="str">
        <f>IF(Eingabe!AG14&lt;&gt;0,Eingabe!AG14,"-")</f>
        <v>-</v>
      </c>
      <c r="AE27" s="25" t="str">
        <f>IF(Eingabe!AH14&lt;&gt;0,Eingabe!AH14,"-")</f>
        <v>-</v>
      </c>
      <c r="AF27" s="25" t="str">
        <f>IF(Eingabe!AI14&lt;&gt;0,Eingabe!AI14,"-")</f>
        <v>-</v>
      </c>
      <c r="AG27" s="301" t="str">
        <f>IF(Eingabe!AJ14&lt;&gt;0,Eingabe!AJ14,"-")</f>
        <v>-</v>
      </c>
      <c r="AH27" s="305"/>
      <c r="AI27" s="55"/>
      <c r="AK27" s="55"/>
    </row>
    <row r="28" spans="1:40" ht="3.95" customHeight="1" x14ac:dyDescent="0.2">
      <c r="A28" s="59"/>
      <c r="B28" s="59"/>
    </row>
    <row r="29" spans="1:40" ht="11.25" customHeight="1" x14ac:dyDescent="0.2">
      <c r="A29" s="542" t="s">
        <v>249</v>
      </c>
      <c r="B29" s="542"/>
      <c r="C29" s="394" t="s">
        <v>272</v>
      </c>
      <c r="D29" s="394"/>
      <c r="E29" s="394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</row>
    <row r="30" spans="1:40" ht="28.5" customHeight="1" x14ac:dyDescent="0.2">
      <c r="C30" s="494" t="s">
        <v>151</v>
      </c>
      <c r="D30" s="494"/>
      <c r="E30" s="494"/>
      <c r="F30" s="494"/>
      <c r="G30" s="494"/>
      <c r="H30" s="494"/>
      <c r="I30" s="494"/>
      <c r="J30" s="494"/>
      <c r="K30" s="494"/>
      <c r="L30" s="494"/>
      <c r="M30" s="494"/>
      <c r="N30" s="494"/>
      <c r="O30" s="494"/>
      <c r="P30" s="494"/>
      <c r="Q30" s="494"/>
      <c r="R30" s="494"/>
      <c r="S30" s="494"/>
      <c r="T30" s="494"/>
      <c r="U30" s="393"/>
      <c r="V30" s="393"/>
      <c r="W30" s="393"/>
      <c r="X30" s="393"/>
      <c r="Y30" s="393"/>
      <c r="Z30" s="393"/>
      <c r="AA30" s="393"/>
      <c r="AB30" s="393"/>
      <c r="AC30" s="393"/>
      <c r="AD30" s="393"/>
      <c r="AE30" s="393"/>
      <c r="AF30" s="393"/>
      <c r="AG30" s="393"/>
      <c r="AH30" s="393"/>
      <c r="AI30" s="393"/>
      <c r="AJ30" s="393"/>
      <c r="AK30" s="393"/>
      <c r="AL30" s="393"/>
      <c r="AM30" s="393"/>
      <c r="AN30" s="393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/>
  <mergeCells count="24">
    <mergeCell ref="A27:B27"/>
    <mergeCell ref="A9:A10"/>
    <mergeCell ref="C30:T30"/>
    <mergeCell ref="A29:B29"/>
    <mergeCell ref="A22:B22"/>
    <mergeCell ref="A23:B23"/>
    <mergeCell ref="A24:B24"/>
    <mergeCell ref="A25:B25"/>
    <mergeCell ref="A26:B26"/>
    <mergeCell ref="C9:C10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:A6"/>
    <mergeCell ref="C3:C6"/>
    <mergeCell ref="A7:B7"/>
    <mergeCell ref="A11:B11"/>
    <mergeCell ref="A12:B12"/>
  </mergeCells>
  <conditionalFormatting sqref="AK27">
    <cfRule type="cellIs" dxfId="10" priority="1427" operator="greaterThan">
      <formula>#REF!</formula>
    </cfRule>
    <cfRule type="cellIs" dxfId="9" priority="1428" operator="greaterThan">
      <formula>#REF!</formula>
    </cfRule>
    <cfRule type="cellIs" dxfId="8" priority="1429" operator="greaterThan">
      <formula>#REF!</formula>
    </cfRule>
    <cfRule type="cellIs" dxfId="7" priority="1430" operator="greaterThan">
      <formula>#REF!</formula>
    </cfRule>
  </conditionalFormatting>
  <conditionalFormatting sqref="AK27">
    <cfRule type="containsText" dxfId="6" priority="1426" operator="containsText" text="oder(&lt;;n)">
      <formula>NOT(ISERROR(SEARCH("oder(&lt;;n)",AK27)))</formula>
    </cfRule>
  </conditionalFormatting>
  <conditionalFormatting sqref="AI22:AI27">
    <cfRule type="containsText" dxfId="5" priority="1323" operator="containsText" text="n">
      <formula>NOT(ISERROR(SEARCH("n",AI22)))</formula>
    </cfRule>
    <cfRule type="containsText" dxfId="4" priority="1324" operator="containsText" text="&lt;">
      <formula>NOT(ISERROR(SEARCH("&lt;",AI22)))</formula>
    </cfRule>
  </conditionalFormatting>
  <conditionalFormatting sqref="AI22:AI27">
    <cfRule type="cellIs" dxfId="3" priority="10993" operator="greaterThan">
      <formula>#REF!</formula>
    </cfRule>
    <cfRule type="cellIs" dxfId="2" priority="10994" operator="greaterThan">
      <formula>#REF!</formula>
    </cfRule>
    <cfRule type="cellIs" dxfId="1" priority="10995" operator="greaterThan">
      <formula>#REF!</formula>
    </cfRule>
    <cfRule type="cellIs" dxfId="0" priority="10996" operator="greaterThan">
      <formula>INDEX(#REF!,1,#REF!)</formula>
    </cfRule>
  </conditionalFormatting>
  <pageMargins left="1.1811023622047245" right="0.78740157480314965" top="1.7480314960629924" bottom="0.59055118110236227" header="0" footer="0.39370078740157483"/>
  <pageSetup paperSize="8" fitToWidth="0" fitToHeight="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GWN</vt:lpstr>
      <vt:lpstr>Tabelle2</vt:lpstr>
      <vt:lpstr>Eingabe</vt:lpstr>
      <vt:lpstr>Gefährlichkeit RLP</vt:lpstr>
      <vt:lpstr>Gefährlichkeit Saarland</vt:lpstr>
      <vt:lpstr>LAGA Boden</vt:lpstr>
      <vt:lpstr>LAGA RC</vt:lpstr>
      <vt:lpstr>TL Gestein</vt:lpstr>
      <vt:lpstr>DepV 5-8</vt:lpstr>
      <vt:lpstr>DepV 9</vt:lpstr>
      <vt:lpstr>Entscheidungshilfe</vt:lpstr>
      <vt:lpstr>LAGA Boden Feststoff</vt:lpstr>
      <vt:lpstr>'LAGA Boden'!_ftn1</vt:lpstr>
      <vt:lpstr>'LAGA RC'!_ftn1</vt:lpstr>
      <vt:lpstr>'TL Gestein'!_ftn1</vt:lpstr>
      <vt:lpstr>'DepV 5-8'!_ftn2</vt:lpstr>
      <vt:lpstr>Entscheidungshilfe!_ftn2</vt:lpstr>
      <vt:lpstr>'DepV 5-8'!_ftn3</vt:lpstr>
      <vt:lpstr>Entscheidungshilfe!_ftn3</vt:lpstr>
      <vt:lpstr>'LAGA Boden'!_ftnref1</vt:lpstr>
      <vt:lpstr>'LAGA RC'!_ftnref1</vt:lpstr>
      <vt:lpstr>'TL Gestein'!_ftnref1</vt:lpstr>
      <vt:lpstr>'DepV 5-8'!_ftnref2</vt:lpstr>
      <vt:lpstr>Entscheidungshilfe!_ftnref2</vt:lpstr>
      <vt:lpstr>'DepV 5-8'!_ftnref3</vt:lpstr>
      <vt:lpstr>Entscheidungshilfe!_ftnref3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Hoffmann</dc:creator>
  <cp:lastModifiedBy>Kuenzl</cp:lastModifiedBy>
  <cp:lastPrinted>2015-09-12T08:36:39Z</cp:lastPrinted>
  <dcterms:created xsi:type="dcterms:W3CDTF">2015-05-14T19:15:19Z</dcterms:created>
  <dcterms:modified xsi:type="dcterms:W3CDTF">2021-08-11T08:23:59Z</dcterms:modified>
</cp:coreProperties>
</file>