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9E3DCDE2-80D3-442F-955E-A1AA1DC85AC2}" xr6:coauthVersionLast="47" xr6:coauthVersionMax="47" xr10:uidLastSave="{00000000-0000-0000-0000-000000000000}"/>
  <bookViews>
    <workbookView xWindow="-120" yWindow="-120" windowWidth="29040" windowHeight="15840" tabRatio="914" firstSheet="1" activeTab="1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Probe_Kombiniert!$A$1:$AJ$4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Untersuchung_Kombiniert!$A$1:$AO$4</definedName>
    <definedName name="ExterneDaten_3" localSheetId="1" hidden="1">DATENSATZ!$A$1:$DK$4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9" l="1"/>
  <c r="W2" i="9" a="1"/>
  <c r="W2" i="9" s="1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J2" i="11" a="1"/>
  <c r="L2" i="9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<sst xmlns="http://schemas.openxmlformats.org/spreadsheetml/2006/main" count="872" uniqueCount="478">
  <si>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</si>
  <si>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</si>
  <si>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</si>
  <si>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</si>
  <si>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</si>
  <si>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</si>
  <si>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</si>
  <si>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</si>
  <si>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</si>
  <si>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</si>
  <si>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</si>
  <si>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</si>
  <si>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</si>
  <si>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</si>
  <si>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</si>
  <si>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</si>
  <si>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</si>
  <si>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</si>
  <si>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</si>
  <si>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</si>
  <si>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</si>
  <si>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</si>
  <si>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</si>
  <si>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</si>
  <si>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</si>
  <si>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</si>
  <si>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</si>
  <si>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</si>
  <si>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</si>
  <si>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</si>
  <si>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</si>
  <si>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</si>
  <si>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</si>
  <si>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</si>
  <si>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</si>
  <si>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</si>
  <si>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</si>
  <si>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</si>
  <si>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</si>
  <si>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</si>
  <si>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</si>
  <si>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</si>
  <si>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</si>
  <si>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</si>
  <si>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</si>
  <si>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</si>
  <si>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</si>
  <si>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</si>
  <si>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</si>
  <si>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</si>
  <si>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</si>
  <si>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</si>
  <si>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</si>
  <si>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</si>
  <si>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</si>
  <si>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</si>
  <si>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</si>
  <si>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</si>
  <si>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</si>
  <si>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</si>
  <si>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</si>
  <si>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</si>
  <si>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</si>
  <si>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</si>
  <si>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</si>
  <si>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</si>
  <si>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</si>
  <si>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</si>
  <si>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</si>
  <si>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</si>
  <si>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</si>
  <si>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</si>
  <si>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</si>
  <si>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</si>
  <si>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</si>
  <si>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</si>
  <si>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</si>
  <si>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</si>
  <si>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</si>
  <si>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</si>
  <si>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</si>
  <si>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</si>
  <si>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</si>
  <si>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</si>
  <si>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</si>
  <si>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</si>
  <si>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</si>
  <si>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</si>
  <si>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</si>
  <si>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</si>
  <si>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</si>
  <si>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</si>
  <si>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</si>
  <si>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</si>
  <si>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</si>
  <si>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</si>
  <si>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</si>
  <si>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</si>
  <si>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</si>
  <si>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</si>
  <si>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</si>
  <si>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</si>
  <si>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</si>
  <si>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</si>
  <si>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</si>
  <si>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</si>
  <si>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</si>
  <si>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</si>
  <si>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</si>
  <si>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</si>
  <si>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</si>
  <si>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</si>
  <si>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</si>
  <si>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</si>
  <si>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</si>
  <si>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</si>
  <si>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</si>
  <si>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</si>
  <si>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</si>
  <si>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</si>
  <si>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</si>
  <si>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</si>
  <si>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</si>
  <si>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</si>
  <si>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</si>
  <si>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</si>
  <si>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</si>
  <si>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</si>
  <si>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</si>
  <si>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</si>
  <si>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</si>
  <si>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</si>
  <si>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</si>
  <si>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</si>
  <si>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</si>
  <si>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</si>
  <si>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</si>
  <si>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</si>
  <si>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</si>
  <si>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</si>
  <si>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</si>
  <si>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</si>
  <si>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</si>
  <si>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</si>
  <si>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</si>
  <si>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</si>
  <si>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</si>
  <si>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</si>
  <si>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</si>
  <si>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</si>
  <si>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</si>
  <si>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</si>
  <si>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</si>
  <si>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</si>
  <si>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</si>
  <si>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</si>
  <si>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</si>
  <si>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</si>
  <si>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</si>
  <si>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</si>
  <si>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</si>
  <si>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</si>
  <si>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</si>
  <si>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</si>
  <si>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</si>
  <si>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</si>
  <si>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</si>
  <si>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</si>
  <si>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</si>
  <si>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</si>
  <si>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</si>
  <si>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</si>
  <si>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</si>
  <si>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</si>
  <si>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</si>
  <si>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</si>
  <si>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</si>
  <si>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</si>
  <si>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</si>
  <si>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</si>
  <si>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</si>
  <si>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</si>
  <si>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</si>
  <si>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</si>
  <si>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</si>
  <si>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</si>
  <si>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</si>
  <si>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</si>
  <si>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</si>
  <si>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</si>
  <si>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</si>
  <si>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</si>
  <si>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</si>
  <si>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</si>
  <si>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</si>
  <si>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</si>
  <si>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</si>
  <si>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</si>
  <si>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</si>
  <si>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</si>
  <si>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</si>
  <si>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</si>
  <si>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</si>
  <si>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</si>
  <si>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</si>
  <si>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</si>
  <si>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</si>
  <si>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</si>
  <si>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</si>
  <si>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</si>
  <si>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</si>
  <si>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</si>
  <si>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</si>
  <si>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</si>
  <si>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</si>
  <si>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</si>
  <si>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</si>
  <si>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</si>
  <si>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</si>
  <si>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</si>
  <si>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</si>
  <si>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</si>
  <si>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</si>
  <si>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</si>
  <si>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</si>
  <si>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</si>
  <si>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</si>
  <si>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</si>
  <si>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</si>
  <si>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</si>
  <si>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</si>
  <si>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</si>
  <si>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</si>
  <si>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</si>
  <si>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</si>
  <si>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</si>
  <si>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</si>
  <si>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</si>
  <si>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</si>
  <si>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</si>
  <si>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</si>
  <si>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</si>
  <si>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</si>
  <si>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</si>
  <si>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</si>
  <si>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</si>
  <si>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</si>
  <si>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</si>
  <si>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</si>
  <si>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</si>
  <si>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</si>
  <si>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</si>
  <si>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</si>
  <si>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</si>
  <si>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</si>
  <si>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</si>
  <si>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</si>
  <si>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</si>
  <si>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</si>
  <si>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</si>
  <si>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</si>
  <si>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</si>
  <si>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</si>
  <si>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</si>
  <si>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</si>
  <si>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</si>
  <si>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</si>
  <si>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</si>
  <si>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</si>
  <si>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</si>
  <si>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</si>
  <si>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</si>
  <si>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</si>
  <si>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</si>
  <si>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</si>
  <si>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</si>
  <si>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</si>
  <si>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</si>
  <si>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</si>
  <si>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</si>
  <si>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</si>
  <si>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</si>
  <si>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</si>
  <si>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</si>
  <si>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</si>
  <si>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</si>
  <si>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</si>
  <si>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</si>
  <si>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</si>
  <si>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</si>
  <si>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</si>
  <si>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</si>
  <si>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</si>
  <si>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</si>
  <si>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</si>
  <si>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</si>
  <si>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</si>
  <si>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</si>
  <si>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</si>
  <si>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</si>
  <si>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</si>
  <si>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</si>
  <si>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</si>
  <si>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</si>
  <si>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</si>
  <si>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</si>
  <si>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</si>
  <si>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</si>
  <si>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</si>
  <si>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</si>
  <si>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</si>
  <si>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</si>
  <si>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</si>
  <si>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</si>
  <si>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</si>
  <si>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</si>
  <si>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</si>
  <si>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</si>
  <si>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</si>
  <si>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</si>
  <si>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</si>
  <si>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</si>
  <si>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</si>
  <si>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</si>
  <si>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</si>
  <si>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</si>
  <si>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</si>
  <si>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</si>
  <si>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</si>
  <si>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</si>
  <si>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</si>
  <si>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</si>
  <si>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</si>
  <si>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</si>
  <si>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</si>
  <si>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</si>
  <si>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</si>
  <si>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</si>
  <si>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</si>
  <si>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</si>
  <si>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</si>
  <si>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</si>
  <si>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</si>
  <si>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</si>
  <si>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</si>
  <si>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</si>
  <si>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</si>
  <si>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</si>
  <si>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</si>
  <si>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</si>
  <si>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</si>
  <si>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</si>
  <si>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</si>
  <si>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</si>
  <si>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</si>
  <si>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</si>
  <si>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</si>
  <si>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</si>
  <si>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</si>
  <si>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</si>
  <si>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</si>
  <si>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</si>
  <si>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</si>
  <si>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</si>
  <si>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</si>
  <si>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</si>
  <si>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</si>
  <si>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</si>
  <si>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</si>
  <si>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</si>
  <si>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</si>
  <si>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</si>
  <si>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</si>
  <si>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</si>
  <si>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</si>
  <si>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</si>
  <si>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</si>
  <si>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</si>
  <si>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</si>
  <si>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</si>
  <si>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</si>
  <si>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</si>
  <si>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</si>
  <si>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</si>
  <si>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</si>
  <si>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</si>
  <si>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</si>
  <si>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</si>
  <si>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</si>
  <si>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</si>
  <si>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</si>
  <si>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</si>
  <si>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5 L Behälter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</si>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</sst>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Standard" xfId="0" builtinId="0"/>
  </cellStyles>
  <dxfs count="78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6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4" tableType="queryTable" totalsRowShown="0">
  <autoFilter ref="A1:DK4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7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76"/>
    <tableColumn id="16" xr3:uid="{5D438704-1F90-4C9E-A6A0-5325024F2E54}" uniqueName="16" name="SAMPLE.ABFALLSCHLUESSEL_GEMISCH" queryTableFieldId="355" dataDxfId="7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4"/>
    <tableColumn id="4" xr3:uid="{7C00413E-35F9-4A0B-ADD4-2717AEFBFD2F}" uniqueName="4" name="PARAMETER.LP.EV2" queryTableFieldId="329" dataDxfId="73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1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0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9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4" tableType="queryTable" totalsRowShown="0">
  <autoFilter ref="A1:AO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J4" tableType="queryTable" totalsRowShown="0">
  <autoFilter ref="A1:AJ4" xr:uid="{E62F0C59-1BF9-4521-9F53-A316341998D5}"/>
  <tableColumns count="36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68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67"/>
    <tableColumn id="1" xr3:uid="{319D7993-FE6E-4E3E-9E15-AA29D79BA1CB}" uniqueName="1" name="SAMPLE.ABFALLSCHLUESSEL_GEMISCH" queryTableFieldId="80" dataDxfId="6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dataDxfId="64" headerRowBorderDxfId="65" totalsRowBorderDxfId="63">
  <autoFilter ref="A1:AC2" xr:uid="{686754EA-51DA-43DE-88B3-FBD64291D8EA}"/>
  <tableColumns count="29">
    <tableColumn id="1" xr3:uid="{91C060AF-C243-44E1-B59F-75CF712912AD}" name="ID" dataDxfId="62"/>
    <tableColumn id="2" xr3:uid="{C1AB7AD2-4809-47B7-8FC9-45DB5AD896D3}" name="PROBE.ID" dataDxfId="61"/>
    <tableColumn id="3" xr3:uid="{15945C43-2B60-4D8F-ACAB-9ACD21399FCF}" name="CHEMISTRY.ID" dataDxfId="60"/>
    <tableColumn id="6" xr3:uid="{2E2003D6-DC6D-427B-AA28-5FF0F0AAC9CA}" name="RUK.ID" dataDxfId="59"/>
    <tableColumn id="4" xr3:uid="{818129A5-0350-4DD1-8519-3FB375782718}" name="NUMMER" dataDxfId="58"/>
    <tableColumn id="5" xr3:uid="{B8D76753-9945-45ED-8996-E2B7195D17C7}" name="AUFSCHLUSS" dataDxfId="57"/>
    <tableColumn id="7" xr3:uid="{C8B25736-B173-4636-8273-A63E6CE9DE59}" name="ART" dataDxfId="56"/>
    <tableColumn id="8" xr3:uid="{5B928228-798C-4090-AE3C-FC5384C6F7B4}" name="KOERNUNG" dataDxfId="55"/>
    <tableColumn id="9" xr3:uid="{9B7DEAA8-7982-476D-A4B8-64EA894AECE5}" name="BODENKLASSE" dataDxfId="54"/>
    <tableColumn id="10" xr3:uid="{C061F8C2-A081-45C0-93AD-15541AD44FBC}" name="DICKE" dataDxfId="53"/>
    <tableColumn id="11" xr3:uid="{82DF48D2-7631-4282-B880-1113EE32B247}" name="TIEFE_START" dataDxfId="52">
      <calculatedColumnFormula>SAMPLE_ERKUNDUNGSSTELLE[[#This Row],[TIEFE_ENDE]]-SAMPLE_ERKUNDUNGSSTELLE[[#This Row],[DICKE]]</calculatedColumnFormula>
    </tableColumn>
    <tableColumn id="12" xr3:uid="{E8695974-0841-431D-8CEE-D5CE0B176A5A}" name="TIEFE_ENDE" dataDxfId="51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0"/>
    <tableColumn id="15" xr3:uid="{99E311E3-5163-46E8-B93E-6F5FC5259D10}" name="RUNDUNGSGRAD_GESTUFTHEIT" dataDxfId="49"/>
    <tableColumn id="16" xr3:uid="{A285488D-B971-4C15-9449-E201188EB5A0}" name="FARBE" dataDxfId="48"/>
    <tableColumn id="17" xr3:uid="{249D57F6-5F41-44F1-9CCB-04120DD90F33}" name="BODENART" dataDxfId="47"/>
    <tableColumn id="18" xr3:uid="{962449DE-E035-48F1-87F4-7DEE52D490BD}" name="KONSISTENZ" dataDxfId="46"/>
    <tableColumn id="19" xr3:uid="{16FB7DBB-591F-4FC6-A65E-2DC7456CCCB0}" name="FEUCHTIGKEIT" dataDxfId="45"/>
    <tableColumn id="20" xr3:uid="{DD3E896D-5346-4DD2-B67B-707A5F8408B2}" name="WASSERGEHALT" dataDxfId="44"/>
    <tableColumn id="21" xr3:uid="{599B39F0-E5BE-474C-80B4-D61D25AB5240}" name="WASSERPROCTOR" dataDxfId="43"/>
    <tableColumn id="22" xr3:uid="{01691A17-D32C-4971-8CA9-4F4C45A5B3E8}" name="NOTIZ" dataDxfId="42"/>
    <tableColumn id="23" xr3:uid="{A82813FC-D25D-48BA-9D51-572FBA76D81D}" name="BEHAELTNIS" dataDxfId="41"/>
    <tableColumn id="24" xr3:uid="{12C181C0-EE5B-45AE-9E49-C30630519D23}" name="ABFALLART" dataDxfId="40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39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38"/>
    <tableColumn id="30" xr3:uid="{932C683F-5FBC-4118-A19E-789EE0DB27EF}" name="DRUCKFESTIGKEIT" dataDxfId="37"/>
    <tableColumn id="31" xr3:uid="{378F218B-DDAE-42CB-B447-8A70E953F1CF}" name="FROSTEMPFINDLICHKEITSKLASSE" dataDxfId="36"/>
    <tableColumn id="33" xr3:uid="{B3408F05-F99B-459D-B135-5652B7DCF447}" name="VERDICHTUNGSFAEHIGKEIT" dataDxfId="35"/>
    <tableColumn id="34" xr3:uid="{AC3E2064-5120-45EE-BC83-7C422B63A83A}" name="HOMOGENBEREICH" dataDxfId="3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3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>
  <autoFilter ref="A1:Q2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2">
      <calculatedColumnFormula>"HAUFWERK"</calculatedColumnFormula>
    </tableColumn>
    <tableColumn id="6" xr3:uid="{1586FA36-B4DE-4684-9D6E-C35C26DEC2A1}" name="ART"/>
    <tableColumn id="20" xr3:uid="{E39EAB2A-0B3D-4A23-B43E-208E3AAE3017}" name="KOERNUNG" dataDxfId="31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0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29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3" totalsRowShown="0">
  <autoFilter ref="A1:K3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BorderDxfId="28" tableBorderDxfId="27" totalsRowBorderDxfId="26">
  <autoFilter ref="A1:O2" xr:uid="{6A767C01-4406-436F-BD9A-A3FFF55799C0}"/>
  <tableColumns count="15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5" xr3:uid="{C9DC914B-EB3E-4E02-8654-C3565F732EBB}" name="MATERIAL_VERGLEICH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3" totalsRowShown="0">
  <autoFilter ref="A1:Y3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DW47"/>
  <sheetViews>
    <sheetView workbookViewId="0">
      <selection activeCell="F27" sqref="F27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16.5703125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8" bestFit="1" customWidth="1"/>
    <col min="122" max="122" width="20.7109375" style="8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6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476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340</v>
      </c>
      <c r="DE1" s="8" t="s">
        <v>341</v>
      </c>
      <c r="DF1" s="8" t="s">
        <v>342</v>
      </c>
      <c r="DG1" t="s">
        <v>343</v>
      </c>
      <c r="DH1" t="s">
        <v>53</v>
      </c>
      <c r="DI1" t="s">
        <v>197</v>
      </c>
      <c r="DJ1" t="s">
        <v>198</v>
      </c>
      <c r="DK1" s="6" t="s">
        <v>199</v>
      </c>
      <c r="DQ1"/>
      <c r="DR1"/>
      <c r="DW1"/>
    </row>
    <row r="2" spans="1:127" x14ac:dyDescent="0.25">
      <c r="A2" t="s">
        <v>3</v>
      </c>
      <c r="B2">
        <v>1</v>
      </c>
      <c r="D2">
        <v>44425</v>
      </c>
      <c r="E2" t="s">
        <v>381</v>
      </c>
      <c r="F2" t="s">
        <v>370</v>
      </c>
      <c r="G2" t="s">
        <v>382</v>
      </c>
      <c r="H2" t="s">
        <v>373</v>
      </c>
      <c r="I2" t="s">
        <v>374</v>
      </c>
      <c r="AP2">
        <v>1</v>
      </c>
      <c r="AQ2" t="s">
        <v>3</v>
      </c>
      <c r="AR2" t="s">
        <v>5</v>
      </c>
      <c r="AT2">
        <v>1</v>
      </c>
      <c r="AU2" t="s">
        <v>347</v>
      </c>
      <c r="AV2" t="s">
        <v>380</v>
      </c>
      <c r="AW2" s="1" t="s">
        <v>379</v>
      </c>
      <c r="BD2" t="s">
        <v>384</v>
      </c>
      <c r="BE2" t="s">
        <v>263</v>
      </c>
      <c r="BJ2" t="s">
        <v>386</v>
      </c>
      <c r="BK2" t="s">
        <v>261</v>
      </c>
      <c r="BL2" t="s">
        <v>383</v>
      </c>
      <c r="BM2" t="s">
        <v>337</v>
      </c>
      <c r="BS2">
        <v>250</v>
      </c>
      <c r="BT2">
        <v>7</v>
      </c>
      <c r="BY2" s="1"/>
      <c r="BZ2" s="1"/>
      <c r="CA2" t="s">
        <v>5</v>
      </c>
      <c r="CB2" t="s">
        <v>266</v>
      </c>
      <c r="CD2" t="s">
        <v>28</v>
      </c>
      <c r="CE2" t="s">
        <v>248</v>
      </c>
      <c r="CF2" t="s">
        <v>314</v>
      </c>
      <c r="CG2" t="s">
        <v>268</v>
      </c>
      <c r="CH2" t="s">
        <v>285</v>
      </c>
      <c r="CI2" t="s">
        <v>250</v>
      </c>
      <c r="CJ2" t="s">
        <v>270</v>
      </c>
      <c r="CK2" t="s">
        <v>28</v>
      </c>
      <c r="CL2" t="s">
        <v>377</v>
      </c>
      <c r="DE2" s="8"/>
      <c r="DF2" s="8"/>
      <c r="DK2" s="6"/>
      <c r="DQ2"/>
      <c r="DR2"/>
      <c r="DW2"/>
    </row>
    <row r="3" spans="1:127" x14ac:dyDescent="0.25">
      <c r="A3" t="s">
        <v>4</v>
      </c>
      <c r="B3">
        <v>1</v>
      </c>
      <c r="D3">
        <v>44165</v>
      </c>
      <c r="AH3" t="s">
        <v>389</v>
      </c>
      <c r="AI3" t="s">
        <v>328</v>
      </c>
      <c r="AK3" t="s">
        <v>390</v>
      </c>
      <c r="AL3" t="s">
        <v>389</v>
      </c>
      <c r="AM3" t="s">
        <v>391</v>
      </c>
      <c r="AO3" t="s">
        <v>449</v>
      </c>
      <c r="AP3">
        <v>1</v>
      </c>
      <c r="AQ3" t="s">
        <v>4</v>
      </c>
      <c r="AR3" t="s">
        <v>5</v>
      </c>
      <c r="AT3">
        <v>1</v>
      </c>
      <c r="AU3" t="s">
        <v>332</v>
      </c>
      <c r="AW3" s="1"/>
      <c r="AY3">
        <v>8</v>
      </c>
      <c r="AZ3">
        <v>0</v>
      </c>
      <c r="BA3">
        <v>8</v>
      </c>
      <c r="BD3" t="s">
        <v>385</v>
      </c>
      <c r="BU3" t="s">
        <v>395</v>
      </c>
      <c r="BV3" t="s">
        <v>247</v>
      </c>
      <c r="BX3" t="s">
        <v>396</v>
      </c>
      <c r="BY3" s="1" t="s">
        <v>401</v>
      </c>
      <c r="BZ3" s="1"/>
      <c r="CA3" t="s">
        <v>5</v>
      </c>
      <c r="CB3" t="s">
        <v>266</v>
      </c>
      <c r="CD3" t="s">
        <v>28</v>
      </c>
      <c r="CE3" t="s">
        <v>248</v>
      </c>
      <c r="CF3" t="s">
        <v>314</v>
      </c>
      <c r="CG3" t="s">
        <v>268</v>
      </c>
      <c r="CH3" t="s">
        <v>285</v>
      </c>
      <c r="CI3" t="s">
        <v>250</v>
      </c>
      <c r="CJ3" t="s">
        <v>270</v>
      </c>
      <c r="CK3" t="s">
        <v>28</v>
      </c>
      <c r="CL3" t="s">
        <v>377</v>
      </c>
      <c r="DE3" s="8"/>
      <c r="DF3" s="8"/>
      <c r="DK3" s="6"/>
      <c r="DQ3"/>
      <c r="DR3"/>
      <c r="DW3"/>
    </row>
    <row r="4" spans="1:127" x14ac:dyDescent="0.25">
      <c r="A4" t="s">
        <v>2</v>
      </c>
      <c r="B4">
        <v>1</v>
      </c>
      <c r="C4" t="s">
        <v>24</v>
      </c>
      <c r="D4">
        <v>44427</v>
      </c>
      <c r="E4" t="s">
        <v>372</v>
      </c>
      <c r="F4" t="s">
        <v>370</v>
      </c>
      <c r="G4" t="s">
        <v>371</v>
      </c>
      <c r="H4" t="s">
        <v>373</v>
      </c>
      <c r="I4" t="s">
        <v>374</v>
      </c>
      <c r="J4" t="s">
        <v>273</v>
      </c>
      <c r="K4" t="s">
        <v>254</v>
      </c>
      <c r="L4" t="s">
        <v>255</v>
      </c>
      <c r="M4" t="s">
        <v>256</v>
      </c>
      <c r="N4" t="s">
        <v>257</v>
      </c>
      <c r="O4" t="s">
        <v>375</v>
      </c>
      <c r="P4" t="s">
        <v>258</v>
      </c>
      <c r="Q4" t="s">
        <v>258</v>
      </c>
      <c r="R4" t="s">
        <v>258</v>
      </c>
      <c r="S4">
        <v>10</v>
      </c>
      <c r="T4" t="s">
        <v>376</v>
      </c>
      <c r="U4">
        <v>45</v>
      </c>
      <c r="V4" t="s">
        <v>328</v>
      </c>
      <c r="W4">
        <v>300</v>
      </c>
      <c r="X4" t="s">
        <v>259</v>
      </c>
      <c r="Y4" t="s">
        <v>277</v>
      </c>
      <c r="Z4" t="s">
        <v>290</v>
      </c>
      <c r="AA4" t="s">
        <v>302</v>
      </c>
      <c r="AB4" t="s">
        <v>311</v>
      </c>
      <c r="AC4" t="s">
        <v>317</v>
      </c>
      <c r="AD4" t="s">
        <v>322</v>
      </c>
      <c r="AE4" t="s">
        <v>326</v>
      </c>
      <c r="AF4" t="s">
        <v>329</v>
      </c>
      <c r="AG4" t="s">
        <v>331</v>
      </c>
      <c r="AP4">
        <v>1</v>
      </c>
      <c r="AQ4" t="s">
        <v>2</v>
      </c>
      <c r="AR4" t="s">
        <v>378</v>
      </c>
      <c r="AS4" t="s">
        <v>25</v>
      </c>
      <c r="AT4">
        <v>1</v>
      </c>
      <c r="AU4" t="s">
        <v>217</v>
      </c>
      <c r="AV4" t="s">
        <v>216</v>
      </c>
      <c r="AW4" s="1" t="s">
        <v>345</v>
      </c>
      <c r="AY4">
        <v>5</v>
      </c>
      <c r="AZ4">
        <v>0</v>
      </c>
      <c r="BA4">
        <v>5</v>
      </c>
      <c r="BB4" t="s">
        <v>247</v>
      </c>
      <c r="BL4" t="s">
        <v>336</v>
      </c>
      <c r="BM4" t="s">
        <v>444</v>
      </c>
      <c r="BY4" s="1"/>
      <c r="BZ4" s="1"/>
      <c r="CA4" t="s">
        <v>378</v>
      </c>
      <c r="CB4" t="s">
        <v>27</v>
      </c>
      <c r="CX4" t="s">
        <v>24</v>
      </c>
      <c r="CY4">
        <v>1</v>
      </c>
      <c r="DC4" t="s">
        <v>338</v>
      </c>
      <c r="DD4" t="s">
        <v>338</v>
      </c>
      <c r="DE4" s="8" t="s">
        <v>338</v>
      </c>
      <c r="DF4" s="8" t="s">
        <v>338</v>
      </c>
      <c r="DG4" t="s">
        <v>338</v>
      </c>
      <c r="DH4" t="s">
        <v>25</v>
      </c>
      <c r="DI4">
        <v>1</v>
      </c>
      <c r="DK4" s="6"/>
      <c r="DQ4"/>
      <c r="DR4"/>
      <c r="DW4"/>
    </row>
    <row r="5" spans="1:127" x14ac:dyDescent="0.25">
      <c r="DQ5"/>
      <c r="DR5"/>
      <c r="DW5"/>
    </row>
    <row r="6" spans="1:127" x14ac:dyDescent="0.25">
      <c r="DQ6"/>
      <c r="DR6"/>
      <c r="DW6"/>
    </row>
    <row r="7" spans="1:127" x14ac:dyDescent="0.25">
      <c r="DQ7"/>
      <c r="DR7"/>
      <c r="DW7"/>
    </row>
    <row r="8" spans="1:127" x14ac:dyDescent="0.25">
      <c r="DQ8"/>
      <c r="DR8"/>
      <c r="DW8"/>
    </row>
    <row r="9" spans="1:127" x14ac:dyDescent="0.25">
      <c r="DQ9"/>
      <c r="DR9"/>
      <c r="DW9"/>
    </row>
    <row r="10" spans="1:127" x14ac:dyDescent="0.25">
      <c r="DQ10"/>
      <c r="DR10"/>
      <c r="DW10"/>
    </row>
    <row r="11" spans="1:127" x14ac:dyDescent="0.25">
      <c r="DQ11"/>
      <c r="DR11"/>
      <c r="DW11"/>
    </row>
    <row r="12" spans="1:127" x14ac:dyDescent="0.25">
      <c r="DQ12"/>
      <c r="DR12"/>
      <c r="DW12"/>
    </row>
    <row r="13" spans="1:127" x14ac:dyDescent="0.25">
      <c r="DQ13"/>
      <c r="DR13"/>
      <c r="DW13"/>
    </row>
    <row r="14" spans="1:127" x14ac:dyDescent="0.25">
      <c r="DQ14"/>
      <c r="DR14"/>
      <c r="DW14"/>
    </row>
    <row r="15" spans="1:127" x14ac:dyDescent="0.25">
      <c r="DQ15"/>
      <c r="DR15"/>
      <c r="DW15"/>
    </row>
    <row r="16" spans="1:127" x14ac:dyDescent="0.25">
      <c r="DQ16"/>
      <c r="DR16"/>
      <c r="DW16"/>
    </row>
    <row r="17" spans="120:127" x14ac:dyDescent="0.25">
      <c r="DQ17"/>
      <c r="DR17"/>
      <c r="DW17"/>
    </row>
    <row r="18" spans="120:127" x14ac:dyDescent="0.25">
      <c r="DQ18"/>
      <c r="DR18"/>
      <c r="DW18"/>
    </row>
    <row r="19" spans="120:127" x14ac:dyDescent="0.25">
      <c r="DQ19"/>
      <c r="DR19"/>
      <c r="DW19"/>
    </row>
    <row r="20" spans="120:127" x14ac:dyDescent="0.25">
      <c r="DP20" s="8"/>
      <c r="DR20"/>
      <c r="DV20" s="6"/>
      <c r="DW20"/>
    </row>
    <row r="21" spans="120:127" x14ac:dyDescent="0.25">
      <c r="DP21" s="8"/>
      <c r="DR21"/>
      <c r="DV21" s="6"/>
      <c r="DW21"/>
    </row>
    <row r="22" spans="120:127" x14ac:dyDescent="0.25">
      <c r="DP22" s="8"/>
      <c r="DR22"/>
      <c r="DV22" s="6"/>
      <c r="DW22"/>
    </row>
    <row r="23" spans="120:127" x14ac:dyDescent="0.25">
      <c r="DP23" s="8"/>
      <c r="DR23"/>
      <c r="DV23" s="6"/>
      <c r="DW23"/>
    </row>
    <row r="24" spans="120:127" x14ac:dyDescent="0.25">
      <c r="DP24" s="8"/>
      <c r="DR24"/>
      <c r="DV24" s="6"/>
      <c r="DW24"/>
    </row>
    <row r="25" spans="120:127" x14ac:dyDescent="0.25">
      <c r="DP25" s="8"/>
      <c r="DR25"/>
      <c r="DV25" s="6"/>
      <c r="DW25"/>
    </row>
    <row r="26" spans="120:127" x14ac:dyDescent="0.25">
      <c r="DP26" s="8"/>
      <c r="DR26"/>
      <c r="DV26" s="6"/>
      <c r="DW26"/>
    </row>
    <row r="27" spans="120:127" x14ac:dyDescent="0.25">
      <c r="DP27" s="8"/>
      <c r="DR27"/>
      <c r="DV27" s="6"/>
      <c r="DW27"/>
    </row>
    <row r="28" spans="120:127" x14ac:dyDescent="0.25">
      <c r="DP28" s="8"/>
      <c r="DR28"/>
      <c r="DV28" s="6"/>
      <c r="DW28"/>
    </row>
    <row r="29" spans="120:127" x14ac:dyDescent="0.25">
      <c r="DP29" s="8"/>
      <c r="DR29"/>
      <c r="DV29" s="6"/>
      <c r="DW29"/>
    </row>
    <row r="30" spans="120:127" x14ac:dyDescent="0.25">
      <c r="DP30" s="8"/>
      <c r="DR30"/>
      <c r="DV30" s="6"/>
      <c r="DW30"/>
    </row>
    <row r="31" spans="120:127" x14ac:dyDescent="0.25">
      <c r="DP31" s="8"/>
      <c r="DR31"/>
      <c r="DV31" s="6"/>
      <c r="DW31"/>
    </row>
    <row r="32" spans="120:127" x14ac:dyDescent="0.25">
      <c r="DP32" s="8"/>
      <c r="DR32"/>
      <c r="DV32" s="6"/>
      <c r="DW32"/>
    </row>
    <row r="33" spans="120:127" x14ac:dyDescent="0.25">
      <c r="DP33" s="8"/>
      <c r="DR33"/>
      <c r="DV33" s="6"/>
      <c r="DW33"/>
    </row>
    <row r="34" spans="120:127" x14ac:dyDescent="0.25">
      <c r="DP34" s="8"/>
      <c r="DR34"/>
      <c r="DV34" s="6"/>
      <c r="DW34"/>
    </row>
    <row r="35" spans="120:127" x14ac:dyDescent="0.25">
      <c r="DP35" s="8"/>
      <c r="DR35"/>
      <c r="DV35" s="6"/>
      <c r="DW35"/>
    </row>
    <row r="36" spans="120:127" x14ac:dyDescent="0.25">
      <c r="DP36" s="8"/>
      <c r="DR36"/>
      <c r="DV36" s="6"/>
      <c r="DW36"/>
    </row>
    <row r="37" spans="120:127" x14ac:dyDescent="0.25">
      <c r="DP37" s="8"/>
      <c r="DR37"/>
      <c r="DV37" s="6"/>
      <c r="DW37"/>
    </row>
    <row r="38" spans="120:127" x14ac:dyDescent="0.25">
      <c r="DP38" s="8"/>
      <c r="DR38"/>
      <c r="DV38" s="6"/>
      <c r="DW38"/>
    </row>
    <row r="39" spans="120:127" x14ac:dyDescent="0.25">
      <c r="DP39" s="8"/>
      <c r="DR39"/>
      <c r="DV39" s="6"/>
      <c r="DW39"/>
    </row>
    <row r="40" spans="120:127" x14ac:dyDescent="0.25">
      <c r="DP40" s="8"/>
      <c r="DR40"/>
      <c r="DV40" s="6"/>
      <c r="DW40"/>
    </row>
    <row r="41" spans="120:127" x14ac:dyDescent="0.25">
      <c r="DP41" s="8"/>
      <c r="DR41"/>
      <c r="DV41" s="6"/>
      <c r="DW41"/>
    </row>
    <row r="42" spans="120:127" x14ac:dyDescent="0.25">
      <c r="DP42" s="8"/>
      <c r="DR42"/>
      <c r="DV42" s="6"/>
      <c r="DW42"/>
    </row>
    <row r="43" spans="120:127" x14ac:dyDescent="0.25">
      <c r="DP43" s="8"/>
      <c r="DR43"/>
      <c r="DV43" s="6"/>
      <c r="DW43"/>
    </row>
    <row r="44" spans="120:127" x14ac:dyDescent="0.25">
      <c r="DP44" s="8"/>
      <c r="DR44"/>
      <c r="DV44" s="6"/>
      <c r="DW44"/>
    </row>
    <row r="45" spans="120:127" x14ac:dyDescent="0.25">
      <c r="DP45" s="8"/>
      <c r="DR45"/>
      <c r="DV45" s="6"/>
      <c r="DW45"/>
    </row>
    <row r="46" spans="120:127" x14ac:dyDescent="0.25">
      <c r="DP46" s="8"/>
      <c r="DR46"/>
      <c r="DV46" s="6"/>
      <c r="DW46"/>
    </row>
    <row r="47" spans="120:127" x14ac:dyDescent="0.25">
      <c r="DP47" s="8"/>
      <c r="DR47"/>
      <c r="DV47" s="6"/>
      <c r="DW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3</v>
      </c>
      <c r="B3">
        <v>1</v>
      </c>
      <c r="D3">
        <v>44425</v>
      </c>
      <c r="E3" t="s">
        <v>381</v>
      </c>
      <c r="F3" t="s">
        <v>370</v>
      </c>
      <c r="G3" t="s">
        <v>382</v>
      </c>
      <c r="H3" t="s">
        <v>373</v>
      </c>
      <c r="I3" t="s">
        <v>374</v>
      </c>
    </row>
    <row r="4" spans="1:41" x14ac:dyDescent="0.25">
      <c r="A4" t="s">
        <v>4</v>
      </c>
      <c r="B4">
        <v>1</v>
      </c>
      <c r="D4">
        <v>44165</v>
      </c>
      <c r="AH4" t="s">
        <v>389</v>
      </c>
      <c r="AI4" t="s">
        <v>328</v>
      </c>
      <c r="AK4" t="s">
        <v>390</v>
      </c>
      <c r="AL4" t="s">
        <v>389</v>
      </c>
      <c r="AM4" t="s">
        <v>391</v>
      </c>
      <c r="AO4" t="s">
        <v>392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J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16.5703125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2.28515625" bestFit="1" customWidth="1"/>
    <col min="35" max="35" width="38.5703125" bestFit="1" customWidth="1"/>
    <col min="36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6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177</v>
      </c>
      <c r="AI1" t="s">
        <v>178</v>
      </c>
      <c r="AJ1" t="s">
        <v>335</v>
      </c>
    </row>
    <row r="2" spans="1:36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444</v>
      </c>
      <c r="AI2" s="1"/>
      <c r="AJ2" s="1"/>
    </row>
    <row r="3" spans="1:36" x14ac:dyDescent="0.25">
      <c r="A3">
        <v>1</v>
      </c>
      <c r="B3" t="s">
        <v>3</v>
      </c>
      <c r="C3" t="s">
        <v>5</v>
      </c>
      <c r="E3">
        <v>1</v>
      </c>
      <c r="F3" t="s">
        <v>347</v>
      </c>
      <c r="G3" t="s">
        <v>380</v>
      </c>
      <c r="H3" s="1" t="s">
        <v>379</v>
      </c>
      <c r="O3" t="s">
        <v>384</v>
      </c>
      <c r="P3" t="s">
        <v>263</v>
      </c>
      <c r="U3" t="s">
        <v>386</v>
      </c>
      <c r="V3" t="s">
        <v>261</v>
      </c>
      <c r="W3" t="s">
        <v>383</v>
      </c>
      <c r="X3" t="s">
        <v>337</v>
      </c>
      <c r="AD3">
        <v>250</v>
      </c>
      <c r="AE3">
        <v>7</v>
      </c>
      <c r="AI3" s="1"/>
      <c r="AJ3" s="1"/>
    </row>
    <row r="4" spans="1:36" x14ac:dyDescent="0.25">
      <c r="A4">
        <v>1</v>
      </c>
      <c r="B4" t="s">
        <v>4</v>
      </c>
      <c r="C4" t="s">
        <v>5</v>
      </c>
      <c r="E4">
        <v>1</v>
      </c>
      <c r="F4" t="s">
        <v>332</v>
      </c>
      <c r="H4" s="1"/>
      <c r="J4">
        <v>8</v>
      </c>
      <c r="K4">
        <v>0</v>
      </c>
      <c r="L4">
        <v>8</v>
      </c>
      <c r="O4" t="s">
        <v>385</v>
      </c>
      <c r="AF4" t="s">
        <v>395</v>
      </c>
      <c r="AG4" t="s">
        <v>247</v>
      </c>
      <c r="AH4" t="s">
        <v>396</v>
      </c>
      <c r="AI4" s="1" t="s">
        <v>401</v>
      </c>
      <c r="AJ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79998168889431442"/>
  </sheetPr>
  <dimension ref="A1:AG9"/>
  <sheetViews>
    <sheetView workbookViewId="0">
      <pane xSplit="1" topLeftCell="B1" activePane="topRight" state="frozen"/>
      <selection activeCell="F37" sqref="F37"/>
      <selection pane="topRight" activeCell="G30" sqref="G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2" t="s">
        <v>33</v>
      </c>
      <c r="E1" s="3" t="s">
        <v>34</v>
      </c>
      <c r="F1" s="3" t="s">
        <v>35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12" t="s">
        <v>348</v>
      </c>
      <c r="Y1" s="12" t="s">
        <v>349</v>
      </c>
      <c r="Z1" s="12" t="s">
        <v>350</v>
      </c>
      <c r="AA1" s="12" t="s">
        <v>351</v>
      </c>
      <c r="AB1" s="12" t="s">
        <v>352</v>
      </c>
      <c r="AC1" s="12" t="s">
        <v>353</v>
      </c>
      <c r="AD1" s="12" t="s">
        <v>354</v>
      </c>
      <c r="AE1" s="12" t="s">
        <v>355</v>
      </c>
      <c r="AF1" s="12" t="s">
        <v>356</v>
      </c>
      <c r="AG1" s="12" t="s">
        <v>357</v>
      </c>
    </row>
    <row r="2" spans="1:33" x14ac:dyDescent="0.25">
      <c r="A2" t="s">
        <v>2</v>
      </c>
      <c r="B2">
        <v>1</v>
      </c>
      <c r="C2" t="s">
        <v>24</v>
      </c>
      <c r="D2" s="13">
        <v>44427</v>
      </c>
      <c r="E2" t="s">
        <v>372</v>
      </c>
      <c r="F2" t="s">
        <v>370</v>
      </c>
      <c r="G2" t="s">
        <v>371</v>
      </c>
      <c r="H2" t="s">
        <v>373</v>
      </c>
      <c r="I2" s="14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4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D3" s="13"/>
      <c r="I3" s="14"/>
      <c r="O3" s="14"/>
    </row>
    <row r="4" spans="1:33" x14ac:dyDescent="0.25">
      <c r="D4" s="13"/>
      <c r="I4" s="14"/>
      <c r="O4" s="14"/>
    </row>
    <row r="5" spans="1:33" x14ac:dyDescent="0.25">
      <c r="D5" s="13"/>
      <c r="I5" s="14"/>
      <c r="O5" s="14"/>
    </row>
    <row r="6" spans="1:33" x14ac:dyDescent="0.25">
      <c r="D6" s="13"/>
      <c r="I6" s="14"/>
      <c r="O6" s="14"/>
    </row>
    <row r="7" spans="1:33" x14ac:dyDescent="0.25">
      <c r="D7" s="13"/>
      <c r="I7" s="14"/>
      <c r="O7" s="14"/>
    </row>
    <row r="8" spans="1:33" x14ac:dyDescent="0.25">
      <c r="D8" s="13"/>
      <c r="I8" s="14"/>
      <c r="O8" s="14"/>
    </row>
    <row r="9" spans="1:33" x14ac:dyDescent="0.25">
      <c r="D9" s="13"/>
      <c r="I9" s="14"/>
      <c r="O9" s="14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79998168889431442"/>
  </sheetPr>
  <dimension ref="A1:AC38"/>
  <sheetViews>
    <sheetView workbookViewId="0">
      <pane ySplit="1" topLeftCell="A2" activePane="bottomLeft" state="frozen"/>
      <selection activeCell="F37" sqref="F37"/>
      <selection pane="bottomLeft" activeCell="F37" sqref="F37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15" bestFit="1" customWidth="1"/>
    <col min="9" max="9" width="15.85546875" style="15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t="s">
        <v>31</v>
      </c>
      <c r="B1" t="s">
        <v>37</v>
      </c>
      <c r="C1" s="2" t="s">
        <v>43</v>
      </c>
      <c r="D1" s="3" t="s">
        <v>49</v>
      </c>
      <c r="E1" s="3" t="s">
        <v>32</v>
      </c>
      <c r="F1" s="3" t="s">
        <v>100</v>
      </c>
      <c r="G1" s="3" t="s">
        <v>101</v>
      </c>
      <c r="H1" s="3" t="s">
        <v>102</v>
      </c>
      <c r="I1" t="s">
        <v>103</v>
      </c>
      <c r="J1" t="s">
        <v>104</v>
      </c>
      <c r="K1" s="2" t="s">
        <v>105</v>
      </c>
      <c r="L1" s="3" t="s">
        <v>106</v>
      </c>
      <c r="M1" s="3" t="s">
        <v>107</v>
      </c>
      <c r="N1" s="3" t="s">
        <v>109</v>
      </c>
      <c r="O1" s="3" t="s">
        <v>110</v>
      </c>
      <c r="P1" s="3" t="s">
        <v>111</v>
      </c>
      <c r="Q1" t="s">
        <v>112</v>
      </c>
      <c r="R1" t="s">
        <v>113</v>
      </c>
      <c r="S1" s="2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72</v>
      </c>
      <c r="Y1" t="s">
        <v>119</v>
      </c>
      <c r="Z1" t="s">
        <v>120</v>
      </c>
      <c r="AA1" s="2" t="s">
        <v>121</v>
      </c>
      <c r="AB1" s="3" t="s">
        <v>122</v>
      </c>
      <c r="AC1" s="3" t="s">
        <v>123</v>
      </c>
    </row>
    <row r="2" spans="1:29" x14ac:dyDescent="0.25">
      <c r="A2">
        <v>1</v>
      </c>
      <c r="B2" t="s">
        <v>2</v>
      </c>
      <c r="C2" s="13" t="s">
        <v>378</v>
      </c>
      <c r="D2" t="s">
        <v>25</v>
      </c>
      <c r="E2">
        <v>1</v>
      </c>
      <c r="F2" t="s">
        <v>217</v>
      </c>
      <c r="G2" t="s">
        <v>216</v>
      </c>
      <c r="H2" s="14" t="s">
        <v>345</v>
      </c>
      <c r="I2"/>
      <c r="J2">
        <v>5</v>
      </c>
      <c r="K2" s="13">
        <f ca="1">SAMPLE_ERKUNDUNGSSTELLE[[#This Row],[TIEFE_ENDE]]-SAMPLE_ERKUNDUNGSSTELLE[[#This Row],[DICKE]]</f>
        <v>0</v>
      </c>
      <c r="L2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t="s">
        <v>247</v>
      </c>
      <c r="P2" s="14"/>
      <c r="S2" s="13"/>
      <c r="W2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14" t="str">
        <f>IF(SAMPLE_ERKUNDUNGSSTELLE[[#This Row],[PECH]]="JA","auffällig",IF(SAMPLE_ERKUNDUNGSSTELLE[[#This Row],[ART]]&lt;&gt;"","neutral",""))</f>
        <v>auffällig</v>
      </c>
      <c r="AA2" s="13"/>
    </row>
    <row r="3" spans="1:29" x14ac:dyDescent="0.25">
      <c r="H3"/>
      <c r="I3"/>
    </row>
    <row r="4" spans="1:29" x14ac:dyDescent="0.25">
      <c r="H4"/>
      <c r="I4"/>
    </row>
    <row r="5" spans="1:29" x14ac:dyDescent="0.25">
      <c r="H5"/>
      <c r="I5"/>
    </row>
    <row r="6" spans="1:29" x14ac:dyDescent="0.25">
      <c r="H6"/>
      <c r="I6"/>
    </row>
    <row r="7" spans="1:29" x14ac:dyDescent="0.25">
      <c r="H7"/>
      <c r="I7"/>
    </row>
    <row r="8" spans="1:29" x14ac:dyDescent="0.25">
      <c r="H8"/>
      <c r="I8"/>
    </row>
    <row r="9" spans="1:29" x14ac:dyDescent="0.25">
      <c r="H9"/>
      <c r="I9"/>
    </row>
    <row r="10" spans="1:29" x14ac:dyDescent="0.25">
      <c r="H10"/>
      <c r="I10"/>
    </row>
    <row r="11" spans="1:29" x14ac:dyDescent="0.25">
      <c r="H11"/>
      <c r="I11"/>
    </row>
    <row r="12" spans="1:29" x14ac:dyDescent="0.25">
      <c r="H12"/>
      <c r="I12"/>
    </row>
    <row r="13" spans="1:29" x14ac:dyDescent="0.25">
      <c r="H13"/>
      <c r="I13"/>
    </row>
    <row r="14" spans="1:29" x14ac:dyDescent="0.25">
      <c r="H14"/>
      <c r="I14"/>
    </row>
    <row r="15" spans="1:29" x14ac:dyDescent="0.25">
      <c r="H15"/>
      <c r="I15"/>
    </row>
    <row r="16" spans="1:29" x14ac:dyDescent="0.25">
      <c r="H16"/>
      <c r="I16"/>
    </row>
    <row r="17" spans="8:9" x14ac:dyDescent="0.25">
      <c r="H17"/>
      <c r="I17"/>
    </row>
    <row r="18" spans="8:9" x14ac:dyDescent="0.25">
      <c r="H18"/>
      <c r="I18"/>
    </row>
    <row r="19" spans="8:9" x14ac:dyDescent="0.25">
      <c r="H19"/>
      <c r="I19"/>
    </row>
    <row r="20" spans="8:9" x14ac:dyDescent="0.25">
      <c r="H20"/>
      <c r="I20"/>
    </row>
    <row r="21" spans="8:9" x14ac:dyDescent="0.25">
      <c r="H21"/>
      <c r="I21"/>
    </row>
    <row r="22" spans="8:9" x14ac:dyDescent="0.25">
      <c r="H22"/>
      <c r="I22"/>
    </row>
    <row r="23" spans="8:9" x14ac:dyDescent="0.25">
      <c r="H23"/>
      <c r="I23"/>
    </row>
    <row r="24" spans="8:9" x14ac:dyDescent="0.25">
      <c r="H24"/>
      <c r="I24"/>
    </row>
    <row r="25" spans="8:9" x14ac:dyDescent="0.25">
      <c r="H25"/>
      <c r="I25"/>
    </row>
    <row r="26" spans="8:9" x14ac:dyDescent="0.25">
      <c r="H26"/>
      <c r="I26"/>
    </row>
    <row r="27" spans="8:9" x14ac:dyDescent="0.25">
      <c r="H27"/>
      <c r="I27"/>
    </row>
    <row r="28" spans="8:9" x14ac:dyDescent="0.25">
      <c r="H28"/>
      <c r="I28"/>
    </row>
    <row r="29" spans="8:9" x14ac:dyDescent="0.25">
      <c r="H29"/>
      <c r="I29"/>
    </row>
    <row r="30" spans="8:9" x14ac:dyDescent="0.25">
      <c r="H30"/>
      <c r="I30"/>
    </row>
    <row r="31" spans="8:9" x14ac:dyDescent="0.25">
      <c r="H31"/>
      <c r="I31"/>
    </row>
    <row r="32" spans="8:9" x14ac:dyDescent="0.25">
      <c r="H32"/>
      <c r="I32"/>
    </row>
    <row r="33" spans="8:9" x14ac:dyDescent="0.25">
      <c r="H33"/>
      <c r="I33"/>
    </row>
    <row r="34" spans="8:9" x14ac:dyDescent="0.25">
      <c r="H34"/>
      <c r="I34"/>
    </row>
    <row r="35" spans="8:9" x14ac:dyDescent="0.25">
      <c r="H35"/>
      <c r="I35"/>
    </row>
    <row r="36" spans="8:9" x14ac:dyDescent="0.25">
      <c r="H36"/>
      <c r="I36"/>
    </row>
    <row r="37" spans="8:9" x14ac:dyDescent="0.25">
      <c r="H37"/>
      <c r="I37"/>
    </row>
    <row r="38" spans="8:9" x14ac:dyDescent="0.25">
      <c r="H38"/>
      <c r="I38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0.79998168889431442"/>
  </sheetPr>
  <dimension ref="A1:H5"/>
  <sheetViews>
    <sheetView workbookViewId="0">
      <selection activeCell="J30" sqref="J30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2" t="s">
        <v>33</v>
      </c>
      <c r="D1" s="3" t="s">
        <v>34</v>
      </c>
      <c r="E1" s="3" t="s">
        <v>35</v>
      </c>
      <c r="F1" s="3" t="s">
        <v>54</v>
      </c>
      <c r="G1" s="3" t="s">
        <v>55</v>
      </c>
      <c r="H1" s="3" t="s">
        <v>56</v>
      </c>
    </row>
    <row r="2" spans="1:8" x14ac:dyDescent="0.25">
      <c r="A2" t="s">
        <v>3</v>
      </c>
      <c r="B2">
        <v>1</v>
      </c>
      <c r="C2" s="13">
        <v>44425</v>
      </c>
      <c r="D2" t="s">
        <v>381</v>
      </c>
      <c r="E2" t="s">
        <v>370</v>
      </c>
      <c r="F2" t="s">
        <v>382</v>
      </c>
      <c r="G2" t="s">
        <v>373</v>
      </c>
      <c r="H2" s="14" t="s">
        <v>374</v>
      </c>
    </row>
    <row r="3" spans="1:8" x14ac:dyDescent="0.25">
      <c r="C3" s="13"/>
      <c r="H3" s="14"/>
    </row>
    <row r="4" spans="1:8" x14ac:dyDescent="0.25">
      <c r="C4" s="13"/>
      <c r="H4" s="14"/>
    </row>
    <row r="5" spans="1:8" x14ac:dyDescent="0.25">
      <c r="C5" s="13"/>
      <c r="H5" s="14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0.79998168889431442"/>
  </sheetPr>
  <dimension ref="A1:Q8"/>
  <sheetViews>
    <sheetView workbookViewId="0">
      <selection activeCell="J30" sqref="J3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5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5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15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15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" si="0">"HAUFWERK"</f>
        <v>HAUFWERK</v>
      </c>
      <c r="F2" t="s">
        <v>380</v>
      </c>
      <c r="G2" s="15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1"/>
  <sheetViews>
    <sheetView tabSelected="1" workbookViewId="0">
      <selection activeCell="D22" sqref="D2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2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332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13">
        <v>44165</v>
      </c>
      <c r="D2" t="s">
        <v>389</v>
      </c>
      <c r="E2" t="s">
        <v>328</v>
      </c>
      <c r="G2" t="s">
        <v>390</v>
      </c>
      <c r="H2" t="s">
        <v>389</v>
      </c>
      <c r="I2" t="s">
        <v>391</v>
      </c>
      <c r="K2" t="s">
        <v>449</v>
      </c>
    </row>
    <row r="3" spans="1:11" x14ac:dyDescent="0.25">
      <c r="A3" t="s">
        <v>477</v>
      </c>
      <c r="C3" s="13"/>
      <c r="E3" t="s">
        <v>413</v>
      </c>
    </row>
    <row r="4" spans="1:11" x14ac:dyDescent="0.25">
      <c r="C4" s="13"/>
    </row>
    <row r="5" spans="1:11" x14ac:dyDescent="0.25">
      <c r="C5" s="13"/>
    </row>
    <row r="6" spans="1:11" x14ac:dyDescent="0.25">
      <c r="C6" s="13"/>
    </row>
    <row r="7" spans="1:11" x14ac:dyDescent="0.25">
      <c r="C7" s="13"/>
    </row>
    <row r="8" spans="1:11" x14ac:dyDescent="0.25">
      <c r="C8" s="13"/>
    </row>
    <row r="9" spans="1:11" x14ac:dyDescent="0.25">
      <c r="C9" s="13"/>
    </row>
    <row r="10" spans="1:11" x14ac:dyDescent="0.25">
      <c r="C10" s="13"/>
    </row>
    <row r="11" spans="1:11" x14ac:dyDescent="0.25">
      <c r="C11" s="13"/>
    </row>
  </sheetData>
  <dataValidations count="6">
    <dataValidation type="list" allowBlank="1" showInputMessage="1" showErrorMessage="1" sqref="I2:I1048576" xr:uid="{95CD0E4E-9D59-47FF-9ACE-D0E8EF8B013F}">
      <formula1>ETAGEN_AUSWAHL</formula1>
    </dataValidation>
    <dataValidation type="list" allowBlank="1" showInputMessage="1" showErrorMessage="1" sqref="F2:F1048576" xr:uid="{98A9578E-415D-42B8-BDB9-02622928B24E}">
      <formula1>GEBAUDE_GERUCH_AUSWAHL</formula1>
    </dataValidation>
    <dataValidation type="list" allowBlank="1" showInputMessage="1" showErrorMessage="1" sqref="D2 D4:D1048576" xr:uid="{B8ED1182-11DC-412D-B1F6-B7FEA8ACCEDE}">
      <formula1>GEBAUDE_BAUTEIL_AUSWAHL</formula1>
    </dataValidation>
    <dataValidation type="list" allowBlank="1" showInputMessage="1" sqref="K2:K1048576" xr:uid="{8CDCC3CC-8229-4BFD-8817-7A9A8D721E9D}">
      <formula1>ENTNAHME_AUSWAHL</formula1>
    </dataValidation>
    <dataValidation allowBlank="1" showInputMessage="1" sqref="K1" xr:uid="{2D725EF5-1D40-4DDD-998A-BAD453A70FE1}"/>
    <dataValidation type="list" errorStyle="information" allowBlank="1" showInputMessage="1" showErrorMessage="1" sqref="E1:E1048576 D3" xr:uid="{3BB93AAE-4C2E-4D7F-8D66-74D95F5ED0B8}">
      <formula1>GEBAUDE_CHARAKTER_AUSWAHL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31"/>
  <sheetViews>
    <sheetView workbookViewId="0">
      <selection activeCell="I8" sqref="I8"/>
    </sheetView>
  </sheetViews>
  <sheetFormatPr baseColWidth="10" defaultRowHeight="15" x14ac:dyDescent="0.25"/>
  <cols>
    <col min="1" max="1" width="5.140625" bestFit="1" customWidth="1"/>
    <col min="2" max="2" width="11.85546875" style="16" customWidth="1"/>
    <col min="3" max="3" width="15.85546875" style="16" bestFit="1" customWidth="1"/>
    <col min="4" max="4" width="12" style="16" bestFit="1" customWidth="1"/>
    <col min="5" max="5" width="14.7109375" style="16" hidden="1" customWidth="1"/>
    <col min="6" max="6" width="20.42578125" style="16" customWidth="1"/>
    <col min="7" max="7" width="18.42578125" style="16" customWidth="1"/>
    <col min="8" max="8" width="8.42578125" style="16" bestFit="1" customWidth="1"/>
    <col min="9" max="9" width="14.28515625" style="16" bestFit="1" customWidth="1"/>
    <col min="10" max="11" width="13.5703125" style="16" bestFit="1" customWidth="1"/>
    <col min="12" max="12" width="23.140625" style="16" bestFit="1" customWidth="1"/>
    <col min="13" max="13" width="24.42578125" style="16" bestFit="1" customWidth="1"/>
    <col min="14" max="14" width="30.7109375" style="17" bestFit="1" customWidth="1"/>
    <col min="15" max="15" width="30" style="18" bestFit="1" customWidth="1"/>
  </cols>
  <sheetData>
    <row r="1" spans="1:15" x14ac:dyDescent="0.25">
      <c r="A1" t="s">
        <v>31</v>
      </c>
      <c r="B1" t="s">
        <v>37</v>
      </c>
      <c r="C1" s="2" t="s">
        <v>43</v>
      </c>
      <c r="D1" t="s">
        <v>32</v>
      </c>
      <c r="E1" t="s">
        <v>100</v>
      </c>
      <c r="F1" t="s">
        <v>124</v>
      </c>
      <c r="G1" t="s">
        <v>110</v>
      </c>
      <c r="H1" t="s">
        <v>104</v>
      </c>
      <c r="I1" t="s">
        <v>105</v>
      </c>
      <c r="J1" t="s">
        <v>106</v>
      </c>
      <c r="K1" t="s">
        <v>76</v>
      </c>
      <c r="L1" t="s">
        <v>475</v>
      </c>
      <c r="M1" t="s">
        <v>127</v>
      </c>
      <c r="N1" t="s">
        <v>128</v>
      </c>
      <c r="O1" s="2" t="s">
        <v>334</v>
      </c>
    </row>
    <row r="2" spans="1:15" x14ac:dyDescent="0.25">
      <c r="A2">
        <f t="shared" ref="A2" si="0">ROW()-1</f>
        <v>1</v>
      </c>
      <c r="B2" t="s">
        <v>4</v>
      </c>
      <c r="C2" s="13" t="s">
        <v>5</v>
      </c>
      <c r="D2">
        <v>1</v>
      </c>
      <c r="E2" t="str">
        <f t="shared" ref="E2" si="1">"GEBAEUDE"</f>
        <v>GEBAEUDE</v>
      </c>
      <c r="F2" t="s">
        <v>395</v>
      </c>
      <c r="G2" t="s">
        <v>385</v>
      </c>
      <c r="H2">
        <v>8</v>
      </c>
      <c r="I2">
        <f ca="1">SAMPLE_GEBAEUDE[[#This Row],[TIEFE_ENDE]]-SAMPLE_GEBAEUDE[[#This Row],[DICKE]]</f>
        <v>0</v>
      </c>
      <c r="J2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t="s">
        <v>247</v>
      </c>
      <c r="L2"/>
      <c r="M2" t="s">
        <v>396</v>
      </c>
      <c r="N2" t="s">
        <v>401</v>
      </c>
      <c r="O2" s="13"/>
    </row>
    <row r="3" spans="1:15" x14ac:dyDescent="0.25">
      <c r="A3" s="16"/>
      <c r="N3" s="16"/>
      <c r="O3" s="16"/>
    </row>
    <row r="4" spans="1:15" x14ac:dyDescent="0.25">
      <c r="A4" s="16"/>
      <c r="N4" s="16"/>
      <c r="O4" s="16"/>
    </row>
    <row r="5" spans="1:15" x14ac:dyDescent="0.25">
      <c r="A5" s="16"/>
      <c r="N5" s="16"/>
      <c r="O5" s="16"/>
    </row>
    <row r="6" spans="1:15" x14ac:dyDescent="0.25">
      <c r="A6" s="16"/>
      <c r="N6" s="16"/>
      <c r="O6" s="16"/>
    </row>
    <row r="7" spans="1:15" x14ac:dyDescent="0.25">
      <c r="A7" s="16"/>
      <c r="N7" s="16"/>
      <c r="O7" s="16"/>
    </row>
    <row r="8" spans="1:15" x14ac:dyDescent="0.25">
      <c r="A8" s="16"/>
      <c r="N8" s="16"/>
      <c r="O8" s="16"/>
    </row>
    <row r="9" spans="1:15" x14ac:dyDescent="0.25">
      <c r="A9" s="16"/>
      <c r="N9" s="16"/>
      <c r="O9" s="16"/>
    </row>
    <row r="10" spans="1:15" x14ac:dyDescent="0.25">
      <c r="A10" s="16"/>
      <c r="N10" s="16"/>
      <c r="O10" s="16"/>
    </row>
    <row r="11" spans="1:15" x14ac:dyDescent="0.25">
      <c r="A11" s="16"/>
      <c r="N11" s="16"/>
      <c r="O11" s="16"/>
    </row>
    <row r="12" spans="1:15" x14ac:dyDescent="0.25">
      <c r="A12" s="16"/>
      <c r="N12" s="16"/>
      <c r="O12" s="16"/>
    </row>
    <row r="13" spans="1:15" x14ac:dyDescent="0.25">
      <c r="A13" s="16"/>
      <c r="N13" s="16"/>
      <c r="O13" s="16"/>
    </row>
    <row r="14" spans="1:15" x14ac:dyDescent="0.25">
      <c r="A14" s="16"/>
      <c r="N14" s="16"/>
      <c r="O14" s="16"/>
    </row>
    <row r="15" spans="1:15" x14ac:dyDescent="0.25">
      <c r="A15" s="16"/>
      <c r="N15" s="16"/>
      <c r="O15" s="16"/>
    </row>
    <row r="16" spans="1:15" x14ac:dyDescent="0.25">
      <c r="A16" s="16"/>
      <c r="N16" s="16"/>
      <c r="O16" s="16"/>
    </row>
    <row r="17" spans="1:15" x14ac:dyDescent="0.25">
      <c r="A17" s="16"/>
      <c r="N17" s="16"/>
      <c r="O17" s="16"/>
    </row>
    <row r="18" spans="1:15" x14ac:dyDescent="0.25">
      <c r="A18" s="16"/>
      <c r="N18" s="16"/>
      <c r="O18" s="16"/>
    </row>
    <row r="19" spans="1:15" ht="15.75" customHeight="1" x14ac:dyDescent="0.25">
      <c r="A19" s="16"/>
      <c r="N19" s="16"/>
      <c r="O19" s="16"/>
    </row>
    <row r="20" spans="1:15" x14ac:dyDescent="0.25">
      <c r="A20" s="16"/>
      <c r="N20" s="16"/>
      <c r="O20" s="16"/>
    </row>
    <row r="21" spans="1:15" x14ac:dyDescent="0.25">
      <c r="A21" s="16"/>
      <c r="N21" s="16"/>
      <c r="O21" s="16"/>
    </row>
    <row r="22" spans="1:15" x14ac:dyDescent="0.25">
      <c r="A22" s="16"/>
      <c r="N22" s="16"/>
      <c r="O22" s="16"/>
    </row>
    <row r="23" spans="1:15" x14ac:dyDescent="0.25">
      <c r="A23" s="16"/>
      <c r="N23" s="16"/>
      <c r="O23" s="16"/>
    </row>
    <row r="24" spans="1:15" x14ac:dyDescent="0.25">
      <c r="A24" s="16"/>
      <c r="N24" s="16"/>
      <c r="O24" s="16"/>
    </row>
    <row r="25" spans="1:15" x14ac:dyDescent="0.25">
      <c r="A25" s="16"/>
      <c r="N25" s="16"/>
      <c r="O25" s="16"/>
    </row>
    <row r="26" spans="1:15" x14ac:dyDescent="0.25">
      <c r="A26" s="16"/>
      <c r="N26" s="16"/>
      <c r="O26" s="16"/>
    </row>
    <row r="27" spans="1:15" x14ac:dyDescent="0.25">
      <c r="A27" s="16"/>
      <c r="N27" s="16"/>
      <c r="O27" s="16"/>
    </row>
    <row r="28" spans="1:15" x14ac:dyDescent="0.25">
      <c r="A28" s="16"/>
      <c r="N28" s="16"/>
      <c r="O28" s="16"/>
    </row>
    <row r="29" spans="1:15" x14ac:dyDescent="0.25">
      <c r="A29" s="16"/>
      <c r="N29" s="16"/>
      <c r="O29" s="16"/>
    </row>
    <row r="30" spans="1:15" x14ac:dyDescent="0.25">
      <c r="A30" s="16"/>
      <c r="N30" s="16"/>
      <c r="O30" s="16"/>
    </row>
    <row r="31" spans="1:15" x14ac:dyDescent="0.25">
      <c r="A31" s="16"/>
      <c r="N31" s="16"/>
      <c r="O31" s="16"/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N2:N1048576" xr:uid="{FDF3DEAA-F214-411D-99DF-C8D1ACD0747D}">
      <formula1>GEBAUDE_AVV_AUSWAHL</formula1>
    </dataValidation>
    <dataValidation type="list" allowBlank="1" showInputMessage="1" showErrorMessage="1" sqref="K2:L1048576" xr:uid="{6FE3F78B-8C64-408E-9A57-5BCB853EACAF}">
      <formula1>JA_NEIN_AUSWAHL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 tint="-0.14999847407452621"/>
  </sheetPr>
  <dimension ref="A1:Y3"/>
  <sheetViews>
    <sheetView workbookViewId="0">
      <pane xSplit="1" topLeftCell="H1" activePane="topRight" state="frozen"/>
      <selection activeCell="M31" sqref="M31"/>
      <selection pane="topRight" activeCell="J32" sqref="J32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446</v>
      </c>
      <c r="U1" t="s">
        <v>447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" si="0">"C"&amp;ROW()-2</f>
        <v>C1</v>
      </c>
      <c r="B3" t="s">
        <v>266</v>
      </c>
      <c r="D3" t="s">
        <v>28</v>
      </c>
      <c r="E3" t="s">
        <v>248</v>
      </c>
      <c r="F3" t="s">
        <v>314</v>
      </c>
      <c r="G3" t="s">
        <v>268</v>
      </c>
      <c r="H3" t="s">
        <v>285</v>
      </c>
      <c r="I3" t="s">
        <v>250</v>
      </c>
      <c r="J3" t="s">
        <v>270</v>
      </c>
      <c r="K3" t="s">
        <v>28</v>
      </c>
      <c r="L3" t="s">
        <v>377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 tint="-0.14999847407452621"/>
  </sheetPr>
  <dimension ref="A1:D4"/>
  <sheetViews>
    <sheetView workbookViewId="0">
      <selection activeCell="G28" sqref="G2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6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6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 tint="-0.14999847407452621"/>
  </sheetPr>
  <dimension ref="A1:J9"/>
  <sheetViews>
    <sheetView zoomScaleNormal="100" workbookViewId="0">
      <selection activeCell="K29" sqref="K2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7" customWidth="1"/>
    <col min="7" max="7" width="11.42578125" style="1"/>
    <col min="8" max="8" width="11.42578125" style="8"/>
    <col min="9" max="9" width="6.5703125" style="8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7" t="s">
        <v>147</v>
      </c>
      <c r="G1" s="11" t="s">
        <v>212</v>
      </c>
      <c r="H1" s="4" t="s">
        <v>213</v>
      </c>
      <c r="I1" s="4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5"/>
      <c r="D2" s="5"/>
      <c r="E2" s="5"/>
      <c r="F2" s="7" t="str">
        <f>IFERROR(AVERAGE(PARAMETER_LP[[#This Row],[WERT_1]:[WERT_3]]),"")</f>
        <v/>
      </c>
      <c r="G2" s="1" t="str">
        <f>IFERROR(ROUND(22.5/PARAMETER_LP[[#This Row],[MITTELWERT]],1),"")</f>
        <v/>
      </c>
      <c r="H2" s="8" t="str">
        <f>IFERROR(ROUND(PARAMETER_LP[[#This Row],[EV]]*0.85,0),"")</f>
        <v/>
      </c>
      <c r="I2" s="8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5"/>
      <c r="D3" s="5"/>
      <c r="E3" s="5"/>
    </row>
    <row r="4" spans="1:10" x14ac:dyDescent="0.25">
      <c r="A4" s="1"/>
      <c r="B4" s="1"/>
      <c r="C4" s="5"/>
      <c r="D4" s="5"/>
      <c r="E4" s="5"/>
    </row>
    <row r="5" spans="1:10" x14ac:dyDescent="0.25">
      <c r="A5" s="1"/>
      <c r="B5" s="1"/>
      <c r="C5" s="5"/>
      <c r="D5" s="5"/>
      <c r="E5" s="5"/>
    </row>
    <row r="6" spans="1:10" x14ac:dyDescent="0.25">
      <c r="A6" s="1"/>
      <c r="B6" s="1"/>
      <c r="C6" s="5"/>
      <c r="D6" s="5"/>
      <c r="E6" s="5"/>
    </row>
    <row r="7" spans="1:10" x14ac:dyDescent="0.25">
      <c r="A7" s="1"/>
      <c r="B7" s="1"/>
      <c r="C7" s="5"/>
      <c r="D7" s="5"/>
      <c r="E7" s="5"/>
    </row>
    <row r="8" spans="1:10" x14ac:dyDescent="0.25">
      <c r="A8" s="1"/>
      <c r="B8" s="1"/>
      <c r="C8" s="5"/>
      <c r="D8" s="5"/>
      <c r="E8" s="5"/>
    </row>
    <row r="9" spans="1:10" x14ac:dyDescent="0.25">
      <c r="A9" s="1"/>
      <c r="B9" s="1"/>
      <c r="C9" s="5"/>
      <c r="D9" s="5"/>
      <c r="E9" s="5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G1" workbookViewId="0">
      <selection activeCell="K34" sqref="K34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  <col min="31" max="31" width="16.7109375" customWidth="1"/>
    <col min="32" max="32" width="20.140625" customWidth="1"/>
  </cols>
  <sheetData>
    <row r="1" spans="1:33" s="10" customFormat="1" x14ac:dyDescent="0.25">
      <c r="A1" s="10" t="s">
        <v>219</v>
      </c>
      <c r="B1" s="10" t="s">
        <v>220</v>
      </c>
      <c r="C1" s="10" t="s">
        <v>221</v>
      </c>
      <c r="D1" s="10" t="s">
        <v>222</v>
      </c>
      <c r="E1" s="10" t="s">
        <v>223</v>
      </c>
      <c r="F1" s="10" t="s">
        <v>224</v>
      </c>
      <c r="G1" s="10" t="s">
        <v>225</v>
      </c>
      <c r="H1" s="10" t="s">
        <v>226</v>
      </c>
      <c r="I1" s="10" t="s">
        <v>227</v>
      </c>
      <c r="J1" s="10" t="s">
        <v>228</v>
      </c>
      <c r="K1" s="10" t="s">
        <v>229</v>
      </c>
      <c r="L1" s="10" t="s">
        <v>230</v>
      </c>
      <c r="M1" s="10" t="s">
        <v>231</v>
      </c>
      <c r="N1" s="10" t="s">
        <v>232</v>
      </c>
      <c r="O1" s="10" t="s">
        <v>233</v>
      </c>
      <c r="P1" s="10" t="s">
        <v>234</v>
      </c>
      <c r="Q1" s="10" t="s">
        <v>235</v>
      </c>
      <c r="R1" s="10" t="s">
        <v>236</v>
      </c>
      <c r="S1" s="10" t="s">
        <v>237</v>
      </c>
      <c r="T1" s="10" t="s">
        <v>238</v>
      </c>
      <c r="U1" s="10" t="s">
        <v>239</v>
      </c>
      <c r="V1" s="10" t="s">
        <v>240</v>
      </c>
      <c r="W1" s="10" t="s">
        <v>241</v>
      </c>
      <c r="X1" s="10" t="s">
        <v>346</v>
      </c>
      <c r="Y1" s="10" t="s">
        <v>428</v>
      </c>
      <c r="Z1" s="10" t="s">
        <v>429</v>
      </c>
      <c r="AA1" s="10" t="s">
        <v>425</v>
      </c>
      <c r="AB1" s="10" t="s">
        <v>418</v>
      </c>
      <c r="AC1" s="10" t="s">
        <v>430</v>
      </c>
      <c r="AD1" s="10" t="s">
        <v>431</v>
      </c>
      <c r="AE1" s="10" t="s">
        <v>131</v>
      </c>
      <c r="AF1" s="10" t="s">
        <v>203</v>
      </c>
      <c r="AG1" s="10" t="s">
        <v>443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397</v>
      </c>
      <c r="Z2" t="s">
        <v>328</v>
      </c>
      <c r="AA2" t="s">
        <v>414</v>
      </c>
      <c r="AB2" t="s">
        <v>419</v>
      </c>
      <c r="AC2" t="s">
        <v>450</v>
      </c>
      <c r="AD2" t="s">
        <v>405</v>
      </c>
      <c r="AE2" t="s">
        <v>28</v>
      </c>
      <c r="AF2" t="s">
        <v>252</v>
      </c>
      <c r="AG2" t="s">
        <v>444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400</v>
      </c>
      <c r="Z3" t="s">
        <v>394</v>
      </c>
      <c r="AA3" t="s">
        <v>415</v>
      </c>
      <c r="AB3" t="s">
        <v>420</v>
      </c>
      <c r="AC3" t="s">
        <v>451</v>
      </c>
      <c r="AD3" t="s">
        <v>432</v>
      </c>
      <c r="AE3" t="s">
        <v>268</v>
      </c>
      <c r="AF3" t="s">
        <v>271</v>
      </c>
      <c r="AG3" t="s">
        <v>445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448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6">
        <v>1</v>
      </c>
      <c r="V4" t="s">
        <v>289</v>
      </c>
      <c r="W4" t="s">
        <v>290</v>
      </c>
      <c r="Y4" t="s">
        <v>399</v>
      </c>
      <c r="Z4" t="s">
        <v>413</v>
      </c>
      <c r="AA4" t="s">
        <v>416</v>
      </c>
      <c r="AB4" t="s">
        <v>398</v>
      </c>
      <c r="AC4" t="s">
        <v>452</v>
      </c>
      <c r="AD4" t="s">
        <v>404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474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408</v>
      </c>
      <c r="Z5" t="s">
        <v>393</v>
      </c>
      <c r="AA5" t="s">
        <v>417</v>
      </c>
      <c r="AB5" t="s">
        <v>421</v>
      </c>
      <c r="AC5" t="s">
        <v>453</v>
      </c>
      <c r="AD5" t="s">
        <v>402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409</v>
      </c>
      <c r="AB6" t="s">
        <v>391</v>
      </c>
      <c r="AC6" t="s">
        <v>466</v>
      </c>
      <c r="AD6" t="s">
        <v>433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422</v>
      </c>
      <c r="AC7" t="s">
        <v>467</v>
      </c>
      <c r="AD7" t="s">
        <v>434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410</v>
      </c>
      <c r="AB8" t="s">
        <v>423</v>
      </c>
      <c r="AC8" t="s">
        <v>468</v>
      </c>
      <c r="AD8" t="s">
        <v>435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411</v>
      </c>
      <c r="AB9" t="s">
        <v>424</v>
      </c>
      <c r="AC9" t="s">
        <v>469</v>
      </c>
      <c r="AD9" t="s">
        <v>403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412</v>
      </c>
      <c r="AB10" t="s">
        <v>426</v>
      </c>
      <c r="AC10" t="s">
        <v>454</v>
      </c>
      <c r="AD10" t="s">
        <v>436</v>
      </c>
    </row>
    <row r="11" spans="1:33" x14ac:dyDescent="0.25">
      <c r="A11" s="9" t="s">
        <v>330</v>
      </c>
      <c r="W11" t="s">
        <v>331</v>
      </c>
      <c r="AB11" t="s">
        <v>427</v>
      </c>
      <c r="AC11" t="s">
        <v>455</v>
      </c>
      <c r="AD11" t="s">
        <v>437</v>
      </c>
    </row>
    <row r="12" spans="1:33" x14ac:dyDescent="0.25">
      <c r="AC12" t="s">
        <v>456</v>
      </c>
      <c r="AD12" t="s">
        <v>438</v>
      </c>
    </row>
    <row r="13" spans="1:33" x14ac:dyDescent="0.25">
      <c r="AC13" t="s">
        <v>457</v>
      </c>
      <c r="AD13" t="s">
        <v>439</v>
      </c>
    </row>
    <row r="14" spans="1:33" x14ac:dyDescent="0.25">
      <c r="AC14" t="s">
        <v>458</v>
      </c>
      <c r="AD14" t="s">
        <v>406</v>
      </c>
    </row>
    <row r="15" spans="1:33" x14ac:dyDescent="0.25">
      <c r="AC15" t="s">
        <v>459</v>
      </c>
      <c r="AD15" t="s">
        <v>440</v>
      </c>
    </row>
    <row r="16" spans="1:33" x14ac:dyDescent="0.25">
      <c r="AC16" t="s">
        <v>460</v>
      </c>
      <c r="AD16" t="s">
        <v>407</v>
      </c>
    </row>
    <row r="17" spans="29:30" x14ac:dyDescent="0.25">
      <c r="AC17" t="s">
        <v>461</v>
      </c>
      <c r="AD17" t="s">
        <v>441</v>
      </c>
    </row>
    <row r="18" spans="29:30" x14ac:dyDescent="0.25">
      <c r="AC18" t="s">
        <v>462</v>
      </c>
      <c r="AD18" t="s">
        <v>442</v>
      </c>
    </row>
    <row r="19" spans="29:30" x14ac:dyDescent="0.25">
      <c r="AC19" t="s">
        <v>463</v>
      </c>
    </row>
    <row r="20" spans="29:30" x14ac:dyDescent="0.25">
      <c r="AC20" t="s">
        <v>464</v>
      </c>
    </row>
    <row r="21" spans="29:30" x14ac:dyDescent="0.25">
      <c r="AC21" t="s">
        <v>465</v>
      </c>
    </row>
    <row r="22" spans="29:30" x14ac:dyDescent="0.25">
      <c r="AC22" t="s">
        <v>470</v>
      </c>
    </row>
    <row r="23" spans="29:30" x14ac:dyDescent="0.25">
      <c r="AC23" t="s">
        <v>471</v>
      </c>
    </row>
    <row r="24" spans="29:30" x14ac:dyDescent="0.25">
      <c r="AC24" t="s">
        <v>472</v>
      </c>
    </row>
    <row r="25" spans="29:30" x14ac:dyDescent="0.25">
      <c r="AC25" t="s">
        <v>473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2021-09-30T09:53:16Z</dcterms:modified>
</cp:coreProperties>
</file>