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39FE8D06-1555-46D2-BFB5-CBBABF4D165E}" xr6:coauthVersionLast="47" xr6:coauthVersionMax="47" xr10:uidLastSave="{00000000-0000-0000-0000-000000000000}"/>
  <bookViews>
    <workbookView xWindow="-120" yWindow="-120" windowWidth="29040" windowHeight="15840" tabRatio="914" firstSheet="1" activeTab="12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state="hidden" r:id="rId15"/>
    <sheet name="LP" sheetId="18" state="hidden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Probe_Kombiniert!$A$1:$AJ$75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Untersuchung_Kombiniert!$A$1:$AO$24</definedName>
    <definedName name="ExterneDaten_3" localSheetId="1" hidden="1">DATENSATZ!$A$1:$DJ$75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9" l="1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X32" i="9"/>
  <c r="X33" i="9"/>
  <c r="X34" i="9"/>
  <c r="X35" i="9"/>
  <c r="X36" i="9"/>
  <c r="X37" i="9"/>
  <c r="X38" i="9"/>
  <c r="A31" i="11"/>
  <c r="E31" i="11"/>
  <c r="A30" i="11"/>
  <c r="E30" i="11"/>
  <c r="A29" i="11"/>
  <c r="E29" i="11"/>
  <c r="A28" i="11"/>
  <c r="E28" i="11"/>
  <c r="A27" i="11"/>
  <c r="E27" i="11"/>
  <c r="A26" i="11"/>
  <c r="E26" i="11"/>
  <c r="A25" i="11"/>
  <c r="E25" i="11"/>
  <c r="A24" i="11"/>
  <c r="E24" i="11"/>
  <c r="A23" i="11"/>
  <c r="E23" i="11"/>
  <c r="A22" i="11"/>
  <c r="E22" i="11"/>
  <c r="A21" i="11"/>
  <c r="E21" i="11"/>
  <c r="A20" i="11"/>
  <c r="E20" i="11"/>
  <c r="A19" i="11"/>
  <c r="E19" i="11"/>
  <c r="A18" i="11"/>
  <c r="E18" i="11"/>
  <c r="A17" i="11"/>
  <c r="E17" i="11"/>
  <c r="A16" i="11"/>
  <c r="E16" i="11"/>
  <c r="A15" i="11"/>
  <c r="E15" i="11"/>
  <c r="A14" i="11"/>
  <c r="E14" i="11"/>
  <c r="A13" i="11"/>
  <c r="E13" i="11"/>
  <c r="A12" i="11"/>
  <c r="E12" i="11"/>
  <c r="A11" i="11"/>
  <c r="E11" i="11"/>
  <c r="A10" i="11"/>
  <c r="E10" i="11"/>
  <c r="A9" i="11"/>
  <c r="E9" i="11"/>
  <c r="A8" i="11"/>
  <c r="E8" i="11"/>
  <c r="A7" i="11"/>
  <c r="E7" i="11"/>
  <c r="A6" i="11"/>
  <c r="E6" i="11"/>
  <c r="E8" i="10"/>
  <c r="J8" i="10" a="1"/>
  <c r="J8" i="10" s="1"/>
  <c r="E7" i="10"/>
  <c r="J7" i="10" a="1"/>
  <c r="J7" i="10" s="1"/>
  <c r="E6" i="10"/>
  <c r="J6" i="10" a="1"/>
  <c r="J6" i="10" s="1"/>
  <c r="E5" i="10"/>
  <c r="J5" i="10" a="1"/>
  <c r="J5" i="10" s="1"/>
  <c r="E4" i="10"/>
  <c r="J4" i="10" a="1"/>
  <c r="J4" i="10" s="1"/>
  <c r="W38" i="9" a="1"/>
  <c r="W38" i="9" s="1"/>
  <c r="W37" i="9" a="1"/>
  <c r="W37" i="9" s="1"/>
  <c r="W36" i="9" a="1"/>
  <c r="W36" i="9" s="1"/>
  <c r="W35" i="9" a="1"/>
  <c r="W35" i="9" s="1"/>
  <c r="W34" i="9" a="1"/>
  <c r="W34" i="9" s="1"/>
  <c r="W33" i="9" a="1"/>
  <c r="W33" i="9" s="1"/>
  <c r="W32" i="9" a="1"/>
  <c r="W32" i="9" s="1"/>
  <c r="W31" i="9" a="1"/>
  <c r="W31" i="9" s="1"/>
  <c r="W30" i="9" a="1"/>
  <c r="W30" i="9" s="1"/>
  <c r="W2" i="9" a="1"/>
  <c r="W2" i="9" s="1"/>
  <c r="W3" i="9" a="1"/>
  <c r="W3" i="9" s="1"/>
  <c r="W4" i="9" a="1"/>
  <c r="W4" i="9" s="1"/>
  <c r="W5" i="9" a="1"/>
  <c r="W5" i="9" s="1"/>
  <c r="W6" i="9" a="1"/>
  <c r="W6" i="9" s="1"/>
  <c r="W7" i="9" a="1"/>
  <c r="W7" i="9" s="1"/>
  <c r="W8" i="9" a="1"/>
  <c r="W8" i="9" s="1"/>
  <c r="W9" i="9" a="1"/>
  <c r="W9" i="9" s="1"/>
  <c r="W10" i="9" a="1"/>
  <c r="W10" i="9" s="1"/>
  <c r="W11" i="9" a="1"/>
  <c r="W11" i="9" s="1"/>
  <c r="W12" i="9" a="1"/>
  <c r="W12" i="9" s="1"/>
  <c r="W13" i="9" a="1"/>
  <c r="W13" i="9" s="1"/>
  <c r="W14" i="9" a="1"/>
  <c r="W14" i="9" s="1"/>
  <c r="W15" i="9" a="1"/>
  <c r="W15" i="9" s="1"/>
  <c r="W16" i="9" a="1"/>
  <c r="W16" i="9" s="1"/>
  <c r="W17" i="9" a="1"/>
  <c r="W17" i="9" s="1"/>
  <c r="W18" i="9" a="1"/>
  <c r="W18" i="9" s="1"/>
  <c r="W19" i="9" a="1"/>
  <c r="W19" i="9" s="1"/>
  <c r="W20" i="9" a="1"/>
  <c r="W20" i="9" s="1"/>
  <c r="W21" i="9" a="1"/>
  <c r="W21" i="9" s="1"/>
  <c r="W22" i="9" a="1"/>
  <c r="W22" i="9" s="1"/>
  <c r="W23" i="9" a="1"/>
  <c r="W23" i="9" s="1"/>
  <c r="W24" i="9" a="1"/>
  <c r="W24" i="9" s="1"/>
  <c r="W25" i="9" a="1"/>
  <c r="W25" i="9" s="1"/>
  <c r="W26" i="9" a="1"/>
  <c r="W26" i="9" s="1"/>
  <c r="W27" i="9" a="1"/>
  <c r="W27" i="9" s="1"/>
  <c r="W28" i="9" a="1"/>
  <c r="W28" i="9" s="1"/>
  <c r="W29" i="9" a="1"/>
  <c r="W29" i="9" s="1"/>
  <c r="B4" i="17"/>
  <c r="A9" i="16"/>
  <c r="A8" i="16"/>
  <c r="A7" i="16"/>
  <c r="A6" i="16"/>
  <c r="A3" i="16"/>
  <c r="A4" i="16"/>
  <c r="A5" i="16"/>
  <c r="L35" i="9" a="1"/>
  <c r="J22" i="11" a="1"/>
  <c r="J21" i="11" a="1"/>
  <c r="J24" i="11" a="1"/>
  <c r="L30" i="9" a="1"/>
  <c r="J15" i="11" a="1"/>
  <c r="L20" i="9" a="1"/>
  <c r="J10" i="11" a="1"/>
  <c r="J13" i="11" a="1"/>
  <c r="J27" i="11" a="1"/>
  <c r="J14" i="11" a="1"/>
  <c r="J27" i="11" l="1"/>
  <c r="J24" i="11"/>
  <c r="J22" i="11"/>
  <c r="J21" i="11"/>
  <c r="I21" i="11" s="1"/>
  <c r="J15" i="11"/>
  <c r="J14" i="11"/>
  <c r="I14" i="11" s="1"/>
  <c r="J13" i="11"/>
  <c r="I13" i="11" s="1"/>
  <c r="J10" i="11"/>
  <c r="L35" i="9"/>
  <c r="L30" i="9"/>
  <c r="L20" i="9"/>
  <c r="J16" i="11" a="1"/>
  <c r="L31" i="9" a="1"/>
  <c r="L21" i="9" a="1"/>
  <c r="J11" i="11" a="1"/>
  <c r="J23" i="11" a="1"/>
  <c r="J28" i="11" a="1"/>
  <c r="J25" i="11" a="1"/>
  <c r="L36" i="9" a="1"/>
  <c r="J28" i="11" l="1"/>
  <c r="I27" i="11"/>
  <c r="J25" i="11"/>
  <c r="I24" i="11"/>
  <c r="J23" i="11"/>
  <c r="I23" i="11" s="1"/>
  <c r="I22" i="11"/>
  <c r="J16" i="11"/>
  <c r="I15" i="11"/>
  <c r="J11" i="11"/>
  <c r="I10" i="11"/>
  <c r="L36" i="9"/>
  <c r="K35" i="9"/>
  <c r="L31" i="9"/>
  <c r="K30" i="9"/>
  <c r="L21" i="9"/>
  <c r="K21" i="9" s="1"/>
  <c r="K20" i="9"/>
  <c r="L22" i="9" a="1"/>
  <c r="L37" i="9" a="1"/>
  <c r="J17" i="11" a="1"/>
  <c r="J12" i="11" a="1"/>
  <c r="J26" i="11" a="1"/>
  <c r="L32" i="9" a="1"/>
  <c r="J29" i="11" a="1"/>
  <c r="J29" i="11" l="1"/>
  <c r="I28" i="11"/>
  <c r="J26" i="11"/>
  <c r="I26" i="11" s="1"/>
  <c r="I25" i="11"/>
  <c r="J17" i="11"/>
  <c r="I16" i="11"/>
  <c r="J12" i="11"/>
  <c r="I12" i="11" s="1"/>
  <c r="I11" i="11"/>
  <c r="L37" i="9"/>
  <c r="K36" i="9"/>
  <c r="L32" i="9"/>
  <c r="K31" i="9"/>
  <c r="L22" i="9"/>
  <c r="J30" i="11" a="1"/>
  <c r="J18" i="11" a="1"/>
  <c r="L38" i="9" a="1"/>
  <c r="L33" i="9" a="1"/>
  <c r="L23" i="9" a="1"/>
  <c r="J30" i="11" l="1"/>
  <c r="I29" i="11"/>
  <c r="J18" i="11"/>
  <c r="I17" i="11"/>
  <c r="L38" i="9"/>
  <c r="K38" i="9" s="1"/>
  <c r="K37" i="9"/>
  <c r="L33" i="9"/>
  <c r="K32" i="9"/>
  <c r="L23" i="9"/>
  <c r="K22" i="9"/>
  <c r="A4" i="17"/>
  <c r="E2" i="11"/>
  <c r="E3" i="11"/>
  <c r="E4" i="11"/>
  <c r="E5" i="11"/>
  <c r="E2" i="10"/>
  <c r="E3" i="10"/>
  <c r="A9" i="18"/>
  <c r="B9" i="18"/>
  <c r="F9" i="18"/>
  <c r="G9" i="18" s="1"/>
  <c r="H9" i="18" s="1"/>
  <c r="I9" i="18" s="1"/>
  <c r="J9" i="18" s="1"/>
  <c r="A5" i="18"/>
  <c r="A6" i="18"/>
  <c r="A7" i="18"/>
  <c r="A8" i="18"/>
  <c r="B5" i="18"/>
  <c r="B6" i="18"/>
  <c r="B7" i="18"/>
  <c r="B8" i="18"/>
  <c r="F5" i="18"/>
  <c r="G5" i="18" s="1"/>
  <c r="H5" i="18" s="1"/>
  <c r="I5" i="18" s="1"/>
  <c r="J5" i="18" s="1"/>
  <c r="F6" i="18"/>
  <c r="G6" i="18" s="1"/>
  <c r="H6" i="18" s="1"/>
  <c r="I6" i="18" s="1"/>
  <c r="J6" i="18" s="1"/>
  <c r="F7" i="18"/>
  <c r="G7" i="18" s="1"/>
  <c r="H7" i="18" s="1"/>
  <c r="I7" i="18" s="1"/>
  <c r="J7" i="18" s="1"/>
  <c r="F8" i="18"/>
  <c r="G8" i="18" s="1"/>
  <c r="H8" i="18" s="1"/>
  <c r="I8" i="18" s="1"/>
  <c r="J8" i="18" s="1"/>
  <c r="A4" i="18"/>
  <c r="B4" i="18"/>
  <c r="A2" i="18"/>
  <c r="B2" i="18"/>
  <c r="F2" i="18"/>
  <c r="G2" i="18" s="1"/>
  <c r="H2" i="18" s="1"/>
  <c r="I2" i="18" s="1"/>
  <c r="J2" i="18" s="1"/>
  <c r="A3" i="18"/>
  <c r="B3" i="18"/>
  <c r="F3" i="18"/>
  <c r="G3" i="18" s="1"/>
  <c r="H3" i="18" s="1"/>
  <c r="I3" i="18" s="1"/>
  <c r="J3" i="18" s="1"/>
  <c r="F4" i="18"/>
  <c r="A2" i="16"/>
  <c r="A3" i="17"/>
  <c r="A2" i="17"/>
  <c r="B3" i="17"/>
  <c r="J19" i="11" a="1"/>
  <c r="L34" i="9" a="1"/>
  <c r="L17" i="9" a="1"/>
  <c r="L16" i="9" a="1"/>
  <c r="L24" i="9" a="1"/>
  <c r="L14" i="9" a="1"/>
  <c r="L13" i="9" a="1"/>
  <c r="J31" i="11" a="1"/>
  <c r="J31" i="11" l="1"/>
  <c r="I31" i="11" s="1"/>
  <c r="I30" i="11"/>
  <c r="J19" i="11"/>
  <c r="I18" i="11"/>
  <c r="L34" i="9"/>
  <c r="K34" i="9" s="1"/>
  <c r="K33" i="9"/>
  <c r="L24" i="9"/>
  <c r="K24" i="9" s="1"/>
  <c r="K23" i="9"/>
  <c r="L17" i="9"/>
  <c r="L16" i="9"/>
  <c r="K16" i="9" s="1"/>
  <c r="L14" i="9"/>
  <c r="L13" i="9"/>
  <c r="K13" i="9" s="1"/>
  <c r="G4" i="18"/>
  <c r="J2" i="10" a="1"/>
  <c r="J2" i="10" s="1"/>
  <c r="J3" i="10" a="1"/>
  <c r="J3" i="10" s="1"/>
  <c r="J20" i="11" a="1"/>
  <c r="L15" i="9" a="1"/>
  <c r="L25" i="9" a="1"/>
  <c r="L18" i="9" a="1"/>
  <c r="J20" i="11" l="1"/>
  <c r="I20" i="11" s="1"/>
  <c r="I19" i="11"/>
  <c r="L25" i="9"/>
  <c r="K25" i="9" s="1"/>
  <c r="L18" i="9"/>
  <c r="K17" i="9"/>
  <c r="L15" i="9"/>
  <c r="K15" i="9" s="1"/>
  <c r="K14" i="9"/>
  <c r="H4" i="18"/>
  <c r="I4" i="18" s="1"/>
  <c r="J4" i="18" s="1"/>
  <c r="A5" i="11"/>
  <c r="A4" i="11"/>
  <c r="L19" i="9" a="1"/>
  <c r="L26" i="9" a="1"/>
  <c r="J4" i="11" a="1"/>
  <c r="L2" i="9" a="1"/>
  <c r="L11" i="9" a="1"/>
  <c r="J2" i="11" a="1"/>
  <c r="L26" i="9" l="1"/>
  <c r="K26" i="9" s="1"/>
  <c r="L19" i="9"/>
  <c r="K19" i="9" s="1"/>
  <c r="K18" i="9"/>
  <c r="J4" i="11"/>
  <c r="J2" i="11"/>
  <c r="L11" i="9"/>
  <c r="L2" i="9"/>
  <c r="A3" i="11"/>
  <c r="A2" i="11"/>
  <c r="L27" i="9" a="1"/>
  <c r="L12" i="9" a="1"/>
  <c r="L3" i="9" a="1"/>
  <c r="J3" i="11" a="1"/>
  <c r="J5" i="11" a="1"/>
  <c r="J5" i="11" l="1"/>
  <c r="I4" i="11"/>
  <c r="L27" i="9"/>
  <c r="L3" i="9"/>
  <c r="L12" i="9"/>
  <c r="K12" i="9" s="1"/>
  <c r="K11" i="9"/>
  <c r="J3" i="11"/>
  <c r="K2" i="9"/>
  <c r="L28" i="9" a="1"/>
  <c r="J6" i="11" a="1"/>
  <c r="L4" i="9" a="1"/>
  <c r="J6" i="11" l="1"/>
  <c r="I5" i="11"/>
  <c r="L28" i="9"/>
  <c r="K28" i="9" s="1"/>
  <c r="K27" i="9"/>
  <c r="L4" i="9"/>
  <c r="K3" i="9"/>
  <c r="I3" i="11"/>
  <c r="I2" i="11"/>
  <c r="L5" i="9" a="1"/>
  <c r="J7" i="11" a="1"/>
  <c r="L29" i="9" a="1"/>
  <c r="J7" i="11" l="1"/>
  <c r="I6" i="11"/>
  <c r="L29" i="9"/>
  <c r="K29" i="9" s="1"/>
  <c r="L5" i="9"/>
  <c r="K4" i="9"/>
  <c r="B2" i="17"/>
  <c r="J8" i="11" a="1"/>
  <c r="L6" i="9" a="1"/>
  <c r="J8" i="11" l="1"/>
  <c r="I7" i="11"/>
  <c r="L6" i="9"/>
  <c r="K6" i="9" s="1"/>
  <c r="K5" i="9"/>
  <c r="L7" i="9" a="1"/>
  <c r="J9" i="11" a="1"/>
  <c r="J9" i="11" l="1"/>
  <c r="I9" i="11" s="1"/>
  <c r="I8" i="11"/>
  <c r="L7" i="9"/>
  <c r="L8" i="9" a="1"/>
  <c r="L8" i="9" l="1"/>
  <c r="K8" i="9" s="1"/>
  <c r="K7" i="9"/>
  <c r="L9" i="9" a="1"/>
  <c r="L9" i="9" l="1"/>
  <c r="L10" i="9" a="1"/>
  <c r="L10" i="9" l="1"/>
  <c r="K10" i="9" s="1"/>
  <c r="K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<sst xmlns="http://schemas.openxmlformats.org/spreadsheetml/2006/main" count="3643" uniqueCount="609">
  <si>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</si>
  <si>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</si>
  <si>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</si>
  <si>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</si>
  <si>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</si>
  <si>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</si>
  <si>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</si>
  <si>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</si>
  <si>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</si>
  <si>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</si>
  <si>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</si>
  <si>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</si>
  <si>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</si>
  <si>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</si>
  <si>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</si>
  <si>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</si>
  <si>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</si>
  <si>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</si>
  <si>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</si>
  <si>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</si>
  <si>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</si>
  <si>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</si>
  <si>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</si>
  <si>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</si>
  <si>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</si>
  <si>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</si>
  <si>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</si>
  <si>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</si>
  <si>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</si>
  <si>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</si>
  <si>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</si>
  <si>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</si>
  <si>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</si>
  <si>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</si>
  <si>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</si>
  <si>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</si>
  <si>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</si>
  <si>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</si>
  <si>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</si>
  <si>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</si>
  <si>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</si>
  <si>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</si>
  <si>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</si>
  <si>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</si>
  <si>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</si>
  <si>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</si>
  <si>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</si>
  <si>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</si>
  <si>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</si>
  <si>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</si>
  <si>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</si>
  <si>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</si>
  <si>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</si>
  <si>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</si>
  <si>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</si>
  <si>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</si>
  <si>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</si>
  <si>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</si>
  <si>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</si>
  <si>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</si>
  <si>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</si>
  <si>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</si>
  <si>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</si>
  <si>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</si>
  <si>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</si>
  <si>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</si>
  <si>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</si>
  <si>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</si>
  <si>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</si>
  <si>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</si>
  <si>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</si>
  <si>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</si>
  <si>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</si>
  <si>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</si>
  <si>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</si>
  <si>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</si>
  <si>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</si>
  <si>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</si>
  <si>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</si>
  <si>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</si>
  <si>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</si>
  <si>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</si>
  <si>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</si>
  <si>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</si>
  <si>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</si>
  <si>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</si>
  <si>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</si>
  <si>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</si>
  <si>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</si>
  <si>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</si>
  <si>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</si>
  <si>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</si>
  <si>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</si>
  <si>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</si>
  <si>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</si>
  <si>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</si>
  <si>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</si>
  <si>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</si>
  <si>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</si>
  <si>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</si>
  <si>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</si>
  <si>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</si>
  <si>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</si>
  <si>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</si>
  <si>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</si>
  <si>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</si>
  <si>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</si>
  <si>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</si>
  <si>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</si>
  <si>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</si>
  <si>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</si>
  <si>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</si>
  <si>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</si>
  <si>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</si>
  <si>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</si>
  <si>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</si>
  <si>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</si>
  <si>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</si>
  <si>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</si>
  <si>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</si>
  <si>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</si>
  <si>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</si>
  <si>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</si>
  <si>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</si>
  <si>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</si>
  <si>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</si>
  <si>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</si>
  <si>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</si>
  <si>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</si>
  <si>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</si>
  <si>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</si>
  <si>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</si>
  <si>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</si>
  <si>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</si>
  <si>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</si>
  <si>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</si>
  <si>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</si>
  <si>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</si>
  <si>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</si>
  <si>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</si>
  <si>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</si>
  <si>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</si>
  <si>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</si>
  <si>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</si>
  <si>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</si>
  <si>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</si>
  <si>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</si>
  <si>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</si>
  <si>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</si>
  <si>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</si>
  <si>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</si>
  <si>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</si>
  <si>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</si>
  <si>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</si>
  <si>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</si>
  <si>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</si>
  <si>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</si>
  <si>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</si>
  <si>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</si>
  <si>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</si>
  <si>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</si>
  <si>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</si>
  <si>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</si>
  <si>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</si>
  <si>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</si>
  <si>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</si>
  <si>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</si>
  <si>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</si>
  <si>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</si>
  <si>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</si>
  <si>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</si>
  <si>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</si>
  <si>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</si>
  <si>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</si>
  <si>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</si>
  <si>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</si>
  <si>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</si>
  <si>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</si>
  <si>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</si>
  <si>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</si>
  <si>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</si>
  <si>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</si>
  <si>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</si>
  <si>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</si>
  <si>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</si>
  <si>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</si>
  <si>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</si>
  <si>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</si>
  <si>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</si>
  <si>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</si>
  <si>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</si>
  <si>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</si>
  <si>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</si>
  <si>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</si>
  <si>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</si>
  <si>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</si>
  <si>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</si>
  <si>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</si>
  <si>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</si>
  <si>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</si>
  <si>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</si>
  <si>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</si>
  <si>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</si>
  <si>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</si>
  <si>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</si>
  <si>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</si>
  <si>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</si>
  <si>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</si>
  <si>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</si>
  <si>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</si>
  <si>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</si>
  <si>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</si>
  <si>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</si>
  <si>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</si>
  <si>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</si>
  <si>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</si>
  <si>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FB2</t>
  </si>
  <si>
    <t>GB2</t>
  </si>
  <si>
    <t>GB3</t>
  </si>
  <si>
    <t>Deckschicht</t>
  </si>
  <si>
    <t>Tragschicht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</si>
  <si>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</si>
  <si>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</si>
  <si>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</si>
  <si>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</si>
  <si>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</si>
  <si>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</si>
  <si>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</si>
  <si>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</si>
  <si>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</si>
  <si>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</si>
  <si>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</si>
  <si>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</si>
  <si>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</si>
  <si>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</si>
  <si>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</si>
  <si>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</si>
  <si>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</si>
  <si>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</si>
  <si>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</si>
  <si>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</si>
  <si>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</si>
  <si>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</si>
  <si>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</si>
  <si>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</si>
  <si>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</si>
  <si>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</si>
  <si>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</si>
  <si>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</si>
  <si>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</si>
  <si>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</si>
  <si>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</si>
  <si>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</si>
  <si>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</si>
  <si>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</si>
  <si>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</si>
  <si>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</si>
  <si>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</si>
  <si>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</si>
  <si>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</si>
  <si>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</si>
  <si>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</si>
  <si>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</si>
  <si>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</si>
  <si>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</si>
  <si>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</si>
  <si>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</si>
  <si>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</si>
  <si>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</si>
  <si>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</si>
  <si>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</si>
  <si>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</si>
  <si>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</si>
  <si>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</si>
  <si>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</si>
  <si>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</si>
  <si>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</si>
  <si>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</si>
  <si>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</si>
  <si>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</si>
  <si>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</si>
  <si>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</si>
  <si>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</si>
  <si>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</si>
  <si>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</si>
  <si>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</si>
  <si>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</si>
  <si>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</si>
  <si>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</si>
  <si>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</si>
  <si>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</si>
  <si>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</si>
  <si>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</si>
  <si>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</si>
  <si>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</si>
  <si>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</si>
  <si>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</si>
  <si>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</si>
  <si>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</si>
  <si>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</si>
  <si>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</si>
  <si>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</si>
  <si>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</si>
  <si>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</si>
  <si>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</si>
  <si>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</si>
  <si>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</si>
  <si>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</si>
  <si>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</si>
  <si>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</si>
  <si>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</si>
  <si>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</si>
  <si>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</si>
  <si>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</si>
  <si>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</si>
  <si>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</si>
  <si>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</si>
  <si>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</si>
  <si>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</si>
  <si>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</si>
  <si>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</si>
  <si>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</si>
  <si>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</si>
  <si>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</si>
  <si>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</si>
  <si>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</si>
  <si>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</si>
  <si>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</si>
  <si>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</si>
  <si>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</si>
  <si>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</si>
  <si>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</si>
  <si>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</si>
  <si>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</si>
  <si>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</si>
  <si>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</si>
  <si>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</si>
  <si>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</si>
  <si>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</si>
  <si>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</si>
  <si>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</si>
  <si>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</si>
  <si>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>Asphalt</t>
  </si>
  <si>
    <t/>
  </si>
  <si>
    <t>PROBE.GEBAEUDE</t>
  </si>
  <si>
    <t>PARAMETER.LP.EV</t>
  </si>
  <si>
    <t>PARAMETER.LP.EV85</t>
  </si>
  <si>
    <t>PARAMETER.LP.EV2</t>
  </si>
  <si>
    <t>PARAMETER.LP.EV2_SOLL</t>
  </si>
  <si>
    <t>LP2</t>
  </si>
  <si>
    <t>FB3</t>
  </si>
  <si>
    <t>LP3</t>
  </si>
  <si>
    <t>&gt; 120</t>
  </si>
  <si>
    <t>&lt; 80</t>
  </si>
  <si>
    <t>FB4</t>
  </si>
  <si>
    <t>FB5</t>
  </si>
  <si>
    <t>FB6</t>
  </si>
  <si>
    <t>FB7</t>
  </si>
  <si>
    <t>LP4</t>
  </si>
  <si>
    <t>LP5</t>
  </si>
  <si>
    <t>LP6</t>
  </si>
  <si>
    <t>LP7</t>
  </si>
  <si>
    <t>FB8</t>
  </si>
  <si>
    <t>Sammelprobe</t>
  </si>
  <si>
    <t>A2</t>
  </si>
  <si>
    <t>ST*</t>
  </si>
  <si>
    <t>Boden</t>
  </si>
  <si>
    <t>Gem. a. G. (LS)</t>
  </si>
  <si>
    <t>0/8</t>
  </si>
  <si>
    <t>C2</t>
  </si>
  <si>
    <t>Gem. a. G. (NS)</t>
  </si>
  <si>
    <t>Gem. a. G. (CD)</t>
  </si>
  <si>
    <t>Gem. a. G. (XD)</t>
  </si>
  <si>
    <t>RUK_PROBENART</t>
  </si>
  <si>
    <t>LP8</t>
  </si>
  <si>
    <t>aufällig</t>
  </si>
  <si>
    <t>Oberboden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</si>
  <si>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</si>
  <si>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</si>
  <si>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</si>
  <si>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</si>
  <si>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</si>
  <si>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</si>
  <si>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</si>
  <si>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</si>
  <si>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</si>
  <si>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</si>
  <si>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</si>
  <si>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</si>
  <si>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</si>
  <si>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</si>
  <si>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</si>
  <si>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</si>
  <si>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</si>
  <si>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</si>
  <si>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</si>
  <si>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</si>
  <si>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</si>
  <si>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</si>
  <si>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</si>
  <si>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</si>
  <si>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</si>
  <si>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Partner 2</t>
  </si>
  <si>
    <t>Partner 3</t>
  </si>
  <si>
    <t>Partner 4</t>
  </si>
  <si>
    <t>Partner 5</t>
  </si>
  <si>
    <t>Partner 6</t>
  </si>
  <si>
    <t>Partner 7</t>
  </si>
  <si>
    <t>Partner 8</t>
  </si>
  <si>
    <t>Prüfer 1</t>
  </si>
  <si>
    <t>Prüfer 2</t>
  </si>
  <si>
    <t>Prüfer 3</t>
  </si>
  <si>
    <t>Prüfer 4</t>
  </si>
  <si>
    <t>Prüfer 5</t>
  </si>
  <si>
    <t>Prüfer 6</t>
  </si>
  <si>
    <t>Prüfer 7</t>
  </si>
  <si>
    <t>Prüfer 8</t>
  </si>
  <si>
    <t>32U 123456 654321</t>
  </si>
  <si>
    <t>32U 123456 654322</t>
  </si>
  <si>
    <t>32U 123456 654323</t>
  </si>
  <si>
    <t>32U 123456 654324</t>
  </si>
  <si>
    <t>32U 123456 654325</t>
  </si>
  <si>
    <t>32U 123456 654326</t>
  </si>
  <si>
    <t>32U 123456 654327</t>
  </si>
  <si>
    <t>32U 123456 654328</t>
  </si>
  <si>
    <t>K 35, NK 5809 018 – NK 5809 016, Stat. 0+100, FS FR Bruttig</t>
  </si>
  <si>
    <t>Tafel 1, Zeile 1</t>
  </si>
  <si>
    <t>Tafel 1, Zeile 2</t>
  </si>
  <si>
    <t>Tafel 1, Zeile 3</t>
  </si>
  <si>
    <t>Tafel 1, Zeile 4</t>
  </si>
  <si>
    <t>Tafel 1, Zeile 5</t>
  </si>
  <si>
    <t>Tafel 1, Zeile 6</t>
  </si>
  <si>
    <t>Tafel 1, Zeile 7</t>
  </si>
  <si>
    <t>Tafel 1, Zeile 8</t>
  </si>
  <si>
    <t>Sohle 1</t>
  </si>
  <si>
    <t>Sohle 2</t>
  </si>
  <si>
    <t>Sohle 3</t>
  </si>
  <si>
    <t>Sohle 4</t>
  </si>
  <si>
    <t>Sohle 5</t>
  </si>
  <si>
    <t>Sohle 6</t>
  </si>
  <si>
    <t>Sohle 7</t>
  </si>
  <si>
    <t>Sohle 8</t>
  </si>
  <si>
    <t>Hier steht der Text einer Fußnote.</t>
  </si>
  <si>
    <t>11-32-13</t>
  </si>
  <si>
    <t>11-32-14</t>
  </si>
  <si>
    <t>11-32-15</t>
  </si>
  <si>
    <t>11-32-16</t>
  </si>
  <si>
    <t>11-32-17</t>
  </si>
  <si>
    <t>11-32-18</t>
  </si>
  <si>
    <t>GE</t>
  </si>
  <si>
    <t>SW</t>
  </si>
  <si>
    <t>C0</t>
  </si>
  <si>
    <t>C3</t>
  </si>
  <si>
    <t>C4</t>
  </si>
  <si>
    <t>C5</t>
  </si>
  <si>
    <t>C6</t>
  </si>
  <si>
    <t>C7</t>
  </si>
  <si>
    <t>A3</t>
  </si>
  <si>
    <t>0/11</t>
  </si>
  <si>
    <t>FB0</t>
  </si>
  <si>
    <t>ST</t>
  </si>
  <si>
    <t>HW2</t>
  </si>
  <si>
    <t>HW3</t>
  </si>
  <si>
    <t>Antonelli</t>
  </si>
  <si>
    <t>Herr Hugo</t>
  </si>
  <si>
    <t>Erdaushub</t>
  </si>
  <si>
    <t>Beton</t>
  </si>
  <si>
    <t>HW4</t>
  </si>
  <si>
    <t>grün</t>
  </si>
  <si>
    <t>gelb</t>
  </si>
  <si>
    <t>grau</t>
  </si>
  <si>
    <t>braun</t>
  </si>
  <si>
    <t>rot</t>
  </si>
  <si>
    <t>weiß</t>
  </si>
  <si>
    <t>schwarz</t>
  </si>
  <si>
    <t>2 /11</t>
  </si>
  <si>
    <t>3 /11</t>
  </si>
  <si>
    <t>4 /11</t>
  </si>
  <si>
    <t>5 /11</t>
  </si>
  <si>
    <t>6 /11</t>
  </si>
  <si>
    <t>1/11</t>
  </si>
  <si>
    <t>1/4</t>
  </si>
  <si>
    <t>Bereich 1.</t>
  </si>
  <si>
    <t>RUVA</t>
  </si>
  <si>
    <t>PARAMETER.CHEMISTRY.RUVA</t>
  </si>
  <si>
    <t>GB4</t>
  </si>
  <si>
    <t>Dach</t>
  </si>
  <si>
    <t>Außenfassade</t>
  </si>
  <si>
    <t>5996/20</t>
  </si>
  <si>
    <t>4. OG</t>
  </si>
  <si>
    <t>5 L Behälter</t>
  </si>
  <si>
    <t>faserig</t>
  </si>
  <si>
    <t>3 L Cutter</t>
  </si>
  <si>
    <t>6x6 cm Cutter</t>
  </si>
  <si>
    <t>elastisch</t>
  </si>
  <si>
    <t>Kies</t>
  </si>
  <si>
    <t>LAGA RC</t>
  </si>
  <si>
    <t>bit. Abdichtung</t>
  </si>
  <si>
    <t>Abdichtung</t>
  </si>
  <si>
    <t>PE-Schaum</t>
  </si>
  <si>
    <t>bit. Anstrich</t>
  </si>
  <si>
    <t>Hohlraum</t>
  </si>
  <si>
    <t>Betonträger</t>
  </si>
  <si>
    <t>rötlich, braun, schwarz</t>
  </si>
  <si>
    <t>Asbest + PAK</t>
  </si>
  <si>
    <t>Natursteinplatte</t>
  </si>
  <si>
    <t>Dämmwolle</t>
  </si>
  <si>
    <t>Fugenmasse</t>
  </si>
  <si>
    <t>GB5</t>
  </si>
  <si>
    <t>GB6</t>
  </si>
  <si>
    <t>Fußboden</t>
  </si>
  <si>
    <t>Kleber: beißender Geruch</t>
  </si>
  <si>
    <t>2. OG</t>
  </si>
  <si>
    <t>Stemmhammer</t>
  </si>
  <si>
    <t>GB7</t>
  </si>
  <si>
    <t>GB8</t>
  </si>
  <si>
    <t>GB9</t>
  </si>
  <si>
    <t>GB10</t>
  </si>
  <si>
    <t>Decke</t>
  </si>
  <si>
    <t>3 L Stemmhammer</t>
  </si>
  <si>
    <t>Wand</t>
  </si>
  <si>
    <t>WC</t>
  </si>
  <si>
    <t>5 L Stemmhammer</t>
  </si>
  <si>
    <t>C8</t>
  </si>
  <si>
    <t>Teppich</t>
  </si>
  <si>
    <t>Kleber</t>
  </si>
  <si>
    <t>Gussasphalt</t>
  </si>
  <si>
    <t>Pappe</t>
  </si>
  <si>
    <t>Granulatschüttung</t>
  </si>
  <si>
    <t>Estrich</t>
  </si>
  <si>
    <t>blau, grau</t>
  </si>
  <si>
    <t>TOC, Chlorid, Sulfat, pH-Wert, ICP-Screening,
elektr. Leitfähigkeit</t>
  </si>
  <si>
    <t>C9</t>
  </si>
  <si>
    <t>Odenwaldplatte</t>
  </si>
  <si>
    <t>C10</t>
  </si>
  <si>
    <t>grau, schwarz</t>
  </si>
  <si>
    <t>weiß, hellgrau</t>
  </si>
  <si>
    <t>Asbest</t>
  </si>
  <si>
    <t>C11</t>
  </si>
  <si>
    <t>C12</t>
  </si>
  <si>
    <t>C13</t>
  </si>
  <si>
    <t>Fliese</t>
  </si>
  <si>
    <t>Mörtelkleber</t>
  </si>
  <si>
    <t>Ziegelmauerwerk</t>
  </si>
  <si>
    <t>Mörtel / Estrich</t>
  </si>
  <si>
    <t>HWL</t>
  </si>
  <si>
    <t>braun, grau</t>
  </si>
  <si>
    <t>grün, weiß</t>
  </si>
  <si>
    <t>17 05 04</t>
  </si>
  <si>
    <t>17 03 02</t>
  </si>
  <si>
    <t>17 09 04 (17 06 04)</t>
  </si>
  <si>
    <t>17 06 03*</t>
  </si>
  <si>
    <t>17 09 02*</t>
  </si>
  <si>
    <t>17 09 04</t>
  </si>
  <si>
    <t>17 01 03</t>
  </si>
  <si>
    <t>17 01 07</t>
  </si>
  <si>
    <t>17 09 04 (17 02 01)</t>
  </si>
  <si>
    <t>Rohrisolierung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</si>
  <si>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</si>
  <si>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</si>
  <si>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</si>
  <si>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</si>
  <si>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</si>
  <si>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</si>
  <si>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</si>
  <si>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</si>
  <si>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</si>
  <si>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</si>
  <si>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</si>
  <si>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</si>
  <si>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</si>
  <si>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</si>
  <si>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</si>
  <si>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</si>
  <si>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</si>
  <si>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</si>
  <si>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</si>
  <si>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</si>
  <si>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</si>
  <si>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</si>
  <si>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</si>
  <si>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1 L</t>
  </si>
  <si>
    <t>3 L</t>
  </si>
  <si>
    <t>5 L</t>
  </si>
  <si>
    <t>10 L</t>
  </si>
  <si>
    <t>Cutter</t>
  </si>
  <si>
    <t>Flex</t>
  </si>
  <si>
    <t>Stemmeisen</t>
  </si>
  <si>
    <t>Schaber</t>
  </si>
  <si>
    <t>Bohrkern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</si>
  <si>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</si>
  <si>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</si>
  <si>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</si>
  <si>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</si>
  <si>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</si>
  <si>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</si>
  <si>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</si>
  <si>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</si>
  <si>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</si>
  <si>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</si>
  <si>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</si>
  <si>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</si>
  <si>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</si>
  <si>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</si>
  <si>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</si>
  <si>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</si>
  <si>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</si>
  <si>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1200 (DK I)</t>
  </si>
  <si>
    <r>
      <t>Asbest</t>
    </r>
    <r>
      <rPr>
        <vertAlign val="subscript"/>
        <sz val="11"/>
        <color theme="1"/>
        <rFont val="Calibri"/>
        <family val="2"/>
        <scheme val="minor"/>
      </rPr>
      <t>0,001-0,003%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</si>
</sst>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2" xfId="0" applyFont="1" applyFill="1" applyBorder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ont="1" applyFill="1" applyBorder="1"/>
    <xf numFmtId="0" fontId="1" fillId="2" borderId="1" xfId="0" applyFont="1" applyFill="1" applyBorder="1" applyProtection="1">
      <protection locked="0"/>
    </xf>
    <xf numFmtId="49" fontId="1" fillId="2" borderId="1" xfId="0" applyNumberFormat="1" applyFont="1" applyFill="1" applyBorder="1" applyProtection="1">
      <protection locked="0"/>
    </xf>
    <xf numFmtId="164" fontId="1" fillId="2" borderId="1" xfId="0" applyNumberFormat="1" applyFont="1" applyFill="1" applyBorder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3" borderId="2" xfId="0" applyNumberFormat="1" applyFont="1" applyFill="1" applyBorder="1"/>
    <xf numFmtId="0" fontId="3" fillId="4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5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49" fontId="0" fillId="3" borderId="0" xfId="0" applyNumberFormat="1" applyFont="1" applyFill="1" applyBorder="1"/>
    <xf numFmtId="49" fontId="0" fillId="3" borderId="2" xfId="0" applyNumberFormat="1" applyFont="1" applyFill="1" applyBorder="1"/>
    <xf numFmtId="0" fontId="1" fillId="2" borderId="5" xfId="0" applyFont="1" applyFill="1" applyBorder="1"/>
    <xf numFmtId="0" fontId="0" fillId="3" borderId="4" xfId="0" applyFont="1" applyFill="1" applyBorder="1"/>
    <xf numFmtId="0" fontId="0" fillId="3" borderId="6" xfId="0" applyFont="1" applyFill="1" applyBorder="1"/>
    <xf numFmtId="0" fontId="0" fillId="0" borderId="0" xfId="0" applyBorder="1"/>
    <xf numFmtId="0" fontId="0" fillId="0" borderId="4" xfId="0" applyBorder="1"/>
    <xf numFmtId="0" fontId="0" fillId="3" borderId="2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0" fillId="0" borderId="0" xfId="0" applyNumberFormat="1" applyBorder="1"/>
  </cellXfs>
  <cellStyles count="1">
    <cellStyle name="Standard" xfId="0" builtinId="0"/>
  </cellStyles>
  <dxfs count="77"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3">
    <queryTableFields count="114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0" name="SAMPLE.MATERIAL" tableColumnId="180"/>
      <queryTableField id="231" name="SAMPLE.VOLUMEN" tableColumnId="181"/>
      <queryTableField id="232" name="SAMPLE.PROBEN" tableColumnId="182"/>
      <queryTableField id="233" name="SAMPLE.ENTNAHME" tableColumnId="183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6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J75" tableType="queryTable" totalsRowShown="0">
  <autoFilter ref="A1:DJ75" xr:uid="{E80860B2-9C07-4581-9E0E-DC4E29064FC0}"/>
  <tableColumns count="114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76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0" xr3:uid="{E0E5DA25-5DD7-4F84-B3F5-8B4A7FE760E9}" uniqueName="180" name="SAMPLE.MATERIAL" queryTableFieldId="230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3" xr3:uid="{F7D10DBF-7481-4945-80EE-8EAEC6089397}" uniqueName="183" name="SAMPLE.ENTNAHME" queryTableFieldId="23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/>
    <tableColumn id="16" xr3:uid="{5D438704-1F90-4C9E-A6A0-5325024F2E54}" uniqueName="16" name="SAMPLE.ABFALLSCHLUESSEL_GEMISCH" queryTableFieldId="355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75"/>
    <tableColumn id="4" xr3:uid="{7C00413E-35F9-4A0B-ADD4-2717AEFBFD2F}" uniqueName="4" name="PARAMETER.LP.EV2" queryTableFieldId="329" dataDxfId="74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7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2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1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0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24" tableType="queryTable" totalsRowShown="0">
  <autoFilter ref="A1:AO2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J75" tableType="queryTable" totalsRowShown="0">
  <autoFilter ref="A1:AJ75" xr:uid="{E62F0C59-1BF9-4521-9F53-A316341998D5}"/>
  <tableColumns count="36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69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/>
    <tableColumn id="1" xr3:uid="{319D7993-FE6E-4E3E-9E15-AA29D79BA1CB}" uniqueName="1" name="SAMPLE.ABFALLSCHLUESSEL_GEMISCH" queryTableFieldId="8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10" totalsRowShown="0">
  <autoFilter ref="A1:AG10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38" totalsRowShown="0" headerRowDxfId="68" dataDxfId="66" headerRowBorderDxfId="67" totalsRowBorderDxfId="65">
  <autoFilter ref="A1:AC38" xr:uid="{686754EA-51DA-43DE-88B3-FBD64291D8EA}"/>
  <tableColumns count="29">
    <tableColumn id="1" xr3:uid="{91C060AF-C243-44E1-B59F-75CF712912AD}" name="ID" dataDxfId="64"/>
    <tableColumn id="2" xr3:uid="{C1AB7AD2-4809-47B7-8FC9-45DB5AD896D3}" name="PROBE.ID" dataDxfId="63"/>
    <tableColumn id="3" xr3:uid="{15945C43-2B60-4D8F-ACAB-9ACD21399FCF}" name="CHEMISTRY.ID" dataDxfId="62"/>
    <tableColumn id="6" xr3:uid="{2E2003D6-DC6D-427B-AA28-5FF0F0AAC9CA}" name="RUK.ID" dataDxfId="61"/>
    <tableColumn id="4" xr3:uid="{818129A5-0350-4DD1-8519-3FB375782718}" name="NUMMER" dataDxfId="60"/>
    <tableColumn id="5" xr3:uid="{B8D76753-9945-45ED-8996-E2B7195D17C7}" name="AUFSCHLUSS" dataDxfId="59"/>
    <tableColumn id="7" xr3:uid="{C8B25736-B173-4636-8273-A63E6CE9DE59}" name="ART" dataDxfId="58"/>
    <tableColumn id="8" xr3:uid="{5B928228-798C-4090-AE3C-FC5384C6F7B4}" name="KOERNUNG" dataDxfId="57"/>
    <tableColumn id="9" xr3:uid="{9B7DEAA8-7982-476D-A4B8-64EA894AECE5}" name="BODENKLASSE" dataDxfId="56"/>
    <tableColumn id="10" xr3:uid="{C061F8C2-A081-45C0-93AD-15541AD44FBC}" name="DICKE" dataDxfId="55"/>
    <tableColumn id="11" xr3:uid="{82DF48D2-7631-4282-B880-1113EE32B247}" name="TIEFE_START" dataDxfId="54">
      <calculatedColumnFormula>SAMPLE_ERKUNDUNGSSTELLE[[#This Row],[TIEFE_ENDE]]-SAMPLE_ERKUNDUNGSSTELLE[[#This Row],[DICKE]]</calculatedColumnFormula>
    </tableColumn>
    <tableColumn id="12" xr3:uid="{E8695974-0841-431D-8CEE-D5CE0B176A5A}" name="TIEFE_ENDE" dataDxfId="53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2"/>
    <tableColumn id="15" xr3:uid="{99E311E3-5163-46E8-B93E-6F5FC5259D10}" name="RUNDUNGSGRAD_GESTUFTHEIT" dataDxfId="51"/>
    <tableColumn id="16" xr3:uid="{A285488D-B971-4C15-9449-E201188EB5A0}" name="FARBE" dataDxfId="50"/>
    <tableColumn id="17" xr3:uid="{249D57F6-5F41-44F1-9CCB-04120DD90F33}" name="BODENART" dataDxfId="49"/>
    <tableColumn id="18" xr3:uid="{962449DE-E035-48F1-87F4-7DEE52D490BD}" name="KONSISTENZ" dataDxfId="48"/>
    <tableColumn id="19" xr3:uid="{16FB7DBB-591F-4FC6-A65E-2DC7456CCCB0}" name="FEUCHTIGKEIT" dataDxfId="47"/>
    <tableColumn id="20" xr3:uid="{DD3E896D-5346-4DD2-B67B-707A5F8408B2}" name="WASSERGEHALT" dataDxfId="46"/>
    <tableColumn id="21" xr3:uid="{599B39F0-E5BE-474C-80B4-D61D25AB5240}" name="WASSERPROCTOR" dataDxfId="45"/>
    <tableColumn id="22" xr3:uid="{01691A17-D32C-4971-8CA9-4F4C45A5B3E8}" name="NOTIZ" dataDxfId="44"/>
    <tableColumn id="23" xr3:uid="{A82813FC-D25D-48BA-9D51-572FBA76D81D}" name="BEHAELTNIS" dataDxfId="43"/>
    <tableColumn id="24" xr3:uid="{12C181C0-EE5B-45AE-9E49-C30630519D23}" name="ABFALLART" dataDxfId="42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1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40"/>
    <tableColumn id="30" xr3:uid="{932C683F-5FBC-4118-A19E-789EE0DB27EF}" name="DRUCKFESTIGKEIT" dataDxfId="39"/>
    <tableColumn id="31" xr3:uid="{378F218B-DDAE-42CB-B447-8A70E953F1CF}" name="FROSTEMPFINDLICHKEITSKLASSE" dataDxfId="38"/>
    <tableColumn id="33" xr3:uid="{B3408F05-F99B-459D-B135-5652B7DCF447}" name="VERDICHTUNGSFAEHIGKEIT" dataDxfId="37"/>
    <tableColumn id="34" xr3:uid="{AC3E2064-5120-45EE-BC83-7C422B63A83A}" name="HOMOGENBEREICH" dataDxfId="3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5" totalsRowShown="0">
  <autoFilter ref="A1:H5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8" totalsRowShown="0">
  <autoFilter ref="A1:Q8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4">
      <calculatedColumnFormula>"HAUFWERK"</calculatedColumnFormula>
    </tableColumn>
    <tableColumn id="6" xr3:uid="{1586FA36-B4DE-4684-9D6E-C35C26DEC2A1}" name="ART"/>
    <tableColumn id="20" xr3:uid="{E39EAB2A-0B3D-4A23-B43E-208E3AAE3017}" name="KOERNUNG" dataDxfId="33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2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1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11" totalsRowShown="0">
  <autoFilter ref="A1:K11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N31" totalsRowShown="0" headerRowDxfId="30" dataDxfId="28" headerRowBorderDxfId="29" tableBorderDxfId="27" totalsRowBorderDxfId="26">
  <autoFilter ref="A1:N31" xr:uid="{6A767C01-4406-436F-BD9A-A3FFF55799C0}"/>
  <tableColumns count="14">
    <tableColumn id="1" xr3:uid="{464C12D3-725E-45F8-AD19-AAA56FE8C87E}" name="ID" dataDxfId="25">
      <calculatedColumnFormula>ROW()-1</calculatedColumnFormula>
    </tableColumn>
    <tableColumn id="2" xr3:uid="{09703B2C-E7CE-4CB7-B63F-D395864A3F5D}" name="PROBE.ID" dataDxfId="24"/>
    <tableColumn id="3" xr3:uid="{84CEF5DD-029B-470D-8ED5-96DD8A50DD65}" name="CHEMISTRY.ID" dataDxfId="23"/>
    <tableColumn id="4" xr3:uid="{B7736C9C-0487-4944-BEF4-8F38D92C738C}" name="NUMMER" dataDxfId="22"/>
    <tableColumn id="5" xr3:uid="{10FBA733-C674-40CA-802F-8335395B72BA}" name="AUFSCHLUSS" dataDxfId="21">
      <calculatedColumnFormula>"GEBAEUDE"</calculatedColumnFormula>
    </tableColumn>
    <tableColumn id="6" xr3:uid="{C5595458-AF75-4C70-A0B0-A072EBD0DC00}" name="MATERIAL" dataDxfId="20"/>
    <tableColumn id="7" xr3:uid="{75F310A1-D2F7-44E4-8EE6-7B4911C8827D}" name="FARBE" dataDxfId="19"/>
    <tableColumn id="8" xr3:uid="{E56017A3-7C60-41C7-99DA-2863169A05E0}" name="DICKE" dataDxfId="18"/>
    <tableColumn id="9" xr3:uid="{54DFF4F5-42B8-44E4-99F0-3D2FCAF85FB0}" name="TIEFE_START" dataDxfId="17">
      <calculatedColumnFormula>SAMPLE_GEBAEUDE[[#This Row],[TIEFE_ENDE]]-SAMPLE_GEBAEUDE[[#This Row],[DICKE]]</calculatedColumnFormula>
    </tableColumn>
    <tableColumn id="10" xr3:uid="{B961A2BE-1ADA-431B-905A-BB02BE55CB8D}" name="TIEFE_ENDE" dataDxfId="16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15"/>
    <tableColumn id="12" xr3:uid="{04AD4050-39A1-4BBD-B7B4-F9B17763573F}" name="SCHADSTOFFVERDACHT" dataDxfId="14"/>
    <tableColumn id="13" xr3:uid="{85B651DE-D92F-468E-BECC-500BFDF1C539}" name="ABFALLSCHLUESSEL_MATERIAL" dataDxfId="13"/>
    <tableColumn id="14" xr3:uid="{B7E0A481-8497-47AC-B1AD-91DAF0069CDD}" name="ABFALLSCHLUESSEL_GEMISCH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15" totalsRowShown="0">
  <autoFilter ref="A1:Y15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4" totalsRowShown="0">
  <autoFilter ref="A1:D4" xr:uid="{10D35800-9D67-48C4-AD9A-6C0A5709A897}"/>
  <tableColumns count="4">
    <tableColumn id="1" xr3:uid="{8939B6B1-95AF-4C73-877C-EF82136B8050}" name="ID" dataDxfId="11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9" totalsRowShown="0">
  <autoFilter ref="A1:J9" xr:uid="{C5B5D589-DA93-4F14-A4A4-7B60407AADCF}"/>
  <tableColumns count="10">
    <tableColumn id="1" xr3:uid="{4F88403B-0C27-4180-BCBE-62627665E7D8}" name="ID" dataDxfId="9">
      <calculatedColumnFormula>"LP"&amp;ROW()-1</calculatedColumnFormula>
    </tableColumn>
    <tableColumn id="2" xr3:uid="{51F153C6-5FF1-44FD-B39F-464F5777D26F}" name="NUMMER" dataDxfId="8">
      <calculatedColumnFormula>ROW()-1</calculatedColumnFormula>
    </tableColumn>
    <tableColumn id="3" xr3:uid="{D635D0C6-EC46-4499-87D8-E68BA2217AC3}" name="WERT_1" dataDxfId="7"/>
    <tableColumn id="4" xr3:uid="{EB4DDFA1-C89E-49B6-A6D9-3E4EE912B328}" name="WERT_2" dataDxfId="6"/>
    <tableColumn id="5" xr3:uid="{675180B4-A186-4E41-9A3F-809597A2D137}" name="WERT_3" dataDxfId="5"/>
    <tableColumn id="6" xr3:uid="{1BCD8931-601C-4036-97BE-6890E0BB8E1A}" name="MITTELWERT" dataDxfId="4">
      <calculatedColumnFormula>IFERROR(AVERAGE(PARAMETER_LP[[#This Row],[WERT_1]:[WERT_3]]),"")</calculatedColumnFormula>
    </tableColumn>
    <tableColumn id="7" xr3:uid="{E52EA34C-9206-4F8E-ADA8-4882EB8536D2}" name="EV" dataDxfId="3">
      <calculatedColumnFormula>IFERROR(ROUND(22.5/PARAMETER_LP[[#This Row],[MITTELWERT]],1),"")</calculatedColumnFormula>
    </tableColumn>
    <tableColumn id="8" xr3:uid="{F82604BB-DC28-42BD-A51D-F8A987DCA29B}" name="EV85" dataDxfId="2">
      <calculatedColumnFormula>IFERROR(ROUND(PARAMETER_LP[[#This Row],[EV]]*0.85,0),"")</calculatedColumnFormula>
    </tableColumn>
    <tableColumn id="9" xr3:uid="{DAF46846-3846-48E2-BAD5-98185ED0BC6A}" name="EV2" dataDxfId="1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0">
      <calculatedColumnFormula>IF(PARAMETER_LP[[#This Row],[EV2]] &lt;&gt; "",120,"")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dimension ref="A1:DV75"/>
  <sheetViews>
    <sheetView workbookViewId="0">
      <selection activeCell="G28" sqref="G28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21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140625" bestFit="1" customWidth="1"/>
    <col min="72" max="72" width="20.42578125" bestFit="1" customWidth="1"/>
    <col min="73" max="73" width="18.42578125" bestFit="1" customWidth="1"/>
    <col min="74" max="74" width="21.42578125" bestFit="1" customWidth="1"/>
    <col min="75" max="75" width="58.7109375" bestFit="1" customWidth="1"/>
    <col min="76" max="76" width="38.5703125" bestFit="1" customWidth="1"/>
    <col min="77" max="77" width="37.85546875" bestFit="1" customWidth="1"/>
    <col min="78" max="78" width="27.5703125" bestFit="1" customWidth="1"/>
    <col min="79" max="79" width="31.42578125" bestFit="1" customWidth="1"/>
    <col min="80" max="80" width="43.5703125" bestFit="1" customWidth="1"/>
    <col min="81" max="81" width="28.7109375" bestFit="1" customWidth="1"/>
    <col min="82" max="82" width="34.42578125" bestFit="1" customWidth="1"/>
    <col min="83" max="83" width="34.140625" bestFit="1" customWidth="1"/>
    <col min="84" max="84" width="55.42578125" bestFit="1" customWidth="1"/>
    <col min="85" max="85" width="36.28515625" bestFit="1" customWidth="1"/>
    <col min="86" max="86" width="30.5703125" bestFit="1" customWidth="1"/>
    <col min="87" max="87" width="46" bestFit="1" customWidth="1"/>
    <col min="88" max="88" width="30.5703125" bestFit="1" customWidth="1"/>
    <col min="89" max="89" width="43.140625" bestFit="1" customWidth="1"/>
    <col min="90" max="90" width="31" bestFit="1" customWidth="1"/>
    <col min="91" max="91" width="32.28515625" bestFit="1" customWidth="1"/>
    <col min="92" max="92" width="29.28515625" bestFit="1" customWidth="1"/>
    <col min="93" max="93" width="30.140625" bestFit="1" customWidth="1"/>
    <col min="94" max="94" width="29.42578125" bestFit="1" customWidth="1"/>
    <col min="95" max="95" width="34.140625" bestFit="1" customWidth="1"/>
    <col min="96" max="96" width="40.140625" bestFit="1" customWidth="1"/>
    <col min="97" max="97" width="32.42578125" bestFit="1" customWidth="1"/>
    <col min="98" max="98" width="29.85546875" bestFit="1" customWidth="1"/>
    <col min="99" max="99" width="29.42578125" bestFit="1" customWidth="1"/>
    <col min="100" max="100" width="48" bestFit="1" customWidth="1"/>
    <col min="101" max="101" width="19.28515625" bestFit="1" customWidth="1"/>
    <col min="102" max="102" width="26.28515625" bestFit="1" customWidth="1"/>
    <col min="103" max="105" width="24.7109375" bestFit="1" customWidth="1"/>
    <col min="106" max="106" width="29.140625" bestFit="1" customWidth="1"/>
    <col min="107" max="107" width="19.7109375" bestFit="1" customWidth="1"/>
    <col min="108" max="108" width="21.7109375" bestFit="1" customWidth="1"/>
    <col min="109" max="109" width="20.7109375" bestFit="1" customWidth="1"/>
    <col min="110" max="110" width="26" bestFit="1" customWidth="1"/>
    <col min="111" max="111" width="21" bestFit="1" customWidth="1"/>
    <col min="112" max="112" width="28" bestFit="1" customWidth="1"/>
    <col min="113" max="113" width="30.140625" bestFit="1" customWidth="1"/>
    <col min="114" max="114" width="24.42578125" bestFit="1" customWidth="1"/>
    <col min="115" max="115" width="24.42578125" customWidth="1"/>
    <col min="116" max="117" width="24.7109375" bestFit="1" customWidth="1"/>
    <col min="118" max="118" width="29.140625" bestFit="1" customWidth="1"/>
    <col min="119" max="119" width="19.7109375" bestFit="1" customWidth="1"/>
    <col min="120" max="120" width="21.7109375" style="14" bestFit="1" customWidth="1"/>
    <col min="121" max="121" width="20.7109375" style="14" bestFit="1" customWidth="1"/>
    <col min="122" max="122" width="26" bestFit="1" customWidth="1"/>
    <col min="123" max="123" width="21" bestFit="1" customWidth="1"/>
    <col min="124" max="124" width="28" bestFit="1" customWidth="1"/>
    <col min="125" max="125" width="30.140625" bestFit="1" customWidth="1"/>
    <col min="126" max="126" width="24.42578125" style="12" customWidth="1"/>
    <col min="127" max="127" width="28" bestFit="1" customWidth="1"/>
    <col min="128" max="128" width="30.140625" bestFit="1" customWidth="1"/>
    <col min="129" max="129" width="24.42578125" bestFit="1" customWidth="1"/>
    <col min="130" max="130" width="24.42578125" customWidth="1"/>
    <col min="131" max="131" width="30" bestFit="1" customWidth="1"/>
    <col min="132" max="132" width="32.140625" bestFit="1" customWidth="1"/>
    <col min="133" max="133" width="24.42578125" bestFit="1" customWidth="1"/>
    <col min="134" max="134" width="30.42578125" bestFit="1" customWidth="1"/>
    <col min="135" max="135" width="29.85546875" bestFit="1" customWidth="1"/>
    <col min="136" max="136" width="24" bestFit="1" customWidth="1"/>
    <col min="137" max="137" width="22.85546875" bestFit="1" customWidth="1"/>
    <col min="138" max="138" width="48.42578125" bestFit="1" customWidth="1"/>
    <col min="139" max="139" width="25" bestFit="1" customWidth="1"/>
    <col min="140" max="140" width="29.28515625" bestFit="1" customWidth="1"/>
    <col min="141" max="141" width="30.42578125" bestFit="1" customWidth="1"/>
    <col min="142" max="142" width="32.140625" bestFit="1" customWidth="1"/>
    <col min="143" max="143" width="34" bestFit="1" customWidth="1"/>
    <col min="144" max="144" width="35.42578125" bestFit="1" customWidth="1"/>
    <col min="145" max="145" width="24.85546875" bestFit="1" customWidth="1"/>
    <col min="146" max="146" width="30.140625" bestFit="1" customWidth="1"/>
    <col min="147" max="147" width="29.42578125" bestFit="1" customWidth="1"/>
    <col min="148" max="148" width="26.85546875" bestFit="1" customWidth="1"/>
    <col min="149" max="149" width="45.7109375" bestFit="1" customWidth="1"/>
    <col min="150" max="150" width="35.42578125" bestFit="1" customWidth="1"/>
    <col min="151" max="151" width="48.7109375" bestFit="1" customWidth="1"/>
    <col min="152" max="152" width="44.28515625" bestFit="1" customWidth="1"/>
    <col min="153" max="153" width="36.85546875" bestFit="1" customWidth="1"/>
    <col min="154" max="154" width="28.42578125" bestFit="1" customWidth="1"/>
    <col min="155" max="155" width="28.85546875" bestFit="1" customWidth="1"/>
    <col min="156" max="156" width="26.7109375" bestFit="1" customWidth="1"/>
    <col min="157" max="157" width="29.85546875" bestFit="1" customWidth="1"/>
    <col min="158" max="158" width="40.7109375" bestFit="1" customWidth="1"/>
    <col min="159" max="159" width="47" bestFit="1" customWidth="1"/>
    <col min="160" max="160" width="45.28515625" bestFit="1" customWidth="1"/>
    <col min="161" max="161" width="27.42578125" bestFit="1" customWidth="1"/>
    <col min="162" max="162" width="51.7109375" bestFit="1" customWidth="1"/>
    <col min="163" max="163" width="63.85546875" bestFit="1" customWidth="1"/>
    <col min="164" max="164" width="48.85546875" bestFit="1" customWidth="1"/>
    <col min="165" max="165" width="42.42578125" bestFit="1" customWidth="1"/>
    <col min="166" max="166" width="42.140625" bestFit="1" customWidth="1"/>
    <col min="167" max="167" width="62.42578125" bestFit="1" customWidth="1"/>
    <col min="168" max="168" width="44.42578125" bestFit="1" customWidth="1"/>
    <col min="169" max="169" width="38.42578125" bestFit="1" customWidth="1"/>
    <col min="170" max="170" width="54" bestFit="1" customWidth="1"/>
    <col min="171" max="171" width="38.42578125" bestFit="1" customWidth="1"/>
    <col min="172" max="172" width="51.28515625" bestFit="1" customWidth="1"/>
    <col min="173" max="173" width="40.42578125" bestFit="1" customWidth="1"/>
    <col min="174" max="174" width="37.28515625" bestFit="1" customWidth="1"/>
    <col min="175" max="175" width="38.140625" bestFit="1" customWidth="1"/>
    <col min="176" max="176" width="19.28515625" bestFit="1" customWidth="1"/>
    <col min="177" max="177" width="41.42578125" bestFit="1" customWidth="1"/>
    <col min="178" max="180" width="40" bestFit="1" customWidth="1"/>
    <col min="181" max="181" width="44.42578125" bestFit="1" customWidth="1"/>
    <col min="182" max="182" width="21" bestFit="1" customWidth="1"/>
    <col min="183" max="183" width="45.140625" bestFit="1" customWidth="1"/>
    <col min="184" max="184" width="47.140625" bestFit="1" customWidth="1"/>
    <col min="185" max="185" width="41.42578125" bestFit="1" customWidth="1"/>
    <col min="186" max="186" width="48.7109375" bestFit="1" customWidth="1"/>
    <col min="187" max="187" width="44.28515625" bestFit="1" customWidth="1"/>
    <col min="188" max="188" width="36.85546875" bestFit="1" customWidth="1"/>
    <col min="189" max="189" width="28.42578125" bestFit="1" customWidth="1"/>
    <col min="190" max="190" width="28.85546875" bestFit="1" customWidth="1"/>
    <col min="191" max="191" width="26.7109375" bestFit="1" customWidth="1"/>
    <col min="192" max="192" width="29.85546875" bestFit="1" customWidth="1"/>
    <col min="193" max="193" width="40.7109375" bestFit="1" customWidth="1"/>
    <col min="194" max="194" width="47" bestFit="1" customWidth="1"/>
    <col min="195" max="195" width="45.28515625" bestFit="1" customWidth="1"/>
    <col min="196" max="196" width="27.42578125" bestFit="1" customWidth="1"/>
    <col min="197" max="197" width="51.7109375" bestFit="1" customWidth="1"/>
    <col min="198" max="198" width="63.85546875" bestFit="1" customWidth="1"/>
    <col min="199" max="199" width="48.85546875" bestFit="1" customWidth="1"/>
    <col min="200" max="200" width="42.42578125" bestFit="1" customWidth="1"/>
    <col min="201" max="201" width="42.140625" bestFit="1" customWidth="1"/>
    <col min="202" max="202" width="62.42578125" bestFit="1" customWidth="1"/>
    <col min="203" max="203" width="44.42578125" bestFit="1" customWidth="1"/>
    <col min="204" max="204" width="38.42578125" bestFit="1" customWidth="1"/>
    <col min="205" max="205" width="54" bestFit="1" customWidth="1"/>
    <col min="206" max="206" width="38.42578125" bestFit="1" customWidth="1"/>
    <col min="207" max="207" width="51.28515625" bestFit="1" customWidth="1"/>
    <col min="208" max="208" width="40.42578125" bestFit="1" customWidth="1"/>
    <col min="209" max="209" width="37.28515625" bestFit="1" customWidth="1"/>
    <col min="210" max="210" width="38.140625" bestFit="1" customWidth="1"/>
    <col min="211" max="211" width="19.28515625" bestFit="1" customWidth="1"/>
    <col min="212" max="212" width="41.42578125" bestFit="1" customWidth="1"/>
    <col min="213" max="215" width="40" customWidth="1"/>
    <col min="216" max="216" width="44.42578125" bestFit="1" customWidth="1"/>
    <col min="217" max="217" width="21" bestFit="1" customWidth="1"/>
    <col min="218" max="218" width="45.140625" bestFit="1" customWidth="1"/>
    <col min="219" max="219" width="47.140625" bestFit="1" customWidth="1"/>
    <col min="220" max="220" width="41.42578125" bestFit="1" customWidth="1"/>
    <col min="221" max="222" width="40" customWidth="1"/>
    <col min="223" max="223" width="44.42578125" bestFit="1" customWidth="1"/>
    <col min="224" max="224" width="33.140625" bestFit="1" customWidth="1"/>
    <col min="225" max="225" width="45.140625" bestFit="1" customWidth="1"/>
    <col min="226" max="226" width="47.140625" bestFit="1" customWidth="1"/>
    <col min="227" max="227" width="41.42578125" bestFit="1" customWidth="1"/>
    <col min="228" max="229" width="40" bestFit="1" customWidth="1"/>
    <col min="230" max="230" width="44.42578125" bestFit="1" customWidth="1"/>
    <col min="231" max="231" width="33.140625" bestFit="1" customWidth="1"/>
    <col min="232" max="232" width="45.140625" bestFit="1" customWidth="1"/>
    <col min="233" max="233" width="47.140625" bestFit="1" customWidth="1"/>
    <col min="234" max="234" width="41.42578125" bestFit="1" customWidth="1"/>
  </cols>
  <sheetData>
    <row r="1" spans="1:126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339</v>
      </c>
      <c r="BZ1" t="s">
        <v>51</v>
      </c>
      <c r="CA1" t="s">
        <v>179</v>
      </c>
      <c r="CB1" t="s">
        <v>180</v>
      </c>
      <c r="CC1" t="s">
        <v>181</v>
      </c>
      <c r="CD1" t="s">
        <v>182</v>
      </c>
      <c r="CE1" t="s">
        <v>183</v>
      </c>
      <c r="CF1" t="s">
        <v>398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484</v>
      </c>
      <c r="CM1" t="s">
        <v>189</v>
      </c>
      <c r="CN1" t="s">
        <v>190</v>
      </c>
      <c r="CO1" t="s">
        <v>191</v>
      </c>
      <c r="CP1" t="s">
        <v>205</v>
      </c>
      <c r="CQ1" t="s">
        <v>399</v>
      </c>
      <c r="CR1" t="s">
        <v>206</v>
      </c>
      <c r="CS1" t="s">
        <v>207</v>
      </c>
      <c r="CT1" t="s">
        <v>208</v>
      </c>
      <c r="CU1" t="s">
        <v>209</v>
      </c>
      <c r="CV1" t="s">
        <v>210</v>
      </c>
      <c r="CW1" t="s">
        <v>52</v>
      </c>
      <c r="CX1" t="s">
        <v>192</v>
      </c>
      <c r="CY1" t="s">
        <v>193</v>
      </c>
      <c r="CZ1" t="s">
        <v>194</v>
      </c>
      <c r="DA1" t="s">
        <v>195</v>
      </c>
      <c r="DB1" t="s">
        <v>196</v>
      </c>
      <c r="DC1" t="s">
        <v>345</v>
      </c>
      <c r="DD1" s="14" t="s">
        <v>346</v>
      </c>
      <c r="DE1" s="14" t="s">
        <v>347</v>
      </c>
      <c r="DF1" t="s">
        <v>348</v>
      </c>
      <c r="DG1" t="s">
        <v>53</v>
      </c>
      <c r="DH1" t="s">
        <v>197</v>
      </c>
      <c r="DI1" t="s">
        <v>198</v>
      </c>
      <c r="DJ1" s="12" t="s">
        <v>199</v>
      </c>
      <c r="DP1"/>
      <c r="DQ1"/>
      <c r="DV1"/>
    </row>
    <row r="2" spans="1:126" x14ac:dyDescent="0.25">
      <c r="A2" t="s">
        <v>459</v>
      </c>
      <c r="B2">
        <v>0</v>
      </c>
      <c r="AP2">
        <v>23</v>
      </c>
      <c r="AQ2" t="s">
        <v>459</v>
      </c>
      <c r="AR2" t="s">
        <v>456</v>
      </c>
      <c r="AT2">
        <v>5</v>
      </c>
      <c r="AU2" t="s">
        <v>307</v>
      </c>
      <c r="AV2">
        <v>5</v>
      </c>
      <c r="AW2" s="1"/>
      <c r="AY2">
        <v>5</v>
      </c>
      <c r="AZ2">
        <v>10</v>
      </c>
      <c r="BA2">
        <v>15</v>
      </c>
      <c r="BL2">
        <v>5</v>
      </c>
      <c r="BM2" t="s">
        <v>341</v>
      </c>
      <c r="BZ2" t="s">
        <v>456</v>
      </c>
      <c r="DD2" s="14"/>
      <c r="DE2" s="14"/>
      <c r="DJ2" s="12"/>
      <c r="DP2"/>
      <c r="DQ2"/>
      <c r="DV2"/>
    </row>
    <row r="3" spans="1:126" x14ac:dyDescent="0.25">
      <c r="A3" t="s">
        <v>459</v>
      </c>
      <c r="B3">
        <v>0</v>
      </c>
      <c r="AP3">
        <v>24</v>
      </c>
      <c r="AQ3" t="s">
        <v>459</v>
      </c>
      <c r="AR3" t="s">
        <v>456</v>
      </c>
      <c r="AT3">
        <v>6</v>
      </c>
      <c r="AU3" t="s">
        <v>316</v>
      </c>
      <c r="AV3">
        <v>6</v>
      </c>
      <c r="AW3" s="1"/>
      <c r="AY3">
        <v>6</v>
      </c>
      <c r="AZ3">
        <v>15</v>
      </c>
      <c r="BA3">
        <v>21</v>
      </c>
      <c r="BL3">
        <v>6</v>
      </c>
      <c r="BM3" t="s">
        <v>341</v>
      </c>
      <c r="BZ3" t="s">
        <v>456</v>
      </c>
      <c r="DD3" s="14"/>
      <c r="DE3" s="14"/>
      <c r="DJ3" s="12"/>
      <c r="DP3"/>
      <c r="DQ3"/>
      <c r="DV3"/>
    </row>
    <row r="4" spans="1:126" x14ac:dyDescent="0.25">
      <c r="A4" t="s">
        <v>459</v>
      </c>
      <c r="B4">
        <v>0</v>
      </c>
      <c r="AP4">
        <v>22</v>
      </c>
      <c r="AQ4" t="s">
        <v>459</v>
      </c>
      <c r="AR4" t="s">
        <v>456</v>
      </c>
      <c r="AT4">
        <v>4</v>
      </c>
      <c r="AU4" t="s">
        <v>295</v>
      </c>
      <c r="AV4">
        <v>4</v>
      </c>
      <c r="AW4" s="1"/>
      <c r="AY4">
        <v>4</v>
      </c>
      <c r="AZ4">
        <v>6</v>
      </c>
      <c r="BA4">
        <v>10</v>
      </c>
      <c r="BL4">
        <v>4</v>
      </c>
      <c r="BM4" t="s">
        <v>341</v>
      </c>
      <c r="BZ4" t="s">
        <v>456</v>
      </c>
      <c r="DD4" s="14"/>
      <c r="DE4" s="14"/>
      <c r="DJ4" s="12"/>
      <c r="DP4"/>
      <c r="DQ4"/>
      <c r="DV4"/>
    </row>
    <row r="5" spans="1:126" x14ac:dyDescent="0.25">
      <c r="A5" t="s">
        <v>459</v>
      </c>
      <c r="B5">
        <v>0</v>
      </c>
      <c r="AP5">
        <v>20</v>
      </c>
      <c r="AQ5" t="s">
        <v>459</v>
      </c>
      <c r="AR5" t="s">
        <v>456</v>
      </c>
      <c r="AT5">
        <v>2</v>
      </c>
      <c r="AU5" t="s">
        <v>264</v>
      </c>
      <c r="AV5">
        <v>2</v>
      </c>
      <c r="AW5" s="1"/>
      <c r="AY5">
        <v>2</v>
      </c>
      <c r="AZ5">
        <v>1</v>
      </c>
      <c r="BA5">
        <v>3</v>
      </c>
      <c r="BL5">
        <v>2</v>
      </c>
      <c r="BM5" t="s">
        <v>341</v>
      </c>
      <c r="BZ5" t="s">
        <v>456</v>
      </c>
      <c r="DD5" s="14"/>
      <c r="DE5" s="14"/>
      <c r="DJ5" s="12"/>
      <c r="DP5"/>
      <c r="DQ5"/>
      <c r="DV5"/>
    </row>
    <row r="6" spans="1:126" x14ac:dyDescent="0.25">
      <c r="A6" t="s">
        <v>459</v>
      </c>
      <c r="B6">
        <v>0</v>
      </c>
      <c r="AP6">
        <v>21</v>
      </c>
      <c r="AQ6" t="s">
        <v>459</v>
      </c>
      <c r="AR6" t="s">
        <v>456</v>
      </c>
      <c r="AT6">
        <v>3</v>
      </c>
      <c r="AU6" t="s">
        <v>282</v>
      </c>
      <c r="AV6">
        <v>3</v>
      </c>
      <c r="AW6" s="1"/>
      <c r="AY6">
        <v>3</v>
      </c>
      <c r="AZ6">
        <v>3</v>
      </c>
      <c r="BA6">
        <v>6</v>
      </c>
      <c r="BL6" t="s">
        <v>366</v>
      </c>
      <c r="BM6" t="s">
        <v>341</v>
      </c>
      <c r="BZ6" t="s">
        <v>456</v>
      </c>
      <c r="DD6" s="14"/>
      <c r="DE6" s="14"/>
      <c r="DJ6" s="12"/>
      <c r="DP6"/>
      <c r="DQ6"/>
      <c r="DV6"/>
    </row>
    <row r="7" spans="1:126" x14ac:dyDescent="0.25">
      <c r="A7" t="s">
        <v>459</v>
      </c>
      <c r="B7">
        <v>0</v>
      </c>
      <c r="AP7">
        <v>28</v>
      </c>
      <c r="AQ7" t="s">
        <v>459</v>
      </c>
      <c r="AR7" t="s">
        <v>456</v>
      </c>
      <c r="AT7">
        <v>10</v>
      </c>
      <c r="AU7" t="s">
        <v>334</v>
      </c>
      <c r="AV7">
        <v>10</v>
      </c>
      <c r="AW7" s="1"/>
      <c r="AY7">
        <v>10</v>
      </c>
      <c r="AZ7">
        <v>45</v>
      </c>
      <c r="BA7">
        <v>55</v>
      </c>
      <c r="BL7">
        <v>10</v>
      </c>
      <c r="BM7" t="s">
        <v>341</v>
      </c>
      <c r="BZ7" t="s">
        <v>456</v>
      </c>
      <c r="DD7" s="14"/>
      <c r="DE7" s="14"/>
      <c r="DJ7" s="12"/>
      <c r="DP7"/>
      <c r="DQ7"/>
      <c r="DV7"/>
    </row>
    <row r="8" spans="1:126" x14ac:dyDescent="0.25">
      <c r="A8" t="s">
        <v>459</v>
      </c>
      <c r="B8">
        <v>0</v>
      </c>
      <c r="AP8">
        <v>19</v>
      </c>
      <c r="AQ8" t="s">
        <v>459</v>
      </c>
      <c r="AR8" t="s">
        <v>456</v>
      </c>
      <c r="AS8" t="s">
        <v>457</v>
      </c>
      <c r="AT8">
        <v>1</v>
      </c>
      <c r="AU8" t="s">
        <v>221</v>
      </c>
      <c r="AV8">
        <v>1</v>
      </c>
      <c r="AW8" s="1"/>
      <c r="AY8">
        <v>1</v>
      </c>
      <c r="AZ8">
        <v>0</v>
      </c>
      <c r="BA8">
        <v>1</v>
      </c>
      <c r="BL8">
        <v>1</v>
      </c>
      <c r="BM8" t="s">
        <v>341</v>
      </c>
      <c r="BZ8" t="s">
        <v>456</v>
      </c>
      <c r="DD8" s="14"/>
      <c r="DE8" s="14"/>
      <c r="DG8" t="s">
        <v>457</v>
      </c>
      <c r="DH8">
        <v>3</v>
      </c>
      <c r="DJ8" s="12"/>
      <c r="DP8"/>
      <c r="DQ8"/>
      <c r="DV8"/>
    </row>
    <row r="9" spans="1:126" x14ac:dyDescent="0.25">
      <c r="A9" t="s">
        <v>459</v>
      </c>
      <c r="B9">
        <v>0</v>
      </c>
      <c r="AP9">
        <v>27</v>
      </c>
      <c r="AQ9" t="s">
        <v>459</v>
      </c>
      <c r="AR9" t="s">
        <v>456</v>
      </c>
      <c r="AT9">
        <v>9</v>
      </c>
      <c r="AU9" t="s">
        <v>331</v>
      </c>
      <c r="AV9">
        <v>9</v>
      </c>
      <c r="AW9" s="1"/>
      <c r="AY9">
        <v>9</v>
      </c>
      <c r="AZ9">
        <v>36</v>
      </c>
      <c r="BA9">
        <v>45</v>
      </c>
      <c r="BL9">
        <v>9</v>
      </c>
      <c r="BM9" t="s">
        <v>341</v>
      </c>
      <c r="BZ9" t="s">
        <v>456</v>
      </c>
      <c r="DD9" s="14"/>
      <c r="DE9" s="14"/>
      <c r="DJ9" s="12"/>
      <c r="DP9"/>
      <c r="DQ9"/>
      <c r="DV9"/>
    </row>
    <row r="10" spans="1:126" x14ac:dyDescent="0.25">
      <c r="A10" t="s">
        <v>459</v>
      </c>
      <c r="B10">
        <v>0</v>
      </c>
      <c r="AP10">
        <v>25</v>
      </c>
      <c r="AQ10" t="s">
        <v>459</v>
      </c>
      <c r="AR10" t="s">
        <v>456</v>
      </c>
      <c r="AT10">
        <v>7</v>
      </c>
      <c r="AU10" t="s">
        <v>322</v>
      </c>
      <c r="AV10">
        <v>7</v>
      </c>
      <c r="AW10" s="1"/>
      <c r="AY10">
        <v>7</v>
      </c>
      <c r="AZ10">
        <v>21</v>
      </c>
      <c r="BA10">
        <v>28</v>
      </c>
      <c r="BL10">
        <v>7</v>
      </c>
      <c r="BM10" t="s">
        <v>341</v>
      </c>
      <c r="BZ10" t="s">
        <v>456</v>
      </c>
      <c r="DD10" s="14"/>
      <c r="DE10" s="14"/>
      <c r="DJ10" s="12"/>
      <c r="DP10"/>
      <c r="DQ10"/>
      <c r="DV10"/>
    </row>
    <row r="11" spans="1:126" x14ac:dyDescent="0.25">
      <c r="A11" t="s">
        <v>459</v>
      </c>
      <c r="B11">
        <v>0</v>
      </c>
      <c r="AP11">
        <v>26</v>
      </c>
      <c r="AQ11" t="s">
        <v>459</v>
      </c>
      <c r="AR11" t="s">
        <v>456</v>
      </c>
      <c r="AT11">
        <v>8</v>
      </c>
      <c r="AU11" t="s">
        <v>327</v>
      </c>
      <c r="AV11">
        <v>8</v>
      </c>
      <c r="AW11" s="1"/>
      <c r="AY11">
        <v>8</v>
      </c>
      <c r="AZ11">
        <v>28</v>
      </c>
      <c r="BA11">
        <v>36</v>
      </c>
      <c r="BL11">
        <v>8</v>
      </c>
      <c r="BM11" t="s">
        <v>341</v>
      </c>
      <c r="BZ11" t="s">
        <v>456</v>
      </c>
      <c r="DD11" s="14"/>
      <c r="DE11" s="14"/>
      <c r="DJ11" s="12"/>
      <c r="DP11"/>
      <c r="DQ11"/>
      <c r="DV11"/>
    </row>
    <row r="12" spans="1:126" x14ac:dyDescent="0.25">
      <c r="A12" t="s">
        <v>3</v>
      </c>
      <c r="B12">
        <v>1</v>
      </c>
      <c r="D12">
        <v>44425</v>
      </c>
      <c r="E12" t="s">
        <v>463</v>
      </c>
      <c r="F12" t="s">
        <v>400</v>
      </c>
      <c r="G12" t="s">
        <v>464</v>
      </c>
      <c r="H12" t="s">
        <v>417</v>
      </c>
      <c r="I12" t="s">
        <v>425</v>
      </c>
      <c r="AP12">
        <v>3</v>
      </c>
      <c r="AQ12" t="s">
        <v>3</v>
      </c>
      <c r="AR12" t="s">
        <v>369</v>
      </c>
      <c r="AT12">
        <v>3</v>
      </c>
      <c r="AU12" t="s">
        <v>377</v>
      </c>
      <c r="AW12" s="1" t="s">
        <v>475</v>
      </c>
      <c r="BD12" t="s">
        <v>470</v>
      </c>
      <c r="BE12" t="s">
        <v>285</v>
      </c>
      <c r="BK12" t="s">
        <v>265</v>
      </c>
      <c r="BL12" t="s">
        <v>342</v>
      </c>
      <c r="BM12" t="s">
        <v>341</v>
      </c>
      <c r="BT12">
        <v>500</v>
      </c>
      <c r="BU12">
        <v>9</v>
      </c>
      <c r="BZ12" t="s">
        <v>369</v>
      </c>
      <c r="CA12" t="s">
        <v>270</v>
      </c>
      <c r="CD12" t="s">
        <v>271</v>
      </c>
      <c r="CE12" t="s">
        <v>311</v>
      </c>
      <c r="CF12" t="s">
        <v>28</v>
      </c>
      <c r="CG12" t="s">
        <v>253</v>
      </c>
      <c r="CH12" t="s">
        <v>274</v>
      </c>
      <c r="CI12" t="s">
        <v>255</v>
      </c>
      <c r="CJ12" t="s">
        <v>272</v>
      </c>
      <c r="CK12" t="s">
        <v>444</v>
      </c>
      <c r="CM12" t="s">
        <v>256</v>
      </c>
      <c r="CU12">
        <v>16.5</v>
      </c>
      <c r="DD12" s="14"/>
      <c r="DE12" s="14"/>
      <c r="DJ12" s="12"/>
      <c r="DP12"/>
      <c r="DQ12"/>
      <c r="DV12"/>
    </row>
    <row r="13" spans="1:126" x14ac:dyDescent="0.25">
      <c r="A13" t="s">
        <v>3</v>
      </c>
      <c r="B13">
        <v>1</v>
      </c>
      <c r="D13">
        <v>44425</v>
      </c>
      <c r="E13" t="s">
        <v>463</v>
      </c>
      <c r="F13" t="s">
        <v>400</v>
      </c>
      <c r="G13" t="s">
        <v>464</v>
      </c>
      <c r="H13" t="s">
        <v>417</v>
      </c>
      <c r="I13" t="s">
        <v>425</v>
      </c>
      <c r="AP13">
        <v>2</v>
      </c>
      <c r="AQ13" t="s">
        <v>3</v>
      </c>
      <c r="AR13" t="s">
        <v>452</v>
      </c>
      <c r="AT13">
        <v>2</v>
      </c>
      <c r="AU13" t="s">
        <v>377</v>
      </c>
      <c r="AV13" t="s">
        <v>466</v>
      </c>
      <c r="AW13" s="1" t="s">
        <v>480</v>
      </c>
      <c r="AX13" t="s">
        <v>481</v>
      </c>
      <c r="BB13" t="s">
        <v>251</v>
      </c>
      <c r="BD13" t="s">
        <v>469</v>
      </c>
      <c r="BE13" t="s">
        <v>298</v>
      </c>
      <c r="BK13" t="s">
        <v>246</v>
      </c>
      <c r="BL13" t="s">
        <v>466</v>
      </c>
      <c r="BM13" t="s">
        <v>375</v>
      </c>
      <c r="BT13">
        <v>250</v>
      </c>
      <c r="BU13">
        <v>7</v>
      </c>
      <c r="BZ13" t="s">
        <v>452</v>
      </c>
      <c r="CA13" t="s">
        <v>27</v>
      </c>
      <c r="CD13" t="s">
        <v>288</v>
      </c>
      <c r="CE13" t="s">
        <v>301</v>
      </c>
      <c r="CF13" t="s">
        <v>272</v>
      </c>
      <c r="CG13" t="s">
        <v>273</v>
      </c>
      <c r="CH13" t="s">
        <v>290</v>
      </c>
      <c r="CI13" t="s">
        <v>274</v>
      </c>
      <c r="CK13" t="s">
        <v>445</v>
      </c>
      <c r="CM13" t="s">
        <v>256</v>
      </c>
      <c r="DD13" s="14"/>
      <c r="DE13" s="14"/>
      <c r="DJ13" s="12"/>
      <c r="DP13"/>
      <c r="DQ13"/>
      <c r="DV13"/>
    </row>
    <row r="14" spans="1:126" x14ac:dyDescent="0.25">
      <c r="A14" t="s">
        <v>3</v>
      </c>
      <c r="B14">
        <v>1</v>
      </c>
      <c r="D14">
        <v>44425</v>
      </c>
      <c r="E14" t="s">
        <v>463</v>
      </c>
      <c r="F14" t="s">
        <v>400</v>
      </c>
      <c r="G14" t="s">
        <v>464</v>
      </c>
      <c r="H14" t="s">
        <v>417</v>
      </c>
      <c r="I14" t="s">
        <v>425</v>
      </c>
      <c r="AP14">
        <v>1</v>
      </c>
      <c r="AQ14" t="s">
        <v>3</v>
      </c>
      <c r="AR14" t="s">
        <v>5</v>
      </c>
      <c r="AT14">
        <v>1</v>
      </c>
      <c r="AU14" t="s">
        <v>377</v>
      </c>
      <c r="AV14" t="s">
        <v>460</v>
      </c>
      <c r="AW14" s="1" t="s">
        <v>458</v>
      </c>
      <c r="BD14" t="s">
        <v>468</v>
      </c>
      <c r="BE14" t="s">
        <v>267</v>
      </c>
      <c r="BJ14" t="s">
        <v>482</v>
      </c>
      <c r="BK14" t="s">
        <v>265</v>
      </c>
      <c r="BL14" t="s">
        <v>465</v>
      </c>
      <c r="BM14" t="s">
        <v>341</v>
      </c>
      <c r="BT14">
        <v>250</v>
      </c>
      <c r="BU14">
        <v>7</v>
      </c>
      <c r="BZ14" t="s">
        <v>5</v>
      </c>
      <c r="CA14" t="s">
        <v>27</v>
      </c>
      <c r="CC14" t="s">
        <v>28</v>
      </c>
      <c r="CD14" t="s">
        <v>252</v>
      </c>
      <c r="CE14" t="s">
        <v>318</v>
      </c>
      <c r="CF14" t="s">
        <v>272</v>
      </c>
      <c r="CH14" t="s">
        <v>254</v>
      </c>
      <c r="CJ14" t="s">
        <v>28</v>
      </c>
      <c r="CK14" t="s">
        <v>443</v>
      </c>
      <c r="DD14" s="14"/>
      <c r="DE14" s="14"/>
      <c r="DJ14" s="12"/>
      <c r="DP14"/>
      <c r="DQ14"/>
      <c r="DV14"/>
    </row>
    <row r="15" spans="1:126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  <c r="AP15">
        <v>2</v>
      </c>
      <c r="AQ15" t="s">
        <v>4</v>
      </c>
      <c r="AT15">
        <v>2</v>
      </c>
      <c r="AU15" t="s">
        <v>336</v>
      </c>
      <c r="AW15" s="1"/>
      <c r="AZ15">
        <v>8</v>
      </c>
      <c r="BA15">
        <v>8</v>
      </c>
      <c r="BD15" t="s">
        <v>474</v>
      </c>
      <c r="BS15" t="s">
        <v>497</v>
      </c>
      <c r="DD15" s="14"/>
      <c r="DE15" s="14"/>
      <c r="DJ15" s="12"/>
      <c r="DP15"/>
      <c r="DQ15"/>
      <c r="DV15"/>
    </row>
    <row r="16" spans="1:126" x14ac:dyDescent="0.25">
      <c r="A16" t="s">
        <v>4</v>
      </c>
      <c r="B16">
        <v>1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490</v>
      </c>
      <c r="AP16">
        <v>1</v>
      </c>
      <c r="AQ16" t="s">
        <v>4</v>
      </c>
      <c r="AR16" t="s">
        <v>5</v>
      </c>
      <c r="AT16">
        <v>1</v>
      </c>
      <c r="AU16" t="s">
        <v>336</v>
      </c>
      <c r="AW16" s="1"/>
      <c r="AY16">
        <v>8</v>
      </c>
      <c r="AZ16">
        <v>0</v>
      </c>
      <c r="BA16">
        <v>8</v>
      </c>
      <c r="BD16" t="s">
        <v>473</v>
      </c>
      <c r="BS16" t="s">
        <v>495</v>
      </c>
      <c r="BW16" t="s">
        <v>496</v>
      </c>
      <c r="BX16" t="s">
        <v>548</v>
      </c>
      <c r="BZ16" t="s">
        <v>5</v>
      </c>
      <c r="CA16" t="s">
        <v>27</v>
      </c>
      <c r="CC16" t="s">
        <v>28</v>
      </c>
      <c r="CD16" t="s">
        <v>252</v>
      </c>
      <c r="CE16" t="s">
        <v>318</v>
      </c>
      <c r="CF16" t="s">
        <v>272</v>
      </c>
      <c r="CH16" t="s">
        <v>254</v>
      </c>
      <c r="CJ16" t="s">
        <v>28</v>
      </c>
      <c r="CK16" t="s">
        <v>443</v>
      </c>
      <c r="DD16" s="14"/>
      <c r="DE16" s="14"/>
      <c r="DJ16" s="12"/>
      <c r="DP16"/>
      <c r="DQ16"/>
      <c r="DV16"/>
    </row>
    <row r="17" spans="1:126" x14ac:dyDescent="0.25">
      <c r="A17" t="s">
        <v>2</v>
      </c>
      <c r="B17">
        <v>1</v>
      </c>
      <c r="C17" t="s">
        <v>24</v>
      </c>
      <c r="D17">
        <v>44427</v>
      </c>
      <c r="E17" t="s">
        <v>409</v>
      </c>
      <c r="F17" t="s">
        <v>400</v>
      </c>
      <c r="G17" t="s">
        <v>401</v>
      </c>
      <c r="H17" t="s">
        <v>417</v>
      </c>
      <c r="I17" t="s">
        <v>425</v>
      </c>
      <c r="J17" t="s">
        <v>277</v>
      </c>
      <c r="K17" t="s">
        <v>258</v>
      </c>
      <c r="L17" t="s">
        <v>259</v>
      </c>
      <c r="M17" t="s">
        <v>260</v>
      </c>
      <c r="N17" t="s">
        <v>261</v>
      </c>
      <c r="O17" t="s">
        <v>426</v>
      </c>
      <c r="P17" t="s">
        <v>262</v>
      </c>
      <c r="Q17" t="s">
        <v>262</v>
      </c>
      <c r="R17" t="s">
        <v>262</v>
      </c>
      <c r="S17">
        <v>10</v>
      </c>
      <c r="T17" t="s">
        <v>434</v>
      </c>
      <c r="U17">
        <v>45</v>
      </c>
      <c r="V17" t="s">
        <v>332</v>
      </c>
      <c r="W17">
        <v>300</v>
      </c>
      <c r="X17" t="s">
        <v>263</v>
      </c>
      <c r="Y17" t="s">
        <v>281</v>
      </c>
      <c r="Z17" t="s">
        <v>294</v>
      </c>
      <c r="AA17" t="s">
        <v>306</v>
      </c>
      <c r="AB17" t="s">
        <v>315</v>
      </c>
      <c r="AC17" t="s">
        <v>321</v>
      </c>
      <c r="AD17" t="s">
        <v>326</v>
      </c>
      <c r="AE17" t="s">
        <v>330</v>
      </c>
      <c r="AF17" t="s">
        <v>333</v>
      </c>
      <c r="AG17" t="s">
        <v>335</v>
      </c>
      <c r="AP17">
        <v>9</v>
      </c>
      <c r="AQ17" t="s">
        <v>2</v>
      </c>
      <c r="AR17" t="s">
        <v>456</v>
      </c>
      <c r="AT17">
        <v>9</v>
      </c>
      <c r="AU17" t="s">
        <v>282</v>
      </c>
      <c r="AV17" t="s">
        <v>450</v>
      </c>
      <c r="AW17" s="1"/>
      <c r="AY17">
        <v>15</v>
      </c>
      <c r="AZ17">
        <v>120</v>
      </c>
      <c r="BA17">
        <v>135</v>
      </c>
      <c r="BL17" t="s">
        <v>366</v>
      </c>
      <c r="BM17" t="s">
        <v>341</v>
      </c>
      <c r="BZ17" t="s">
        <v>456</v>
      </c>
      <c r="CW17" t="s">
        <v>24</v>
      </c>
      <c r="CX17">
        <v>1</v>
      </c>
      <c r="CY17">
        <v>0.42</v>
      </c>
      <c r="CZ17">
        <v>0.39</v>
      </c>
      <c r="DA17">
        <v>0.39</v>
      </c>
      <c r="DB17">
        <v>0.40000000000000008</v>
      </c>
      <c r="DC17">
        <v>56.3</v>
      </c>
      <c r="DD17" s="14">
        <v>48</v>
      </c>
      <c r="DE17" s="14">
        <v>87</v>
      </c>
      <c r="DF17">
        <v>120</v>
      </c>
      <c r="DJ17" s="12"/>
      <c r="DP17"/>
      <c r="DQ17"/>
      <c r="DV17"/>
    </row>
    <row r="18" spans="1:126" x14ac:dyDescent="0.25">
      <c r="A18" t="s">
        <v>2</v>
      </c>
      <c r="B18">
        <v>1</v>
      </c>
      <c r="C18" t="s">
        <v>24</v>
      </c>
      <c r="D18">
        <v>44427</v>
      </c>
      <c r="E18" t="s">
        <v>409</v>
      </c>
      <c r="F18" t="s">
        <v>400</v>
      </c>
      <c r="G18" t="s">
        <v>401</v>
      </c>
      <c r="H18" t="s">
        <v>417</v>
      </c>
      <c r="I18" t="s">
        <v>425</v>
      </c>
      <c r="J18" t="s">
        <v>277</v>
      </c>
      <c r="K18" t="s">
        <v>258</v>
      </c>
      <c r="L18" t="s">
        <v>259</v>
      </c>
      <c r="M18" t="s">
        <v>260</v>
      </c>
      <c r="N18" t="s">
        <v>261</v>
      </c>
      <c r="O18" t="s">
        <v>426</v>
      </c>
      <c r="P18" t="s">
        <v>262</v>
      </c>
      <c r="Q18" t="s">
        <v>262</v>
      </c>
      <c r="R18" t="s">
        <v>262</v>
      </c>
      <c r="S18">
        <v>10</v>
      </c>
      <c r="T18" t="s">
        <v>434</v>
      </c>
      <c r="U18">
        <v>45</v>
      </c>
      <c r="V18" t="s">
        <v>332</v>
      </c>
      <c r="W18">
        <v>300</v>
      </c>
      <c r="X18" t="s">
        <v>263</v>
      </c>
      <c r="Y18" t="s">
        <v>281</v>
      </c>
      <c r="Z18" t="s">
        <v>294</v>
      </c>
      <c r="AA18" t="s">
        <v>306</v>
      </c>
      <c r="AB18" t="s">
        <v>315</v>
      </c>
      <c r="AC18" t="s">
        <v>321</v>
      </c>
      <c r="AD18" t="s">
        <v>326</v>
      </c>
      <c r="AE18" t="s">
        <v>330</v>
      </c>
      <c r="AF18" t="s">
        <v>333</v>
      </c>
      <c r="AG18" t="s">
        <v>335</v>
      </c>
      <c r="AP18">
        <v>1</v>
      </c>
      <c r="AQ18" t="s">
        <v>2</v>
      </c>
      <c r="AR18" t="s">
        <v>451</v>
      </c>
      <c r="AS18" t="s">
        <v>25</v>
      </c>
      <c r="AT18">
        <v>1</v>
      </c>
      <c r="AU18" t="s">
        <v>221</v>
      </c>
      <c r="AV18" t="s">
        <v>219</v>
      </c>
      <c r="AW18" s="1" t="s">
        <v>368</v>
      </c>
      <c r="AY18">
        <v>5</v>
      </c>
      <c r="AZ18">
        <v>0</v>
      </c>
      <c r="BA18">
        <v>5</v>
      </c>
      <c r="BB18" t="s">
        <v>251</v>
      </c>
      <c r="BL18" t="s">
        <v>340</v>
      </c>
      <c r="BM18" t="s">
        <v>375</v>
      </c>
      <c r="BZ18" t="s">
        <v>451</v>
      </c>
      <c r="CA18" t="s">
        <v>27</v>
      </c>
      <c r="CC18" t="s">
        <v>28</v>
      </c>
      <c r="CW18" t="s">
        <v>24</v>
      </c>
      <c r="CX18">
        <v>1</v>
      </c>
      <c r="CY18">
        <v>0.42</v>
      </c>
      <c r="CZ18">
        <v>0.39</v>
      </c>
      <c r="DA18">
        <v>0.39</v>
      </c>
      <c r="DB18">
        <v>0.40000000000000008</v>
      </c>
      <c r="DC18">
        <v>56.3</v>
      </c>
      <c r="DD18" s="14">
        <v>48</v>
      </c>
      <c r="DE18" s="14">
        <v>87</v>
      </c>
      <c r="DF18">
        <v>120</v>
      </c>
      <c r="DG18" t="s">
        <v>25</v>
      </c>
      <c r="DH18">
        <v>1</v>
      </c>
      <c r="DI18" t="s">
        <v>29</v>
      </c>
      <c r="DJ18" s="12">
        <v>77</v>
      </c>
      <c r="DP18"/>
      <c r="DQ18"/>
      <c r="DV18"/>
    </row>
    <row r="19" spans="1:126" x14ac:dyDescent="0.25">
      <c r="A19" t="s">
        <v>2</v>
      </c>
      <c r="B19">
        <v>1</v>
      </c>
      <c r="C19" t="s">
        <v>24</v>
      </c>
      <c r="D19">
        <v>44427</v>
      </c>
      <c r="E19" t="s">
        <v>409</v>
      </c>
      <c r="F19" t="s">
        <v>400</v>
      </c>
      <c r="G19" t="s">
        <v>401</v>
      </c>
      <c r="H19" t="s">
        <v>417</v>
      </c>
      <c r="I19" t="s">
        <v>425</v>
      </c>
      <c r="J19" t="s">
        <v>277</v>
      </c>
      <c r="K19" t="s">
        <v>258</v>
      </c>
      <c r="L19" t="s">
        <v>259</v>
      </c>
      <c r="M19" t="s">
        <v>260</v>
      </c>
      <c r="N19" t="s">
        <v>261</v>
      </c>
      <c r="O19" t="s">
        <v>426</v>
      </c>
      <c r="P19" t="s">
        <v>262</v>
      </c>
      <c r="Q19" t="s">
        <v>262</v>
      </c>
      <c r="R19" t="s">
        <v>262</v>
      </c>
      <c r="S19">
        <v>10</v>
      </c>
      <c r="T19" t="s">
        <v>434</v>
      </c>
      <c r="U19">
        <v>45</v>
      </c>
      <c r="V19" t="s">
        <v>332</v>
      </c>
      <c r="W19">
        <v>300</v>
      </c>
      <c r="X19" t="s">
        <v>263</v>
      </c>
      <c r="Y19" t="s">
        <v>281</v>
      </c>
      <c r="Z19" t="s">
        <v>294</v>
      </c>
      <c r="AA19" t="s">
        <v>306</v>
      </c>
      <c r="AB19" t="s">
        <v>315</v>
      </c>
      <c r="AC19" t="s">
        <v>321</v>
      </c>
      <c r="AD19" t="s">
        <v>326</v>
      </c>
      <c r="AE19" t="s">
        <v>330</v>
      </c>
      <c r="AF19" t="s">
        <v>333</v>
      </c>
      <c r="AG19" t="s">
        <v>335</v>
      </c>
      <c r="AP19">
        <v>8</v>
      </c>
      <c r="AQ19" t="s">
        <v>2</v>
      </c>
      <c r="AR19" t="s">
        <v>455</v>
      </c>
      <c r="AT19">
        <v>8</v>
      </c>
      <c r="AU19" t="s">
        <v>282</v>
      </c>
      <c r="AV19" t="s">
        <v>449</v>
      </c>
      <c r="AW19" s="1"/>
      <c r="AY19">
        <v>12</v>
      </c>
      <c r="AZ19">
        <v>108</v>
      </c>
      <c r="BA19">
        <v>120</v>
      </c>
      <c r="BL19" t="s">
        <v>366</v>
      </c>
      <c r="BM19" t="s">
        <v>341</v>
      </c>
      <c r="BZ19" t="s">
        <v>455</v>
      </c>
      <c r="CA19" t="s">
        <v>270</v>
      </c>
      <c r="CD19" t="s">
        <v>318</v>
      </c>
      <c r="CE19" t="s">
        <v>252</v>
      </c>
      <c r="CK19" t="s">
        <v>448</v>
      </c>
      <c r="CM19" t="s">
        <v>256</v>
      </c>
      <c r="CW19" t="s">
        <v>24</v>
      </c>
      <c r="CX19">
        <v>1</v>
      </c>
      <c r="CY19">
        <v>0.42</v>
      </c>
      <c r="CZ19">
        <v>0.39</v>
      </c>
      <c r="DA19">
        <v>0.39</v>
      </c>
      <c r="DB19">
        <v>0.40000000000000008</v>
      </c>
      <c r="DC19">
        <v>56.3</v>
      </c>
      <c r="DD19" s="14">
        <v>48</v>
      </c>
      <c r="DE19" s="14">
        <v>87</v>
      </c>
      <c r="DF19">
        <v>120</v>
      </c>
      <c r="DJ19" s="12"/>
      <c r="DP19"/>
      <c r="DQ19"/>
      <c r="DV19"/>
    </row>
    <row r="20" spans="1:126" x14ac:dyDescent="0.25">
      <c r="A20" t="s">
        <v>2</v>
      </c>
      <c r="B20">
        <v>1</v>
      </c>
      <c r="C20" t="s">
        <v>24</v>
      </c>
      <c r="D20">
        <v>44427</v>
      </c>
      <c r="E20" t="s">
        <v>409</v>
      </c>
      <c r="F20" t="s">
        <v>400</v>
      </c>
      <c r="G20" t="s">
        <v>401</v>
      </c>
      <c r="H20" t="s">
        <v>417</v>
      </c>
      <c r="I20" t="s">
        <v>425</v>
      </c>
      <c r="J20" t="s">
        <v>277</v>
      </c>
      <c r="K20" t="s">
        <v>258</v>
      </c>
      <c r="L20" t="s">
        <v>259</v>
      </c>
      <c r="M20" t="s">
        <v>260</v>
      </c>
      <c r="N20" t="s">
        <v>261</v>
      </c>
      <c r="O20" t="s">
        <v>426</v>
      </c>
      <c r="P20" t="s">
        <v>262</v>
      </c>
      <c r="Q20" t="s">
        <v>262</v>
      </c>
      <c r="R20" t="s">
        <v>262</v>
      </c>
      <c r="S20">
        <v>10</v>
      </c>
      <c r="T20" t="s">
        <v>434</v>
      </c>
      <c r="U20">
        <v>45</v>
      </c>
      <c r="V20" t="s">
        <v>332</v>
      </c>
      <c r="W20">
        <v>300</v>
      </c>
      <c r="X20" t="s">
        <v>263</v>
      </c>
      <c r="Y20" t="s">
        <v>281</v>
      </c>
      <c r="Z20" t="s">
        <v>294</v>
      </c>
      <c r="AA20" t="s">
        <v>306</v>
      </c>
      <c r="AB20" t="s">
        <v>315</v>
      </c>
      <c r="AC20" t="s">
        <v>321</v>
      </c>
      <c r="AD20" t="s">
        <v>326</v>
      </c>
      <c r="AE20" t="s">
        <v>330</v>
      </c>
      <c r="AF20" t="s">
        <v>333</v>
      </c>
      <c r="AG20" t="s">
        <v>335</v>
      </c>
      <c r="AP20">
        <v>4</v>
      </c>
      <c r="AQ20" t="s">
        <v>2</v>
      </c>
      <c r="AR20" t="s">
        <v>369</v>
      </c>
      <c r="AT20">
        <v>4</v>
      </c>
      <c r="AU20" t="s">
        <v>264</v>
      </c>
      <c r="AV20" t="s">
        <v>367</v>
      </c>
      <c r="AW20" s="1" t="s">
        <v>368</v>
      </c>
      <c r="AY20">
        <v>3</v>
      </c>
      <c r="AZ20">
        <v>12</v>
      </c>
      <c r="BA20">
        <v>15</v>
      </c>
      <c r="BL20" t="s">
        <v>367</v>
      </c>
      <c r="BM20" t="s">
        <v>341</v>
      </c>
      <c r="BZ20" t="s">
        <v>369</v>
      </c>
      <c r="CA20" t="s">
        <v>270</v>
      </c>
      <c r="CD20" t="s">
        <v>271</v>
      </c>
      <c r="CE20" t="s">
        <v>311</v>
      </c>
      <c r="CF20" t="s">
        <v>28</v>
      </c>
      <c r="CG20" t="s">
        <v>253</v>
      </c>
      <c r="CH20" t="s">
        <v>274</v>
      </c>
      <c r="CI20" t="s">
        <v>255</v>
      </c>
      <c r="CJ20" t="s">
        <v>272</v>
      </c>
      <c r="CK20" t="s">
        <v>444</v>
      </c>
      <c r="CM20" t="s">
        <v>256</v>
      </c>
      <c r="CU20">
        <v>16.5</v>
      </c>
      <c r="CW20" t="s">
        <v>24</v>
      </c>
      <c r="CX20">
        <v>1</v>
      </c>
      <c r="CY20">
        <v>0.42</v>
      </c>
      <c r="CZ20">
        <v>0.39</v>
      </c>
      <c r="DA20">
        <v>0.39</v>
      </c>
      <c r="DB20">
        <v>0.40000000000000008</v>
      </c>
      <c r="DC20">
        <v>56.3</v>
      </c>
      <c r="DD20" s="14">
        <v>48</v>
      </c>
      <c r="DE20" s="14">
        <v>87</v>
      </c>
      <c r="DF20">
        <v>120</v>
      </c>
      <c r="DJ20" s="12"/>
      <c r="DO20" s="14"/>
      <c r="DQ20"/>
      <c r="DU20" s="12"/>
      <c r="DV20"/>
    </row>
    <row r="21" spans="1:126" x14ac:dyDescent="0.25">
      <c r="A21" t="s">
        <v>2</v>
      </c>
      <c r="B21">
        <v>1</v>
      </c>
      <c r="C21" t="s">
        <v>24</v>
      </c>
      <c r="D21">
        <v>44427</v>
      </c>
      <c r="E21" t="s">
        <v>409</v>
      </c>
      <c r="F21" t="s">
        <v>400</v>
      </c>
      <c r="G21" t="s">
        <v>401</v>
      </c>
      <c r="H21" t="s">
        <v>417</v>
      </c>
      <c r="I21" t="s">
        <v>425</v>
      </c>
      <c r="J21" t="s">
        <v>277</v>
      </c>
      <c r="K21" t="s">
        <v>258</v>
      </c>
      <c r="L21" t="s">
        <v>259</v>
      </c>
      <c r="M21" t="s">
        <v>260</v>
      </c>
      <c r="N21" t="s">
        <v>261</v>
      </c>
      <c r="O21" t="s">
        <v>426</v>
      </c>
      <c r="P21" t="s">
        <v>262</v>
      </c>
      <c r="Q21" t="s">
        <v>262</v>
      </c>
      <c r="R21" t="s">
        <v>262</v>
      </c>
      <c r="S21">
        <v>10</v>
      </c>
      <c r="T21" t="s">
        <v>434</v>
      </c>
      <c r="U21">
        <v>45</v>
      </c>
      <c r="V21" t="s">
        <v>332</v>
      </c>
      <c r="W21">
        <v>300</v>
      </c>
      <c r="X21" t="s">
        <v>263</v>
      </c>
      <c r="Y21" t="s">
        <v>281</v>
      </c>
      <c r="Z21" t="s">
        <v>294</v>
      </c>
      <c r="AA21" t="s">
        <v>306</v>
      </c>
      <c r="AB21" t="s">
        <v>315</v>
      </c>
      <c r="AC21" t="s">
        <v>321</v>
      </c>
      <c r="AD21" t="s">
        <v>326</v>
      </c>
      <c r="AE21" t="s">
        <v>330</v>
      </c>
      <c r="AF21" t="s">
        <v>333</v>
      </c>
      <c r="AG21" t="s">
        <v>335</v>
      </c>
      <c r="AP21">
        <v>6</v>
      </c>
      <c r="AQ21" t="s">
        <v>2</v>
      </c>
      <c r="AR21" t="s">
        <v>453</v>
      </c>
      <c r="AT21">
        <v>6</v>
      </c>
      <c r="AU21" t="s">
        <v>282</v>
      </c>
      <c r="AV21" t="s">
        <v>365</v>
      </c>
      <c r="AW21" s="1"/>
      <c r="AY21">
        <v>78</v>
      </c>
      <c r="AZ21">
        <v>21</v>
      </c>
      <c r="BA21">
        <v>99</v>
      </c>
      <c r="BL21" t="s">
        <v>366</v>
      </c>
      <c r="BM21" t="s">
        <v>341</v>
      </c>
      <c r="BZ21" t="s">
        <v>453</v>
      </c>
      <c r="CA21" t="s">
        <v>270</v>
      </c>
      <c r="CD21" t="s">
        <v>301</v>
      </c>
      <c r="CE21" t="s">
        <v>288</v>
      </c>
      <c r="CF21" t="s">
        <v>28</v>
      </c>
      <c r="CG21" t="s">
        <v>289</v>
      </c>
      <c r="CH21" t="s">
        <v>303</v>
      </c>
      <c r="CI21" t="s">
        <v>290</v>
      </c>
      <c r="CJ21" t="s">
        <v>28</v>
      </c>
      <c r="CK21" t="s">
        <v>446</v>
      </c>
      <c r="CM21" t="s">
        <v>275</v>
      </c>
      <c r="CU21">
        <v>21</v>
      </c>
      <c r="CW21" t="s">
        <v>24</v>
      </c>
      <c r="CX21">
        <v>1</v>
      </c>
      <c r="CY21">
        <v>0.42</v>
      </c>
      <c r="CZ21">
        <v>0.39</v>
      </c>
      <c r="DA21">
        <v>0.39</v>
      </c>
      <c r="DB21">
        <v>0.40000000000000008</v>
      </c>
      <c r="DC21">
        <v>56.3</v>
      </c>
      <c r="DD21" s="14">
        <v>48</v>
      </c>
      <c r="DE21" s="14">
        <v>87</v>
      </c>
      <c r="DF21">
        <v>120</v>
      </c>
      <c r="DJ21" s="12"/>
      <c r="DO21" s="14"/>
      <c r="DQ21"/>
      <c r="DU21" s="12"/>
      <c r="DV21"/>
    </row>
    <row r="22" spans="1:126" x14ac:dyDescent="0.25">
      <c r="A22" t="s">
        <v>2</v>
      </c>
      <c r="B22">
        <v>1</v>
      </c>
      <c r="C22" t="s">
        <v>24</v>
      </c>
      <c r="D22">
        <v>44427</v>
      </c>
      <c r="E22" t="s">
        <v>409</v>
      </c>
      <c r="F22" t="s">
        <v>400</v>
      </c>
      <c r="G22" t="s">
        <v>401</v>
      </c>
      <c r="H22" t="s">
        <v>417</v>
      </c>
      <c r="I22" t="s">
        <v>425</v>
      </c>
      <c r="J22" t="s">
        <v>277</v>
      </c>
      <c r="K22" t="s">
        <v>258</v>
      </c>
      <c r="L22" t="s">
        <v>259</v>
      </c>
      <c r="M22" t="s">
        <v>260</v>
      </c>
      <c r="N22" t="s">
        <v>261</v>
      </c>
      <c r="O22" t="s">
        <v>426</v>
      </c>
      <c r="P22" t="s">
        <v>262</v>
      </c>
      <c r="Q22" t="s">
        <v>262</v>
      </c>
      <c r="R22" t="s">
        <v>262</v>
      </c>
      <c r="S22">
        <v>10</v>
      </c>
      <c r="T22" t="s">
        <v>434</v>
      </c>
      <c r="U22">
        <v>45</v>
      </c>
      <c r="V22" t="s">
        <v>332</v>
      </c>
      <c r="W22">
        <v>300</v>
      </c>
      <c r="X22" t="s">
        <v>263</v>
      </c>
      <c r="Y22" t="s">
        <v>281</v>
      </c>
      <c r="Z22" t="s">
        <v>294</v>
      </c>
      <c r="AA22" t="s">
        <v>306</v>
      </c>
      <c r="AB22" t="s">
        <v>315</v>
      </c>
      <c r="AC22" t="s">
        <v>321</v>
      </c>
      <c r="AD22" t="s">
        <v>326</v>
      </c>
      <c r="AE22" t="s">
        <v>330</v>
      </c>
      <c r="AF22" t="s">
        <v>333</v>
      </c>
      <c r="AG22" t="s">
        <v>335</v>
      </c>
      <c r="AP22">
        <v>5</v>
      </c>
      <c r="AQ22" t="s">
        <v>2</v>
      </c>
      <c r="AR22" t="s">
        <v>452</v>
      </c>
      <c r="AT22">
        <v>5</v>
      </c>
      <c r="AU22" t="s">
        <v>264</v>
      </c>
      <c r="AV22" t="s">
        <v>370</v>
      </c>
      <c r="AW22" s="1"/>
      <c r="AY22">
        <v>6</v>
      </c>
      <c r="AZ22">
        <v>15</v>
      </c>
      <c r="BA22">
        <v>21</v>
      </c>
      <c r="BL22" t="s">
        <v>370</v>
      </c>
      <c r="BM22" t="s">
        <v>341</v>
      </c>
      <c r="BZ22" t="s">
        <v>452</v>
      </c>
      <c r="CA22" t="s">
        <v>27</v>
      </c>
      <c r="CD22" t="s">
        <v>288</v>
      </c>
      <c r="CE22" t="s">
        <v>301</v>
      </c>
      <c r="CF22" t="s">
        <v>272</v>
      </c>
      <c r="CG22" t="s">
        <v>273</v>
      </c>
      <c r="CH22" t="s">
        <v>290</v>
      </c>
      <c r="CI22" t="s">
        <v>274</v>
      </c>
      <c r="CK22" t="s">
        <v>445</v>
      </c>
      <c r="CM22" t="s">
        <v>256</v>
      </c>
      <c r="CW22" t="s">
        <v>24</v>
      </c>
      <c r="CX22">
        <v>1</v>
      </c>
      <c r="CY22">
        <v>0.42</v>
      </c>
      <c r="CZ22">
        <v>0.39</v>
      </c>
      <c r="DA22">
        <v>0.39</v>
      </c>
      <c r="DB22">
        <v>0.40000000000000008</v>
      </c>
      <c r="DC22">
        <v>56.3</v>
      </c>
      <c r="DD22" s="14">
        <v>48</v>
      </c>
      <c r="DE22" s="14">
        <v>87</v>
      </c>
      <c r="DF22">
        <v>120</v>
      </c>
      <c r="DJ22" s="12"/>
      <c r="DO22" s="14"/>
      <c r="DQ22"/>
      <c r="DU22" s="12"/>
      <c r="DV22"/>
    </row>
    <row r="23" spans="1:126" x14ac:dyDescent="0.25">
      <c r="A23" t="s">
        <v>2</v>
      </c>
      <c r="B23">
        <v>1</v>
      </c>
      <c r="C23" t="s">
        <v>24</v>
      </c>
      <c r="D23">
        <v>44427</v>
      </c>
      <c r="E23" t="s">
        <v>409</v>
      </c>
      <c r="F23" t="s">
        <v>400</v>
      </c>
      <c r="G23" t="s">
        <v>401</v>
      </c>
      <c r="H23" t="s">
        <v>417</v>
      </c>
      <c r="I23" t="s">
        <v>425</v>
      </c>
      <c r="J23" t="s">
        <v>277</v>
      </c>
      <c r="K23" t="s">
        <v>258</v>
      </c>
      <c r="L23" t="s">
        <v>259</v>
      </c>
      <c r="M23" t="s">
        <v>260</v>
      </c>
      <c r="N23" t="s">
        <v>261</v>
      </c>
      <c r="O23" t="s">
        <v>426</v>
      </c>
      <c r="P23" t="s">
        <v>262</v>
      </c>
      <c r="Q23" t="s">
        <v>262</v>
      </c>
      <c r="R23" t="s">
        <v>262</v>
      </c>
      <c r="S23">
        <v>10</v>
      </c>
      <c r="T23" t="s">
        <v>434</v>
      </c>
      <c r="U23">
        <v>45</v>
      </c>
      <c r="V23" t="s">
        <v>332</v>
      </c>
      <c r="W23">
        <v>300</v>
      </c>
      <c r="X23" t="s">
        <v>263</v>
      </c>
      <c r="Y23" t="s">
        <v>281</v>
      </c>
      <c r="Z23" t="s">
        <v>294</v>
      </c>
      <c r="AA23" t="s">
        <v>306</v>
      </c>
      <c r="AB23" t="s">
        <v>315</v>
      </c>
      <c r="AC23" t="s">
        <v>321</v>
      </c>
      <c r="AD23" t="s">
        <v>326</v>
      </c>
      <c r="AE23" t="s">
        <v>330</v>
      </c>
      <c r="AF23" t="s">
        <v>333</v>
      </c>
      <c r="AG23" t="s">
        <v>335</v>
      </c>
      <c r="AP23">
        <v>3</v>
      </c>
      <c r="AQ23" t="s">
        <v>2</v>
      </c>
      <c r="AR23" t="s">
        <v>451</v>
      </c>
      <c r="AS23" t="s">
        <v>457</v>
      </c>
      <c r="AT23">
        <v>3</v>
      </c>
      <c r="AU23" t="s">
        <v>221</v>
      </c>
      <c r="AV23" t="s">
        <v>220</v>
      </c>
      <c r="AW23" s="1" t="s">
        <v>458</v>
      </c>
      <c r="AY23">
        <v>4</v>
      </c>
      <c r="AZ23">
        <v>8</v>
      </c>
      <c r="BA23">
        <v>12</v>
      </c>
      <c r="BL23" t="s">
        <v>340</v>
      </c>
      <c r="BM23" t="s">
        <v>341</v>
      </c>
      <c r="BZ23" t="s">
        <v>451</v>
      </c>
      <c r="CA23" t="s">
        <v>27</v>
      </c>
      <c r="CC23" t="s">
        <v>28</v>
      </c>
      <c r="CW23" t="s">
        <v>24</v>
      </c>
      <c r="CX23">
        <v>1</v>
      </c>
      <c r="CY23">
        <v>0.42</v>
      </c>
      <c r="CZ23">
        <v>0.39</v>
      </c>
      <c r="DA23">
        <v>0.39</v>
      </c>
      <c r="DB23">
        <v>0.40000000000000008</v>
      </c>
      <c r="DC23">
        <v>56.3</v>
      </c>
      <c r="DD23" s="14">
        <v>48</v>
      </c>
      <c r="DE23" s="14">
        <v>87</v>
      </c>
      <c r="DF23">
        <v>120</v>
      </c>
      <c r="DG23" t="s">
        <v>457</v>
      </c>
      <c r="DH23">
        <v>3</v>
      </c>
      <c r="DJ23" s="12"/>
      <c r="DO23" s="14"/>
      <c r="DQ23"/>
      <c r="DU23" s="12"/>
      <c r="DV23"/>
    </row>
    <row r="24" spans="1:126" x14ac:dyDescent="0.25">
      <c r="A24" t="s">
        <v>2</v>
      </c>
      <c r="B24">
        <v>1</v>
      </c>
      <c r="C24" t="s">
        <v>24</v>
      </c>
      <c r="D24">
        <v>44427</v>
      </c>
      <c r="E24" t="s">
        <v>409</v>
      </c>
      <c r="F24" t="s">
        <v>400</v>
      </c>
      <c r="G24" t="s">
        <v>401</v>
      </c>
      <c r="H24" t="s">
        <v>417</v>
      </c>
      <c r="I24" t="s">
        <v>425</v>
      </c>
      <c r="J24" t="s">
        <v>277</v>
      </c>
      <c r="K24" t="s">
        <v>258</v>
      </c>
      <c r="L24" t="s">
        <v>259</v>
      </c>
      <c r="M24" t="s">
        <v>260</v>
      </c>
      <c r="N24" t="s">
        <v>261</v>
      </c>
      <c r="O24" t="s">
        <v>426</v>
      </c>
      <c r="P24" t="s">
        <v>262</v>
      </c>
      <c r="Q24" t="s">
        <v>262</v>
      </c>
      <c r="R24" t="s">
        <v>262</v>
      </c>
      <c r="S24">
        <v>10</v>
      </c>
      <c r="T24" t="s">
        <v>434</v>
      </c>
      <c r="U24">
        <v>45</v>
      </c>
      <c r="V24" t="s">
        <v>332</v>
      </c>
      <c r="W24">
        <v>300</v>
      </c>
      <c r="X24" t="s">
        <v>263</v>
      </c>
      <c r="Y24" t="s">
        <v>281</v>
      </c>
      <c r="Z24" t="s">
        <v>294</v>
      </c>
      <c r="AA24" t="s">
        <v>306</v>
      </c>
      <c r="AB24" t="s">
        <v>315</v>
      </c>
      <c r="AC24" t="s">
        <v>321</v>
      </c>
      <c r="AD24" t="s">
        <v>326</v>
      </c>
      <c r="AE24" t="s">
        <v>330</v>
      </c>
      <c r="AF24" t="s">
        <v>333</v>
      </c>
      <c r="AG24" t="s">
        <v>335</v>
      </c>
      <c r="AP24">
        <v>7</v>
      </c>
      <c r="AQ24" t="s">
        <v>2</v>
      </c>
      <c r="AR24" t="s">
        <v>454</v>
      </c>
      <c r="AT24">
        <v>7</v>
      </c>
      <c r="AU24" t="s">
        <v>282</v>
      </c>
      <c r="AV24" t="s">
        <v>365</v>
      </c>
      <c r="AW24" s="1"/>
      <c r="AY24">
        <v>9</v>
      </c>
      <c r="AZ24">
        <v>99</v>
      </c>
      <c r="BA24">
        <v>108</v>
      </c>
      <c r="BL24" t="s">
        <v>366</v>
      </c>
      <c r="BM24" t="s">
        <v>341</v>
      </c>
      <c r="BZ24" t="s">
        <v>454</v>
      </c>
      <c r="CA24" t="s">
        <v>27</v>
      </c>
      <c r="CD24" t="s">
        <v>311</v>
      </c>
      <c r="CE24" t="s">
        <v>271</v>
      </c>
      <c r="CF24" t="s">
        <v>272</v>
      </c>
      <c r="CG24" t="s">
        <v>302</v>
      </c>
      <c r="CH24" t="s">
        <v>312</v>
      </c>
      <c r="CJ24" t="s">
        <v>272</v>
      </c>
      <c r="CK24" t="s">
        <v>447</v>
      </c>
      <c r="CM24" t="s">
        <v>275</v>
      </c>
      <c r="CU24">
        <v>23.9</v>
      </c>
      <c r="CW24" t="s">
        <v>24</v>
      </c>
      <c r="CX24">
        <v>1</v>
      </c>
      <c r="CY24">
        <v>0.42</v>
      </c>
      <c r="CZ24">
        <v>0.39</v>
      </c>
      <c r="DA24">
        <v>0.39</v>
      </c>
      <c r="DB24">
        <v>0.40000000000000008</v>
      </c>
      <c r="DC24">
        <v>56.3</v>
      </c>
      <c r="DD24" s="14">
        <v>48</v>
      </c>
      <c r="DE24" s="14">
        <v>87</v>
      </c>
      <c r="DF24">
        <v>120</v>
      </c>
      <c r="DJ24" s="12"/>
      <c r="DO24" s="14"/>
      <c r="DQ24"/>
      <c r="DU24" s="12"/>
      <c r="DV24"/>
    </row>
    <row r="25" spans="1:126" x14ac:dyDescent="0.25">
      <c r="A25" t="s">
        <v>2</v>
      </c>
      <c r="B25">
        <v>1</v>
      </c>
      <c r="C25" t="s">
        <v>24</v>
      </c>
      <c r="D25">
        <v>44427</v>
      </c>
      <c r="E25" t="s">
        <v>409</v>
      </c>
      <c r="F25" t="s">
        <v>400</v>
      </c>
      <c r="G25" t="s">
        <v>401</v>
      </c>
      <c r="H25" t="s">
        <v>417</v>
      </c>
      <c r="I25" t="s">
        <v>425</v>
      </c>
      <c r="J25" t="s">
        <v>277</v>
      </c>
      <c r="K25" t="s">
        <v>258</v>
      </c>
      <c r="L25" t="s">
        <v>259</v>
      </c>
      <c r="M25" t="s">
        <v>260</v>
      </c>
      <c r="N25" t="s">
        <v>261</v>
      </c>
      <c r="O25" t="s">
        <v>426</v>
      </c>
      <c r="P25" t="s">
        <v>262</v>
      </c>
      <c r="Q25" t="s">
        <v>262</v>
      </c>
      <c r="R25" t="s">
        <v>262</v>
      </c>
      <c r="S25">
        <v>10</v>
      </c>
      <c r="T25" t="s">
        <v>434</v>
      </c>
      <c r="U25">
        <v>45</v>
      </c>
      <c r="V25" t="s">
        <v>332</v>
      </c>
      <c r="W25">
        <v>300</v>
      </c>
      <c r="X25" t="s">
        <v>263</v>
      </c>
      <c r="Y25" t="s">
        <v>281</v>
      </c>
      <c r="Z25" t="s">
        <v>294</v>
      </c>
      <c r="AA25" t="s">
        <v>306</v>
      </c>
      <c r="AB25" t="s">
        <v>315</v>
      </c>
      <c r="AC25" t="s">
        <v>321</v>
      </c>
      <c r="AD25" t="s">
        <v>326</v>
      </c>
      <c r="AE25" t="s">
        <v>330</v>
      </c>
      <c r="AF25" t="s">
        <v>333</v>
      </c>
      <c r="AG25" t="s">
        <v>335</v>
      </c>
      <c r="AP25">
        <v>2</v>
      </c>
      <c r="AQ25" t="s">
        <v>2</v>
      </c>
      <c r="AR25" t="s">
        <v>5</v>
      </c>
      <c r="AS25" t="s">
        <v>364</v>
      </c>
      <c r="AT25">
        <v>2</v>
      </c>
      <c r="AU25" t="s">
        <v>221</v>
      </c>
      <c r="AV25" t="s">
        <v>219</v>
      </c>
      <c r="AW25" s="1" t="s">
        <v>368</v>
      </c>
      <c r="AY25">
        <v>3</v>
      </c>
      <c r="AZ25">
        <v>5</v>
      </c>
      <c r="BA25">
        <v>8</v>
      </c>
      <c r="BB25" t="s">
        <v>222</v>
      </c>
      <c r="BL25" t="s">
        <v>342</v>
      </c>
      <c r="BM25" t="s">
        <v>341</v>
      </c>
      <c r="BZ25" t="s">
        <v>5</v>
      </c>
      <c r="CA25" t="s">
        <v>27</v>
      </c>
      <c r="CC25" t="s">
        <v>28</v>
      </c>
      <c r="CD25" t="s">
        <v>252</v>
      </c>
      <c r="CE25" t="s">
        <v>318</v>
      </c>
      <c r="CF25" t="s">
        <v>272</v>
      </c>
      <c r="CH25" t="s">
        <v>254</v>
      </c>
      <c r="CJ25" t="s">
        <v>28</v>
      </c>
      <c r="CK25" t="s">
        <v>443</v>
      </c>
      <c r="CW25" t="s">
        <v>24</v>
      </c>
      <c r="CX25">
        <v>1</v>
      </c>
      <c r="CY25">
        <v>0.42</v>
      </c>
      <c r="CZ25">
        <v>0.39</v>
      </c>
      <c r="DA25">
        <v>0.39</v>
      </c>
      <c r="DB25">
        <v>0.40000000000000008</v>
      </c>
      <c r="DC25">
        <v>56.3</v>
      </c>
      <c r="DD25" s="14">
        <v>48</v>
      </c>
      <c r="DE25" s="14">
        <v>87</v>
      </c>
      <c r="DF25">
        <v>120</v>
      </c>
      <c r="DG25" t="s">
        <v>364</v>
      </c>
      <c r="DH25">
        <v>2</v>
      </c>
      <c r="DI25" t="s">
        <v>363</v>
      </c>
      <c r="DJ25" s="12">
        <v>3</v>
      </c>
      <c r="DO25" s="14"/>
      <c r="DQ25"/>
      <c r="DU25" s="12"/>
      <c r="DV25"/>
    </row>
    <row r="26" spans="1:126" x14ac:dyDescent="0.25">
      <c r="A26" t="s">
        <v>461</v>
      </c>
      <c r="B26">
        <v>2</v>
      </c>
      <c r="D26">
        <v>44426</v>
      </c>
      <c r="E26" t="s">
        <v>463</v>
      </c>
      <c r="F26" t="s">
        <v>400</v>
      </c>
      <c r="G26" t="s">
        <v>464</v>
      </c>
      <c r="H26" t="s">
        <v>418</v>
      </c>
      <c r="I26" t="s">
        <v>425</v>
      </c>
      <c r="AP26">
        <v>4</v>
      </c>
      <c r="AQ26" t="s">
        <v>461</v>
      </c>
      <c r="AR26" t="s">
        <v>453</v>
      </c>
      <c r="AT26">
        <v>1</v>
      </c>
      <c r="AU26" t="s">
        <v>377</v>
      </c>
      <c r="AW26" s="1" t="s">
        <v>476</v>
      </c>
      <c r="BD26" t="s">
        <v>471</v>
      </c>
      <c r="BE26" t="s">
        <v>248</v>
      </c>
      <c r="BK26" t="s">
        <v>296</v>
      </c>
      <c r="BL26" t="s">
        <v>340</v>
      </c>
      <c r="BM26" t="s">
        <v>375</v>
      </c>
      <c r="BT26">
        <v>600</v>
      </c>
      <c r="BU26">
        <v>10</v>
      </c>
      <c r="BZ26" t="s">
        <v>453</v>
      </c>
      <c r="CA26" t="s">
        <v>270</v>
      </c>
      <c r="CD26" t="s">
        <v>301</v>
      </c>
      <c r="CE26" t="s">
        <v>288</v>
      </c>
      <c r="CF26" t="s">
        <v>28</v>
      </c>
      <c r="CG26" t="s">
        <v>289</v>
      </c>
      <c r="CH26" t="s">
        <v>303</v>
      </c>
      <c r="CI26" t="s">
        <v>290</v>
      </c>
      <c r="CJ26" t="s">
        <v>28</v>
      </c>
      <c r="CK26" t="s">
        <v>446</v>
      </c>
      <c r="CM26" t="s">
        <v>275</v>
      </c>
      <c r="CU26">
        <v>21</v>
      </c>
      <c r="DD26" s="14"/>
      <c r="DE26" s="14"/>
      <c r="DJ26" s="12"/>
      <c r="DO26" s="14"/>
      <c r="DQ26"/>
      <c r="DU26" s="12"/>
      <c r="DV26"/>
    </row>
    <row r="27" spans="1:126" x14ac:dyDescent="0.25">
      <c r="A27" t="s">
        <v>217</v>
      </c>
      <c r="B27">
        <v>2</v>
      </c>
      <c r="D27">
        <v>44165</v>
      </c>
      <c r="AH27" t="s">
        <v>486</v>
      </c>
      <c r="AI27" t="s">
        <v>332</v>
      </c>
      <c r="AK27" t="s">
        <v>488</v>
      </c>
      <c r="AL27" t="s">
        <v>486</v>
      </c>
      <c r="AM27" t="s">
        <v>489</v>
      </c>
      <c r="AO27" t="s">
        <v>493</v>
      </c>
      <c r="AP27">
        <v>8</v>
      </c>
      <c r="AQ27" t="s">
        <v>217</v>
      </c>
      <c r="AT27">
        <v>6</v>
      </c>
      <c r="AU27" t="s">
        <v>336</v>
      </c>
      <c r="AW27" s="1"/>
      <c r="AZ27">
        <v>5.8</v>
      </c>
      <c r="BA27">
        <v>5.8</v>
      </c>
      <c r="BD27" t="s">
        <v>470</v>
      </c>
      <c r="BS27" t="s">
        <v>502</v>
      </c>
      <c r="DD27" s="14"/>
      <c r="DE27" s="14"/>
      <c r="DJ27" s="12"/>
      <c r="DO27" s="14"/>
      <c r="DQ27"/>
      <c r="DU27" s="12"/>
      <c r="DV27"/>
    </row>
    <row r="28" spans="1:126" x14ac:dyDescent="0.25">
      <c r="A28" t="s">
        <v>217</v>
      </c>
      <c r="B28">
        <v>2</v>
      </c>
      <c r="D28">
        <v>44165</v>
      </c>
      <c r="AH28" t="s">
        <v>486</v>
      </c>
      <c r="AI28" t="s">
        <v>332</v>
      </c>
      <c r="AK28" t="s">
        <v>488</v>
      </c>
      <c r="AL28" t="s">
        <v>486</v>
      </c>
      <c r="AM28" t="s">
        <v>489</v>
      </c>
      <c r="AO28" t="s">
        <v>493</v>
      </c>
      <c r="AP28">
        <v>4</v>
      </c>
      <c r="AQ28" t="s">
        <v>217</v>
      </c>
      <c r="AR28" t="s">
        <v>452</v>
      </c>
      <c r="AT28">
        <v>2</v>
      </c>
      <c r="AU28" t="s">
        <v>336</v>
      </c>
      <c r="AW28" s="1"/>
      <c r="AY28">
        <v>0.5</v>
      </c>
      <c r="AZ28">
        <v>0.5</v>
      </c>
      <c r="BA28">
        <v>1</v>
      </c>
      <c r="BD28" t="s">
        <v>474</v>
      </c>
      <c r="BS28" t="s">
        <v>497</v>
      </c>
      <c r="BW28" t="s">
        <v>504</v>
      </c>
      <c r="BX28" t="s">
        <v>549</v>
      </c>
      <c r="BZ28" t="s">
        <v>452</v>
      </c>
      <c r="CA28" t="s">
        <v>27</v>
      </c>
      <c r="CD28" t="s">
        <v>288</v>
      </c>
      <c r="CE28" t="s">
        <v>301</v>
      </c>
      <c r="CF28" t="s">
        <v>272</v>
      </c>
      <c r="CG28" t="s">
        <v>273</v>
      </c>
      <c r="CH28" t="s">
        <v>290</v>
      </c>
      <c r="CI28" t="s">
        <v>274</v>
      </c>
      <c r="CK28" t="s">
        <v>445</v>
      </c>
      <c r="CM28" t="s">
        <v>256</v>
      </c>
      <c r="DD28" s="14"/>
      <c r="DE28" s="14"/>
      <c r="DJ28" s="12"/>
      <c r="DO28" s="14"/>
      <c r="DQ28"/>
      <c r="DU28" s="12"/>
      <c r="DV28"/>
    </row>
    <row r="29" spans="1:126" x14ac:dyDescent="0.25">
      <c r="A29" t="s">
        <v>217</v>
      </c>
      <c r="B29">
        <v>2</v>
      </c>
      <c r="D29">
        <v>44165</v>
      </c>
      <c r="AH29" t="s">
        <v>486</v>
      </c>
      <c r="AI29" t="s">
        <v>332</v>
      </c>
      <c r="AK29" t="s">
        <v>488</v>
      </c>
      <c r="AL29" t="s">
        <v>486</v>
      </c>
      <c r="AM29" t="s">
        <v>489</v>
      </c>
      <c r="AO29" t="s">
        <v>493</v>
      </c>
      <c r="AP29">
        <v>3</v>
      </c>
      <c r="AQ29" t="s">
        <v>217</v>
      </c>
      <c r="AR29" t="s">
        <v>369</v>
      </c>
      <c r="AT29">
        <v>1</v>
      </c>
      <c r="AU29" t="s">
        <v>336</v>
      </c>
      <c r="AW29" s="1"/>
      <c r="AY29">
        <v>0.5</v>
      </c>
      <c r="AZ29">
        <v>0</v>
      </c>
      <c r="BA29">
        <v>0.5</v>
      </c>
      <c r="BD29" t="s">
        <v>503</v>
      </c>
      <c r="BS29" t="s">
        <v>498</v>
      </c>
      <c r="BW29" t="s">
        <v>108</v>
      </c>
      <c r="BX29" t="s">
        <v>549</v>
      </c>
      <c r="BZ29" t="s">
        <v>369</v>
      </c>
      <c r="CA29" t="s">
        <v>270</v>
      </c>
      <c r="CD29" t="s">
        <v>271</v>
      </c>
      <c r="CE29" t="s">
        <v>311</v>
      </c>
      <c r="CF29" t="s">
        <v>28</v>
      </c>
      <c r="CG29" t="s">
        <v>253</v>
      </c>
      <c r="CH29" t="s">
        <v>274</v>
      </c>
      <c r="CI29" t="s">
        <v>255</v>
      </c>
      <c r="CJ29" t="s">
        <v>272</v>
      </c>
      <c r="CK29" t="s">
        <v>444</v>
      </c>
      <c r="CM29" t="s">
        <v>256</v>
      </c>
      <c r="CU29">
        <v>16.5</v>
      </c>
      <c r="DD29" s="14"/>
      <c r="DE29" s="14"/>
      <c r="DJ29" s="12"/>
      <c r="DO29" s="14"/>
      <c r="DQ29"/>
      <c r="DU29" s="12"/>
      <c r="DV29"/>
    </row>
    <row r="30" spans="1:126" x14ac:dyDescent="0.25">
      <c r="A30" t="s">
        <v>217</v>
      </c>
      <c r="B30">
        <v>2</v>
      </c>
      <c r="D30">
        <v>44165</v>
      </c>
      <c r="AH30" t="s">
        <v>486</v>
      </c>
      <c r="AI30" t="s">
        <v>332</v>
      </c>
      <c r="AK30" t="s">
        <v>488</v>
      </c>
      <c r="AL30" t="s">
        <v>486</v>
      </c>
      <c r="AM30" t="s">
        <v>489</v>
      </c>
      <c r="AO30" t="s">
        <v>493</v>
      </c>
      <c r="AP30">
        <v>6</v>
      </c>
      <c r="AQ30" t="s">
        <v>217</v>
      </c>
      <c r="AT30">
        <v>4</v>
      </c>
      <c r="AU30" t="s">
        <v>336</v>
      </c>
      <c r="AW30" s="1"/>
      <c r="AY30">
        <v>0.2</v>
      </c>
      <c r="AZ30">
        <v>5</v>
      </c>
      <c r="BA30">
        <v>5.2</v>
      </c>
      <c r="BD30" t="s">
        <v>474</v>
      </c>
      <c r="BS30" t="s">
        <v>500</v>
      </c>
      <c r="BX30" t="s">
        <v>549</v>
      </c>
      <c r="DD30" s="14"/>
      <c r="DE30" s="14"/>
      <c r="DJ30" s="12"/>
      <c r="DO30" s="14"/>
      <c r="DQ30"/>
      <c r="DU30" s="12"/>
      <c r="DV30"/>
    </row>
    <row r="31" spans="1:126" x14ac:dyDescent="0.25">
      <c r="A31" t="s">
        <v>217</v>
      </c>
      <c r="B31">
        <v>2</v>
      </c>
      <c r="D31">
        <v>44165</v>
      </c>
      <c r="AH31" t="s">
        <v>486</v>
      </c>
      <c r="AI31" t="s">
        <v>332</v>
      </c>
      <c r="AK31" t="s">
        <v>488</v>
      </c>
      <c r="AL31" t="s">
        <v>486</v>
      </c>
      <c r="AM31" t="s">
        <v>489</v>
      </c>
      <c r="AO31" t="s">
        <v>493</v>
      </c>
      <c r="AP31">
        <v>5</v>
      </c>
      <c r="AQ31" t="s">
        <v>217</v>
      </c>
      <c r="AT31">
        <v>3</v>
      </c>
      <c r="AU31" t="s">
        <v>336</v>
      </c>
      <c r="AW31" s="1"/>
      <c r="AY31">
        <v>4</v>
      </c>
      <c r="AZ31">
        <v>1</v>
      </c>
      <c r="BA31">
        <v>5</v>
      </c>
      <c r="BD31" t="s">
        <v>469</v>
      </c>
      <c r="BS31" t="s">
        <v>499</v>
      </c>
      <c r="BX31" t="s">
        <v>550</v>
      </c>
      <c r="DD31" s="14"/>
      <c r="DE31" s="14"/>
      <c r="DJ31" s="12"/>
      <c r="DO31" s="14"/>
      <c r="DQ31"/>
      <c r="DU31" s="12"/>
      <c r="DV31"/>
    </row>
    <row r="32" spans="1:126" x14ac:dyDescent="0.25">
      <c r="A32" t="s">
        <v>217</v>
      </c>
      <c r="B32">
        <v>2</v>
      </c>
      <c r="D32">
        <v>44165</v>
      </c>
      <c r="AH32" t="s">
        <v>486</v>
      </c>
      <c r="AI32" t="s">
        <v>332</v>
      </c>
      <c r="AK32" t="s">
        <v>488</v>
      </c>
      <c r="AL32" t="s">
        <v>486</v>
      </c>
      <c r="AM32" t="s">
        <v>489</v>
      </c>
      <c r="AO32" t="s">
        <v>493</v>
      </c>
      <c r="AP32">
        <v>7</v>
      </c>
      <c r="AQ32" t="s">
        <v>217</v>
      </c>
      <c r="AT32">
        <v>5</v>
      </c>
      <c r="AU32" t="s">
        <v>336</v>
      </c>
      <c r="AW32" s="1"/>
      <c r="AY32">
        <v>0.6</v>
      </c>
      <c r="AZ32">
        <v>5.2</v>
      </c>
      <c r="BA32">
        <v>5.8</v>
      </c>
      <c r="BS32" t="s">
        <v>501</v>
      </c>
      <c r="DD32" s="14"/>
      <c r="DE32" s="14"/>
      <c r="DJ32" s="12"/>
      <c r="DO32" s="14"/>
      <c r="DQ32"/>
      <c r="DU32" s="12"/>
      <c r="DV32"/>
    </row>
    <row r="33" spans="1:126" x14ac:dyDescent="0.25">
      <c r="A33" t="s">
        <v>216</v>
      </c>
      <c r="B33">
        <v>2</v>
      </c>
      <c r="C33" t="s">
        <v>349</v>
      </c>
      <c r="D33">
        <v>44428</v>
      </c>
      <c r="E33" t="s">
        <v>410</v>
      </c>
      <c r="F33" t="s">
        <v>400</v>
      </c>
      <c r="G33" t="s">
        <v>402</v>
      </c>
      <c r="H33" t="s">
        <v>418</v>
      </c>
      <c r="I33" t="s">
        <v>425</v>
      </c>
      <c r="J33" t="s">
        <v>319</v>
      </c>
      <c r="K33" t="s">
        <v>277</v>
      </c>
      <c r="L33" t="s">
        <v>278</v>
      </c>
      <c r="M33" t="s">
        <v>279</v>
      </c>
      <c r="N33">
        <v>0.3</v>
      </c>
      <c r="O33" t="s">
        <v>427</v>
      </c>
      <c r="P33" t="s">
        <v>262</v>
      </c>
      <c r="Q33" t="s">
        <v>262</v>
      </c>
      <c r="S33">
        <v>20</v>
      </c>
      <c r="T33" t="s">
        <v>435</v>
      </c>
      <c r="U33">
        <v>45</v>
      </c>
      <c r="V33" t="s">
        <v>286</v>
      </c>
      <c r="W33">
        <v>250</v>
      </c>
      <c r="X33" t="s">
        <v>263</v>
      </c>
      <c r="Y33" t="s">
        <v>306</v>
      </c>
      <c r="Z33" t="s">
        <v>326</v>
      </c>
      <c r="AA33" t="s">
        <v>442</v>
      </c>
      <c r="AP33">
        <v>11</v>
      </c>
      <c r="AQ33" t="s">
        <v>216</v>
      </c>
      <c r="AR33" t="s">
        <v>5</v>
      </c>
      <c r="AT33">
        <v>2</v>
      </c>
      <c r="AU33" t="s">
        <v>282</v>
      </c>
      <c r="AV33" t="s">
        <v>365</v>
      </c>
      <c r="AW33" s="1"/>
      <c r="AY33">
        <v>6</v>
      </c>
      <c r="AZ33">
        <v>3</v>
      </c>
      <c r="BA33">
        <v>9</v>
      </c>
      <c r="BL33" t="s">
        <v>366</v>
      </c>
      <c r="BM33" t="s">
        <v>341</v>
      </c>
      <c r="BZ33" t="s">
        <v>5</v>
      </c>
      <c r="CA33" t="s">
        <v>27</v>
      </c>
      <c r="CC33" t="s">
        <v>28</v>
      </c>
      <c r="CD33" t="s">
        <v>252</v>
      </c>
      <c r="CE33" t="s">
        <v>318</v>
      </c>
      <c r="CF33" t="s">
        <v>272</v>
      </c>
      <c r="CH33" t="s">
        <v>254</v>
      </c>
      <c r="CJ33" t="s">
        <v>28</v>
      </c>
      <c r="CK33" t="s">
        <v>443</v>
      </c>
      <c r="CW33" t="s">
        <v>349</v>
      </c>
      <c r="CX33">
        <v>2</v>
      </c>
      <c r="CY33">
        <v>1E-3</v>
      </c>
      <c r="CZ33">
        <v>1E-3</v>
      </c>
      <c r="DA33">
        <v>1E-3</v>
      </c>
      <c r="DB33">
        <v>1E-3</v>
      </c>
      <c r="DC33">
        <v>22500</v>
      </c>
      <c r="DD33" s="14">
        <v>19125</v>
      </c>
      <c r="DE33" s="14" t="s">
        <v>352</v>
      </c>
      <c r="DF33">
        <v>120</v>
      </c>
      <c r="DJ33" s="12"/>
      <c r="DO33" s="14"/>
      <c r="DQ33"/>
      <c r="DU33" s="12"/>
      <c r="DV33"/>
    </row>
    <row r="34" spans="1:126" x14ac:dyDescent="0.25">
      <c r="A34" t="s">
        <v>216</v>
      </c>
      <c r="B34">
        <v>2</v>
      </c>
      <c r="C34" t="s">
        <v>349</v>
      </c>
      <c r="D34">
        <v>44428</v>
      </c>
      <c r="E34" t="s">
        <v>410</v>
      </c>
      <c r="F34" t="s">
        <v>400</v>
      </c>
      <c r="G34" t="s">
        <v>402</v>
      </c>
      <c r="H34" t="s">
        <v>418</v>
      </c>
      <c r="I34" t="s">
        <v>425</v>
      </c>
      <c r="J34" t="s">
        <v>319</v>
      </c>
      <c r="K34" t="s">
        <v>277</v>
      </c>
      <c r="L34" t="s">
        <v>278</v>
      </c>
      <c r="M34" t="s">
        <v>279</v>
      </c>
      <c r="N34">
        <v>0.3</v>
      </c>
      <c r="O34" t="s">
        <v>427</v>
      </c>
      <c r="P34" t="s">
        <v>262</v>
      </c>
      <c r="Q34" t="s">
        <v>262</v>
      </c>
      <c r="S34">
        <v>20</v>
      </c>
      <c r="T34" t="s">
        <v>435</v>
      </c>
      <c r="U34">
        <v>45</v>
      </c>
      <c r="V34" t="s">
        <v>286</v>
      </c>
      <c r="W34">
        <v>250</v>
      </c>
      <c r="X34" t="s">
        <v>263</v>
      </c>
      <c r="Y34" t="s">
        <v>306</v>
      </c>
      <c r="Z34" t="s">
        <v>326</v>
      </c>
      <c r="AA34" t="s">
        <v>442</v>
      </c>
      <c r="AP34">
        <v>10</v>
      </c>
      <c r="AQ34" t="s">
        <v>216</v>
      </c>
      <c r="AS34" t="s">
        <v>364</v>
      </c>
      <c r="AT34">
        <v>1</v>
      </c>
      <c r="AU34" t="s">
        <v>221</v>
      </c>
      <c r="AV34" t="s">
        <v>220</v>
      </c>
      <c r="AW34" s="1"/>
      <c r="AY34">
        <v>3</v>
      </c>
      <c r="AZ34">
        <v>0</v>
      </c>
      <c r="BA34">
        <v>3</v>
      </c>
      <c r="BL34" t="s">
        <v>340</v>
      </c>
      <c r="BM34" t="s">
        <v>341</v>
      </c>
      <c r="CW34" t="s">
        <v>349</v>
      </c>
      <c r="CX34">
        <v>2</v>
      </c>
      <c r="CY34">
        <v>1E-3</v>
      </c>
      <c r="CZ34">
        <v>1E-3</v>
      </c>
      <c r="DA34">
        <v>1E-3</v>
      </c>
      <c r="DB34">
        <v>1E-3</v>
      </c>
      <c r="DC34">
        <v>22500</v>
      </c>
      <c r="DD34" s="14">
        <v>19125</v>
      </c>
      <c r="DE34" s="14" t="s">
        <v>352</v>
      </c>
      <c r="DF34">
        <v>120</v>
      </c>
      <c r="DG34" t="s">
        <v>364</v>
      </c>
      <c r="DH34">
        <v>2</v>
      </c>
      <c r="DI34" t="s">
        <v>363</v>
      </c>
      <c r="DJ34" s="12">
        <v>3</v>
      </c>
      <c r="DO34" s="14"/>
      <c r="DQ34"/>
      <c r="DU34" s="12"/>
      <c r="DV34"/>
    </row>
    <row r="35" spans="1:126" x14ac:dyDescent="0.25">
      <c r="A35" t="s">
        <v>462</v>
      </c>
      <c r="B35">
        <v>3</v>
      </c>
      <c r="D35">
        <v>44427</v>
      </c>
      <c r="E35" t="s">
        <v>463</v>
      </c>
      <c r="F35" t="s">
        <v>400</v>
      </c>
      <c r="G35" t="s">
        <v>464</v>
      </c>
      <c r="H35" t="s">
        <v>419</v>
      </c>
      <c r="I35" t="s">
        <v>425</v>
      </c>
      <c r="AP35">
        <v>6</v>
      </c>
      <c r="AQ35" t="s">
        <v>462</v>
      </c>
      <c r="AT35">
        <v>2</v>
      </c>
      <c r="AU35" t="s">
        <v>377</v>
      </c>
      <c r="AV35" t="s">
        <v>449</v>
      </c>
      <c r="AW35" s="1" t="s">
        <v>478</v>
      </c>
      <c r="BD35" t="s">
        <v>473</v>
      </c>
      <c r="BE35" t="s">
        <v>298</v>
      </c>
      <c r="BK35" t="s">
        <v>296</v>
      </c>
      <c r="BL35" t="s">
        <v>366</v>
      </c>
      <c r="BM35" t="s">
        <v>375</v>
      </c>
      <c r="BT35">
        <v>800</v>
      </c>
      <c r="BU35">
        <v>12</v>
      </c>
      <c r="DD35" s="14"/>
      <c r="DE35" s="14"/>
      <c r="DJ35" s="12"/>
      <c r="DO35" s="14"/>
      <c r="DQ35"/>
      <c r="DU35" s="12"/>
      <c r="DV35"/>
    </row>
    <row r="36" spans="1:126" x14ac:dyDescent="0.25">
      <c r="A36" t="s">
        <v>462</v>
      </c>
      <c r="B36">
        <v>3</v>
      </c>
      <c r="D36">
        <v>44427</v>
      </c>
      <c r="E36" t="s">
        <v>463</v>
      </c>
      <c r="F36" t="s">
        <v>400</v>
      </c>
      <c r="G36" t="s">
        <v>464</v>
      </c>
      <c r="H36" t="s">
        <v>419</v>
      </c>
      <c r="I36" t="s">
        <v>425</v>
      </c>
      <c r="AP36">
        <v>5</v>
      </c>
      <c r="AQ36" t="s">
        <v>462</v>
      </c>
      <c r="AR36" t="s">
        <v>456</v>
      </c>
      <c r="AT36">
        <v>1</v>
      </c>
      <c r="AU36" t="s">
        <v>377</v>
      </c>
      <c r="AV36" t="s">
        <v>370</v>
      </c>
      <c r="AW36" s="1" t="s">
        <v>477</v>
      </c>
      <c r="BB36" t="s">
        <v>222</v>
      </c>
      <c r="BD36" t="s">
        <v>472</v>
      </c>
      <c r="BE36" t="s">
        <v>285</v>
      </c>
      <c r="BK36" t="s">
        <v>308</v>
      </c>
      <c r="BL36" t="s">
        <v>370</v>
      </c>
      <c r="BM36" t="s">
        <v>341</v>
      </c>
      <c r="BT36">
        <v>751</v>
      </c>
      <c r="BU36">
        <v>12</v>
      </c>
      <c r="BZ36" t="s">
        <v>456</v>
      </c>
      <c r="DD36" s="14"/>
      <c r="DE36" s="14"/>
      <c r="DJ36" s="12"/>
      <c r="DO36" s="14"/>
      <c r="DQ36"/>
      <c r="DU36" s="12"/>
      <c r="DV36"/>
    </row>
    <row r="37" spans="1:126" x14ac:dyDescent="0.25">
      <c r="A37" t="s">
        <v>218</v>
      </c>
      <c r="B37">
        <v>3</v>
      </c>
      <c r="D37">
        <v>44165</v>
      </c>
      <c r="AH37" t="s">
        <v>487</v>
      </c>
      <c r="AI37" t="s">
        <v>491</v>
      </c>
      <c r="AK37" t="s">
        <v>488</v>
      </c>
      <c r="AL37" t="s">
        <v>486</v>
      </c>
      <c r="AM37" t="s">
        <v>489</v>
      </c>
      <c r="AO37" t="s">
        <v>492</v>
      </c>
      <c r="AP37">
        <v>10</v>
      </c>
      <c r="AQ37" t="s">
        <v>218</v>
      </c>
      <c r="AR37" t="s">
        <v>453</v>
      </c>
      <c r="AT37">
        <v>2</v>
      </c>
      <c r="AU37" t="s">
        <v>336</v>
      </c>
      <c r="AW37" s="1"/>
      <c r="AY37">
        <v>5</v>
      </c>
      <c r="AZ37">
        <v>3</v>
      </c>
      <c r="BA37">
        <v>8</v>
      </c>
      <c r="BD37" t="s">
        <v>469</v>
      </c>
      <c r="BS37" t="s">
        <v>506</v>
      </c>
      <c r="BW37" t="s">
        <v>203</v>
      </c>
      <c r="BX37" t="s">
        <v>551</v>
      </c>
      <c r="BZ37" t="s">
        <v>453</v>
      </c>
      <c r="CA37" t="s">
        <v>270</v>
      </c>
      <c r="CD37" t="s">
        <v>301</v>
      </c>
      <c r="CE37" t="s">
        <v>288</v>
      </c>
      <c r="CF37" t="s">
        <v>28</v>
      </c>
      <c r="CG37" t="s">
        <v>289</v>
      </c>
      <c r="CH37" t="s">
        <v>303</v>
      </c>
      <c r="CI37" t="s">
        <v>290</v>
      </c>
      <c r="CJ37" t="s">
        <v>28</v>
      </c>
      <c r="CK37" t="s">
        <v>446</v>
      </c>
      <c r="CM37" t="s">
        <v>275</v>
      </c>
      <c r="CU37">
        <v>21</v>
      </c>
      <c r="DD37" s="14"/>
      <c r="DE37" s="14"/>
      <c r="DJ37" s="12"/>
      <c r="DO37" s="14"/>
      <c r="DQ37"/>
      <c r="DU37" s="12"/>
      <c r="DV37"/>
    </row>
    <row r="38" spans="1:126" x14ac:dyDescent="0.25">
      <c r="A38" t="s">
        <v>218</v>
      </c>
      <c r="B38">
        <v>3</v>
      </c>
      <c r="D38">
        <v>44165</v>
      </c>
      <c r="AH38" t="s">
        <v>487</v>
      </c>
      <c r="AI38" t="s">
        <v>491</v>
      </c>
      <c r="AK38" t="s">
        <v>488</v>
      </c>
      <c r="AL38" t="s">
        <v>486</v>
      </c>
      <c r="AM38" t="s">
        <v>489</v>
      </c>
      <c r="AO38" t="s">
        <v>492</v>
      </c>
      <c r="AP38">
        <v>11</v>
      </c>
      <c r="AQ38" t="s">
        <v>218</v>
      </c>
      <c r="AT38">
        <v>3</v>
      </c>
      <c r="AU38" t="s">
        <v>336</v>
      </c>
      <c r="AW38" s="1"/>
      <c r="AZ38">
        <v>8</v>
      </c>
      <c r="BA38">
        <v>8</v>
      </c>
      <c r="BD38" t="s">
        <v>470</v>
      </c>
      <c r="BS38" t="s">
        <v>466</v>
      </c>
      <c r="DD38" s="14"/>
      <c r="DE38" s="14"/>
      <c r="DJ38" s="12"/>
      <c r="DO38" s="14"/>
      <c r="DQ38"/>
      <c r="DU38" s="12"/>
      <c r="DV38"/>
    </row>
    <row r="39" spans="1:126" x14ac:dyDescent="0.25">
      <c r="A39" t="s">
        <v>218</v>
      </c>
      <c r="B39">
        <v>3</v>
      </c>
      <c r="D39">
        <v>44165</v>
      </c>
      <c r="AH39" t="s">
        <v>487</v>
      </c>
      <c r="AI39" t="s">
        <v>491</v>
      </c>
      <c r="AK39" t="s">
        <v>488</v>
      </c>
      <c r="AL39" t="s">
        <v>486</v>
      </c>
      <c r="AM39" t="s">
        <v>489</v>
      </c>
      <c r="AO39" t="s">
        <v>492</v>
      </c>
      <c r="AP39">
        <v>9</v>
      </c>
      <c r="AQ39" t="s">
        <v>218</v>
      </c>
      <c r="AT39">
        <v>1</v>
      </c>
      <c r="AU39" t="s">
        <v>336</v>
      </c>
      <c r="AW39" s="1"/>
      <c r="AY39">
        <v>3</v>
      </c>
      <c r="AZ39">
        <v>0</v>
      </c>
      <c r="BA39">
        <v>3</v>
      </c>
      <c r="BD39" t="s">
        <v>468</v>
      </c>
      <c r="BS39" t="s">
        <v>505</v>
      </c>
      <c r="DD39" s="14"/>
      <c r="DE39" s="14"/>
      <c r="DJ39" s="12"/>
      <c r="DO39" s="14"/>
      <c r="DQ39"/>
      <c r="DU39" s="12"/>
      <c r="DV39"/>
    </row>
    <row r="40" spans="1:126" x14ac:dyDescent="0.25">
      <c r="A40" t="s">
        <v>350</v>
      </c>
      <c r="B40">
        <v>3</v>
      </c>
      <c r="C40" t="s">
        <v>351</v>
      </c>
      <c r="D40">
        <v>44429</v>
      </c>
      <c r="E40" t="s">
        <v>411</v>
      </c>
      <c r="F40" t="s">
        <v>400</v>
      </c>
      <c r="G40" t="s">
        <v>403</v>
      </c>
      <c r="H40" t="s">
        <v>419</v>
      </c>
      <c r="I40" t="s">
        <v>425</v>
      </c>
      <c r="J40" t="s">
        <v>313</v>
      </c>
      <c r="K40" t="s">
        <v>259</v>
      </c>
      <c r="L40" t="s">
        <v>277</v>
      </c>
      <c r="M40" t="s">
        <v>292</v>
      </c>
      <c r="N40">
        <v>1</v>
      </c>
      <c r="O40" t="s">
        <v>428</v>
      </c>
      <c r="P40" t="s">
        <v>262</v>
      </c>
      <c r="R40" t="s">
        <v>262</v>
      </c>
      <c r="S40">
        <v>30</v>
      </c>
      <c r="T40" t="s">
        <v>436</v>
      </c>
      <c r="U40">
        <v>45</v>
      </c>
      <c r="V40" t="s">
        <v>332</v>
      </c>
      <c r="W40">
        <v>400</v>
      </c>
      <c r="AP40">
        <v>12</v>
      </c>
      <c r="AQ40" t="s">
        <v>350</v>
      </c>
      <c r="AR40" t="s">
        <v>5</v>
      </c>
      <c r="AS40" t="s">
        <v>25</v>
      </c>
      <c r="AT40">
        <v>1</v>
      </c>
      <c r="AU40" t="s">
        <v>334</v>
      </c>
      <c r="AV40" t="s">
        <v>295</v>
      </c>
      <c r="AW40" s="1"/>
      <c r="AY40">
        <v>4</v>
      </c>
      <c r="AZ40">
        <v>0</v>
      </c>
      <c r="BA40">
        <v>4</v>
      </c>
      <c r="BL40" t="s">
        <v>376</v>
      </c>
      <c r="BM40" t="s">
        <v>341</v>
      </c>
      <c r="BZ40" t="s">
        <v>5</v>
      </c>
      <c r="CA40" t="s">
        <v>27</v>
      </c>
      <c r="CC40" t="s">
        <v>28</v>
      </c>
      <c r="CD40" t="s">
        <v>252</v>
      </c>
      <c r="CE40" t="s">
        <v>318</v>
      </c>
      <c r="CF40" t="s">
        <v>272</v>
      </c>
      <c r="CH40" t="s">
        <v>254</v>
      </c>
      <c r="CJ40" t="s">
        <v>28</v>
      </c>
      <c r="CK40" t="s">
        <v>443</v>
      </c>
      <c r="CW40" t="s">
        <v>351</v>
      </c>
      <c r="CX40">
        <v>3</v>
      </c>
      <c r="CY40">
        <v>3</v>
      </c>
      <c r="CZ40">
        <v>4</v>
      </c>
      <c r="DA40">
        <v>5</v>
      </c>
      <c r="DB40">
        <v>4</v>
      </c>
      <c r="DC40">
        <v>5.6</v>
      </c>
      <c r="DD40" s="14">
        <v>5</v>
      </c>
      <c r="DE40" s="14" t="s">
        <v>353</v>
      </c>
      <c r="DF40">
        <v>120</v>
      </c>
      <c r="DG40" t="s">
        <v>25</v>
      </c>
      <c r="DH40">
        <v>1</v>
      </c>
      <c r="DI40" t="s">
        <v>29</v>
      </c>
      <c r="DJ40" s="12">
        <v>77</v>
      </c>
      <c r="DO40" s="14"/>
      <c r="DQ40"/>
      <c r="DU40" s="12"/>
      <c r="DV40"/>
    </row>
    <row r="41" spans="1:126" x14ac:dyDescent="0.25">
      <c r="A41" t="s">
        <v>467</v>
      </c>
      <c r="B41">
        <v>4</v>
      </c>
      <c r="D41">
        <v>44428</v>
      </c>
      <c r="E41" t="s">
        <v>463</v>
      </c>
      <c r="F41" t="s">
        <v>400</v>
      </c>
      <c r="G41" t="s">
        <v>464</v>
      </c>
      <c r="H41" t="s">
        <v>420</v>
      </c>
      <c r="I41" t="s">
        <v>425</v>
      </c>
      <c r="AP41">
        <v>7</v>
      </c>
      <c r="AQ41" t="s">
        <v>467</v>
      </c>
      <c r="AR41" t="s">
        <v>454</v>
      </c>
      <c r="AT41">
        <v>1</v>
      </c>
      <c r="AU41" t="s">
        <v>377</v>
      </c>
      <c r="AV41" t="s">
        <v>295</v>
      </c>
      <c r="AW41" s="1" t="s">
        <v>479</v>
      </c>
      <c r="BB41" t="s">
        <v>251</v>
      </c>
      <c r="BD41" t="s">
        <v>474</v>
      </c>
      <c r="BE41" t="s">
        <v>248</v>
      </c>
      <c r="BK41" t="s">
        <v>283</v>
      </c>
      <c r="BL41" t="s">
        <v>366</v>
      </c>
      <c r="BM41" t="s">
        <v>341</v>
      </c>
      <c r="BT41">
        <v>21</v>
      </c>
      <c r="BU41">
        <v>2</v>
      </c>
      <c r="BZ41" t="s">
        <v>454</v>
      </c>
      <c r="CA41" t="s">
        <v>27</v>
      </c>
      <c r="CD41" t="s">
        <v>311</v>
      </c>
      <c r="CE41" t="s">
        <v>271</v>
      </c>
      <c r="CF41" t="s">
        <v>272</v>
      </c>
      <c r="CG41" t="s">
        <v>302</v>
      </c>
      <c r="CH41" t="s">
        <v>312</v>
      </c>
      <c r="CJ41" t="s">
        <v>272</v>
      </c>
      <c r="CK41" t="s">
        <v>447</v>
      </c>
      <c r="CM41" t="s">
        <v>275</v>
      </c>
      <c r="CU41">
        <v>23.9</v>
      </c>
      <c r="DD41" s="14"/>
      <c r="DE41" s="14"/>
      <c r="DJ41" s="12"/>
      <c r="DO41" s="14"/>
      <c r="DQ41"/>
      <c r="DU41" s="12"/>
      <c r="DV41"/>
    </row>
    <row r="42" spans="1:126" x14ac:dyDescent="0.25">
      <c r="A42" t="s">
        <v>485</v>
      </c>
      <c r="B42">
        <v>4</v>
      </c>
      <c r="D42">
        <v>44165</v>
      </c>
      <c r="AH42" t="s">
        <v>487</v>
      </c>
      <c r="AI42" t="s">
        <v>494</v>
      </c>
      <c r="AK42" t="s">
        <v>488</v>
      </c>
      <c r="AL42" t="s">
        <v>486</v>
      </c>
      <c r="AM42" t="s">
        <v>489</v>
      </c>
      <c r="AO42" t="s">
        <v>492</v>
      </c>
      <c r="AP42">
        <v>12</v>
      </c>
      <c r="AQ42" t="s">
        <v>485</v>
      </c>
      <c r="AR42" t="s">
        <v>454</v>
      </c>
      <c r="AT42">
        <v>1</v>
      </c>
      <c r="AU42" t="s">
        <v>336</v>
      </c>
      <c r="AW42" s="1"/>
      <c r="AZ42">
        <v>0</v>
      </c>
      <c r="BA42">
        <v>0</v>
      </c>
      <c r="BD42" t="s">
        <v>470</v>
      </c>
      <c r="BS42" t="s">
        <v>507</v>
      </c>
      <c r="BW42" t="s">
        <v>140</v>
      </c>
      <c r="BX42" t="s">
        <v>552</v>
      </c>
      <c r="BZ42" t="s">
        <v>454</v>
      </c>
      <c r="CA42" t="s">
        <v>27</v>
      </c>
      <c r="CD42" t="s">
        <v>311</v>
      </c>
      <c r="CE42" t="s">
        <v>271</v>
      </c>
      <c r="CF42" t="s">
        <v>272</v>
      </c>
      <c r="CG42" t="s">
        <v>302</v>
      </c>
      <c r="CH42" t="s">
        <v>312</v>
      </c>
      <c r="CJ42" t="s">
        <v>272</v>
      </c>
      <c r="CK42" t="s">
        <v>447</v>
      </c>
      <c r="CM42" t="s">
        <v>275</v>
      </c>
      <c r="CU42">
        <v>23.9</v>
      </c>
      <c r="DD42" s="14"/>
      <c r="DE42" s="14"/>
      <c r="DJ42" s="12"/>
      <c r="DO42" s="14"/>
      <c r="DQ42"/>
      <c r="DU42" s="12"/>
      <c r="DV42"/>
    </row>
    <row r="43" spans="1:126" x14ac:dyDescent="0.25">
      <c r="A43" t="s">
        <v>354</v>
      </c>
      <c r="B43">
        <v>4</v>
      </c>
      <c r="C43" t="s">
        <v>358</v>
      </c>
      <c r="D43">
        <v>44430</v>
      </c>
      <c r="E43" t="s">
        <v>412</v>
      </c>
      <c r="F43" t="s">
        <v>400</v>
      </c>
      <c r="G43" t="s">
        <v>404</v>
      </c>
      <c r="H43" t="s">
        <v>420</v>
      </c>
      <c r="I43" t="s">
        <v>425</v>
      </c>
      <c r="J43" t="s">
        <v>304</v>
      </c>
      <c r="L43" t="s">
        <v>277</v>
      </c>
      <c r="M43" t="s">
        <v>260</v>
      </c>
      <c r="N43">
        <v>1.8</v>
      </c>
      <c r="O43" t="s">
        <v>429</v>
      </c>
      <c r="Q43" t="s">
        <v>262</v>
      </c>
      <c r="S43">
        <v>40</v>
      </c>
      <c r="T43" t="s">
        <v>437</v>
      </c>
      <c r="U43">
        <v>45</v>
      </c>
      <c r="V43" t="s">
        <v>286</v>
      </c>
      <c r="W43">
        <v>100</v>
      </c>
      <c r="X43" t="s">
        <v>442</v>
      </c>
      <c r="AP43">
        <v>13</v>
      </c>
      <c r="AQ43" t="s">
        <v>354</v>
      </c>
      <c r="AR43" t="s">
        <v>369</v>
      </c>
      <c r="AS43" t="s">
        <v>364</v>
      </c>
      <c r="AT43">
        <v>1</v>
      </c>
      <c r="AU43" t="s">
        <v>334</v>
      </c>
      <c r="AV43" t="s">
        <v>365</v>
      </c>
      <c r="AW43" s="1"/>
      <c r="AY43">
        <v>3</v>
      </c>
      <c r="AZ43">
        <v>0</v>
      </c>
      <c r="BA43">
        <v>3</v>
      </c>
      <c r="BL43" t="s">
        <v>365</v>
      </c>
      <c r="BM43" t="s">
        <v>341</v>
      </c>
      <c r="BZ43" t="s">
        <v>369</v>
      </c>
      <c r="CA43" t="s">
        <v>270</v>
      </c>
      <c r="CD43" t="s">
        <v>271</v>
      </c>
      <c r="CE43" t="s">
        <v>311</v>
      </c>
      <c r="CF43" t="s">
        <v>28</v>
      </c>
      <c r="CG43" t="s">
        <v>253</v>
      </c>
      <c r="CH43" t="s">
        <v>274</v>
      </c>
      <c r="CI43" t="s">
        <v>255</v>
      </c>
      <c r="CJ43" t="s">
        <v>272</v>
      </c>
      <c r="CK43" t="s">
        <v>444</v>
      </c>
      <c r="CM43" t="s">
        <v>256</v>
      </c>
      <c r="CU43">
        <v>16.5</v>
      </c>
      <c r="CW43" t="s">
        <v>358</v>
      </c>
      <c r="CX43">
        <v>4</v>
      </c>
      <c r="CY43">
        <v>3</v>
      </c>
      <c r="CZ43">
        <v>2</v>
      </c>
      <c r="DA43">
        <v>1</v>
      </c>
      <c r="DB43">
        <v>2</v>
      </c>
      <c r="DC43">
        <v>11.3</v>
      </c>
      <c r="DD43" s="14">
        <v>10</v>
      </c>
      <c r="DE43" s="14" t="s">
        <v>353</v>
      </c>
      <c r="DF43">
        <v>120</v>
      </c>
      <c r="DG43" t="s">
        <v>364</v>
      </c>
      <c r="DH43">
        <v>2</v>
      </c>
      <c r="DI43" t="s">
        <v>363</v>
      </c>
      <c r="DJ43" s="12">
        <v>3</v>
      </c>
      <c r="DO43" s="14"/>
      <c r="DQ43"/>
      <c r="DU43" s="12"/>
      <c r="DV43"/>
    </row>
    <row r="44" spans="1:126" x14ac:dyDescent="0.25">
      <c r="A44" t="s">
        <v>354</v>
      </c>
      <c r="B44">
        <v>4</v>
      </c>
      <c r="C44" t="s">
        <v>358</v>
      </c>
      <c r="D44">
        <v>44430</v>
      </c>
      <c r="E44" t="s">
        <v>412</v>
      </c>
      <c r="F44" t="s">
        <v>400</v>
      </c>
      <c r="G44" t="s">
        <v>404</v>
      </c>
      <c r="H44" t="s">
        <v>420</v>
      </c>
      <c r="I44" t="s">
        <v>425</v>
      </c>
      <c r="J44" t="s">
        <v>304</v>
      </c>
      <c r="L44" t="s">
        <v>277</v>
      </c>
      <c r="M44" t="s">
        <v>260</v>
      </c>
      <c r="N44">
        <v>1.8</v>
      </c>
      <c r="O44" t="s">
        <v>429</v>
      </c>
      <c r="Q44" t="s">
        <v>262</v>
      </c>
      <c r="S44">
        <v>40</v>
      </c>
      <c r="T44" t="s">
        <v>437</v>
      </c>
      <c r="U44">
        <v>45</v>
      </c>
      <c r="V44" t="s">
        <v>286</v>
      </c>
      <c r="W44">
        <v>100</v>
      </c>
      <c r="X44" t="s">
        <v>442</v>
      </c>
      <c r="AP44">
        <v>14</v>
      </c>
      <c r="AQ44" t="s">
        <v>354</v>
      </c>
      <c r="AR44" t="s">
        <v>369</v>
      </c>
      <c r="AT44">
        <v>2</v>
      </c>
      <c r="AU44" t="s">
        <v>334</v>
      </c>
      <c r="AV44" t="s">
        <v>365</v>
      </c>
      <c r="AW44" s="1"/>
      <c r="AY44">
        <v>1</v>
      </c>
      <c r="AZ44">
        <v>3</v>
      </c>
      <c r="BA44">
        <v>4</v>
      </c>
      <c r="BL44" t="s">
        <v>365</v>
      </c>
      <c r="BM44" t="s">
        <v>341</v>
      </c>
      <c r="BZ44" t="s">
        <v>369</v>
      </c>
      <c r="CA44" t="s">
        <v>270</v>
      </c>
      <c r="CD44" t="s">
        <v>271</v>
      </c>
      <c r="CE44" t="s">
        <v>311</v>
      </c>
      <c r="CF44" t="s">
        <v>28</v>
      </c>
      <c r="CG44" t="s">
        <v>253</v>
      </c>
      <c r="CH44" t="s">
        <v>274</v>
      </c>
      <c r="CI44" t="s">
        <v>255</v>
      </c>
      <c r="CJ44" t="s">
        <v>272</v>
      </c>
      <c r="CK44" t="s">
        <v>444</v>
      </c>
      <c r="CM44" t="s">
        <v>256</v>
      </c>
      <c r="CU44">
        <v>16.5</v>
      </c>
      <c r="CW44" t="s">
        <v>358</v>
      </c>
      <c r="CX44">
        <v>4</v>
      </c>
      <c r="CY44">
        <v>3</v>
      </c>
      <c r="CZ44">
        <v>2</v>
      </c>
      <c r="DA44">
        <v>1</v>
      </c>
      <c r="DB44">
        <v>2</v>
      </c>
      <c r="DC44">
        <v>11.3</v>
      </c>
      <c r="DD44" s="14">
        <v>10</v>
      </c>
      <c r="DE44" s="14" t="s">
        <v>353</v>
      </c>
      <c r="DF44">
        <v>120</v>
      </c>
      <c r="DJ44" s="12"/>
      <c r="DO44" s="14"/>
      <c r="DQ44"/>
      <c r="DU44" s="12"/>
      <c r="DV44"/>
    </row>
    <row r="45" spans="1:126" x14ac:dyDescent="0.25">
      <c r="A45" t="s">
        <v>508</v>
      </c>
      <c r="B45">
        <v>5</v>
      </c>
      <c r="D45">
        <v>44165</v>
      </c>
      <c r="AH45" t="s">
        <v>557</v>
      </c>
      <c r="AI45" t="s">
        <v>491</v>
      </c>
      <c r="AK45" t="s">
        <v>488</v>
      </c>
      <c r="AM45" t="s">
        <v>489</v>
      </c>
      <c r="AO45" t="s">
        <v>492</v>
      </c>
      <c r="AP45">
        <v>13</v>
      </c>
      <c r="AQ45" t="s">
        <v>508</v>
      </c>
      <c r="AT45">
        <v>1</v>
      </c>
      <c r="AU45" t="s">
        <v>336</v>
      </c>
      <c r="AW45" s="1"/>
      <c r="AY45">
        <v>4</v>
      </c>
      <c r="AZ45">
        <v>0</v>
      </c>
      <c r="BA45">
        <v>4</v>
      </c>
      <c r="BD45" t="s">
        <v>473</v>
      </c>
      <c r="BS45" t="s">
        <v>506</v>
      </c>
      <c r="DD45" s="14"/>
      <c r="DE45" s="14"/>
      <c r="DJ45" s="12"/>
      <c r="DO45" s="14"/>
      <c r="DQ45"/>
      <c r="DU45" s="12"/>
      <c r="DV45"/>
    </row>
    <row r="46" spans="1:126" x14ac:dyDescent="0.25">
      <c r="A46" t="s">
        <v>355</v>
      </c>
      <c r="B46">
        <v>5</v>
      </c>
      <c r="C46" t="s">
        <v>359</v>
      </c>
      <c r="D46">
        <v>44431</v>
      </c>
      <c r="E46" t="s">
        <v>413</v>
      </c>
      <c r="F46" t="s">
        <v>400</v>
      </c>
      <c r="G46" t="s">
        <v>405</v>
      </c>
      <c r="H46" t="s">
        <v>421</v>
      </c>
      <c r="I46" t="s">
        <v>425</v>
      </c>
      <c r="J46" t="s">
        <v>276</v>
      </c>
      <c r="L46" t="s">
        <v>277</v>
      </c>
      <c r="M46" t="s">
        <v>279</v>
      </c>
      <c r="N46">
        <v>3.2</v>
      </c>
      <c r="O46" t="s">
        <v>430</v>
      </c>
      <c r="P46" t="s">
        <v>262</v>
      </c>
      <c r="Q46" t="s">
        <v>262</v>
      </c>
      <c r="R46" t="s">
        <v>262</v>
      </c>
      <c r="S46">
        <v>50</v>
      </c>
      <c r="T46" t="s">
        <v>438</v>
      </c>
      <c r="U46">
        <v>45</v>
      </c>
      <c r="V46" t="s">
        <v>332</v>
      </c>
      <c r="W46">
        <v>150</v>
      </c>
      <c r="X46" t="s">
        <v>442</v>
      </c>
      <c r="AP46">
        <v>15</v>
      </c>
      <c r="AQ46" t="s">
        <v>355</v>
      </c>
      <c r="AR46" t="s">
        <v>5</v>
      </c>
      <c r="AT46">
        <v>1</v>
      </c>
      <c r="AU46" t="s">
        <v>316</v>
      </c>
      <c r="AV46" t="s">
        <v>367</v>
      </c>
      <c r="AW46" s="1"/>
      <c r="AY46">
        <v>17</v>
      </c>
      <c r="AZ46">
        <v>0</v>
      </c>
      <c r="BA46">
        <v>17</v>
      </c>
      <c r="BL46" t="s">
        <v>367</v>
      </c>
      <c r="BM46" t="s">
        <v>341</v>
      </c>
      <c r="BZ46" t="s">
        <v>5</v>
      </c>
      <c r="CA46" t="s">
        <v>27</v>
      </c>
      <c r="CC46" t="s">
        <v>28</v>
      </c>
      <c r="CD46" t="s">
        <v>252</v>
      </c>
      <c r="CE46" t="s">
        <v>318</v>
      </c>
      <c r="CF46" t="s">
        <v>272</v>
      </c>
      <c r="CH46" t="s">
        <v>254</v>
      </c>
      <c r="CJ46" t="s">
        <v>28</v>
      </c>
      <c r="CK46" t="s">
        <v>443</v>
      </c>
      <c r="CW46" t="s">
        <v>359</v>
      </c>
      <c r="CX46">
        <v>5</v>
      </c>
      <c r="CY46">
        <v>1</v>
      </c>
      <c r="CZ46">
        <v>1</v>
      </c>
      <c r="DA46">
        <v>0.5</v>
      </c>
      <c r="DB46">
        <v>0.83333333333333337</v>
      </c>
      <c r="DC46">
        <v>27</v>
      </c>
      <c r="DD46" s="14">
        <v>23</v>
      </c>
      <c r="DE46" s="14" t="s">
        <v>353</v>
      </c>
      <c r="DF46">
        <v>120</v>
      </c>
      <c r="DJ46" s="12"/>
      <c r="DO46" s="14"/>
      <c r="DQ46"/>
      <c r="DU46" s="12"/>
      <c r="DV46"/>
    </row>
    <row r="47" spans="1:126" x14ac:dyDescent="0.25">
      <c r="A47" t="s">
        <v>509</v>
      </c>
      <c r="B47">
        <v>6</v>
      </c>
      <c r="D47">
        <v>44165</v>
      </c>
      <c r="AH47" t="s">
        <v>510</v>
      </c>
      <c r="AI47" t="s">
        <v>332</v>
      </c>
      <c r="AJ47" t="s">
        <v>511</v>
      </c>
      <c r="AK47" t="s">
        <v>488</v>
      </c>
      <c r="AM47" t="s">
        <v>512</v>
      </c>
      <c r="AN47">
        <v>220</v>
      </c>
      <c r="AO47" t="s">
        <v>513</v>
      </c>
      <c r="AP47">
        <v>17</v>
      </c>
      <c r="AQ47" t="s">
        <v>509</v>
      </c>
      <c r="AT47">
        <v>4</v>
      </c>
      <c r="AU47" t="s">
        <v>336</v>
      </c>
      <c r="AW47" s="1"/>
      <c r="AY47">
        <v>0.5</v>
      </c>
      <c r="AZ47">
        <v>2.5</v>
      </c>
      <c r="BA47">
        <v>3</v>
      </c>
      <c r="BD47" t="s">
        <v>471</v>
      </c>
      <c r="BS47" t="s">
        <v>527</v>
      </c>
      <c r="BX47" t="s">
        <v>553</v>
      </c>
      <c r="DD47" s="14"/>
      <c r="DE47" s="14"/>
      <c r="DJ47" s="12"/>
      <c r="DO47" s="14"/>
      <c r="DQ47"/>
      <c r="DU47" s="12"/>
      <c r="DV47"/>
    </row>
    <row r="48" spans="1:126" x14ac:dyDescent="0.25">
      <c r="A48" t="s">
        <v>509</v>
      </c>
      <c r="B48">
        <v>6</v>
      </c>
      <c r="D48">
        <v>44165</v>
      </c>
      <c r="AH48" t="s">
        <v>510</v>
      </c>
      <c r="AI48" t="s">
        <v>332</v>
      </c>
      <c r="AJ48" t="s">
        <v>511</v>
      </c>
      <c r="AK48" t="s">
        <v>488</v>
      </c>
      <c r="AM48" t="s">
        <v>512</v>
      </c>
      <c r="AN48">
        <v>220</v>
      </c>
      <c r="AO48" t="s">
        <v>513</v>
      </c>
      <c r="AP48">
        <v>18</v>
      </c>
      <c r="AQ48" t="s">
        <v>509</v>
      </c>
      <c r="AR48" t="s">
        <v>523</v>
      </c>
      <c r="AT48">
        <v>5</v>
      </c>
      <c r="AU48" t="s">
        <v>336</v>
      </c>
      <c r="AW48" s="1"/>
      <c r="AY48">
        <v>4</v>
      </c>
      <c r="AZ48">
        <v>3</v>
      </c>
      <c r="BA48">
        <v>7</v>
      </c>
      <c r="BD48" t="s">
        <v>473</v>
      </c>
      <c r="BS48" t="s">
        <v>528</v>
      </c>
      <c r="BW48" t="s">
        <v>531</v>
      </c>
      <c r="BX48" t="s">
        <v>553</v>
      </c>
      <c r="BZ48" t="s">
        <v>523</v>
      </c>
      <c r="DD48" s="14"/>
      <c r="DE48" s="14"/>
      <c r="DJ48" s="12"/>
    </row>
    <row r="49" spans="1:114" x14ac:dyDescent="0.25">
      <c r="A49" t="s">
        <v>509</v>
      </c>
      <c r="B49">
        <v>6</v>
      </c>
      <c r="D49">
        <v>44165</v>
      </c>
      <c r="AH49" t="s">
        <v>510</v>
      </c>
      <c r="AI49" t="s">
        <v>332</v>
      </c>
      <c r="AJ49" t="s">
        <v>511</v>
      </c>
      <c r="AK49" t="s">
        <v>488</v>
      </c>
      <c r="AM49" t="s">
        <v>512</v>
      </c>
      <c r="AN49">
        <v>220</v>
      </c>
      <c r="AO49" t="s">
        <v>513</v>
      </c>
      <c r="AP49">
        <v>19</v>
      </c>
      <c r="AQ49" t="s">
        <v>509</v>
      </c>
      <c r="AT49">
        <v>6</v>
      </c>
      <c r="AU49" t="s">
        <v>336</v>
      </c>
      <c r="AW49" s="1"/>
      <c r="AY49">
        <v>3</v>
      </c>
      <c r="AZ49">
        <v>7</v>
      </c>
      <c r="BA49">
        <v>10</v>
      </c>
      <c r="BD49" t="s">
        <v>470</v>
      </c>
      <c r="BS49" t="s">
        <v>529</v>
      </c>
      <c r="DD49" s="14"/>
      <c r="DE49" s="14"/>
      <c r="DJ49" s="12"/>
    </row>
    <row r="50" spans="1:114" x14ac:dyDescent="0.25">
      <c r="A50" t="s">
        <v>509</v>
      </c>
      <c r="B50">
        <v>6</v>
      </c>
      <c r="D50">
        <v>44165</v>
      </c>
      <c r="AH50" t="s">
        <v>510</v>
      </c>
      <c r="AI50" t="s">
        <v>332</v>
      </c>
      <c r="AJ50" t="s">
        <v>511</v>
      </c>
      <c r="AK50" t="s">
        <v>488</v>
      </c>
      <c r="AM50" t="s">
        <v>512</v>
      </c>
      <c r="AN50">
        <v>220</v>
      </c>
      <c r="AO50" t="s">
        <v>513</v>
      </c>
      <c r="AP50">
        <v>14</v>
      </c>
      <c r="AQ50" t="s">
        <v>509</v>
      </c>
      <c r="AT50">
        <v>1</v>
      </c>
      <c r="AU50" t="s">
        <v>336</v>
      </c>
      <c r="AW50" s="1"/>
      <c r="AY50">
        <v>0.4</v>
      </c>
      <c r="AZ50">
        <v>0</v>
      </c>
      <c r="BA50">
        <v>0.4</v>
      </c>
      <c r="BD50" t="s">
        <v>530</v>
      </c>
      <c r="BS50" t="s">
        <v>524</v>
      </c>
      <c r="BX50" t="s">
        <v>553</v>
      </c>
      <c r="DD50" s="14"/>
      <c r="DE50" s="14"/>
      <c r="DJ50" s="12"/>
    </row>
    <row r="51" spans="1:114" x14ac:dyDescent="0.25">
      <c r="A51" t="s">
        <v>509</v>
      </c>
      <c r="B51">
        <v>6</v>
      </c>
      <c r="D51">
        <v>44165</v>
      </c>
      <c r="AH51" t="s">
        <v>510</v>
      </c>
      <c r="AI51" t="s">
        <v>332</v>
      </c>
      <c r="AJ51" t="s">
        <v>511</v>
      </c>
      <c r="AK51" t="s">
        <v>488</v>
      </c>
      <c r="AM51" t="s">
        <v>512</v>
      </c>
      <c r="AN51">
        <v>220</v>
      </c>
      <c r="AO51" t="s">
        <v>513</v>
      </c>
      <c r="AP51">
        <v>15</v>
      </c>
      <c r="AQ51" t="s">
        <v>509</v>
      </c>
      <c r="AR51" t="s">
        <v>455</v>
      </c>
      <c r="AT51">
        <v>2</v>
      </c>
      <c r="AU51" t="s">
        <v>336</v>
      </c>
      <c r="AW51" s="1"/>
      <c r="AY51">
        <v>0.1</v>
      </c>
      <c r="AZ51">
        <v>0.4</v>
      </c>
      <c r="BA51">
        <v>0.5</v>
      </c>
      <c r="BD51" t="s">
        <v>470</v>
      </c>
      <c r="BS51" t="s">
        <v>525</v>
      </c>
      <c r="BW51" t="s">
        <v>504</v>
      </c>
      <c r="BX51" t="s">
        <v>553</v>
      </c>
      <c r="BZ51" t="s">
        <v>455</v>
      </c>
      <c r="CA51" t="s">
        <v>270</v>
      </c>
      <c r="CD51" t="s">
        <v>318</v>
      </c>
      <c r="CE51" t="s">
        <v>252</v>
      </c>
      <c r="CK51" t="s">
        <v>448</v>
      </c>
      <c r="CM51" t="s">
        <v>256</v>
      </c>
      <c r="DD51" s="14"/>
      <c r="DE51" s="14"/>
      <c r="DJ51" s="12"/>
    </row>
    <row r="52" spans="1:114" x14ac:dyDescent="0.25">
      <c r="A52" t="s">
        <v>509</v>
      </c>
      <c r="B52">
        <v>6</v>
      </c>
      <c r="D52">
        <v>44165</v>
      </c>
      <c r="AH52" t="s">
        <v>510</v>
      </c>
      <c r="AI52" t="s">
        <v>332</v>
      </c>
      <c r="AJ52" t="s">
        <v>511</v>
      </c>
      <c r="AK52" t="s">
        <v>488</v>
      </c>
      <c r="AM52" t="s">
        <v>512</v>
      </c>
      <c r="AN52">
        <v>220</v>
      </c>
      <c r="AO52" t="s">
        <v>513</v>
      </c>
      <c r="AP52">
        <v>16</v>
      </c>
      <c r="AQ52" t="s">
        <v>509</v>
      </c>
      <c r="AR52" t="s">
        <v>456</v>
      </c>
      <c r="AT52">
        <v>3</v>
      </c>
      <c r="AU52" t="s">
        <v>336</v>
      </c>
      <c r="AW52" s="1"/>
      <c r="AY52">
        <v>2</v>
      </c>
      <c r="AZ52">
        <v>0.5</v>
      </c>
      <c r="BA52">
        <v>2.5</v>
      </c>
      <c r="BD52" t="s">
        <v>474</v>
      </c>
      <c r="BS52" t="s">
        <v>526</v>
      </c>
      <c r="BX52" t="s">
        <v>549</v>
      </c>
      <c r="BZ52" t="s">
        <v>456</v>
      </c>
      <c r="DD52" s="14"/>
      <c r="DE52" s="14"/>
      <c r="DJ52" s="12"/>
    </row>
    <row r="53" spans="1:114" x14ac:dyDescent="0.25">
      <c r="A53" t="s">
        <v>356</v>
      </c>
      <c r="B53">
        <v>6</v>
      </c>
      <c r="C53" t="s">
        <v>360</v>
      </c>
      <c r="D53">
        <v>44432</v>
      </c>
      <c r="E53" t="s">
        <v>414</v>
      </c>
      <c r="F53" t="s">
        <v>400</v>
      </c>
      <c r="G53" t="s">
        <v>406</v>
      </c>
      <c r="H53" t="s">
        <v>422</v>
      </c>
      <c r="I53" t="s">
        <v>425</v>
      </c>
      <c r="J53" t="s">
        <v>291</v>
      </c>
      <c r="K53" t="s">
        <v>259</v>
      </c>
      <c r="L53" t="s">
        <v>277</v>
      </c>
      <c r="M53" t="s">
        <v>292</v>
      </c>
      <c r="N53">
        <v>10</v>
      </c>
      <c r="O53" t="s">
        <v>431</v>
      </c>
      <c r="Q53" t="s">
        <v>262</v>
      </c>
      <c r="R53" t="s">
        <v>262</v>
      </c>
      <c r="S53">
        <v>60</v>
      </c>
      <c r="T53" t="s">
        <v>439</v>
      </c>
      <c r="U53">
        <v>45</v>
      </c>
      <c r="V53" t="s">
        <v>286</v>
      </c>
      <c r="W53">
        <v>105</v>
      </c>
      <c r="X53" t="s">
        <v>442</v>
      </c>
      <c r="AP53">
        <v>16</v>
      </c>
      <c r="AQ53" t="s">
        <v>356</v>
      </c>
      <c r="AR53" t="s">
        <v>369</v>
      </c>
      <c r="AT53">
        <v>1</v>
      </c>
      <c r="AU53" t="s">
        <v>316</v>
      </c>
      <c r="AV53" t="s">
        <v>370</v>
      </c>
      <c r="AW53" s="1"/>
      <c r="AY53">
        <v>3</v>
      </c>
      <c r="AZ53">
        <v>0</v>
      </c>
      <c r="BA53">
        <v>3</v>
      </c>
      <c r="BL53" t="s">
        <v>370</v>
      </c>
      <c r="BM53" t="s">
        <v>341</v>
      </c>
      <c r="BZ53" t="s">
        <v>369</v>
      </c>
      <c r="CA53" t="s">
        <v>270</v>
      </c>
      <c r="CD53" t="s">
        <v>271</v>
      </c>
      <c r="CE53" t="s">
        <v>311</v>
      </c>
      <c r="CF53" t="s">
        <v>28</v>
      </c>
      <c r="CG53" t="s">
        <v>253</v>
      </c>
      <c r="CH53" t="s">
        <v>274</v>
      </c>
      <c r="CI53" t="s">
        <v>255</v>
      </c>
      <c r="CJ53" t="s">
        <v>272</v>
      </c>
      <c r="CK53" t="s">
        <v>444</v>
      </c>
      <c r="CM53" t="s">
        <v>256</v>
      </c>
      <c r="CU53">
        <v>16.5</v>
      </c>
      <c r="CW53" t="s">
        <v>360</v>
      </c>
      <c r="CX53">
        <v>6</v>
      </c>
      <c r="CY53">
        <v>0</v>
      </c>
      <c r="CZ53">
        <v>1</v>
      </c>
      <c r="DA53">
        <v>0.5</v>
      </c>
      <c r="DB53">
        <v>0.5</v>
      </c>
      <c r="DC53">
        <v>45</v>
      </c>
      <c r="DD53" s="14">
        <v>38</v>
      </c>
      <c r="DE53" s="14" t="s">
        <v>353</v>
      </c>
      <c r="DF53">
        <v>120</v>
      </c>
      <c r="DJ53" s="12"/>
    </row>
    <row r="54" spans="1:114" x14ac:dyDescent="0.25">
      <c r="A54" t="s">
        <v>356</v>
      </c>
      <c r="B54">
        <v>6</v>
      </c>
      <c r="C54" t="s">
        <v>360</v>
      </c>
      <c r="D54">
        <v>44432</v>
      </c>
      <c r="E54" t="s">
        <v>414</v>
      </c>
      <c r="F54" t="s">
        <v>400</v>
      </c>
      <c r="G54" t="s">
        <v>406</v>
      </c>
      <c r="H54" t="s">
        <v>422</v>
      </c>
      <c r="I54" t="s">
        <v>425</v>
      </c>
      <c r="J54" t="s">
        <v>291</v>
      </c>
      <c r="K54" t="s">
        <v>259</v>
      </c>
      <c r="L54" t="s">
        <v>277</v>
      </c>
      <c r="M54" t="s">
        <v>292</v>
      </c>
      <c r="N54">
        <v>10</v>
      </c>
      <c r="O54" t="s">
        <v>431</v>
      </c>
      <c r="Q54" t="s">
        <v>262</v>
      </c>
      <c r="R54" t="s">
        <v>262</v>
      </c>
      <c r="S54">
        <v>60</v>
      </c>
      <c r="T54" t="s">
        <v>439</v>
      </c>
      <c r="U54">
        <v>45</v>
      </c>
      <c r="V54" t="s">
        <v>286</v>
      </c>
      <c r="W54">
        <v>105</v>
      </c>
      <c r="X54" t="s">
        <v>442</v>
      </c>
      <c r="AP54">
        <v>18</v>
      </c>
      <c r="AQ54" t="s">
        <v>356</v>
      </c>
      <c r="AR54" t="s">
        <v>5</v>
      </c>
      <c r="AT54">
        <v>3</v>
      </c>
      <c r="AU54" t="s">
        <v>316</v>
      </c>
      <c r="AV54" t="s">
        <v>372</v>
      </c>
      <c r="AW54" s="1"/>
      <c r="AY54">
        <v>7</v>
      </c>
      <c r="AZ54">
        <v>4</v>
      </c>
      <c r="BA54">
        <v>11</v>
      </c>
      <c r="BL54" t="s">
        <v>372</v>
      </c>
      <c r="BM54" t="s">
        <v>341</v>
      </c>
      <c r="BZ54" t="s">
        <v>5</v>
      </c>
      <c r="CA54" t="s">
        <v>27</v>
      </c>
      <c r="CC54" t="s">
        <v>28</v>
      </c>
      <c r="CD54" t="s">
        <v>252</v>
      </c>
      <c r="CE54" t="s">
        <v>318</v>
      </c>
      <c r="CF54" t="s">
        <v>272</v>
      </c>
      <c r="CH54" t="s">
        <v>254</v>
      </c>
      <c r="CJ54" t="s">
        <v>28</v>
      </c>
      <c r="CK54" t="s">
        <v>443</v>
      </c>
      <c r="CW54" t="s">
        <v>360</v>
      </c>
      <c r="CX54">
        <v>6</v>
      </c>
      <c r="CY54">
        <v>0</v>
      </c>
      <c r="CZ54">
        <v>1</v>
      </c>
      <c r="DA54">
        <v>0.5</v>
      </c>
      <c r="DB54">
        <v>0.5</v>
      </c>
      <c r="DC54">
        <v>45</v>
      </c>
      <c r="DD54" s="14">
        <v>38</v>
      </c>
      <c r="DE54" s="14" t="s">
        <v>353</v>
      </c>
      <c r="DF54">
        <v>120</v>
      </c>
      <c r="DJ54" s="12"/>
    </row>
    <row r="55" spans="1:114" x14ac:dyDescent="0.25">
      <c r="A55" t="s">
        <v>356</v>
      </c>
      <c r="B55">
        <v>6</v>
      </c>
      <c r="C55" t="s">
        <v>360</v>
      </c>
      <c r="D55">
        <v>44432</v>
      </c>
      <c r="E55" t="s">
        <v>414</v>
      </c>
      <c r="F55" t="s">
        <v>400</v>
      </c>
      <c r="G55" t="s">
        <v>406</v>
      </c>
      <c r="H55" t="s">
        <v>422</v>
      </c>
      <c r="I55" t="s">
        <v>425</v>
      </c>
      <c r="J55" t="s">
        <v>291</v>
      </c>
      <c r="K55" t="s">
        <v>259</v>
      </c>
      <c r="L55" t="s">
        <v>277</v>
      </c>
      <c r="M55" t="s">
        <v>292</v>
      </c>
      <c r="N55">
        <v>10</v>
      </c>
      <c r="O55" t="s">
        <v>431</v>
      </c>
      <c r="Q55" t="s">
        <v>262</v>
      </c>
      <c r="R55" t="s">
        <v>262</v>
      </c>
      <c r="S55">
        <v>60</v>
      </c>
      <c r="T55" t="s">
        <v>439</v>
      </c>
      <c r="U55">
        <v>45</v>
      </c>
      <c r="V55" t="s">
        <v>286</v>
      </c>
      <c r="W55">
        <v>105</v>
      </c>
      <c r="X55" t="s">
        <v>442</v>
      </c>
      <c r="AP55">
        <v>17</v>
      </c>
      <c r="AQ55" t="s">
        <v>356</v>
      </c>
      <c r="AR55" t="s">
        <v>369</v>
      </c>
      <c r="AT55">
        <v>2</v>
      </c>
      <c r="AU55" t="s">
        <v>316</v>
      </c>
      <c r="AV55" t="s">
        <v>371</v>
      </c>
      <c r="AW55" s="1"/>
      <c r="AY55">
        <v>1</v>
      </c>
      <c r="AZ55">
        <v>3</v>
      </c>
      <c r="BA55">
        <v>4</v>
      </c>
      <c r="BL55" t="s">
        <v>371</v>
      </c>
      <c r="BM55" t="s">
        <v>341</v>
      </c>
      <c r="BZ55" t="s">
        <v>369</v>
      </c>
      <c r="CA55" t="s">
        <v>270</v>
      </c>
      <c r="CD55" t="s">
        <v>271</v>
      </c>
      <c r="CE55" t="s">
        <v>311</v>
      </c>
      <c r="CF55" t="s">
        <v>28</v>
      </c>
      <c r="CG55" t="s">
        <v>253</v>
      </c>
      <c r="CH55" t="s">
        <v>274</v>
      </c>
      <c r="CI55" t="s">
        <v>255</v>
      </c>
      <c r="CJ55" t="s">
        <v>272</v>
      </c>
      <c r="CK55" t="s">
        <v>444</v>
      </c>
      <c r="CM55" t="s">
        <v>256</v>
      </c>
      <c r="CU55">
        <v>16.5</v>
      </c>
      <c r="CW55" t="s">
        <v>360</v>
      </c>
      <c r="CX55">
        <v>6</v>
      </c>
      <c r="CY55">
        <v>0</v>
      </c>
      <c r="CZ55">
        <v>1</v>
      </c>
      <c r="DA55">
        <v>0.5</v>
      </c>
      <c r="DB55">
        <v>0.5</v>
      </c>
      <c r="DC55">
        <v>45</v>
      </c>
      <c r="DD55" s="14">
        <v>38</v>
      </c>
      <c r="DE55" s="14" t="s">
        <v>353</v>
      </c>
      <c r="DF55">
        <v>120</v>
      </c>
      <c r="DJ55" s="12"/>
    </row>
    <row r="56" spans="1:114" x14ac:dyDescent="0.25">
      <c r="A56" t="s">
        <v>514</v>
      </c>
      <c r="B56">
        <v>7</v>
      </c>
      <c r="D56">
        <v>44165</v>
      </c>
      <c r="AH56" t="s">
        <v>518</v>
      </c>
      <c r="AI56" t="s">
        <v>332</v>
      </c>
      <c r="AK56" t="s">
        <v>488</v>
      </c>
      <c r="AM56" t="s">
        <v>512</v>
      </c>
      <c r="AN56">
        <v>220</v>
      </c>
      <c r="AO56" t="s">
        <v>490</v>
      </c>
      <c r="AP56">
        <v>20</v>
      </c>
      <c r="AQ56" t="s">
        <v>514</v>
      </c>
      <c r="AR56" t="s">
        <v>532</v>
      </c>
      <c r="AT56">
        <v>1</v>
      </c>
      <c r="AU56" t="s">
        <v>336</v>
      </c>
      <c r="AW56" s="1"/>
      <c r="AY56">
        <v>1.5</v>
      </c>
      <c r="AZ56">
        <v>0</v>
      </c>
      <c r="BA56">
        <v>1.5</v>
      </c>
      <c r="BD56" t="s">
        <v>473</v>
      </c>
      <c r="BS56" t="s">
        <v>533</v>
      </c>
      <c r="BW56" t="s">
        <v>203</v>
      </c>
      <c r="BX56" t="s">
        <v>551</v>
      </c>
      <c r="BZ56" t="s">
        <v>532</v>
      </c>
      <c r="DD56" s="14"/>
      <c r="DE56" s="14"/>
      <c r="DJ56" s="12"/>
    </row>
    <row r="57" spans="1:114" x14ac:dyDescent="0.25">
      <c r="A57" t="s">
        <v>357</v>
      </c>
      <c r="B57">
        <v>7</v>
      </c>
      <c r="C57" t="s">
        <v>361</v>
      </c>
      <c r="D57">
        <v>44433</v>
      </c>
      <c r="E57" t="s">
        <v>415</v>
      </c>
      <c r="F57" t="s">
        <v>400</v>
      </c>
      <c r="G57" t="s">
        <v>407</v>
      </c>
      <c r="H57" t="s">
        <v>423</v>
      </c>
      <c r="I57" t="s">
        <v>425</v>
      </c>
      <c r="J57" t="s">
        <v>324</v>
      </c>
      <c r="L57" t="s">
        <v>258</v>
      </c>
      <c r="N57">
        <v>32</v>
      </c>
      <c r="O57" t="s">
        <v>432</v>
      </c>
      <c r="R57" t="s">
        <v>262</v>
      </c>
      <c r="S57">
        <v>70</v>
      </c>
      <c r="T57" t="s">
        <v>440</v>
      </c>
      <c r="U57">
        <v>45</v>
      </c>
      <c r="V57" t="s">
        <v>332</v>
      </c>
      <c r="W57">
        <v>60</v>
      </c>
      <c r="Z57" t="s">
        <v>306</v>
      </c>
      <c r="AE57" t="s">
        <v>326</v>
      </c>
      <c r="AP57">
        <v>32</v>
      </c>
      <c r="AQ57" t="s">
        <v>357</v>
      </c>
      <c r="AR57" t="s">
        <v>452</v>
      </c>
      <c r="AT57">
        <v>4</v>
      </c>
      <c r="AU57" t="s">
        <v>264</v>
      </c>
      <c r="AV57" t="s">
        <v>372</v>
      </c>
      <c r="AW57" s="1"/>
      <c r="AY57">
        <v>7</v>
      </c>
      <c r="AZ57">
        <v>19</v>
      </c>
      <c r="BA57">
        <v>26</v>
      </c>
      <c r="BL57" t="s">
        <v>372</v>
      </c>
      <c r="BM57" t="s">
        <v>341</v>
      </c>
      <c r="BZ57" t="s">
        <v>452</v>
      </c>
      <c r="CA57" t="s">
        <v>27</v>
      </c>
      <c r="CD57" t="s">
        <v>288</v>
      </c>
      <c r="CE57" t="s">
        <v>301</v>
      </c>
      <c r="CF57" t="s">
        <v>272</v>
      </c>
      <c r="CG57" t="s">
        <v>273</v>
      </c>
      <c r="CH57" t="s">
        <v>290</v>
      </c>
      <c r="CI57" t="s">
        <v>274</v>
      </c>
      <c r="CK57" t="s">
        <v>445</v>
      </c>
      <c r="CM57" t="s">
        <v>256</v>
      </c>
      <c r="CW57" t="s">
        <v>361</v>
      </c>
      <c r="CX57">
        <v>7</v>
      </c>
      <c r="CY57">
        <v>0.2</v>
      </c>
      <c r="CZ57">
        <v>0.2</v>
      </c>
      <c r="DA57">
        <v>1</v>
      </c>
      <c r="DB57">
        <v>0.46666666666666662</v>
      </c>
      <c r="DC57">
        <v>48.2</v>
      </c>
      <c r="DD57" s="14">
        <v>41</v>
      </c>
      <c r="DE57" s="14" t="s">
        <v>353</v>
      </c>
      <c r="DF57">
        <v>120</v>
      </c>
      <c r="DJ57" s="12"/>
    </row>
    <row r="58" spans="1:114" x14ac:dyDescent="0.25">
      <c r="A58" t="s">
        <v>357</v>
      </c>
      <c r="B58">
        <v>7</v>
      </c>
      <c r="C58" t="s">
        <v>361</v>
      </c>
      <c r="D58">
        <v>44433</v>
      </c>
      <c r="E58" t="s">
        <v>415</v>
      </c>
      <c r="F58" t="s">
        <v>400</v>
      </c>
      <c r="G58" t="s">
        <v>407</v>
      </c>
      <c r="H58" t="s">
        <v>423</v>
      </c>
      <c r="I58" t="s">
        <v>425</v>
      </c>
      <c r="J58" t="s">
        <v>324</v>
      </c>
      <c r="L58" t="s">
        <v>258</v>
      </c>
      <c r="N58">
        <v>32</v>
      </c>
      <c r="O58" t="s">
        <v>432</v>
      </c>
      <c r="R58" t="s">
        <v>262</v>
      </c>
      <c r="S58">
        <v>70</v>
      </c>
      <c r="T58" t="s">
        <v>440</v>
      </c>
      <c r="U58">
        <v>45</v>
      </c>
      <c r="V58" t="s">
        <v>332</v>
      </c>
      <c r="W58">
        <v>60</v>
      </c>
      <c r="Z58" t="s">
        <v>306</v>
      </c>
      <c r="AE58" t="s">
        <v>326</v>
      </c>
      <c r="AP58">
        <v>33</v>
      </c>
      <c r="AQ58" t="s">
        <v>357</v>
      </c>
      <c r="AR58" t="s">
        <v>453</v>
      </c>
      <c r="AT58">
        <v>5</v>
      </c>
      <c r="AU58" t="s">
        <v>264</v>
      </c>
      <c r="AV58" t="s">
        <v>372</v>
      </c>
      <c r="AW58" s="1"/>
      <c r="AY58">
        <v>9</v>
      </c>
      <c r="AZ58">
        <v>26</v>
      </c>
      <c r="BA58">
        <v>35</v>
      </c>
      <c r="BL58" t="s">
        <v>372</v>
      </c>
      <c r="BM58" t="s">
        <v>341</v>
      </c>
      <c r="BZ58" t="s">
        <v>453</v>
      </c>
      <c r="CA58" t="s">
        <v>270</v>
      </c>
      <c r="CD58" t="s">
        <v>301</v>
      </c>
      <c r="CE58" t="s">
        <v>288</v>
      </c>
      <c r="CF58" t="s">
        <v>28</v>
      </c>
      <c r="CG58" t="s">
        <v>289</v>
      </c>
      <c r="CH58" t="s">
        <v>303</v>
      </c>
      <c r="CI58" t="s">
        <v>290</v>
      </c>
      <c r="CJ58" t="s">
        <v>28</v>
      </c>
      <c r="CK58" t="s">
        <v>446</v>
      </c>
      <c r="CM58" t="s">
        <v>275</v>
      </c>
      <c r="CU58">
        <v>21</v>
      </c>
      <c r="CW58" t="s">
        <v>361</v>
      </c>
      <c r="CX58">
        <v>7</v>
      </c>
      <c r="CY58">
        <v>0.2</v>
      </c>
      <c r="CZ58">
        <v>0.2</v>
      </c>
      <c r="DA58">
        <v>1</v>
      </c>
      <c r="DB58">
        <v>0.46666666666666662</v>
      </c>
      <c r="DC58">
        <v>48.2</v>
      </c>
      <c r="DD58" s="14">
        <v>41</v>
      </c>
      <c r="DE58" s="14" t="s">
        <v>353</v>
      </c>
      <c r="DF58">
        <v>120</v>
      </c>
      <c r="DJ58" s="12"/>
    </row>
    <row r="59" spans="1:114" x14ac:dyDescent="0.25">
      <c r="A59" t="s">
        <v>357</v>
      </c>
      <c r="B59">
        <v>7</v>
      </c>
      <c r="C59" t="s">
        <v>361</v>
      </c>
      <c r="D59">
        <v>44433</v>
      </c>
      <c r="E59" t="s">
        <v>415</v>
      </c>
      <c r="F59" t="s">
        <v>400</v>
      </c>
      <c r="G59" t="s">
        <v>407</v>
      </c>
      <c r="H59" t="s">
        <v>423</v>
      </c>
      <c r="I59" t="s">
        <v>425</v>
      </c>
      <c r="J59" t="s">
        <v>324</v>
      </c>
      <c r="L59" t="s">
        <v>258</v>
      </c>
      <c r="N59">
        <v>32</v>
      </c>
      <c r="O59" t="s">
        <v>432</v>
      </c>
      <c r="R59" t="s">
        <v>262</v>
      </c>
      <c r="S59">
        <v>70</v>
      </c>
      <c r="T59" t="s">
        <v>440</v>
      </c>
      <c r="U59">
        <v>45</v>
      </c>
      <c r="V59" t="s">
        <v>332</v>
      </c>
      <c r="W59">
        <v>60</v>
      </c>
      <c r="Z59" t="s">
        <v>306</v>
      </c>
      <c r="AE59" t="s">
        <v>326</v>
      </c>
      <c r="AP59">
        <v>31</v>
      </c>
      <c r="AQ59" t="s">
        <v>357</v>
      </c>
      <c r="AR59" t="s">
        <v>369</v>
      </c>
      <c r="AT59">
        <v>3</v>
      </c>
      <c r="AU59" t="s">
        <v>264</v>
      </c>
      <c r="AV59" t="s">
        <v>367</v>
      </c>
      <c r="AW59" s="1"/>
      <c r="AY59">
        <v>8</v>
      </c>
      <c r="AZ59">
        <v>11</v>
      </c>
      <c r="BA59">
        <v>19</v>
      </c>
      <c r="BL59" t="s">
        <v>367</v>
      </c>
      <c r="BM59" t="s">
        <v>341</v>
      </c>
      <c r="BZ59" t="s">
        <v>369</v>
      </c>
      <c r="CA59" t="s">
        <v>270</v>
      </c>
      <c r="CD59" t="s">
        <v>271</v>
      </c>
      <c r="CE59" t="s">
        <v>311</v>
      </c>
      <c r="CF59" t="s">
        <v>28</v>
      </c>
      <c r="CG59" t="s">
        <v>253</v>
      </c>
      <c r="CH59" t="s">
        <v>274</v>
      </c>
      <c r="CI59" t="s">
        <v>255</v>
      </c>
      <c r="CJ59" t="s">
        <v>272</v>
      </c>
      <c r="CK59" t="s">
        <v>444</v>
      </c>
      <c r="CM59" t="s">
        <v>256</v>
      </c>
      <c r="CU59">
        <v>16.5</v>
      </c>
      <c r="CW59" t="s">
        <v>361</v>
      </c>
      <c r="CX59">
        <v>7</v>
      </c>
      <c r="CY59">
        <v>0.2</v>
      </c>
      <c r="CZ59">
        <v>0.2</v>
      </c>
      <c r="DA59">
        <v>1</v>
      </c>
      <c r="DB59">
        <v>0.46666666666666662</v>
      </c>
      <c r="DC59">
        <v>48.2</v>
      </c>
      <c r="DD59" s="14">
        <v>41</v>
      </c>
      <c r="DE59" s="14" t="s">
        <v>353</v>
      </c>
      <c r="DF59">
        <v>120</v>
      </c>
      <c r="DJ59" s="12"/>
    </row>
    <row r="60" spans="1:114" x14ac:dyDescent="0.25">
      <c r="A60" t="s">
        <v>357</v>
      </c>
      <c r="B60">
        <v>7</v>
      </c>
      <c r="C60" t="s">
        <v>361</v>
      </c>
      <c r="D60">
        <v>44433</v>
      </c>
      <c r="E60" t="s">
        <v>415</v>
      </c>
      <c r="F60" t="s">
        <v>400</v>
      </c>
      <c r="G60" t="s">
        <v>407</v>
      </c>
      <c r="H60" t="s">
        <v>423</v>
      </c>
      <c r="I60" t="s">
        <v>425</v>
      </c>
      <c r="J60" t="s">
        <v>324</v>
      </c>
      <c r="L60" t="s">
        <v>258</v>
      </c>
      <c r="N60">
        <v>32</v>
      </c>
      <c r="O60" t="s">
        <v>432</v>
      </c>
      <c r="R60" t="s">
        <v>262</v>
      </c>
      <c r="S60">
        <v>70</v>
      </c>
      <c r="T60" t="s">
        <v>440</v>
      </c>
      <c r="U60">
        <v>45</v>
      </c>
      <c r="V60" t="s">
        <v>332</v>
      </c>
      <c r="W60">
        <v>60</v>
      </c>
      <c r="Z60" t="s">
        <v>306</v>
      </c>
      <c r="AE60" t="s">
        <v>326</v>
      </c>
      <c r="AP60">
        <v>29</v>
      </c>
      <c r="AQ60" t="s">
        <v>357</v>
      </c>
      <c r="AR60" t="s">
        <v>451</v>
      </c>
      <c r="AT60">
        <v>1</v>
      </c>
      <c r="AU60" t="s">
        <v>264</v>
      </c>
      <c r="AV60" t="s">
        <v>367</v>
      </c>
      <c r="AW60" s="1"/>
      <c r="AY60">
        <v>5</v>
      </c>
      <c r="AZ60">
        <v>0</v>
      </c>
      <c r="BA60">
        <v>5</v>
      </c>
      <c r="BL60" t="s">
        <v>367</v>
      </c>
      <c r="BM60" t="s">
        <v>341</v>
      </c>
      <c r="BZ60" t="s">
        <v>451</v>
      </c>
      <c r="CA60" t="s">
        <v>27</v>
      </c>
      <c r="CC60" t="s">
        <v>28</v>
      </c>
      <c r="CW60" t="s">
        <v>361</v>
      </c>
      <c r="CX60">
        <v>7</v>
      </c>
      <c r="CY60">
        <v>0.2</v>
      </c>
      <c r="CZ60">
        <v>0.2</v>
      </c>
      <c r="DA60">
        <v>1</v>
      </c>
      <c r="DB60">
        <v>0.46666666666666662</v>
      </c>
      <c r="DC60">
        <v>48.2</v>
      </c>
      <c r="DD60" s="14">
        <v>41</v>
      </c>
      <c r="DE60" s="14" t="s">
        <v>353</v>
      </c>
      <c r="DF60">
        <v>120</v>
      </c>
      <c r="DJ60" s="12"/>
    </row>
    <row r="61" spans="1:114" x14ac:dyDescent="0.25">
      <c r="A61" t="s">
        <v>357</v>
      </c>
      <c r="B61">
        <v>7</v>
      </c>
      <c r="C61" t="s">
        <v>361</v>
      </c>
      <c r="D61">
        <v>44433</v>
      </c>
      <c r="E61" t="s">
        <v>415</v>
      </c>
      <c r="F61" t="s">
        <v>400</v>
      </c>
      <c r="G61" t="s">
        <v>407</v>
      </c>
      <c r="H61" t="s">
        <v>423</v>
      </c>
      <c r="I61" t="s">
        <v>425</v>
      </c>
      <c r="J61" t="s">
        <v>324</v>
      </c>
      <c r="L61" t="s">
        <v>258</v>
      </c>
      <c r="N61">
        <v>32</v>
      </c>
      <c r="O61" t="s">
        <v>432</v>
      </c>
      <c r="R61" t="s">
        <v>262</v>
      </c>
      <c r="S61">
        <v>70</v>
      </c>
      <c r="T61" t="s">
        <v>440</v>
      </c>
      <c r="U61">
        <v>45</v>
      </c>
      <c r="V61" t="s">
        <v>332</v>
      </c>
      <c r="W61">
        <v>60</v>
      </c>
      <c r="Z61" t="s">
        <v>306</v>
      </c>
      <c r="AE61" t="s">
        <v>326</v>
      </c>
      <c r="AP61">
        <v>30</v>
      </c>
      <c r="AQ61" t="s">
        <v>357</v>
      </c>
      <c r="AR61" t="s">
        <v>5</v>
      </c>
      <c r="AT61">
        <v>2</v>
      </c>
      <c r="AU61" t="s">
        <v>264</v>
      </c>
      <c r="AV61" t="s">
        <v>367</v>
      </c>
      <c r="AW61" s="1"/>
      <c r="AY61">
        <v>6</v>
      </c>
      <c r="AZ61">
        <v>5</v>
      </c>
      <c r="BA61">
        <v>11</v>
      </c>
      <c r="BL61" t="s">
        <v>367</v>
      </c>
      <c r="BM61" t="s">
        <v>341</v>
      </c>
      <c r="BZ61" t="s">
        <v>5</v>
      </c>
      <c r="CA61" t="s">
        <v>27</v>
      </c>
      <c r="CC61" t="s">
        <v>28</v>
      </c>
      <c r="CD61" t="s">
        <v>252</v>
      </c>
      <c r="CE61" t="s">
        <v>318</v>
      </c>
      <c r="CF61" t="s">
        <v>272</v>
      </c>
      <c r="CH61" t="s">
        <v>254</v>
      </c>
      <c r="CJ61" t="s">
        <v>28</v>
      </c>
      <c r="CK61" t="s">
        <v>443</v>
      </c>
      <c r="CW61" t="s">
        <v>361</v>
      </c>
      <c r="CX61">
        <v>7</v>
      </c>
      <c r="CY61">
        <v>0.2</v>
      </c>
      <c r="CZ61">
        <v>0.2</v>
      </c>
      <c r="DA61">
        <v>1</v>
      </c>
      <c r="DB61">
        <v>0.46666666666666662</v>
      </c>
      <c r="DC61">
        <v>48.2</v>
      </c>
      <c r="DD61" s="14">
        <v>41</v>
      </c>
      <c r="DE61" s="14" t="s">
        <v>353</v>
      </c>
      <c r="DF61">
        <v>120</v>
      </c>
      <c r="DJ61" s="12"/>
    </row>
    <row r="62" spans="1:114" x14ac:dyDescent="0.25">
      <c r="A62" t="s">
        <v>515</v>
      </c>
      <c r="B62">
        <v>8</v>
      </c>
      <c r="D62">
        <v>44165</v>
      </c>
      <c r="AH62" t="s">
        <v>510</v>
      </c>
      <c r="AI62" t="s">
        <v>332</v>
      </c>
      <c r="AJ62" t="s">
        <v>511</v>
      </c>
      <c r="AK62" t="s">
        <v>488</v>
      </c>
      <c r="AM62" t="s">
        <v>512</v>
      </c>
      <c r="AN62">
        <v>218</v>
      </c>
      <c r="AO62" t="s">
        <v>519</v>
      </c>
      <c r="AP62">
        <v>22</v>
      </c>
      <c r="AQ62" t="s">
        <v>515</v>
      </c>
      <c r="AR62" t="s">
        <v>534</v>
      </c>
      <c r="AT62">
        <v>2</v>
      </c>
      <c r="AU62" t="s">
        <v>336</v>
      </c>
      <c r="AW62" s="1"/>
      <c r="AY62">
        <v>0.5</v>
      </c>
      <c r="AZ62">
        <v>0.5</v>
      </c>
      <c r="BA62">
        <v>1</v>
      </c>
      <c r="BD62" t="s">
        <v>536</v>
      </c>
      <c r="BS62" t="s">
        <v>525</v>
      </c>
      <c r="BW62" t="s">
        <v>537</v>
      </c>
      <c r="BX62" t="s">
        <v>553</v>
      </c>
      <c r="BZ62" t="s">
        <v>534</v>
      </c>
      <c r="DD62" s="14"/>
      <c r="DE62" s="14"/>
      <c r="DJ62" s="12"/>
    </row>
    <row r="63" spans="1:114" x14ac:dyDescent="0.25">
      <c r="A63" t="s">
        <v>515</v>
      </c>
      <c r="B63">
        <v>8</v>
      </c>
      <c r="D63">
        <v>44165</v>
      </c>
      <c r="AH63" t="s">
        <v>510</v>
      </c>
      <c r="AI63" t="s">
        <v>332</v>
      </c>
      <c r="AJ63" t="s">
        <v>511</v>
      </c>
      <c r="AK63" t="s">
        <v>488</v>
      </c>
      <c r="AM63" t="s">
        <v>512</v>
      </c>
      <c r="AN63">
        <v>218</v>
      </c>
      <c r="AO63" t="s">
        <v>519</v>
      </c>
      <c r="AP63">
        <v>21</v>
      </c>
      <c r="AQ63" t="s">
        <v>515</v>
      </c>
      <c r="AT63">
        <v>1</v>
      </c>
      <c r="AU63" t="s">
        <v>336</v>
      </c>
      <c r="AW63" s="1"/>
      <c r="AY63">
        <v>0.5</v>
      </c>
      <c r="AZ63">
        <v>0</v>
      </c>
      <c r="BA63">
        <v>0.5</v>
      </c>
      <c r="BD63" t="s">
        <v>535</v>
      </c>
      <c r="BS63" t="s">
        <v>524</v>
      </c>
      <c r="BX63" t="s">
        <v>553</v>
      </c>
      <c r="DD63" s="14"/>
      <c r="DE63" s="14"/>
      <c r="DJ63" s="12"/>
    </row>
    <row r="64" spans="1:114" x14ac:dyDescent="0.25">
      <c r="A64" t="s">
        <v>362</v>
      </c>
      <c r="B64">
        <v>8</v>
      </c>
      <c r="C64" t="s">
        <v>374</v>
      </c>
      <c r="D64">
        <v>44434</v>
      </c>
      <c r="E64" t="s">
        <v>416</v>
      </c>
      <c r="F64" t="s">
        <v>400</v>
      </c>
      <c r="G64" t="s">
        <v>408</v>
      </c>
      <c r="H64" t="s">
        <v>424</v>
      </c>
      <c r="I64" t="s">
        <v>425</v>
      </c>
      <c r="N64">
        <v>100</v>
      </c>
      <c r="O64" t="s">
        <v>433</v>
      </c>
      <c r="P64" t="s">
        <v>262</v>
      </c>
      <c r="R64" t="s">
        <v>262</v>
      </c>
      <c r="S64">
        <v>80</v>
      </c>
      <c r="T64" t="s">
        <v>441</v>
      </c>
      <c r="U64">
        <v>45</v>
      </c>
      <c r="V64" t="s">
        <v>286</v>
      </c>
      <c r="W64">
        <v>15</v>
      </c>
      <c r="X64" t="s">
        <v>442</v>
      </c>
      <c r="Z64" t="s">
        <v>442</v>
      </c>
      <c r="AG64" t="s">
        <v>442</v>
      </c>
      <c r="AP64">
        <v>36</v>
      </c>
      <c r="AQ64" t="s">
        <v>362</v>
      </c>
      <c r="AR64" t="s">
        <v>454</v>
      </c>
      <c r="AT64">
        <v>3</v>
      </c>
      <c r="AU64" t="s">
        <v>295</v>
      </c>
      <c r="AV64" t="s">
        <v>295</v>
      </c>
      <c r="AW64" s="1"/>
      <c r="AY64">
        <v>3</v>
      </c>
      <c r="AZ64">
        <v>3</v>
      </c>
      <c r="BA64">
        <v>6</v>
      </c>
      <c r="BL64" t="s">
        <v>376</v>
      </c>
      <c r="BM64" t="s">
        <v>341</v>
      </c>
      <c r="BZ64" t="s">
        <v>454</v>
      </c>
      <c r="CA64" t="s">
        <v>27</v>
      </c>
      <c r="CD64" t="s">
        <v>311</v>
      </c>
      <c r="CE64" t="s">
        <v>271</v>
      </c>
      <c r="CF64" t="s">
        <v>272</v>
      </c>
      <c r="CG64" t="s">
        <v>302</v>
      </c>
      <c r="CH64" t="s">
        <v>312</v>
      </c>
      <c r="CJ64" t="s">
        <v>272</v>
      </c>
      <c r="CK64" t="s">
        <v>447</v>
      </c>
      <c r="CM64" t="s">
        <v>275</v>
      </c>
      <c r="CU64">
        <v>23.9</v>
      </c>
      <c r="CW64" t="s">
        <v>374</v>
      </c>
      <c r="CX64">
        <v>8</v>
      </c>
      <c r="DB64" t="s">
        <v>343</v>
      </c>
      <c r="DC64" t="s">
        <v>343</v>
      </c>
      <c r="DD64" s="14" t="s">
        <v>343</v>
      </c>
      <c r="DE64" s="14" t="s">
        <v>343</v>
      </c>
      <c r="DF64" t="s">
        <v>343</v>
      </c>
      <c r="DJ64" s="12"/>
    </row>
    <row r="65" spans="1:114" x14ac:dyDescent="0.25">
      <c r="A65" t="s">
        <v>362</v>
      </c>
      <c r="B65">
        <v>8</v>
      </c>
      <c r="C65" t="s">
        <v>374</v>
      </c>
      <c r="D65">
        <v>44434</v>
      </c>
      <c r="E65" t="s">
        <v>416</v>
      </c>
      <c r="F65" t="s">
        <v>400</v>
      </c>
      <c r="G65" t="s">
        <v>408</v>
      </c>
      <c r="H65" t="s">
        <v>424</v>
      </c>
      <c r="I65" t="s">
        <v>425</v>
      </c>
      <c r="N65">
        <v>100</v>
      </c>
      <c r="O65" t="s">
        <v>433</v>
      </c>
      <c r="P65" t="s">
        <v>262</v>
      </c>
      <c r="R65" t="s">
        <v>262</v>
      </c>
      <c r="S65">
        <v>80</v>
      </c>
      <c r="T65" t="s">
        <v>441</v>
      </c>
      <c r="U65">
        <v>45</v>
      </c>
      <c r="V65" t="s">
        <v>286</v>
      </c>
      <c r="W65">
        <v>15</v>
      </c>
      <c r="X65" t="s">
        <v>442</v>
      </c>
      <c r="Z65" t="s">
        <v>442</v>
      </c>
      <c r="AG65" t="s">
        <v>442</v>
      </c>
      <c r="AP65">
        <v>37</v>
      </c>
      <c r="AQ65" t="s">
        <v>362</v>
      </c>
      <c r="AR65" t="s">
        <v>369</v>
      </c>
      <c r="AT65">
        <v>4</v>
      </c>
      <c r="AU65" t="s">
        <v>295</v>
      </c>
      <c r="AV65" t="s">
        <v>295</v>
      </c>
      <c r="AW65" s="1"/>
      <c r="AY65">
        <v>4</v>
      </c>
      <c r="AZ65">
        <v>6</v>
      </c>
      <c r="BA65">
        <v>10</v>
      </c>
      <c r="BL65" t="s">
        <v>376</v>
      </c>
      <c r="BM65" t="s">
        <v>341</v>
      </c>
      <c r="BZ65" t="s">
        <v>369</v>
      </c>
      <c r="CA65" t="s">
        <v>270</v>
      </c>
      <c r="CD65" t="s">
        <v>271</v>
      </c>
      <c r="CE65" t="s">
        <v>311</v>
      </c>
      <c r="CF65" t="s">
        <v>28</v>
      </c>
      <c r="CG65" t="s">
        <v>253</v>
      </c>
      <c r="CH65" t="s">
        <v>274</v>
      </c>
      <c r="CI65" t="s">
        <v>255</v>
      </c>
      <c r="CJ65" t="s">
        <v>272</v>
      </c>
      <c r="CK65" t="s">
        <v>444</v>
      </c>
      <c r="CM65" t="s">
        <v>256</v>
      </c>
      <c r="CU65">
        <v>16.5</v>
      </c>
      <c r="CW65" t="s">
        <v>374</v>
      </c>
      <c r="CX65">
        <v>8</v>
      </c>
      <c r="DB65" t="s">
        <v>343</v>
      </c>
      <c r="DC65" t="s">
        <v>343</v>
      </c>
      <c r="DD65" s="14" t="s">
        <v>343</v>
      </c>
      <c r="DE65" s="14" t="s">
        <v>343</v>
      </c>
      <c r="DF65" t="s">
        <v>343</v>
      </c>
      <c r="DJ65" s="12"/>
    </row>
    <row r="66" spans="1:114" x14ac:dyDescent="0.25">
      <c r="A66" t="s">
        <v>362</v>
      </c>
      <c r="B66">
        <v>8</v>
      </c>
      <c r="C66" t="s">
        <v>374</v>
      </c>
      <c r="D66">
        <v>44434</v>
      </c>
      <c r="E66" t="s">
        <v>416</v>
      </c>
      <c r="F66" t="s">
        <v>400</v>
      </c>
      <c r="G66" t="s">
        <v>408</v>
      </c>
      <c r="H66" t="s">
        <v>424</v>
      </c>
      <c r="I66" t="s">
        <v>425</v>
      </c>
      <c r="N66">
        <v>100</v>
      </c>
      <c r="O66" t="s">
        <v>433</v>
      </c>
      <c r="P66" t="s">
        <v>262</v>
      </c>
      <c r="R66" t="s">
        <v>262</v>
      </c>
      <c r="S66">
        <v>80</v>
      </c>
      <c r="T66" t="s">
        <v>441</v>
      </c>
      <c r="U66">
        <v>45</v>
      </c>
      <c r="V66" t="s">
        <v>286</v>
      </c>
      <c r="W66">
        <v>15</v>
      </c>
      <c r="X66" t="s">
        <v>442</v>
      </c>
      <c r="Z66" t="s">
        <v>442</v>
      </c>
      <c r="AG66" t="s">
        <v>442</v>
      </c>
      <c r="AP66">
        <v>34</v>
      </c>
      <c r="AQ66" t="s">
        <v>362</v>
      </c>
      <c r="AR66" t="s">
        <v>455</v>
      </c>
      <c r="AT66">
        <v>1</v>
      </c>
      <c r="AU66" t="s">
        <v>295</v>
      </c>
      <c r="AV66" t="s">
        <v>460</v>
      </c>
      <c r="AW66" s="1"/>
      <c r="AY66">
        <v>1</v>
      </c>
      <c r="AZ66">
        <v>0</v>
      </c>
      <c r="BA66">
        <v>1</v>
      </c>
      <c r="BL66" t="s">
        <v>460</v>
      </c>
      <c r="BM66" t="s">
        <v>341</v>
      </c>
      <c r="BZ66" t="s">
        <v>455</v>
      </c>
      <c r="CA66" t="s">
        <v>270</v>
      </c>
      <c r="CD66" t="s">
        <v>318</v>
      </c>
      <c r="CE66" t="s">
        <v>252</v>
      </c>
      <c r="CK66" t="s">
        <v>448</v>
      </c>
      <c r="CM66" t="s">
        <v>256</v>
      </c>
      <c r="CW66" t="s">
        <v>374</v>
      </c>
      <c r="CX66">
        <v>8</v>
      </c>
      <c r="DB66" t="s">
        <v>343</v>
      </c>
      <c r="DC66" t="s">
        <v>343</v>
      </c>
      <c r="DD66" s="14" t="s">
        <v>343</v>
      </c>
      <c r="DE66" s="14" t="s">
        <v>343</v>
      </c>
      <c r="DF66" t="s">
        <v>343</v>
      </c>
      <c r="DJ66" s="12"/>
    </row>
    <row r="67" spans="1:114" x14ac:dyDescent="0.25">
      <c r="A67" t="s">
        <v>362</v>
      </c>
      <c r="B67">
        <v>8</v>
      </c>
      <c r="C67" t="s">
        <v>374</v>
      </c>
      <c r="D67">
        <v>44434</v>
      </c>
      <c r="E67" t="s">
        <v>416</v>
      </c>
      <c r="F67" t="s">
        <v>400</v>
      </c>
      <c r="G67" t="s">
        <v>408</v>
      </c>
      <c r="H67" t="s">
        <v>424</v>
      </c>
      <c r="I67" t="s">
        <v>425</v>
      </c>
      <c r="N67">
        <v>100</v>
      </c>
      <c r="O67" t="s">
        <v>433</v>
      </c>
      <c r="P67" t="s">
        <v>262</v>
      </c>
      <c r="R67" t="s">
        <v>262</v>
      </c>
      <c r="S67">
        <v>80</v>
      </c>
      <c r="T67" t="s">
        <v>441</v>
      </c>
      <c r="U67">
        <v>45</v>
      </c>
      <c r="V67" t="s">
        <v>286</v>
      </c>
      <c r="W67">
        <v>15</v>
      </c>
      <c r="X67" t="s">
        <v>442</v>
      </c>
      <c r="Z67" t="s">
        <v>442</v>
      </c>
      <c r="AG67" t="s">
        <v>442</v>
      </c>
      <c r="AP67">
        <v>35</v>
      </c>
      <c r="AQ67" t="s">
        <v>362</v>
      </c>
      <c r="AR67" t="s">
        <v>454</v>
      </c>
      <c r="AT67">
        <v>2</v>
      </c>
      <c r="AU67" t="s">
        <v>295</v>
      </c>
      <c r="AV67" t="s">
        <v>449</v>
      </c>
      <c r="AW67" s="1"/>
      <c r="AY67">
        <v>2</v>
      </c>
      <c r="AZ67">
        <v>1</v>
      </c>
      <c r="BA67">
        <v>3</v>
      </c>
      <c r="BL67" t="s">
        <v>449</v>
      </c>
      <c r="BM67" t="s">
        <v>341</v>
      </c>
      <c r="BZ67" t="s">
        <v>454</v>
      </c>
      <c r="CA67" t="s">
        <v>27</v>
      </c>
      <c r="CD67" t="s">
        <v>311</v>
      </c>
      <c r="CE67" t="s">
        <v>271</v>
      </c>
      <c r="CF67" t="s">
        <v>272</v>
      </c>
      <c r="CG67" t="s">
        <v>302</v>
      </c>
      <c r="CH67" t="s">
        <v>312</v>
      </c>
      <c r="CJ67" t="s">
        <v>272</v>
      </c>
      <c r="CK67" t="s">
        <v>447</v>
      </c>
      <c r="CM67" t="s">
        <v>275</v>
      </c>
      <c r="CU67">
        <v>23.9</v>
      </c>
      <c r="CW67" t="s">
        <v>374</v>
      </c>
      <c r="CX67">
        <v>8</v>
      </c>
      <c r="DB67" t="s">
        <v>343</v>
      </c>
      <c r="DC67" t="s">
        <v>343</v>
      </c>
      <c r="DD67" s="14" t="s">
        <v>343</v>
      </c>
      <c r="DE67" s="14" t="s">
        <v>343</v>
      </c>
      <c r="DF67" t="s">
        <v>343</v>
      </c>
      <c r="DJ67" s="12"/>
    </row>
    <row r="68" spans="1:114" x14ac:dyDescent="0.25">
      <c r="A68" t="s">
        <v>516</v>
      </c>
      <c r="B68">
        <v>9</v>
      </c>
      <c r="D68">
        <v>44165</v>
      </c>
      <c r="AH68" t="s">
        <v>520</v>
      </c>
      <c r="AI68" t="s">
        <v>332</v>
      </c>
      <c r="AK68" t="s">
        <v>488</v>
      </c>
      <c r="AM68" t="s">
        <v>512</v>
      </c>
      <c r="AN68" t="s">
        <v>521</v>
      </c>
      <c r="AO68" t="s">
        <v>519</v>
      </c>
      <c r="AP68">
        <v>25</v>
      </c>
      <c r="AQ68" t="s">
        <v>516</v>
      </c>
      <c r="AT68">
        <v>3</v>
      </c>
      <c r="AU68" t="s">
        <v>336</v>
      </c>
      <c r="AW68" s="1"/>
      <c r="AZ68">
        <v>2.2999999999999998</v>
      </c>
      <c r="BA68">
        <v>2.2999999999999998</v>
      </c>
      <c r="BD68" t="s">
        <v>472</v>
      </c>
      <c r="BS68" t="s">
        <v>543</v>
      </c>
      <c r="DD68" s="14"/>
      <c r="DE68" s="14"/>
      <c r="DJ68" s="12"/>
    </row>
    <row r="69" spans="1:114" x14ac:dyDescent="0.25">
      <c r="A69" t="s">
        <v>516</v>
      </c>
      <c r="B69">
        <v>9</v>
      </c>
      <c r="D69">
        <v>44165</v>
      </c>
      <c r="AH69" t="s">
        <v>520</v>
      </c>
      <c r="AI69" t="s">
        <v>332</v>
      </c>
      <c r="AK69" t="s">
        <v>488</v>
      </c>
      <c r="AM69" t="s">
        <v>512</v>
      </c>
      <c r="AN69" t="s">
        <v>521</v>
      </c>
      <c r="AO69" t="s">
        <v>519</v>
      </c>
      <c r="AP69">
        <v>24</v>
      </c>
      <c r="AQ69" t="s">
        <v>516</v>
      </c>
      <c r="AR69" t="s">
        <v>538</v>
      </c>
      <c r="AT69">
        <v>2</v>
      </c>
      <c r="AU69" t="s">
        <v>336</v>
      </c>
      <c r="AW69" s="1"/>
      <c r="AY69">
        <v>1.8</v>
      </c>
      <c r="AZ69">
        <v>0.49999999999999978</v>
      </c>
      <c r="BA69">
        <v>2.2999999999999998</v>
      </c>
      <c r="BD69" t="s">
        <v>546</v>
      </c>
      <c r="BS69" t="s">
        <v>542</v>
      </c>
      <c r="BW69" t="s">
        <v>537</v>
      </c>
      <c r="BX69" t="s">
        <v>555</v>
      </c>
      <c r="BZ69" t="s">
        <v>538</v>
      </c>
      <c r="DD69" s="14"/>
      <c r="DE69" s="14"/>
      <c r="DJ69" s="12"/>
    </row>
    <row r="70" spans="1:114" x14ac:dyDescent="0.25">
      <c r="A70" t="s">
        <v>516</v>
      </c>
      <c r="B70">
        <v>9</v>
      </c>
      <c r="D70">
        <v>44165</v>
      </c>
      <c r="AH70" t="s">
        <v>520</v>
      </c>
      <c r="AI70" t="s">
        <v>332</v>
      </c>
      <c r="AK70" t="s">
        <v>488</v>
      </c>
      <c r="AM70" t="s">
        <v>512</v>
      </c>
      <c r="AN70" t="s">
        <v>521</v>
      </c>
      <c r="AO70" t="s">
        <v>519</v>
      </c>
      <c r="AP70">
        <v>23</v>
      </c>
      <c r="AQ70" t="s">
        <v>516</v>
      </c>
      <c r="AT70">
        <v>1</v>
      </c>
      <c r="AU70" t="s">
        <v>336</v>
      </c>
      <c r="AW70" s="1"/>
      <c r="AY70">
        <v>0.5</v>
      </c>
      <c r="AZ70">
        <v>0</v>
      </c>
      <c r="BA70">
        <v>0.5</v>
      </c>
      <c r="BD70" t="s">
        <v>468</v>
      </c>
      <c r="BS70" t="s">
        <v>541</v>
      </c>
      <c r="BX70" t="s">
        <v>554</v>
      </c>
      <c r="DD70" s="14"/>
      <c r="DE70" s="14"/>
      <c r="DJ70" s="12"/>
    </row>
    <row r="71" spans="1:114" x14ac:dyDescent="0.25">
      <c r="A71" t="s">
        <v>517</v>
      </c>
      <c r="B71">
        <v>10</v>
      </c>
      <c r="D71">
        <v>44165</v>
      </c>
      <c r="AH71" t="s">
        <v>510</v>
      </c>
      <c r="AI71" t="s">
        <v>332</v>
      </c>
      <c r="AK71" t="s">
        <v>488</v>
      </c>
      <c r="AM71" t="s">
        <v>512</v>
      </c>
      <c r="AN71" t="s">
        <v>521</v>
      </c>
      <c r="AO71" t="s">
        <v>522</v>
      </c>
      <c r="AP71">
        <v>29</v>
      </c>
      <c r="AQ71" t="s">
        <v>517</v>
      </c>
      <c r="AR71" t="s">
        <v>540</v>
      </c>
      <c r="AT71">
        <v>4</v>
      </c>
      <c r="AU71" t="s">
        <v>336</v>
      </c>
      <c r="AW71" s="1"/>
      <c r="AY71">
        <v>0.2</v>
      </c>
      <c r="AZ71">
        <v>9.1</v>
      </c>
      <c r="BA71">
        <v>9.2999999999999989</v>
      </c>
      <c r="BD71" t="s">
        <v>474</v>
      </c>
      <c r="BS71" t="s">
        <v>545</v>
      </c>
      <c r="BW71" t="s">
        <v>108</v>
      </c>
      <c r="BX71" t="s">
        <v>556</v>
      </c>
      <c r="BZ71" t="s">
        <v>540</v>
      </c>
      <c r="DD71" s="14"/>
      <c r="DE71" s="14"/>
      <c r="DJ71" s="12"/>
    </row>
    <row r="72" spans="1:114" x14ac:dyDescent="0.25">
      <c r="A72" t="s">
        <v>517</v>
      </c>
      <c r="B72">
        <v>10</v>
      </c>
      <c r="D72">
        <v>44165</v>
      </c>
      <c r="AH72" t="s">
        <v>510</v>
      </c>
      <c r="AI72" t="s">
        <v>332</v>
      </c>
      <c r="AK72" t="s">
        <v>488</v>
      </c>
      <c r="AM72" t="s">
        <v>512</v>
      </c>
      <c r="AN72" t="s">
        <v>521</v>
      </c>
      <c r="AO72" t="s">
        <v>522</v>
      </c>
      <c r="AP72">
        <v>30</v>
      </c>
      <c r="AQ72" t="s">
        <v>517</v>
      </c>
      <c r="AT72">
        <v>5</v>
      </c>
      <c r="AU72" t="s">
        <v>336</v>
      </c>
      <c r="AW72" s="1"/>
      <c r="AZ72">
        <v>9.2999999999999989</v>
      </c>
      <c r="BA72">
        <v>9.2999999999999989</v>
      </c>
      <c r="BD72" t="s">
        <v>470</v>
      </c>
      <c r="BS72" t="s">
        <v>466</v>
      </c>
      <c r="DD72" s="14"/>
      <c r="DE72" s="14"/>
      <c r="DJ72" s="12"/>
    </row>
    <row r="73" spans="1:114" x14ac:dyDescent="0.25">
      <c r="A73" t="s">
        <v>517</v>
      </c>
      <c r="B73">
        <v>10</v>
      </c>
      <c r="D73">
        <v>44165</v>
      </c>
      <c r="AH73" t="s">
        <v>510</v>
      </c>
      <c r="AI73" t="s">
        <v>332</v>
      </c>
      <c r="AK73" t="s">
        <v>488</v>
      </c>
      <c r="AM73" t="s">
        <v>512</v>
      </c>
      <c r="AN73" t="s">
        <v>521</v>
      </c>
      <c r="AO73" t="s">
        <v>522</v>
      </c>
      <c r="AP73">
        <v>28</v>
      </c>
      <c r="AQ73" t="s">
        <v>517</v>
      </c>
      <c r="AT73">
        <v>3</v>
      </c>
      <c r="AU73" t="s">
        <v>336</v>
      </c>
      <c r="AW73" s="1"/>
      <c r="AY73">
        <v>8.5</v>
      </c>
      <c r="AZ73">
        <v>0.59999999999999964</v>
      </c>
      <c r="BA73">
        <v>9.1</v>
      </c>
      <c r="BD73" t="s">
        <v>470</v>
      </c>
      <c r="BS73" t="s">
        <v>544</v>
      </c>
      <c r="DD73" s="14"/>
      <c r="DE73" s="14"/>
      <c r="DJ73" s="12"/>
    </row>
    <row r="74" spans="1:114" x14ac:dyDescent="0.25">
      <c r="A74" t="s">
        <v>517</v>
      </c>
      <c r="B74">
        <v>10</v>
      </c>
      <c r="D74">
        <v>44165</v>
      </c>
      <c r="AH74" t="s">
        <v>510</v>
      </c>
      <c r="AI74" t="s">
        <v>332</v>
      </c>
      <c r="AK74" t="s">
        <v>488</v>
      </c>
      <c r="AM74" t="s">
        <v>512</v>
      </c>
      <c r="AN74" t="s">
        <v>521</v>
      </c>
      <c r="AO74" t="s">
        <v>522</v>
      </c>
      <c r="AP74">
        <v>26</v>
      </c>
      <c r="AQ74" t="s">
        <v>517</v>
      </c>
      <c r="AT74">
        <v>1</v>
      </c>
      <c r="AU74" t="s">
        <v>336</v>
      </c>
      <c r="AW74" s="1"/>
      <c r="AY74">
        <v>0.4</v>
      </c>
      <c r="AZ74">
        <v>0</v>
      </c>
      <c r="BA74">
        <v>0.4</v>
      </c>
      <c r="BD74" t="s">
        <v>547</v>
      </c>
      <c r="BS74" t="s">
        <v>541</v>
      </c>
      <c r="BX74" t="s">
        <v>554</v>
      </c>
      <c r="DD74" s="14"/>
      <c r="DE74" s="14"/>
      <c r="DJ74" s="12"/>
    </row>
    <row r="75" spans="1:114" x14ac:dyDescent="0.25">
      <c r="A75" t="s">
        <v>517</v>
      </c>
      <c r="B75">
        <v>10</v>
      </c>
      <c r="D75">
        <v>44165</v>
      </c>
      <c r="AH75" t="s">
        <v>510</v>
      </c>
      <c r="AI75" t="s">
        <v>332</v>
      </c>
      <c r="AK75" t="s">
        <v>488</v>
      </c>
      <c r="AM75" t="s">
        <v>512</v>
      </c>
      <c r="AN75" t="s">
        <v>521</v>
      </c>
      <c r="AO75" t="s">
        <v>522</v>
      </c>
      <c r="AP75">
        <v>27</v>
      </c>
      <c r="AQ75" t="s">
        <v>517</v>
      </c>
      <c r="AR75" t="s">
        <v>539</v>
      </c>
      <c r="AT75">
        <v>2</v>
      </c>
      <c r="AU75" t="s">
        <v>336</v>
      </c>
      <c r="AW75" s="1"/>
      <c r="AY75">
        <v>0.2</v>
      </c>
      <c r="AZ75">
        <v>0.40000000000000008</v>
      </c>
      <c r="BA75">
        <v>0.60000000000000009</v>
      </c>
      <c r="BD75" t="s">
        <v>470</v>
      </c>
      <c r="BS75" t="s">
        <v>525</v>
      </c>
      <c r="BW75" t="s">
        <v>537</v>
      </c>
      <c r="BX75" t="s">
        <v>553</v>
      </c>
      <c r="BZ75" t="s">
        <v>539</v>
      </c>
      <c r="DD75" s="14"/>
      <c r="DE75" s="14"/>
      <c r="DJ75" s="12"/>
    </row>
  </sheetData>
  <phoneticPr fontId="2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2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24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42</v>
      </c>
      <c r="AI1" t="s">
        <v>94</v>
      </c>
      <c r="AJ1" t="s">
        <v>95</v>
      </c>
      <c r="AK1" t="s">
        <v>96</v>
      </c>
      <c r="AL1" t="s">
        <v>344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409</v>
      </c>
      <c r="F2" t="s">
        <v>400</v>
      </c>
      <c r="G2" t="s">
        <v>401</v>
      </c>
      <c r="H2" t="s">
        <v>417</v>
      </c>
      <c r="I2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41" x14ac:dyDescent="0.25">
      <c r="A3" t="s">
        <v>216</v>
      </c>
      <c r="B3">
        <v>2</v>
      </c>
      <c r="C3" t="s">
        <v>349</v>
      </c>
      <c r="D3">
        <v>44428</v>
      </c>
      <c r="E3" t="s">
        <v>410</v>
      </c>
      <c r="F3" t="s">
        <v>400</v>
      </c>
      <c r="G3" t="s">
        <v>402</v>
      </c>
      <c r="H3" t="s">
        <v>418</v>
      </c>
      <c r="I3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41" x14ac:dyDescent="0.25">
      <c r="A4" t="s">
        <v>350</v>
      </c>
      <c r="B4">
        <v>3</v>
      </c>
      <c r="C4" t="s">
        <v>351</v>
      </c>
      <c r="D4">
        <v>44429</v>
      </c>
      <c r="E4" t="s">
        <v>411</v>
      </c>
      <c r="F4" t="s">
        <v>400</v>
      </c>
      <c r="G4" t="s">
        <v>403</v>
      </c>
      <c r="H4" t="s">
        <v>419</v>
      </c>
      <c r="I4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41" x14ac:dyDescent="0.25">
      <c r="A5" t="s">
        <v>354</v>
      </c>
      <c r="B5">
        <v>4</v>
      </c>
      <c r="C5" t="s">
        <v>358</v>
      </c>
      <c r="D5">
        <v>44430</v>
      </c>
      <c r="E5" t="s">
        <v>412</v>
      </c>
      <c r="F5" t="s">
        <v>400</v>
      </c>
      <c r="G5" t="s">
        <v>404</v>
      </c>
      <c r="H5" t="s">
        <v>420</v>
      </c>
      <c r="I5" t="s">
        <v>425</v>
      </c>
      <c r="J5" t="s">
        <v>304</v>
      </c>
      <c r="L5" t="s">
        <v>277</v>
      </c>
      <c r="M5" t="s">
        <v>260</v>
      </c>
      <c r="N5">
        <v>1.8</v>
      </c>
      <c r="O5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41" x14ac:dyDescent="0.25">
      <c r="A6" t="s">
        <v>355</v>
      </c>
      <c r="B6">
        <v>5</v>
      </c>
      <c r="C6" t="s">
        <v>359</v>
      </c>
      <c r="D6">
        <v>44431</v>
      </c>
      <c r="E6" t="s">
        <v>413</v>
      </c>
      <c r="F6" t="s">
        <v>400</v>
      </c>
      <c r="G6" t="s">
        <v>405</v>
      </c>
      <c r="H6" t="s">
        <v>421</v>
      </c>
      <c r="I6" t="s">
        <v>425</v>
      </c>
      <c r="J6" t="s">
        <v>276</v>
      </c>
      <c r="L6" t="s">
        <v>277</v>
      </c>
      <c r="M6" t="s">
        <v>279</v>
      </c>
      <c r="N6">
        <v>3.2</v>
      </c>
      <c r="O6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41" x14ac:dyDescent="0.25">
      <c r="A7" t="s">
        <v>356</v>
      </c>
      <c r="B7">
        <v>6</v>
      </c>
      <c r="C7" t="s">
        <v>360</v>
      </c>
      <c r="D7">
        <v>44432</v>
      </c>
      <c r="E7" t="s">
        <v>414</v>
      </c>
      <c r="F7" t="s">
        <v>400</v>
      </c>
      <c r="G7" t="s">
        <v>406</v>
      </c>
      <c r="H7" t="s">
        <v>422</v>
      </c>
      <c r="I7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41" x14ac:dyDescent="0.25">
      <c r="A8" t="s">
        <v>357</v>
      </c>
      <c r="B8">
        <v>7</v>
      </c>
      <c r="C8" t="s">
        <v>361</v>
      </c>
      <c r="D8">
        <v>44433</v>
      </c>
      <c r="E8" t="s">
        <v>415</v>
      </c>
      <c r="F8" t="s">
        <v>400</v>
      </c>
      <c r="G8" t="s">
        <v>407</v>
      </c>
      <c r="H8" t="s">
        <v>423</v>
      </c>
      <c r="I8" t="s">
        <v>425</v>
      </c>
      <c r="J8" t="s">
        <v>324</v>
      </c>
      <c r="L8" t="s">
        <v>258</v>
      </c>
      <c r="N8">
        <v>32</v>
      </c>
      <c r="O8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41" x14ac:dyDescent="0.25">
      <c r="A9" t="s">
        <v>362</v>
      </c>
      <c r="B9">
        <v>8</v>
      </c>
      <c r="C9" t="s">
        <v>374</v>
      </c>
      <c r="D9">
        <v>44434</v>
      </c>
      <c r="E9" t="s">
        <v>416</v>
      </c>
      <c r="F9" t="s">
        <v>400</v>
      </c>
      <c r="G9" t="s">
        <v>408</v>
      </c>
      <c r="H9" t="s">
        <v>424</v>
      </c>
      <c r="I9" t="s">
        <v>425</v>
      </c>
      <c r="N9">
        <v>100</v>
      </c>
      <c r="O9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41" x14ac:dyDescent="0.25">
      <c r="A10" t="s">
        <v>459</v>
      </c>
      <c r="B10">
        <v>0</v>
      </c>
    </row>
    <row r="11" spans="1:41" x14ac:dyDescent="0.25">
      <c r="A11" t="s">
        <v>3</v>
      </c>
      <c r="B11">
        <v>1</v>
      </c>
      <c r="D11">
        <v>44425</v>
      </c>
      <c r="E11" t="s">
        <v>463</v>
      </c>
      <c r="F11" t="s">
        <v>400</v>
      </c>
      <c r="G11" t="s">
        <v>464</v>
      </c>
      <c r="H11" t="s">
        <v>417</v>
      </c>
      <c r="I11" t="s">
        <v>425</v>
      </c>
    </row>
    <row r="12" spans="1:41" x14ac:dyDescent="0.25">
      <c r="A12" t="s">
        <v>461</v>
      </c>
      <c r="B12">
        <v>2</v>
      </c>
      <c r="D12">
        <v>44426</v>
      </c>
      <c r="E12" t="s">
        <v>463</v>
      </c>
      <c r="F12" t="s">
        <v>400</v>
      </c>
      <c r="G12" t="s">
        <v>464</v>
      </c>
      <c r="H12" t="s">
        <v>418</v>
      </c>
      <c r="I12" t="s">
        <v>425</v>
      </c>
    </row>
    <row r="13" spans="1:41" x14ac:dyDescent="0.25">
      <c r="A13" t="s">
        <v>462</v>
      </c>
      <c r="B13">
        <v>3</v>
      </c>
      <c r="D13">
        <v>44427</v>
      </c>
      <c r="E13" t="s">
        <v>463</v>
      </c>
      <c r="F13" t="s">
        <v>400</v>
      </c>
      <c r="G13" t="s">
        <v>464</v>
      </c>
      <c r="H13" t="s">
        <v>419</v>
      </c>
      <c r="I13" t="s">
        <v>425</v>
      </c>
    </row>
    <row r="14" spans="1:41" x14ac:dyDescent="0.25">
      <c r="A14" t="s">
        <v>467</v>
      </c>
      <c r="B14">
        <v>4</v>
      </c>
      <c r="D14">
        <v>44428</v>
      </c>
      <c r="E14" t="s">
        <v>463</v>
      </c>
      <c r="F14" t="s">
        <v>400</v>
      </c>
      <c r="G14" t="s">
        <v>464</v>
      </c>
      <c r="H14" t="s">
        <v>420</v>
      </c>
      <c r="I14" t="s">
        <v>425</v>
      </c>
    </row>
    <row r="15" spans="1:41" x14ac:dyDescent="0.25">
      <c r="A15" t="s">
        <v>4</v>
      </c>
      <c r="B15">
        <v>1</v>
      </c>
      <c r="D15">
        <v>44165</v>
      </c>
      <c r="AH15" t="s">
        <v>486</v>
      </c>
      <c r="AI15" t="s">
        <v>332</v>
      </c>
      <c r="AK15" t="s">
        <v>488</v>
      </c>
      <c r="AL15" t="s">
        <v>486</v>
      </c>
      <c r="AM15" t="s">
        <v>489</v>
      </c>
      <c r="AO15" t="s">
        <v>490</v>
      </c>
    </row>
    <row r="16" spans="1:41" x14ac:dyDescent="0.25">
      <c r="A16" t="s">
        <v>217</v>
      </c>
      <c r="B16">
        <v>2</v>
      </c>
      <c r="D16">
        <v>44165</v>
      </c>
      <c r="AH16" t="s">
        <v>486</v>
      </c>
      <c r="AI16" t="s">
        <v>332</v>
      </c>
      <c r="AK16" t="s">
        <v>488</v>
      </c>
      <c r="AL16" t="s">
        <v>486</v>
      </c>
      <c r="AM16" t="s">
        <v>489</v>
      </c>
      <c r="AO16" t="s">
        <v>493</v>
      </c>
    </row>
    <row r="17" spans="1:41" x14ac:dyDescent="0.25">
      <c r="A17" t="s">
        <v>218</v>
      </c>
      <c r="B17">
        <v>3</v>
      </c>
      <c r="D17">
        <v>44165</v>
      </c>
      <c r="AH17" t="s">
        <v>487</v>
      </c>
      <c r="AI17" t="s">
        <v>491</v>
      </c>
      <c r="AK17" t="s">
        <v>488</v>
      </c>
      <c r="AL17" t="s">
        <v>486</v>
      </c>
      <c r="AM17" t="s">
        <v>489</v>
      </c>
      <c r="AO17" t="s">
        <v>492</v>
      </c>
    </row>
    <row r="18" spans="1:41" x14ac:dyDescent="0.25">
      <c r="A18" t="s">
        <v>485</v>
      </c>
      <c r="B18">
        <v>4</v>
      </c>
      <c r="D18">
        <v>44165</v>
      </c>
      <c r="AH18" t="s">
        <v>487</v>
      </c>
      <c r="AI18" t="s">
        <v>494</v>
      </c>
      <c r="AK18" t="s">
        <v>488</v>
      </c>
      <c r="AL18" t="s">
        <v>486</v>
      </c>
      <c r="AM18" t="s">
        <v>489</v>
      </c>
      <c r="AO18" t="s">
        <v>492</v>
      </c>
    </row>
    <row r="19" spans="1:41" x14ac:dyDescent="0.25">
      <c r="A19" t="s">
        <v>508</v>
      </c>
      <c r="B19">
        <v>5</v>
      </c>
      <c r="D19">
        <v>44165</v>
      </c>
      <c r="AH19" t="s">
        <v>557</v>
      </c>
      <c r="AI19" t="s">
        <v>491</v>
      </c>
      <c r="AK19" t="s">
        <v>488</v>
      </c>
      <c r="AM19" t="s">
        <v>489</v>
      </c>
      <c r="AO19" t="s">
        <v>492</v>
      </c>
    </row>
    <row r="20" spans="1:41" x14ac:dyDescent="0.25">
      <c r="A20" t="s">
        <v>509</v>
      </c>
      <c r="B20">
        <v>6</v>
      </c>
      <c r="D20">
        <v>44165</v>
      </c>
      <c r="AH20" t="s">
        <v>510</v>
      </c>
      <c r="AI20" t="s">
        <v>332</v>
      </c>
      <c r="AJ20" t="s">
        <v>511</v>
      </c>
      <c r="AK20" t="s">
        <v>488</v>
      </c>
      <c r="AM20" t="s">
        <v>512</v>
      </c>
      <c r="AN20">
        <v>220</v>
      </c>
      <c r="AO20" t="s">
        <v>513</v>
      </c>
    </row>
    <row r="21" spans="1:41" x14ac:dyDescent="0.25">
      <c r="A21" t="s">
        <v>514</v>
      </c>
      <c r="B21">
        <v>7</v>
      </c>
      <c r="D21">
        <v>44165</v>
      </c>
      <c r="AH21" t="s">
        <v>518</v>
      </c>
      <c r="AI21" t="s">
        <v>332</v>
      </c>
      <c r="AK21" t="s">
        <v>488</v>
      </c>
      <c r="AM21" t="s">
        <v>512</v>
      </c>
      <c r="AN21">
        <v>220</v>
      </c>
      <c r="AO21" t="s">
        <v>490</v>
      </c>
    </row>
    <row r="22" spans="1:41" x14ac:dyDescent="0.25">
      <c r="A22" t="s">
        <v>515</v>
      </c>
      <c r="B22">
        <v>8</v>
      </c>
      <c r="D22">
        <v>44165</v>
      </c>
      <c r="AH22" t="s">
        <v>510</v>
      </c>
      <c r="AI22" t="s">
        <v>332</v>
      </c>
      <c r="AJ22" t="s">
        <v>511</v>
      </c>
      <c r="AK22" t="s">
        <v>488</v>
      </c>
      <c r="AM22" t="s">
        <v>512</v>
      </c>
      <c r="AN22">
        <v>218</v>
      </c>
      <c r="AO22" t="s">
        <v>519</v>
      </c>
    </row>
    <row r="23" spans="1:41" x14ac:dyDescent="0.25">
      <c r="A23" t="s">
        <v>516</v>
      </c>
      <c r="B23">
        <v>9</v>
      </c>
      <c r="D23">
        <v>44165</v>
      </c>
      <c r="AH23" t="s">
        <v>520</v>
      </c>
      <c r="AI23" t="s">
        <v>332</v>
      </c>
      <c r="AK23" t="s">
        <v>488</v>
      </c>
      <c r="AM23" t="s">
        <v>512</v>
      </c>
      <c r="AN23" t="s">
        <v>521</v>
      </c>
      <c r="AO23" t="s">
        <v>519</v>
      </c>
    </row>
    <row r="24" spans="1:41" x14ac:dyDescent="0.25">
      <c r="A24" t="s">
        <v>517</v>
      </c>
      <c r="B24">
        <v>10</v>
      </c>
      <c r="D24">
        <v>44165</v>
      </c>
      <c r="AH24" t="s">
        <v>510</v>
      </c>
      <c r="AI24" t="s">
        <v>332</v>
      </c>
      <c r="AK24" t="s">
        <v>488</v>
      </c>
      <c r="AM24" t="s">
        <v>512</v>
      </c>
      <c r="AN24" t="s">
        <v>521</v>
      </c>
      <c r="AO24" t="s">
        <v>522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J75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21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58.7109375" bestFit="1" customWidth="1"/>
    <col min="35" max="35" width="38.5703125" bestFit="1" customWidth="1"/>
    <col min="36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6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177</v>
      </c>
      <c r="AI1" t="s">
        <v>178</v>
      </c>
      <c r="AJ1" t="s">
        <v>339</v>
      </c>
    </row>
    <row r="2" spans="1:36" x14ac:dyDescent="0.25">
      <c r="A2">
        <v>1</v>
      </c>
      <c r="B2" t="s">
        <v>2</v>
      </c>
      <c r="C2" t="s">
        <v>451</v>
      </c>
      <c r="D2" t="s">
        <v>25</v>
      </c>
      <c r="E2">
        <v>1</v>
      </c>
      <c r="F2" t="s">
        <v>221</v>
      </c>
      <c r="G2" t="s">
        <v>219</v>
      </c>
      <c r="H2" s="1" t="s">
        <v>368</v>
      </c>
      <c r="J2">
        <v>5</v>
      </c>
      <c r="K2">
        <v>0</v>
      </c>
      <c r="L2">
        <v>5</v>
      </c>
      <c r="M2" t="s">
        <v>251</v>
      </c>
      <c r="W2" t="s">
        <v>340</v>
      </c>
      <c r="X2" t="s">
        <v>375</v>
      </c>
    </row>
    <row r="3" spans="1:36" x14ac:dyDescent="0.25">
      <c r="A3">
        <v>2</v>
      </c>
      <c r="B3" t="s">
        <v>2</v>
      </c>
      <c r="C3" t="s">
        <v>5</v>
      </c>
      <c r="D3" t="s">
        <v>364</v>
      </c>
      <c r="E3">
        <v>2</v>
      </c>
      <c r="F3" t="s">
        <v>221</v>
      </c>
      <c r="G3" t="s">
        <v>219</v>
      </c>
      <c r="H3" s="1" t="s">
        <v>368</v>
      </c>
      <c r="J3">
        <v>3</v>
      </c>
      <c r="K3">
        <v>5</v>
      </c>
      <c r="L3">
        <v>8</v>
      </c>
      <c r="M3" t="s">
        <v>222</v>
      </c>
      <c r="W3" t="s">
        <v>342</v>
      </c>
      <c r="X3" t="s">
        <v>341</v>
      </c>
    </row>
    <row r="4" spans="1:36" x14ac:dyDescent="0.25">
      <c r="A4">
        <v>3</v>
      </c>
      <c r="B4" t="s">
        <v>2</v>
      </c>
      <c r="C4" t="s">
        <v>451</v>
      </c>
      <c r="D4" t="s">
        <v>457</v>
      </c>
      <c r="E4">
        <v>3</v>
      </c>
      <c r="F4" t="s">
        <v>221</v>
      </c>
      <c r="G4" t="s">
        <v>220</v>
      </c>
      <c r="H4" s="1" t="s">
        <v>458</v>
      </c>
      <c r="J4">
        <v>4</v>
      </c>
      <c r="K4">
        <v>8</v>
      </c>
      <c r="L4">
        <v>12</v>
      </c>
      <c r="W4" t="s">
        <v>340</v>
      </c>
      <c r="X4" t="s">
        <v>341</v>
      </c>
    </row>
    <row r="5" spans="1:36" x14ac:dyDescent="0.25">
      <c r="A5">
        <v>4</v>
      </c>
      <c r="B5" t="s">
        <v>2</v>
      </c>
      <c r="C5" t="s">
        <v>369</v>
      </c>
      <c r="E5">
        <v>4</v>
      </c>
      <c r="F5" t="s">
        <v>264</v>
      </c>
      <c r="G5" t="s">
        <v>367</v>
      </c>
      <c r="H5" s="1" t="s">
        <v>368</v>
      </c>
      <c r="J5">
        <v>3</v>
      </c>
      <c r="K5">
        <v>12</v>
      </c>
      <c r="L5">
        <v>15</v>
      </c>
      <c r="W5" t="s">
        <v>367</v>
      </c>
      <c r="X5" t="s">
        <v>341</v>
      </c>
    </row>
    <row r="6" spans="1:36" x14ac:dyDescent="0.25">
      <c r="A6">
        <v>5</v>
      </c>
      <c r="B6" t="s">
        <v>2</v>
      </c>
      <c r="C6" t="s">
        <v>452</v>
      </c>
      <c r="E6">
        <v>5</v>
      </c>
      <c r="F6" t="s">
        <v>264</v>
      </c>
      <c r="G6" t="s">
        <v>370</v>
      </c>
      <c r="H6" s="1"/>
      <c r="J6">
        <v>6</v>
      </c>
      <c r="K6">
        <v>15</v>
      </c>
      <c r="L6">
        <v>21</v>
      </c>
      <c r="W6" t="s">
        <v>370</v>
      </c>
      <c r="X6" t="s">
        <v>341</v>
      </c>
    </row>
    <row r="7" spans="1:36" x14ac:dyDescent="0.25">
      <c r="A7">
        <v>6</v>
      </c>
      <c r="B7" t="s">
        <v>2</v>
      </c>
      <c r="C7" t="s">
        <v>453</v>
      </c>
      <c r="E7">
        <v>6</v>
      </c>
      <c r="F7" t="s">
        <v>282</v>
      </c>
      <c r="G7" t="s">
        <v>365</v>
      </c>
      <c r="H7" s="1"/>
      <c r="J7">
        <v>78</v>
      </c>
      <c r="K7">
        <v>21</v>
      </c>
      <c r="L7">
        <v>99</v>
      </c>
      <c r="W7" t="s">
        <v>366</v>
      </c>
      <c r="X7" t="s">
        <v>341</v>
      </c>
    </row>
    <row r="8" spans="1:36" x14ac:dyDescent="0.25">
      <c r="A8">
        <v>7</v>
      </c>
      <c r="B8" t="s">
        <v>2</v>
      </c>
      <c r="C8" t="s">
        <v>454</v>
      </c>
      <c r="E8">
        <v>7</v>
      </c>
      <c r="F8" t="s">
        <v>282</v>
      </c>
      <c r="G8" t="s">
        <v>365</v>
      </c>
      <c r="H8" s="1"/>
      <c r="J8">
        <v>9</v>
      </c>
      <c r="K8">
        <v>99</v>
      </c>
      <c r="L8">
        <v>108</v>
      </c>
      <c r="W8" t="s">
        <v>366</v>
      </c>
      <c r="X8" t="s">
        <v>341</v>
      </c>
    </row>
    <row r="9" spans="1:36" x14ac:dyDescent="0.25">
      <c r="A9">
        <v>8</v>
      </c>
      <c r="B9" t="s">
        <v>2</v>
      </c>
      <c r="C9" t="s">
        <v>455</v>
      </c>
      <c r="E9">
        <v>8</v>
      </c>
      <c r="F9" t="s">
        <v>282</v>
      </c>
      <c r="G9" t="s">
        <v>449</v>
      </c>
      <c r="H9" s="1"/>
      <c r="J9">
        <v>12</v>
      </c>
      <c r="K9">
        <v>108</v>
      </c>
      <c r="L9">
        <v>120</v>
      </c>
      <c r="W9" t="s">
        <v>366</v>
      </c>
      <c r="X9" t="s">
        <v>341</v>
      </c>
    </row>
    <row r="10" spans="1:36" x14ac:dyDescent="0.25">
      <c r="A10">
        <v>9</v>
      </c>
      <c r="B10" t="s">
        <v>2</v>
      </c>
      <c r="C10" t="s">
        <v>456</v>
      </c>
      <c r="E10">
        <v>9</v>
      </c>
      <c r="F10" t="s">
        <v>282</v>
      </c>
      <c r="G10" t="s">
        <v>450</v>
      </c>
      <c r="H10" s="1"/>
      <c r="J10">
        <v>15</v>
      </c>
      <c r="K10">
        <v>120</v>
      </c>
      <c r="L10">
        <v>135</v>
      </c>
      <c r="W10" t="s">
        <v>366</v>
      </c>
      <c r="X10" t="s">
        <v>341</v>
      </c>
    </row>
    <row r="11" spans="1:36" x14ac:dyDescent="0.25">
      <c r="A11">
        <v>10</v>
      </c>
      <c r="B11" t="s">
        <v>216</v>
      </c>
      <c r="D11" t="s">
        <v>364</v>
      </c>
      <c r="E11">
        <v>1</v>
      </c>
      <c r="F11" t="s">
        <v>221</v>
      </c>
      <c r="G11" t="s">
        <v>220</v>
      </c>
      <c r="H11" s="1"/>
      <c r="J11">
        <v>3</v>
      </c>
      <c r="K11">
        <v>0</v>
      </c>
      <c r="L11">
        <v>3</v>
      </c>
      <c r="W11" t="s">
        <v>340</v>
      </c>
      <c r="X11" t="s">
        <v>341</v>
      </c>
    </row>
    <row r="12" spans="1:36" x14ac:dyDescent="0.25">
      <c r="A12">
        <v>11</v>
      </c>
      <c r="B12" t="s">
        <v>216</v>
      </c>
      <c r="C12" t="s">
        <v>5</v>
      </c>
      <c r="E12">
        <v>2</v>
      </c>
      <c r="F12" t="s">
        <v>282</v>
      </c>
      <c r="G12" t="s">
        <v>365</v>
      </c>
      <c r="H12" s="1"/>
      <c r="J12">
        <v>6</v>
      </c>
      <c r="K12">
        <v>3</v>
      </c>
      <c r="L12">
        <v>9</v>
      </c>
      <c r="W12" t="s">
        <v>366</v>
      </c>
      <c r="X12" t="s">
        <v>341</v>
      </c>
    </row>
    <row r="13" spans="1:36" x14ac:dyDescent="0.25">
      <c r="A13">
        <v>12</v>
      </c>
      <c r="B13" t="s">
        <v>350</v>
      </c>
      <c r="C13" t="s">
        <v>5</v>
      </c>
      <c r="D13" t="s">
        <v>25</v>
      </c>
      <c r="E13">
        <v>1</v>
      </c>
      <c r="F13" t="s">
        <v>334</v>
      </c>
      <c r="G13" t="s">
        <v>295</v>
      </c>
      <c r="H13" s="1"/>
      <c r="J13">
        <v>4</v>
      </c>
      <c r="K13">
        <v>0</v>
      </c>
      <c r="L13">
        <v>4</v>
      </c>
      <c r="W13" t="s">
        <v>376</v>
      </c>
      <c r="X13" t="s">
        <v>341</v>
      </c>
    </row>
    <row r="14" spans="1:36" x14ac:dyDescent="0.25">
      <c r="A14">
        <v>13</v>
      </c>
      <c r="B14" t="s">
        <v>354</v>
      </c>
      <c r="C14" t="s">
        <v>369</v>
      </c>
      <c r="D14" t="s">
        <v>364</v>
      </c>
      <c r="E14">
        <v>1</v>
      </c>
      <c r="F14" t="s">
        <v>334</v>
      </c>
      <c r="G14" t="s">
        <v>365</v>
      </c>
      <c r="H14" s="1"/>
      <c r="J14">
        <v>3</v>
      </c>
      <c r="K14">
        <v>0</v>
      </c>
      <c r="L14">
        <v>3</v>
      </c>
      <c r="W14" t="s">
        <v>365</v>
      </c>
      <c r="X14" t="s">
        <v>341</v>
      </c>
    </row>
    <row r="15" spans="1:36" x14ac:dyDescent="0.25">
      <c r="A15">
        <v>14</v>
      </c>
      <c r="B15" t="s">
        <v>354</v>
      </c>
      <c r="C15" t="s">
        <v>369</v>
      </c>
      <c r="E15">
        <v>2</v>
      </c>
      <c r="F15" t="s">
        <v>334</v>
      </c>
      <c r="G15" t="s">
        <v>365</v>
      </c>
      <c r="H15" s="1"/>
      <c r="J15">
        <v>1</v>
      </c>
      <c r="K15">
        <v>3</v>
      </c>
      <c r="L15">
        <v>4</v>
      </c>
      <c r="W15" t="s">
        <v>365</v>
      </c>
      <c r="X15" t="s">
        <v>341</v>
      </c>
    </row>
    <row r="16" spans="1:36" x14ac:dyDescent="0.25">
      <c r="A16">
        <v>15</v>
      </c>
      <c r="B16" t="s">
        <v>355</v>
      </c>
      <c r="C16" t="s">
        <v>5</v>
      </c>
      <c r="E16">
        <v>1</v>
      </c>
      <c r="F16" t="s">
        <v>316</v>
      </c>
      <c r="G16" t="s">
        <v>367</v>
      </c>
      <c r="H16" s="1"/>
      <c r="J16">
        <v>17</v>
      </c>
      <c r="K16">
        <v>0</v>
      </c>
      <c r="L16">
        <v>17</v>
      </c>
      <c r="W16" t="s">
        <v>367</v>
      </c>
      <c r="X16" t="s">
        <v>341</v>
      </c>
    </row>
    <row r="17" spans="1:24" x14ac:dyDescent="0.25">
      <c r="A17">
        <v>16</v>
      </c>
      <c r="B17" t="s">
        <v>356</v>
      </c>
      <c r="C17" t="s">
        <v>369</v>
      </c>
      <c r="E17">
        <v>1</v>
      </c>
      <c r="F17" t="s">
        <v>316</v>
      </c>
      <c r="G17" t="s">
        <v>370</v>
      </c>
      <c r="H17" s="1"/>
      <c r="J17">
        <v>3</v>
      </c>
      <c r="K17">
        <v>0</v>
      </c>
      <c r="L17">
        <v>3</v>
      </c>
      <c r="W17" t="s">
        <v>370</v>
      </c>
      <c r="X17" t="s">
        <v>341</v>
      </c>
    </row>
    <row r="18" spans="1:24" x14ac:dyDescent="0.25">
      <c r="A18">
        <v>17</v>
      </c>
      <c r="B18" t="s">
        <v>356</v>
      </c>
      <c r="C18" t="s">
        <v>369</v>
      </c>
      <c r="E18">
        <v>2</v>
      </c>
      <c r="F18" t="s">
        <v>316</v>
      </c>
      <c r="G18" t="s">
        <v>371</v>
      </c>
      <c r="H18" s="1"/>
      <c r="J18">
        <v>1</v>
      </c>
      <c r="K18">
        <v>3</v>
      </c>
      <c r="L18">
        <v>4</v>
      </c>
      <c r="W18" t="s">
        <v>371</v>
      </c>
      <c r="X18" t="s">
        <v>341</v>
      </c>
    </row>
    <row r="19" spans="1:24" x14ac:dyDescent="0.25">
      <c r="A19">
        <v>18</v>
      </c>
      <c r="B19" t="s">
        <v>356</v>
      </c>
      <c r="C19" t="s">
        <v>5</v>
      </c>
      <c r="E19">
        <v>3</v>
      </c>
      <c r="F19" t="s">
        <v>316</v>
      </c>
      <c r="G19" t="s">
        <v>372</v>
      </c>
      <c r="H19" s="1"/>
      <c r="J19">
        <v>7</v>
      </c>
      <c r="K19">
        <v>4</v>
      </c>
      <c r="L19">
        <v>11</v>
      </c>
      <c r="W19" t="s">
        <v>372</v>
      </c>
      <c r="X19" t="s">
        <v>341</v>
      </c>
    </row>
    <row r="20" spans="1:24" x14ac:dyDescent="0.25">
      <c r="A20">
        <v>19</v>
      </c>
      <c r="B20" t="s">
        <v>459</v>
      </c>
      <c r="C20" t="s">
        <v>456</v>
      </c>
      <c r="D20" t="s">
        <v>457</v>
      </c>
      <c r="E20">
        <v>1</v>
      </c>
      <c r="F20" t="s">
        <v>221</v>
      </c>
      <c r="G20">
        <v>1</v>
      </c>
      <c r="H20" s="1"/>
      <c r="J20">
        <v>1</v>
      </c>
      <c r="K20">
        <v>0</v>
      </c>
      <c r="L20">
        <v>1</v>
      </c>
      <c r="W20">
        <v>1</v>
      </c>
      <c r="X20" t="s">
        <v>341</v>
      </c>
    </row>
    <row r="21" spans="1:24" x14ac:dyDescent="0.25">
      <c r="A21">
        <v>20</v>
      </c>
      <c r="B21" t="s">
        <v>459</v>
      </c>
      <c r="C21" t="s">
        <v>456</v>
      </c>
      <c r="E21">
        <v>2</v>
      </c>
      <c r="F21" t="s">
        <v>264</v>
      </c>
      <c r="G21">
        <v>2</v>
      </c>
      <c r="H21" s="1"/>
      <c r="J21">
        <v>2</v>
      </c>
      <c r="K21">
        <v>1</v>
      </c>
      <c r="L21">
        <v>3</v>
      </c>
      <c r="W21">
        <v>2</v>
      </c>
      <c r="X21" t="s">
        <v>341</v>
      </c>
    </row>
    <row r="22" spans="1:24" x14ac:dyDescent="0.25">
      <c r="A22">
        <v>21</v>
      </c>
      <c r="B22" t="s">
        <v>459</v>
      </c>
      <c r="C22" t="s">
        <v>456</v>
      </c>
      <c r="E22">
        <v>3</v>
      </c>
      <c r="F22" t="s">
        <v>282</v>
      </c>
      <c r="G22">
        <v>3</v>
      </c>
      <c r="H22" s="1"/>
      <c r="J22">
        <v>3</v>
      </c>
      <c r="K22">
        <v>3</v>
      </c>
      <c r="L22">
        <v>6</v>
      </c>
      <c r="W22" t="s">
        <v>366</v>
      </c>
      <c r="X22" t="s">
        <v>341</v>
      </c>
    </row>
    <row r="23" spans="1:24" x14ac:dyDescent="0.25">
      <c r="A23">
        <v>22</v>
      </c>
      <c r="B23" t="s">
        <v>459</v>
      </c>
      <c r="C23" t="s">
        <v>456</v>
      </c>
      <c r="E23">
        <v>4</v>
      </c>
      <c r="F23" t="s">
        <v>295</v>
      </c>
      <c r="G23">
        <v>4</v>
      </c>
      <c r="H23" s="1"/>
      <c r="J23">
        <v>4</v>
      </c>
      <c r="K23">
        <v>6</v>
      </c>
      <c r="L23">
        <v>10</v>
      </c>
      <c r="W23">
        <v>4</v>
      </c>
      <c r="X23" t="s">
        <v>341</v>
      </c>
    </row>
    <row r="24" spans="1:24" x14ac:dyDescent="0.25">
      <c r="A24">
        <v>23</v>
      </c>
      <c r="B24" t="s">
        <v>459</v>
      </c>
      <c r="C24" t="s">
        <v>456</v>
      </c>
      <c r="E24">
        <v>5</v>
      </c>
      <c r="F24" t="s">
        <v>307</v>
      </c>
      <c r="G24">
        <v>5</v>
      </c>
      <c r="H24" s="1"/>
      <c r="J24">
        <v>5</v>
      </c>
      <c r="K24">
        <v>10</v>
      </c>
      <c r="L24">
        <v>15</v>
      </c>
      <c r="W24">
        <v>5</v>
      </c>
      <c r="X24" t="s">
        <v>341</v>
      </c>
    </row>
    <row r="25" spans="1:24" x14ac:dyDescent="0.25">
      <c r="A25">
        <v>24</v>
      </c>
      <c r="B25" t="s">
        <v>459</v>
      </c>
      <c r="C25" t="s">
        <v>456</v>
      </c>
      <c r="E25">
        <v>6</v>
      </c>
      <c r="F25" t="s">
        <v>316</v>
      </c>
      <c r="G25">
        <v>6</v>
      </c>
      <c r="H25" s="1"/>
      <c r="J25">
        <v>6</v>
      </c>
      <c r="K25">
        <v>15</v>
      </c>
      <c r="L25">
        <v>21</v>
      </c>
      <c r="W25">
        <v>6</v>
      </c>
      <c r="X25" t="s">
        <v>341</v>
      </c>
    </row>
    <row r="26" spans="1:24" x14ac:dyDescent="0.25">
      <c r="A26">
        <v>25</v>
      </c>
      <c r="B26" t="s">
        <v>459</v>
      </c>
      <c r="C26" t="s">
        <v>456</v>
      </c>
      <c r="E26">
        <v>7</v>
      </c>
      <c r="F26" t="s">
        <v>322</v>
      </c>
      <c r="G26">
        <v>7</v>
      </c>
      <c r="H26" s="1"/>
      <c r="J26">
        <v>7</v>
      </c>
      <c r="K26">
        <v>21</v>
      </c>
      <c r="L26">
        <v>28</v>
      </c>
      <c r="W26">
        <v>7</v>
      </c>
      <c r="X26" t="s">
        <v>341</v>
      </c>
    </row>
    <row r="27" spans="1:24" x14ac:dyDescent="0.25">
      <c r="A27">
        <v>26</v>
      </c>
      <c r="B27" t="s">
        <v>459</v>
      </c>
      <c r="C27" t="s">
        <v>456</v>
      </c>
      <c r="E27">
        <v>8</v>
      </c>
      <c r="F27" t="s">
        <v>327</v>
      </c>
      <c r="G27">
        <v>8</v>
      </c>
      <c r="H27" s="1"/>
      <c r="J27">
        <v>8</v>
      </c>
      <c r="K27">
        <v>28</v>
      </c>
      <c r="L27">
        <v>36</v>
      </c>
      <c r="W27">
        <v>8</v>
      </c>
      <c r="X27" t="s">
        <v>341</v>
      </c>
    </row>
    <row r="28" spans="1:24" x14ac:dyDescent="0.25">
      <c r="A28">
        <v>27</v>
      </c>
      <c r="B28" t="s">
        <v>459</v>
      </c>
      <c r="C28" t="s">
        <v>456</v>
      </c>
      <c r="E28">
        <v>9</v>
      </c>
      <c r="F28" t="s">
        <v>331</v>
      </c>
      <c r="G28">
        <v>9</v>
      </c>
      <c r="H28" s="1"/>
      <c r="J28">
        <v>9</v>
      </c>
      <c r="K28">
        <v>36</v>
      </c>
      <c r="L28">
        <v>45</v>
      </c>
      <c r="W28">
        <v>9</v>
      </c>
      <c r="X28" t="s">
        <v>341</v>
      </c>
    </row>
    <row r="29" spans="1:24" x14ac:dyDescent="0.25">
      <c r="A29">
        <v>28</v>
      </c>
      <c r="B29" t="s">
        <v>459</v>
      </c>
      <c r="C29" t="s">
        <v>456</v>
      </c>
      <c r="E29">
        <v>10</v>
      </c>
      <c r="F29" t="s">
        <v>334</v>
      </c>
      <c r="G29">
        <v>10</v>
      </c>
      <c r="H29" s="1"/>
      <c r="J29">
        <v>10</v>
      </c>
      <c r="K29">
        <v>45</v>
      </c>
      <c r="L29">
        <v>55</v>
      </c>
      <c r="W29">
        <v>10</v>
      </c>
      <c r="X29" t="s">
        <v>341</v>
      </c>
    </row>
    <row r="30" spans="1:24" x14ac:dyDescent="0.25">
      <c r="A30">
        <v>29</v>
      </c>
      <c r="B30" t="s">
        <v>357</v>
      </c>
      <c r="C30" t="s">
        <v>451</v>
      </c>
      <c r="E30">
        <v>1</v>
      </c>
      <c r="F30" t="s">
        <v>264</v>
      </c>
      <c r="G30" t="s">
        <v>367</v>
      </c>
      <c r="H30" s="1"/>
      <c r="J30">
        <v>5</v>
      </c>
      <c r="K30">
        <v>0</v>
      </c>
      <c r="L30">
        <v>5</v>
      </c>
      <c r="W30" t="s">
        <v>367</v>
      </c>
      <c r="X30" t="s">
        <v>341</v>
      </c>
    </row>
    <row r="31" spans="1:24" x14ac:dyDescent="0.25">
      <c r="A31">
        <v>30</v>
      </c>
      <c r="B31" t="s">
        <v>357</v>
      </c>
      <c r="C31" t="s">
        <v>5</v>
      </c>
      <c r="E31">
        <v>2</v>
      </c>
      <c r="F31" t="s">
        <v>264</v>
      </c>
      <c r="G31" t="s">
        <v>367</v>
      </c>
      <c r="H31" s="1"/>
      <c r="J31">
        <v>6</v>
      </c>
      <c r="K31">
        <v>5</v>
      </c>
      <c r="L31">
        <v>11</v>
      </c>
      <c r="W31" t="s">
        <v>367</v>
      </c>
      <c r="X31" t="s">
        <v>341</v>
      </c>
    </row>
    <row r="32" spans="1:24" x14ac:dyDescent="0.25">
      <c r="A32">
        <v>31</v>
      </c>
      <c r="B32" t="s">
        <v>357</v>
      </c>
      <c r="C32" t="s">
        <v>369</v>
      </c>
      <c r="E32">
        <v>3</v>
      </c>
      <c r="F32" t="s">
        <v>264</v>
      </c>
      <c r="G32" t="s">
        <v>367</v>
      </c>
      <c r="H32" s="1"/>
      <c r="J32">
        <v>8</v>
      </c>
      <c r="K32">
        <v>11</v>
      </c>
      <c r="L32">
        <v>19</v>
      </c>
      <c r="W32" t="s">
        <v>367</v>
      </c>
      <c r="X32" t="s">
        <v>341</v>
      </c>
    </row>
    <row r="33" spans="1:35" x14ac:dyDescent="0.25">
      <c r="A33">
        <v>32</v>
      </c>
      <c r="B33" t="s">
        <v>357</v>
      </c>
      <c r="C33" t="s">
        <v>452</v>
      </c>
      <c r="E33">
        <v>4</v>
      </c>
      <c r="F33" t="s">
        <v>264</v>
      </c>
      <c r="G33" t="s">
        <v>372</v>
      </c>
      <c r="H33" s="1"/>
      <c r="J33">
        <v>7</v>
      </c>
      <c r="K33">
        <v>19</v>
      </c>
      <c r="L33">
        <v>26</v>
      </c>
      <c r="W33" t="s">
        <v>372</v>
      </c>
      <c r="X33" t="s">
        <v>341</v>
      </c>
    </row>
    <row r="34" spans="1:35" x14ac:dyDescent="0.25">
      <c r="A34">
        <v>33</v>
      </c>
      <c r="B34" t="s">
        <v>357</v>
      </c>
      <c r="C34" t="s">
        <v>453</v>
      </c>
      <c r="E34">
        <v>5</v>
      </c>
      <c r="F34" t="s">
        <v>264</v>
      </c>
      <c r="G34" t="s">
        <v>372</v>
      </c>
      <c r="H34" s="1"/>
      <c r="J34">
        <v>9</v>
      </c>
      <c r="K34">
        <v>26</v>
      </c>
      <c r="L34">
        <v>35</v>
      </c>
      <c r="W34" t="s">
        <v>372</v>
      </c>
      <c r="X34" t="s">
        <v>341</v>
      </c>
    </row>
    <row r="35" spans="1:35" x14ac:dyDescent="0.25">
      <c r="A35">
        <v>34</v>
      </c>
      <c r="B35" t="s">
        <v>362</v>
      </c>
      <c r="C35" t="s">
        <v>455</v>
      </c>
      <c r="E35">
        <v>1</v>
      </c>
      <c r="F35" t="s">
        <v>295</v>
      </c>
      <c r="G35" t="s">
        <v>460</v>
      </c>
      <c r="H35" s="1"/>
      <c r="J35">
        <v>1</v>
      </c>
      <c r="K35">
        <v>0</v>
      </c>
      <c r="L35">
        <v>1</v>
      </c>
      <c r="W35" t="s">
        <v>460</v>
      </c>
      <c r="X35" t="s">
        <v>341</v>
      </c>
    </row>
    <row r="36" spans="1:35" x14ac:dyDescent="0.25">
      <c r="A36">
        <v>35</v>
      </c>
      <c r="B36" t="s">
        <v>362</v>
      </c>
      <c r="C36" t="s">
        <v>454</v>
      </c>
      <c r="E36">
        <v>2</v>
      </c>
      <c r="F36" t="s">
        <v>295</v>
      </c>
      <c r="G36" t="s">
        <v>449</v>
      </c>
      <c r="H36" s="1"/>
      <c r="J36">
        <v>2</v>
      </c>
      <c r="K36">
        <v>1</v>
      </c>
      <c r="L36">
        <v>3</v>
      </c>
      <c r="W36" t="s">
        <v>449</v>
      </c>
      <c r="X36" t="s">
        <v>341</v>
      </c>
    </row>
    <row r="37" spans="1:35" x14ac:dyDescent="0.25">
      <c r="A37">
        <v>36</v>
      </c>
      <c r="B37" t="s">
        <v>362</v>
      </c>
      <c r="C37" t="s">
        <v>454</v>
      </c>
      <c r="E37">
        <v>3</v>
      </c>
      <c r="F37" t="s">
        <v>295</v>
      </c>
      <c r="G37" t="s">
        <v>295</v>
      </c>
      <c r="H37" s="1"/>
      <c r="J37">
        <v>3</v>
      </c>
      <c r="K37">
        <v>3</v>
      </c>
      <c r="L37">
        <v>6</v>
      </c>
      <c r="W37" t="s">
        <v>376</v>
      </c>
      <c r="X37" t="s">
        <v>341</v>
      </c>
    </row>
    <row r="38" spans="1:35" x14ac:dyDescent="0.25">
      <c r="A38">
        <v>37</v>
      </c>
      <c r="B38" t="s">
        <v>362</v>
      </c>
      <c r="C38" t="s">
        <v>369</v>
      </c>
      <c r="E38">
        <v>4</v>
      </c>
      <c r="F38" t="s">
        <v>295</v>
      </c>
      <c r="G38" t="s">
        <v>295</v>
      </c>
      <c r="H38" s="1"/>
      <c r="J38">
        <v>4</v>
      </c>
      <c r="K38">
        <v>6</v>
      </c>
      <c r="L38">
        <v>10</v>
      </c>
      <c r="W38" t="s">
        <v>376</v>
      </c>
      <c r="X38" t="s">
        <v>341</v>
      </c>
    </row>
    <row r="39" spans="1:35" x14ac:dyDescent="0.25">
      <c r="A39">
        <v>1</v>
      </c>
      <c r="B39" t="s">
        <v>3</v>
      </c>
      <c r="C39" t="s">
        <v>5</v>
      </c>
      <c r="E39">
        <v>1</v>
      </c>
      <c r="F39" t="s">
        <v>377</v>
      </c>
      <c r="G39" t="s">
        <v>460</v>
      </c>
      <c r="H39" s="1" t="s">
        <v>458</v>
      </c>
      <c r="O39" t="s">
        <v>468</v>
      </c>
      <c r="P39" t="s">
        <v>267</v>
      </c>
      <c r="U39" t="s">
        <v>482</v>
      </c>
      <c r="V39" t="s">
        <v>265</v>
      </c>
      <c r="W39" t="s">
        <v>465</v>
      </c>
      <c r="X39" t="s">
        <v>341</v>
      </c>
      <c r="AD39">
        <v>250</v>
      </c>
      <c r="AE39">
        <v>7</v>
      </c>
    </row>
    <row r="40" spans="1:35" x14ac:dyDescent="0.25">
      <c r="A40">
        <v>2</v>
      </c>
      <c r="B40" t="s">
        <v>3</v>
      </c>
      <c r="C40" t="s">
        <v>452</v>
      </c>
      <c r="E40">
        <v>2</v>
      </c>
      <c r="F40" t="s">
        <v>377</v>
      </c>
      <c r="G40" t="s">
        <v>466</v>
      </c>
      <c r="H40" s="1" t="s">
        <v>480</v>
      </c>
      <c r="I40" t="s">
        <v>481</v>
      </c>
      <c r="M40" t="s">
        <v>251</v>
      </c>
      <c r="O40" t="s">
        <v>469</v>
      </c>
      <c r="P40" t="s">
        <v>298</v>
      </c>
      <c r="V40" t="s">
        <v>246</v>
      </c>
      <c r="W40" t="s">
        <v>466</v>
      </c>
      <c r="X40" t="s">
        <v>375</v>
      </c>
      <c r="AD40">
        <v>250</v>
      </c>
      <c r="AE40">
        <v>7</v>
      </c>
    </row>
    <row r="41" spans="1:35" x14ac:dyDescent="0.25">
      <c r="A41">
        <v>3</v>
      </c>
      <c r="B41" t="s">
        <v>3</v>
      </c>
      <c r="C41" t="s">
        <v>369</v>
      </c>
      <c r="E41">
        <v>3</v>
      </c>
      <c r="F41" t="s">
        <v>377</v>
      </c>
      <c r="H41" s="1" t="s">
        <v>475</v>
      </c>
      <c r="O41" t="s">
        <v>470</v>
      </c>
      <c r="P41" t="s">
        <v>285</v>
      </c>
      <c r="V41" t="s">
        <v>265</v>
      </c>
      <c r="W41" t="s">
        <v>342</v>
      </c>
      <c r="X41" t="s">
        <v>341</v>
      </c>
      <c r="AD41">
        <v>500</v>
      </c>
      <c r="AE41">
        <v>9</v>
      </c>
    </row>
    <row r="42" spans="1:35" x14ac:dyDescent="0.25">
      <c r="A42">
        <v>4</v>
      </c>
      <c r="B42" t="s">
        <v>461</v>
      </c>
      <c r="C42" t="s">
        <v>453</v>
      </c>
      <c r="E42">
        <v>1</v>
      </c>
      <c r="F42" t="s">
        <v>377</v>
      </c>
      <c r="H42" s="1" t="s">
        <v>476</v>
      </c>
      <c r="O42" t="s">
        <v>471</v>
      </c>
      <c r="P42" t="s">
        <v>248</v>
      </c>
      <c r="V42" t="s">
        <v>296</v>
      </c>
      <c r="W42" t="s">
        <v>340</v>
      </c>
      <c r="X42" t="s">
        <v>375</v>
      </c>
      <c r="AD42">
        <v>600</v>
      </c>
      <c r="AE42">
        <v>10</v>
      </c>
    </row>
    <row r="43" spans="1:35" x14ac:dyDescent="0.25">
      <c r="A43">
        <v>5</v>
      </c>
      <c r="B43" t="s">
        <v>462</v>
      </c>
      <c r="C43" t="s">
        <v>456</v>
      </c>
      <c r="E43">
        <v>1</v>
      </c>
      <c r="F43" t="s">
        <v>377</v>
      </c>
      <c r="G43" t="s">
        <v>370</v>
      </c>
      <c r="H43" s="1" t="s">
        <v>477</v>
      </c>
      <c r="M43" t="s">
        <v>222</v>
      </c>
      <c r="O43" t="s">
        <v>472</v>
      </c>
      <c r="P43" t="s">
        <v>285</v>
      </c>
      <c r="V43" t="s">
        <v>308</v>
      </c>
      <c r="W43" t="s">
        <v>370</v>
      </c>
      <c r="X43" t="s">
        <v>341</v>
      </c>
      <c r="AD43">
        <v>751</v>
      </c>
      <c r="AE43">
        <v>12</v>
      </c>
    </row>
    <row r="44" spans="1:35" x14ac:dyDescent="0.25">
      <c r="A44">
        <v>6</v>
      </c>
      <c r="B44" t="s">
        <v>462</v>
      </c>
      <c r="E44">
        <v>2</v>
      </c>
      <c r="F44" t="s">
        <v>377</v>
      </c>
      <c r="G44" t="s">
        <v>449</v>
      </c>
      <c r="H44" s="1" t="s">
        <v>478</v>
      </c>
      <c r="O44" t="s">
        <v>473</v>
      </c>
      <c r="P44" t="s">
        <v>298</v>
      </c>
      <c r="V44" t="s">
        <v>296</v>
      </c>
      <c r="W44" t="s">
        <v>366</v>
      </c>
      <c r="X44" t="s">
        <v>375</v>
      </c>
      <c r="AD44">
        <v>800</v>
      </c>
      <c r="AE44">
        <v>12</v>
      </c>
    </row>
    <row r="45" spans="1:35" x14ac:dyDescent="0.25">
      <c r="A45">
        <v>7</v>
      </c>
      <c r="B45" t="s">
        <v>467</v>
      </c>
      <c r="C45" t="s">
        <v>454</v>
      </c>
      <c r="E45">
        <v>1</v>
      </c>
      <c r="F45" t="s">
        <v>377</v>
      </c>
      <c r="G45" t="s">
        <v>295</v>
      </c>
      <c r="H45" s="1" t="s">
        <v>479</v>
      </c>
      <c r="M45" t="s">
        <v>251</v>
      </c>
      <c r="O45" t="s">
        <v>474</v>
      </c>
      <c r="P45" t="s">
        <v>248</v>
      </c>
      <c r="V45" t="s">
        <v>283</v>
      </c>
      <c r="W45" t="s">
        <v>366</v>
      </c>
      <c r="X45" t="s">
        <v>341</v>
      </c>
      <c r="AD45">
        <v>21</v>
      </c>
      <c r="AE45">
        <v>2</v>
      </c>
    </row>
    <row r="46" spans="1:35" x14ac:dyDescent="0.25">
      <c r="A46">
        <v>1</v>
      </c>
      <c r="B46" t="s">
        <v>4</v>
      </c>
      <c r="C46" t="s">
        <v>5</v>
      </c>
      <c r="E46">
        <v>1</v>
      </c>
      <c r="F46" t="s">
        <v>336</v>
      </c>
      <c r="H46" s="1"/>
      <c r="J46">
        <v>8</v>
      </c>
      <c r="K46">
        <v>0</v>
      </c>
      <c r="L46">
        <v>8</v>
      </c>
      <c r="O46" t="s">
        <v>473</v>
      </c>
      <c r="AF46" t="s">
        <v>495</v>
      </c>
      <c r="AH46" t="s">
        <v>496</v>
      </c>
      <c r="AI46" t="s">
        <v>548</v>
      </c>
    </row>
    <row r="47" spans="1:35" x14ac:dyDescent="0.25">
      <c r="A47">
        <v>2</v>
      </c>
      <c r="B47" t="s">
        <v>4</v>
      </c>
      <c r="E47">
        <v>2</v>
      </c>
      <c r="F47" t="s">
        <v>336</v>
      </c>
      <c r="H47" s="1"/>
      <c r="K47">
        <v>8</v>
      </c>
      <c r="L47">
        <v>8</v>
      </c>
      <c r="O47" t="s">
        <v>474</v>
      </c>
      <c r="AF47" t="s">
        <v>497</v>
      </c>
    </row>
    <row r="48" spans="1:35" x14ac:dyDescent="0.25">
      <c r="A48">
        <v>3</v>
      </c>
      <c r="B48" t="s">
        <v>217</v>
      </c>
      <c r="C48" t="s">
        <v>369</v>
      </c>
      <c r="E48">
        <v>1</v>
      </c>
      <c r="F48" t="s">
        <v>336</v>
      </c>
      <c r="H48" s="1"/>
      <c r="J48">
        <v>0.5</v>
      </c>
      <c r="K48">
        <v>0</v>
      </c>
      <c r="L48">
        <v>0.5</v>
      </c>
      <c r="O48" t="s">
        <v>503</v>
      </c>
      <c r="AF48" t="s">
        <v>498</v>
      </c>
      <c r="AH48" t="s">
        <v>108</v>
      </c>
      <c r="AI48" t="s">
        <v>549</v>
      </c>
    </row>
    <row r="49" spans="1:35" x14ac:dyDescent="0.25">
      <c r="A49">
        <v>4</v>
      </c>
      <c r="B49" t="s">
        <v>217</v>
      </c>
      <c r="C49" t="s">
        <v>452</v>
      </c>
      <c r="E49">
        <v>2</v>
      </c>
      <c r="F49" t="s">
        <v>336</v>
      </c>
      <c r="H49" s="1"/>
      <c r="J49">
        <v>0.5</v>
      </c>
      <c r="K49">
        <v>0.5</v>
      </c>
      <c r="L49">
        <v>1</v>
      </c>
      <c r="O49" t="s">
        <v>474</v>
      </c>
      <c r="AF49" t="s">
        <v>497</v>
      </c>
      <c r="AH49" t="s">
        <v>504</v>
      </c>
      <c r="AI49" t="s">
        <v>549</v>
      </c>
    </row>
    <row r="50" spans="1:35" x14ac:dyDescent="0.25">
      <c r="A50">
        <v>5</v>
      </c>
      <c r="B50" t="s">
        <v>217</v>
      </c>
      <c r="E50">
        <v>3</v>
      </c>
      <c r="F50" t="s">
        <v>336</v>
      </c>
      <c r="H50" s="1"/>
      <c r="J50">
        <v>4</v>
      </c>
      <c r="K50">
        <v>1</v>
      </c>
      <c r="L50">
        <v>5</v>
      </c>
      <c r="O50" t="s">
        <v>469</v>
      </c>
      <c r="AF50" t="s">
        <v>499</v>
      </c>
      <c r="AI50" t="s">
        <v>550</v>
      </c>
    </row>
    <row r="51" spans="1:35" x14ac:dyDescent="0.25">
      <c r="A51">
        <v>6</v>
      </c>
      <c r="B51" t="s">
        <v>217</v>
      </c>
      <c r="E51">
        <v>4</v>
      </c>
      <c r="F51" t="s">
        <v>336</v>
      </c>
      <c r="H51" s="1"/>
      <c r="J51">
        <v>0.2</v>
      </c>
      <c r="K51">
        <v>5</v>
      </c>
      <c r="L51">
        <v>5.2</v>
      </c>
      <c r="O51" t="s">
        <v>474</v>
      </c>
      <c r="AF51" t="s">
        <v>500</v>
      </c>
      <c r="AI51" t="s">
        <v>549</v>
      </c>
    </row>
    <row r="52" spans="1:35" x14ac:dyDescent="0.25">
      <c r="A52">
        <v>7</v>
      </c>
      <c r="B52" t="s">
        <v>217</v>
      </c>
      <c r="E52">
        <v>5</v>
      </c>
      <c r="F52" t="s">
        <v>336</v>
      </c>
      <c r="H52" s="1"/>
      <c r="J52">
        <v>0.6</v>
      </c>
      <c r="K52">
        <v>5.2</v>
      </c>
      <c r="L52">
        <v>5.8</v>
      </c>
      <c r="AF52" t="s">
        <v>501</v>
      </c>
    </row>
    <row r="53" spans="1:35" x14ac:dyDescent="0.25">
      <c r="A53">
        <v>8</v>
      </c>
      <c r="B53" t="s">
        <v>217</v>
      </c>
      <c r="E53">
        <v>6</v>
      </c>
      <c r="F53" t="s">
        <v>336</v>
      </c>
      <c r="H53" s="1"/>
      <c r="K53">
        <v>5.8</v>
      </c>
      <c r="L53">
        <v>5.8</v>
      </c>
      <c r="O53" t="s">
        <v>470</v>
      </c>
      <c r="AF53" t="s">
        <v>502</v>
      </c>
    </row>
    <row r="54" spans="1:35" x14ac:dyDescent="0.25">
      <c r="A54">
        <v>9</v>
      </c>
      <c r="B54" t="s">
        <v>218</v>
      </c>
      <c r="E54">
        <v>1</v>
      </c>
      <c r="F54" t="s">
        <v>336</v>
      </c>
      <c r="H54" s="1"/>
      <c r="J54">
        <v>3</v>
      </c>
      <c r="K54">
        <v>0</v>
      </c>
      <c r="L54">
        <v>3</v>
      </c>
      <c r="O54" t="s">
        <v>468</v>
      </c>
      <c r="AF54" t="s">
        <v>505</v>
      </c>
    </row>
    <row r="55" spans="1:35" x14ac:dyDescent="0.25">
      <c r="A55">
        <v>10</v>
      </c>
      <c r="B55" t="s">
        <v>218</v>
      </c>
      <c r="C55" t="s">
        <v>453</v>
      </c>
      <c r="E55">
        <v>2</v>
      </c>
      <c r="F55" t="s">
        <v>336</v>
      </c>
      <c r="H55" s="1"/>
      <c r="J55">
        <v>5</v>
      </c>
      <c r="K55">
        <v>3</v>
      </c>
      <c r="L55">
        <v>8</v>
      </c>
      <c r="O55" t="s">
        <v>469</v>
      </c>
      <c r="AF55" t="s">
        <v>506</v>
      </c>
      <c r="AH55" t="s">
        <v>203</v>
      </c>
      <c r="AI55" t="s">
        <v>551</v>
      </c>
    </row>
    <row r="56" spans="1:35" x14ac:dyDescent="0.25">
      <c r="A56">
        <v>11</v>
      </c>
      <c r="B56" t="s">
        <v>218</v>
      </c>
      <c r="E56">
        <v>3</v>
      </c>
      <c r="F56" t="s">
        <v>336</v>
      </c>
      <c r="H56" s="1"/>
      <c r="K56">
        <v>8</v>
      </c>
      <c r="L56">
        <v>8</v>
      </c>
      <c r="O56" t="s">
        <v>470</v>
      </c>
      <c r="AF56" t="s">
        <v>466</v>
      </c>
    </row>
    <row r="57" spans="1:35" x14ac:dyDescent="0.25">
      <c r="A57">
        <v>12</v>
      </c>
      <c r="B57" t="s">
        <v>485</v>
      </c>
      <c r="C57" t="s">
        <v>454</v>
      </c>
      <c r="E57">
        <v>1</v>
      </c>
      <c r="F57" t="s">
        <v>336</v>
      </c>
      <c r="H57" s="1"/>
      <c r="K57">
        <v>0</v>
      </c>
      <c r="L57">
        <v>0</v>
      </c>
      <c r="O57" t="s">
        <v>470</v>
      </c>
      <c r="AF57" t="s">
        <v>507</v>
      </c>
      <c r="AH57" t="s">
        <v>140</v>
      </c>
      <c r="AI57" t="s">
        <v>552</v>
      </c>
    </row>
    <row r="58" spans="1:35" x14ac:dyDescent="0.25">
      <c r="A58">
        <v>13</v>
      </c>
      <c r="B58" t="s">
        <v>508</v>
      </c>
      <c r="E58">
        <v>1</v>
      </c>
      <c r="F58" t="s">
        <v>336</v>
      </c>
      <c r="H58" s="1"/>
      <c r="J58">
        <v>4</v>
      </c>
      <c r="K58">
        <v>0</v>
      </c>
      <c r="L58">
        <v>4</v>
      </c>
      <c r="O58" t="s">
        <v>473</v>
      </c>
      <c r="AF58" t="s">
        <v>506</v>
      </c>
    </row>
    <row r="59" spans="1:35" x14ac:dyDescent="0.25">
      <c r="A59">
        <v>14</v>
      </c>
      <c r="B59" t="s">
        <v>509</v>
      </c>
      <c r="E59">
        <v>1</v>
      </c>
      <c r="F59" t="s">
        <v>336</v>
      </c>
      <c r="H59" s="1"/>
      <c r="J59">
        <v>0.4</v>
      </c>
      <c r="K59">
        <v>0</v>
      </c>
      <c r="L59">
        <v>0.4</v>
      </c>
      <c r="O59" t="s">
        <v>530</v>
      </c>
      <c r="AF59" t="s">
        <v>524</v>
      </c>
      <c r="AI59" t="s">
        <v>553</v>
      </c>
    </row>
    <row r="60" spans="1:35" x14ac:dyDescent="0.25">
      <c r="A60">
        <v>15</v>
      </c>
      <c r="B60" t="s">
        <v>509</v>
      </c>
      <c r="C60" t="s">
        <v>455</v>
      </c>
      <c r="E60">
        <v>2</v>
      </c>
      <c r="F60" t="s">
        <v>336</v>
      </c>
      <c r="H60" s="1"/>
      <c r="J60">
        <v>0.1</v>
      </c>
      <c r="K60">
        <v>0.4</v>
      </c>
      <c r="L60">
        <v>0.5</v>
      </c>
      <c r="O60" t="s">
        <v>470</v>
      </c>
      <c r="AF60" t="s">
        <v>525</v>
      </c>
      <c r="AH60" t="s">
        <v>504</v>
      </c>
      <c r="AI60" t="s">
        <v>553</v>
      </c>
    </row>
    <row r="61" spans="1:35" x14ac:dyDescent="0.25">
      <c r="A61">
        <v>16</v>
      </c>
      <c r="B61" t="s">
        <v>509</v>
      </c>
      <c r="C61" t="s">
        <v>456</v>
      </c>
      <c r="E61">
        <v>3</v>
      </c>
      <c r="F61" t="s">
        <v>336</v>
      </c>
      <c r="H61" s="1"/>
      <c r="J61">
        <v>2</v>
      </c>
      <c r="K61">
        <v>0.5</v>
      </c>
      <c r="L61">
        <v>2.5</v>
      </c>
      <c r="O61" t="s">
        <v>474</v>
      </c>
      <c r="AF61" t="s">
        <v>526</v>
      </c>
      <c r="AI61" t="s">
        <v>549</v>
      </c>
    </row>
    <row r="62" spans="1:35" x14ac:dyDescent="0.25">
      <c r="A62">
        <v>17</v>
      </c>
      <c r="B62" t="s">
        <v>509</v>
      </c>
      <c r="E62">
        <v>4</v>
      </c>
      <c r="F62" t="s">
        <v>336</v>
      </c>
      <c r="H62" s="1"/>
      <c r="J62">
        <v>0.5</v>
      </c>
      <c r="K62">
        <v>2.5</v>
      </c>
      <c r="L62">
        <v>3</v>
      </c>
      <c r="O62" t="s">
        <v>471</v>
      </c>
      <c r="AF62" t="s">
        <v>527</v>
      </c>
      <c r="AI62" t="s">
        <v>553</v>
      </c>
    </row>
    <row r="63" spans="1:35" x14ac:dyDescent="0.25">
      <c r="A63">
        <v>18</v>
      </c>
      <c r="B63" t="s">
        <v>509</v>
      </c>
      <c r="C63" t="s">
        <v>523</v>
      </c>
      <c r="E63">
        <v>5</v>
      </c>
      <c r="F63" t="s">
        <v>336</v>
      </c>
      <c r="H63" s="1"/>
      <c r="J63">
        <v>4</v>
      </c>
      <c r="K63">
        <v>3</v>
      </c>
      <c r="L63">
        <v>7</v>
      </c>
      <c r="O63" t="s">
        <v>473</v>
      </c>
      <c r="AF63" t="s">
        <v>528</v>
      </c>
      <c r="AH63" t="s">
        <v>531</v>
      </c>
      <c r="AI63" t="s">
        <v>553</v>
      </c>
    </row>
    <row r="64" spans="1:35" x14ac:dyDescent="0.25">
      <c r="A64">
        <v>19</v>
      </c>
      <c r="B64" t="s">
        <v>509</v>
      </c>
      <c r="E64">
        <v>6</v>
      </c>
      <c r="F64" t="s">
        <v>336</v>
      </c>
      <c r="H64" s="1"/>
      <c r="J64">
        <v>3</v>
      </c>
      <c r="K64">
        <v>7</v>
      </c>
      <c r="L64">
        <v>10</v>
      </c>
      <c r="O64" t="s">
        <v>470</v>
      </c>
      <c r="AF64" t="s">
        <v>529</v>
      </c>
    </row>
    <row r="65" spans="1:35" x14ac:dyDescent="0.25">
      <c r="A65">
        <v>20</v>
      </c>
      <c r="B65" t="s">
        <v>514</v>
      </c>
      <c r="C65" t="s">
        <v>532</v>
      </c>
      <c r="E65">
        <v>1</v>
      </c>
      <c r="F65" t="s">
        <v>336</v>
      </c>
      <c r="H65" s="1"/>
      <c r="J65">
        <v>1.5</v>
      </c>
      <c r="K65">
        <v>0</v>
      </c>
      <c r="L65">
        <v>1.5</v>
      </c>
      <c r="O65" t="s">
        <v>473</v>
      </c>
      <c r="AF65" t="s">
        <v>533</v>
      </c>
      <c r="AH65" t="s">
        <v>203</v>
      </c>
      <c r="AI65" t="s">
        <v>551</v>
      </c>
    </row>
    <row r="66" spans="1:35" x14ac:dyDescent="0.25">
      <c r="A66">
        <v>21</v>
      </c>
      <c r="B66" t="s">
        <v>515</v>
      </c>
      <c r="E66">
        <v>1</v>
      </c>
      <c r="F66" t="s">
        <v>336</v>
      </c>
      <c r="H66" s="1"/>
      <c r="J66">
        <v>0.5</v>
      </c>
      <c r="K66">
        <v>0</v>
      </c>
      <c r="L66">
        <v>0.5</v>
      </c>
      <c r="O66" t="s">
        <v>535</v>
      </c>
      <c r="AF66" t="s">
        <v>524</v>
      </c>
      <c r="AI66" t="s">
        <v>553</v>
      </c>
    </row>
    <row r="67" spans="1:35" x14ac:dyDescent="0.25">
      <c r="A67">
        <v>22</v>
      </c>
      <c r="B67" t="s">
        <v>515</v>
      </c>
      <c r="C67" t="s">
        <v>534</v>
      </c>
      <c r="E67">
        <v>2</v>
      </c>
      <c r="F67" t="s">
        <v>336</v>
      </c>
      <c r="H67" s="1"/>
      <c r="J67">
        <v>0.5</v>
      </c>
      <c r="K67">
        <v>0.5</v>
      </c>
      <c r="L67">
        <v>1</v>
      </c>
      <c r="O67" t="s">
        <v>536</v>
      </c>
      <c r="AF67" t="s">
        <v>525</v>
      </c>
      <c r="AH67" t="s">
        <v>537</v>
      </c>
      <c r="AI67" t="s">
        <v>553</v>
      </c>
    </row>
    <row r="68" spans="1:35" x14ac:dyDescent="0.25">
      <c r="A68">
        <v>23</v>
      </c>
      <c r="B68" t="s">
        <v>516</v>
      </c>
      <c r="E68">
        <v>1</v>
      </c>
      <c r="F68" t="s">
        <v>336</v>
      </c>
      <c r="H68" s="1"/>
      <c r="J68">
        <v>0.5</v>
      </c>
      <c r="K68">
        <v>0</v>
      </c>
      <c r="L68">
        <v>0.5</v>
      </c>
      <c r="O68" t="s">
        <v>468</v>
      </c>
      <c r="AF68" t="s">
        <v>541</v>
      </c>
      <c r="AI68" t="s">
        <v>554</v>
      </c>
    </row>
    <row r="69" spans="1:35" x14ac:dyDescent="0.25">
      <c r="A69">
        <v>24</v>
      </c>
      <c r="B69" t="s">
        <v>516</v>
      </c>
      <c r="C69" t="s">
        <v>538</v>
      </c>
      <c r="E69">
        <v>2</v>
      </c>
      <c r="F69" t="s">
        <v>336</v>
      </c>
      <c r="H69" s="1"/>
      <c r="J69">
        <v>1.8</v>
      </c>
      <c r="K69">
        <v>0.49999999999999978</v>
      </c>
      <c r="L69">
        <v>2.2999999999999998</v>
      </c>
      <c r="O69" t="s">
        <v>546</v>
      </c>
      <c r="AF69" t="s">
        <v>542</v>
      </c>
      <c r="AH69" t="s">
        <v>537</v>
      </c>
      <c r="AI69" t="s">
        <v>555</v>
      </c>
    </row>
    <row r="70" spans="1:35" x14ac:dyDescent="0.25">
      <c r="A70">
        <v>25</v>
      </c>
      <c r="B70" t="s">
        <v>516</v>
      </c>
      <c r="E70">
        <v>3</v>
      </c>
      <c r="F70" t="s">
        <v>336</v>
      </c>
      <c r="H70" s="1"/>
      <c r="K70">
        <v>2.2999999999999998</v>
      </c>
      <c r="L70">
        <v>2.2999999999999998</v>
      </c>
      <c r="O70" t="s">
        <v>472</v>
      </c>
      <c r="AF70" t="s">
        <v>543</v>
      </c>
    </row>
    <row r="71" spans="1:35" x14ac:dyDescent="0.25">
      <c r="A71">
        <v>26</v>
      </c>
      <c r="B71" t="s">
        <v>517</v>
      </c>
      <c r="E71">
        <v>1</v>
      </c>
      <c r="F71" t="s">
        <v>336</v>
      </c>
      <c r="H71" s="1"/>
      <c r="J71">
        <v>0.4</v>
      </c>
      <c r="K71">
        <v>0</v>
      </c>
      <c r="L71">
        <v>0.4</v>
      </c>
      <c r="O71" t="s">
        <v>547</v>
      </c>
      <c r="AF71" t="s">
        <v>541</v>
      </c>
      <c r="AI71" t="s">
        <v>554</v>
      </c>
    </row>
    <row r="72" spans="1:35" x14ac:dyDescent="0.25">
      <c r="A72">
        <v>27</v>
      </c>
      <c r="B72" t="s">
        <v>517</v>
      </c>
      <c r="C72" t="s">
        <v>539</v>
      </c>
      <c r="E72">
        <v>2</v>
      </c>
      <c r="F72" t="s">
        <v>336</v>
      </c>
      <c r="H72" s="1"/>
      <c r="J72">
        <v>0.2</v>
      </c>
      <c r="K72">
        <v>0.40000000000000008</v>
      </c>
      <c r="L72">
        <v>0.60000000000000009</v>
      </c>
      <c r="O72" t="s">
        <v>470</v>
      </c>
      <c r="AF72" t="s">
        <v>525</v>
      </c>
      <c r="AH72" t="s">
        <v>537</v>
      </c>
      <c r="AI72" t="s">
        <v>553</v>
      </c>
    </row>
    <row r="73" spans="1:35" x14ac:dyDescent="0.25">
      <c r="A73">
        <v>28</v>
      </c>
      <c r="B73" t="s">
        <v>517</v>
      </c>
      <c r="E73">
        <v>3</v>
      </c>
      <c r="F73" t="s">
        <v>336</v>
      </c>
      <c r="H73" s="1"/>
      <c r="J73">
        <v>8.5</v>
      </c>
      <c r="K73">
        <v>0.59999999999999964</v>
      </c>
      <c r="L73">
        <v>9.1</v>
      </c>
      <c r="O73" t="s">
        <v>470</v>
      </c>
      <c r="AF73" t="s">
        <v>544</v>
      </c>
    </row>
    <row r="74" spans="1:35" x14ac:dyDescent="0.25">
      <c r="A74">
        <v>29</v>
      </c>
      <c r="B74" t="s">
        <v>517</v>
      </c>
      <c r="C74" t="s">
        <v>540</v>
      </c>
      <c r="E74">
        <v>4</v>
      </c>
      <c r="F74" t="s">
        <v>336</v>
      </c>
      <c r="H74" s="1"/>
      <c r="J74">
        <v>0.2</v>
      </c>
      <c r="K74">
        <v>9.1</v>
      </c>
      <c r="L74">
        <v>9.2999999999999989</v>
      </c>
      <c r="O74" t="s">
        <v>474</v>
      </c>
      <c r="AF74" t="s">
        <v>545</v>
      </c>
      <c r="AH74" t="s">
        <v>108</v>
      </c>
      <c r="AI74" t="s">
        <v>556</v>
      </c>
    </row>
    <row r="75" spans="1:35" x14ac:dyDescent="0.25">
      <c r="A75">
        <v>30</v>
      </c>
      <c r="B75" t="s">
        <v>517</v>
      </c>
      <c r="E75">
        <v>5</v>
      </c>
      <c r="F75" t="s">
        <v>336</v>
      </c>
      <c r="H75" s="1"/>
      <c r="K75">
        <v>9.2999999999999989</v>
      </c>
      <c r="L75">
        <v>9.2999999999999989</v>
      </c>
      <c r="O75" t="s">
        <v>470</v>
      </c>
      <c r="AF75" t="s">
        <v>466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dimension ref="A1:AG10"/>
  <sheetViews>
    <sheetView workbookViewId="0">
      <pane xSplit="1" topLeftCell="B1" activePane="topRight" state="frozen"/>
      <selection pane="topRight" activeCell="H30" sqref="H3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4" t="s">
        <v>33</v>
      </c>
      <c r="E1" s="5" t="s">
        <v>34</v>
      </c>
      <c r="F1" s="5" t="s">
        <v>35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59</v>
      </c>
      <c r="M1" s="5" t="s">
        <v>60</v>
      </c>
      <c r="N1" s="5" t="s">
        <v>61</v>
      </c>
      <c r="O1" s="5" t="s">
        <v>62</v>
      </c>
      <c r="P1" s="5" t="s">
        <v>63</v>
      </c>
      <c r="Q1" s="5" t="s">
        <v>64</v>
      </c>
      <c r="R1" s="5" t="s">
        <v>65</v>
      </c>
      <c r="S1" s="5" t="s">
        <v>66</v>
      </c>
      <c r="T1" s="5" t="s">
        <v>67</v>
      </c>
      <c r="U1" s="5" t="s">
        <v>68</v>
      </c>
      <c r="V1" s="5" t="s">
        <v>69</v>
      </c>
      <c r="W1" s="5" t="s">
        <v>70</v>
      </c>
      <c r="X1" s="19" t="s">
        <v>378</v>
      </c>
      <c r="Y1" s="19" t="s">
        <v>379</v>
      </c>
      <c r="Z1" s="19" t="s">
        <v>380</v>
      </c>
      <c r="AA1" s="19" t="s">
        <v>381</v>
      </c>
      <c r="AB1" s="19" t="s">
        <v>382</v>
      </c>
      <c r="AC1" s="19" t="s">
        <v>383</v>
      </c>
      <c r="AD1" s="19" t="s">
        <v>384</v>
      </c>
      <c r="AE1" s="19" t="s">
        <v>385</v>
      </c>
      <c r="AF1" s="19" t="s">
        <v>386</v>
      </c>
      <c r="AG1" s="19" t="s">
        <v>387</v>
      </c>
    </row>
    <row r="2" spans="1:33" x14ac:dyDescent="0.25">
      <c r="A2" t="s">
        <v>2</v>
      </c>
      <c r="B2">
        <v>1</v>
      </c>
      <c r="C2" t="s">
        <v>24</v>
      </c>
      <c r="D2" s="20">
        <v>44427</v>
      </c>
      <c r="E2" t="s">
        <v>409</v>
      </c>
      <c r="F2" t="s">
        <v>400</v>
      </c>
      <c r="G2" t="s">
        <v>401</v>
      </c>
      <c r="H2" t="s">
        <v>417</v>
      </c>
      <c r="I2" s="21" t="s">
        <v>425</v>
      </c>
      <c r="J2" t="s">
        <v>277</v>
      </c>
      <c r="K2" t="s">
        <v>258</v>
      </c>
      <c r="L2" t="s">
        <v>259</v>
      </c>
      <c r="M2" t="s">
        <v>260</v>
      </c>
      <c r="N2" t="s">
        <v>261</v>
      </c>
      <c r="O2" s="21" t="s">
        <v>426</v>
      </c>
      <c r="P2" t="s">
        <v>262</v>
      </c>
      <c r="Q2" t="s">
        <v>262</v>
      </c>
      <c r="R2" t="s">
        <v>262</v>
      </c>
      <c r="S2">
        <v>10</v>
      </c>
      <c r="T2" t="s">
        <v>434</v>
      </c>
      <c r="U2">
        <v>45</v>
      </c>
      <c r="V2" t="s">
        <v>332</v>
      </c>
      <c r="W2">
        <v>300</v>
      </c>
      <c r="X2" t="s">
        <v>263</v>
      </c>
      <c r="Y2" t="s">
        <v>281</v>
      </c>
      <c r="Z2" t="s">
        <v>294</v>
      </c>
      <c r="AA2" t="s">
        <v>306</v>
      </c>
      <c r="AB2" t="s">
        <v>315</v>
      </c>
      <c r="AC2" t="s">
        <v>321</v>
      </c>
      <c r="AD2" t="s">
        <v>326</v>
      </c>
      <c r="AE2" t="s">
        <v>330</v>
      </c>
      <c r="AF2" t="s">
        <v>333</v>
      </c>
      <c r="AG2" t="s">
        <v>335</v>
      </c>
    </row>
    <row r="3" spans="1:33" x14ac:dyDescent="0.25">
      <c r="A3" t="s">
        <v>216</v>
      </c>
      <c r="B3">
        <v>2</v>
      </c>
      <c r="C3" t="s">
        <v>349</v>
      </c>
      <c r="D3" s="20">
        <v>44428</v>
      </c>
      <c r="E3" t="s">
        <v>410</v>
      </c>
      <c r="F3" t="s">
        <v>400</v>
      </c>
      <c r="G3" t="s">
        <v>402</v>
      </c>
      <c r="H3" t="s">
        <v>418</v>
      </c>
      <c r="I3" s="21" t="s">
        <v>425</v>
      </c>
      <c r="J3" t="s">
        <v>319</v>
      </c>
      <c r="K3" t="s">
        <v>277</v>
      </c>
      <c r="L3" t="s">
        <v>278</v>
      </c>
      <c r="M3" t="s">
        <v>279</v>
      </c>
      <c r="N3">
        <v>0.3</v>
      </c>
      <c r="O3" s="21" t="s">
        <v>427</v>
      </c>
      <c r="P3" t="s">
        <v>262</v>
      </c>
      <c r="Q3" t="s">
        <v>262</v>
      </c>
      <c r="S3">
        <v>20</v>
      </c>
      <c r="T3" t="s">
        <v>435</v>
      </c>
      <c r="U3">
        <v>45</v>
      </c>
      <c r="V3" t="s">
        <v>286</v>
      </c>
      <c r="W3">
        <v>250</v>
      </c>
      <c r="X3" t="s">
        <v>263</v>
      </c>
      <c r="Y3" t="s">
        <v>306</v>
      </c>
      <c r="Z3" t="s">
        <v>326</v>
      </c>
      <c r="AA3" t="s">
        <v>442</v>
      </c>
    </row>
    <row r="4" spans="1:33" x14ac:dyDescent="0.25">
      <c r="A4" t="s">
        <v>350</v>
      </c>
      <c r="B4">
        <v>3</v>
      </c>
      <c r="C4" t="s">
        <v>351</v>
      </c>
      <c r="D4" s="20">
        <v>44429</v>
      </c>
      <c r="E4" t="s">
        <v>411</v>
      </c>
      <c r="F4" t="s">
        <v>400</v>
      </c>
      <c r="G4" t="s">
        <v>403</v>
      </c>
      <c r="H4" t="s">
        <v>419</v>
      </c>
      <c r="I4" s="21" t="s">
        <v>425</v>
      </c>
      <c r="J4" t="s">
        <v>313</v>
      </c>
      <c r="K4" t="s">
        <v>259</v>
      </c>
      <c r="L4" t="s">
        <v>277</v>
      </c>
      <c r="M4" t="s">
        <v>292</v>
      </c>
      <c r="N4">
        <v>1</v>
      </c>
      <c r="O4" s="21" t="s">
        <v>428</v>
      </c>
      <c r="P4" t="s">
        <v>262</v>
      </c>
      <c r="R4" t="s">
        <v>262</v>
      </c>
      <c r="S4">
        <v>30</v>
      </c>
      <c r="T4" t="s">
        <v>436</v>
      </c>
      <c r="U4">
        <v>45</v>
      </c>
      <c r="V4" t="s">
        <v>332</v>
      </c>
      <c r="W4">
        <v>400</v>
      </c>
    </row>
    <row r="5" spans="1:33" x14ac:dyDescent="0.25">
      <c r="A5" t="s">
        <v>354</v>
      </c>
      <c r="B5">
        <v>4</v>
      </c>
      <c r="C5" t="s">
        <v>358</v>
      </c>
      <c r="D5" s="20">
        <v>44430</v>
      </c>
      <c r="E5" t="s">
        <v>412</v>
      </c>
      <c r="F5" t="s">
        <v>400</v>
      </c>
      <c r="G5" t="s">
        <v>404</v>
      </c>
      <c r="H5" t="s">
        <v>420</v>
      </c>
      <c r="I5" s="21" t="s">
        <v>425</v>
      </c>
      <c r="J5" t="s">
        <v>304</v>
      </c>
      <c r="L5" t="s">
        <v>277</v>
      </c>
      <c r="M5" t="s">
        <v>260</v>
      </c>
      <c r="N5">
        <v>1.8</v>
      </c>
      <c r="O5" s="21" t="s">
        <v>429</v>
      </c>
      <c r="Q5" t="s">
        <v>262</v>
      </c>
      <c r="S5">
        <v>40</v>
      </c>
      <c r="T5" t="s">
        <v>437</v>
      </c>
      <c r="U5">
        <v>45</v>
      </c>
      <c r="V5" t="s">
        <v>286</v>
      </c>
      <c r="W5">
        <v>100</v>
      </c>
      <c r="X5" t="s">
        <v>442</v>
      </c>
    </row>
    <row r="6" spans="1:33" x14ac:dyDescent="0.25">
      <c r="A6" t="s">
        <v>355</v>
      </c>
      <c r="B6">
        <v>5</v>
      </c>
      <c r="C6" t="s">
        <v>359</v>
      </c>
      <c r="D6" s="20">
        <v>44431</v>
      </c>
      <c r="E6" t="s">
        <v>413</v>
      </c>
      <c r="F6" t="s">
        <v>400</v>
      </c>
      <c r="G6" t="s">
        <v>405</v>
      </c>
      <c r="H6" t="s">
        <v>421</v>
      </c>
      <c r="I6" s="21" t="s">
        <v>425</v>
      </c>
      <c r="J6" t="s">
        <v>276</v>
      </c>
      <c r="L6" t="s">
        <v>277</v>
      </c>
      <c r="M6" t="s">
        <v>279</v>
      </c>
      <c r="N6">
        <v>3.2</v>
      </c>
      <c r="O6" s="21" t="s">
        <v>430</v>
      </c>
      <c r="P6" t="s">
        <v>262</v>
      </c>
      <c r="Q6" t="s">
        <v>262</v>
      </c>
      <c r="R6" t="s">
        <v>262</v>
      </c>
      <c r="S6">
        <v>50</v>
      </c>
      <c r="T6" t="s">
        <v>438</v>
      </c>
      <c r="U6">
        <v>45</v>
      </c>
      <c r="V6" t="s">
        <v>332</v>
      </c>
      <c r="W6">
        <v>150</v>
      </c>
      <c r="X6" t="s">
        <v>442</v>
      </c>
    </row>
    <row r="7" spans="1:33" x14ac:dyDescent="0.25">
      <c r="A7" t="s">
        <v>356</v>
      </c>
      <c r="B7">
        <v>6</v>
      </c>
      <c r="C7" t="s">
        <v>360</v>
      </c>
      <c r="D7" s="20">
        <v>44432</v>
      </c>
      <c r="E7" t="s">
        <v>414</v>
      </c>
      <c r="F7" t="s">
        <v>400</v>
      </c>
      <c r="G7" t="s">
        <v>406</v>
      </c>
      <c r="H7" t="s">
        <v>422</v>
      </c>
      <c r="I7" s="21" t="s">
        <v>425</v>
      </c>
      <c r="J7" t="s">
        <v>291</v>
      </c>
      <c r="K7" t="s">
        <v>259</v>
      </c>
      <c r="L7" t="s">
        <v>277</v>
      </c>
      <c r="M7" t="s">
        <v>292</v>
      </c>
      <c r="N7">
        <v>10</v>
      </c>
      <c r="O7" s="21" t="s">
        <v>431</v>
      </c>
      <c r="Q7" t="s">
        <v>262</v>
      </c>
      <c r="R7" t="s">
        <v>262</v>
      </c>
      <c r="S7">
        <v>60</v>
      </c>
      <c r="T7" t="s">
        <v>439</v>
      </c>
      <c r="U7">
        <v>45</v>
      </c>
      <c r="V7" t="s">
        <v>286</v>
      </c>
      <c r="W7">
        <v>105</v>
      </c>
      <c r="X7" t="s">
        <v>442</v>
      </c>
    </row>
    <row r="8" spans="1:33" x14ac:dyDescent="0.25">
      <c r="A8" t="s">
        <v>357</v>
      </c>
      <c r="B8">
        <v>7</v>
      </c>
      <c r="C8" t="s">
        <v>361</v>
      </c>
      <c r="D8" s="20">
        <v>44433</v>
      </c>
      <c r="E8" t="s">
        <v>415</v>
      </c>
      <c r="F8" t="s">
        <v>400</v>
      </c>
      <c r="G8" t="s">
        <v>407</v>
      </c>
      <c r="H8" t="s">
        <v>423</v>
      </c>
      <c r="I8" s="21" t="s">
        <v>425</v>
      </c>
      <c r="J8" t="s">
        <v>324</v>
      </c>
      <c r="L8" t="s">
        <v>258</v>
      </c>
      <c r="N8">
        <v>32</v>
      </c>
      <c r="O8" s="21" t="s">
        <v>432</v>
      </c>
      <c r="R8" t="s">
        <v>262</v>
      </c>
      <c r="S8">
        <v>70</v>
      </c>
      <c r="T8" t="s">
        <v>440</v>
      </c>
      <c r="U8">
        <v>45</v>
      </c>
      <c r="V8" t="s">
        <v>332</v>
      </c>
      <c r="W8">
        <v>60</v>
      </c>
      <c r="Z8" t="s">
        <v>306</v>
      </c>
      <c r="AE8" t="s">
        <v>326</v>
      </c>
    </row>
    <row r="9" spans="1:33" x14ac:dyDescent="0.25">
      <c r="A9" t="s">
        <v>362</v>
      </c>
      <c r="B9">
        <v>8</v>
      </c>
      <c r="C9" t="s">
        <v>374</v>
      </c>
      <c r="D9" s="20">
        <v>44434</v>
      </c>
      <c r="E9" t="s">
        <v>416</v>
      </c>
      <c r="F9" t="s">
        <v>400</v>
      </c>
      <c r="G9" t="s">
        <v>408</v>
      </c>
      <c r="H9" t="s">
        <v>424</v>
      </c>
      <c r="I9" s="21" t="s">
        <v>425</v>
      </c>
      <c r="N9">
        <v>100</v>
      </c>
      <c r="O9" s="21" t="s">
        <v>433</v>
      </c>
      <c r="P9" t="s">
        <v>262</v>
      </c>
      <c r="R9" t="s">
        <v>262</v>
      </c>
      <c r="S9">
        <v>80</v>
      </c>
      <c r="T9" t="s">
        <v>441</v>
      </c>
      <c r="U9">
        <v>45</v>
      </c>
      <c r="V9" t="s">
        <v>286</v>
      </c>
      <c r="W9">
        <v>15</v>
      </c>
      <c r="X9" t="s">
        <v>442</v>
      </c>
      <c r="Z9" t="s">
        <v>442</v>
      </c>
      <c r="AG9" t="s">
        <v>442</v>
      </c>
    </row>
    <row r="10" spans="1:33" x14ac:dyDescent="0.25">
      <c r="A10" t="s">
        <v>459</v>
      </c>
      <c r="B10">
        <v>0</v>
      </c>
    </row>
  </sheetData>
  <phoneticPr fontId="2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dimension ref="A1:AC38"/>
  <sheetViews>
    <sheetView topLeftCell="M1" workbookViewId="0">
      <pane ySplit="1" topLeftCell="A23" activePane="bottomLeft" state="frozen"/>
      <selection pane="bottomLeft" activeCell="X24" sqref="X24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22" bestFit="1" customWidth="1"/>
    <col min="9" max="9" width="15.85546875" style="22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s="2" t="s">
        <v>31</v>
      </c>
      <c r="B1" s="2" t="s">
        <v>37</v>
      </c>
      <c r="C1" s="2" t="s">
        <v>43</v>
      </c>
      <c r="D1" s="2" t="s">
        <v>49</v>
      </c>
      <c r="E1" s="2" t="s">
        <v>32</v>
      </c>
      <c r="F1" s="2" t="s">
        <v>100</v>
      </c>
      <c r="G1" s="7" t="s">
        <v>101</v>
      </c>
      <c r="H1" s="8" t="s">
        <v>102</v>
      </c>
      <c r="I1" s="8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9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72</v>
      </c>
      <c r="Y1" s="7" t="s">
        <v>119</v>
      </c>
      <c r="Z1" s="7" t="s">
        <v>120</v>
      </c>
      <c r="AA1" s="7" t="s">
        <v>121</v>
      </c>
      <c r="AB1" s="7" t="s">
        <v>122</v>
      </c>
      <c r="AC1" s="7" t="s">
        <v>123</v>
      </c>
    </row>
    <row r="2" spans="1:29" x14ac:dyDescent="0.25">
      <c r="A2" s="3">
        <v>1</v>
      </c>
      <c r="B2" s="3" t="s">
        <v>2</v>
      </c>
      <c r="C2" s="3" t="s">
        <v>451</v>
      </c>
      <c r="D2" s="3" t="s">
        <v>25</v>
      </c>
      <c r="E2" s="3">
        <v>1</v>
      </c>
      <c r="F2" s="3" t="s">
        <v>221</v>
      </c>
      <c r="G2" s="6" t="s">
        <v>219</v>
      </c>
      <c r="H2" s="24" t="s">
        <v>368</v>
      </c>
      <c r="I2" s="23"/>
      <c r="J2" s="6">
        <v>5</v>
      </c>
      <c r="K2" s="6">
        <f ca="1">SAMPLE_ERKUNDUNGSSTELLE[[#This Row],[TIEFE_ENDE]]-SAMPLE_ERKUNDUNGSSTELLE[[#This Row],[DICKE]]</f>
        <v>0</v>
      </c>
      <c r="L2" s="6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s="6" t="s">
        <v>251</v>
      </c>
      <c r="N2" s="6"/>
      <c r="O2" s="6"/>
      <c r="P2" s="6"/>
      <c r="Q2" s="6"/>
      <c r="R2" s="6"/>
      <c r="S2" s="6"/>
      <c r="T2" s="6"/>
      <c r="U2" s="6"/>
      <c r="V2" s="6"/>
      <c r="W2" s="16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6" t="str">
        <f>IF(SAMPLE_ERKUNDUNGSSTELLE[[#This Row],[PECH]]="JA","auffällig",IF(SAMPLE_ERKUNDUNGSSTELLE[[#This Row],[ART]]&lt;&gt;"","neutral",""))</f>
        <v>auffällig</v>
      </c>
      <c r="Y2" s="6"/>
      <c r="Z2" s="6"/>
      <c r="AA2" s="6"/>
      <c r="AB2" s="6"/>
      <c r="AC2" s="6"/>
    </row>
    <row r="3" spans="1:29" x14ac:dyDescent="0.25">
      <c r="A3" s="3">
        <v>2</v>
      </c>
      <c r="B3" s="3" t="s">
        <v>2</v>
      </c>
      <c r="C3" s="3" t="s">
        <v>5</v>
      </c>
      <c r="D3" s="3" t="s">
        <v>364</v>
      </c>
      <c r="E3" s="3">
        <v>2</v>
      </c>
      <c r="F3" s="3" t="s">
        <v>221</v>
      </c>
      <c r="G3" s="3" t="s">
        <v>219</v>
      </c>
      <c r="H3" s="24" t="s">
        <v>368</v>
      </c>
      <c r="I3" s="24"/>
      <c r="J3" s="3">
        <v>3</v>
      </c>
      <c r="K3" s="3">
        <f ca="1">SAMPLE_ERKUNDUNGSSTELLE[[#This Row],[TIEFE_ENDE]]-SAMPLE_ERKUNDUNGSSTELLE[[#This Row],[DICKE]]</f>
        <v>5</v>
      </c>
      <c r="L3" s="16" cm="1">
        <f t="array" aca="1" ref="L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8</v>
      </c>
      <c r="M3" s="3" t="s">
        <v>222</v>
      </c>
      <c r="N3" s="3"/>
      <c r="O3" s="3"/>
      <c r="P3" s="3"/>
      <c r="Q3" s="3"/>
      <c r="R3" s="3"/>
      <c r="S3" s="3"/>
      <c r="T3" s="3"/>
      <c r="U3" s="3"/>
      <c r="V3" s="3"/>
      <c r="W3" s="16" t="str" cm="1">
        <f t="array" ref="W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Asphalt</v>
      </c>
      <c r="X3" s="16" t="str">
        <f>IF(SAMPLE_ERKUNDUNGSSTELLE[[#This Row],[PECH]]="JA","auffällig",IF(SAMPLE_ERKUNDUNGSSTELLE[[#This Row],[ART]]&lt;&gt;"","neutral",""))</f>
        <v>neutral</v>
      </c>
      <c r="Y3" s="3"/>
      <c r="Z3" s="3"/>
      <c r="AA3" s="3"/>
      <c r="AB3" s="3"/>
      <c r="AC3" s="3"/>
    </row>
    <row r="4" spans="1:29" x14ac:dyDescent="0.25">
      <c r="A4" s="3">
        <v>3</v>
      </c>
      <c r="B4" s="3" t="s">
        <v>2</v>
      </c>
      <c r="C4" s="3" t="s">
        <v>451</v>
      </c>
      <c r="D4" s="3" t="s">
        <v>457</v>
      </c>
      <c r="E4" s="3">
        <v>3</v>
      </c>
      <c r="F4" s="3" t="s">
        <v>221</v>
      </c>
      <c r="G4" s="3" t="s">
        <v>220</v>
      </c>
      <c r="H4" s="24" t="s">
        <v>458</v>
      </c>
      <c r="I4" s="24"/>
      <c r="J4" s="3">
        <v>4</v>
      </c>
      <c r="K4" s="3">
        <f ca="1">SAMPLE_ERKUNDUNGSSTELLE[[#This Row],[TIEFE_ENDE]]-SAMPLE_ERKUNDUNGSSTELLE[[#This Row],[DICKE]]</f>
        <v>8</v>
      </c>
      <c r="L4" s="16" cm="1">
        <f t="array" aca="1" ref="L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</v>
      </c>
      <c r="M4" s="3"/>
      <c r="N4" s="3"/>
      <c r="O4" s="3"/>
      <c r="P4" s="3"/>
      <c r="Q4" s="3"/>
      <c r="R4" s="3"/>
      <c r="S4" s="3"/>
      <c r="T4" s="3"/>
      <c r="U4" s="3"/>
      <c r="V4" s="3"/>
      <c r="W4" s="16" t="str" cm="1">
        <f t="array" ref="W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4" s="16" t="str">
        <f>IF(SAMPLE_ERKUNDUNGSSTELLE[[#This Row],[PECH]]="JA","auffällig",IF(SAMPLE_ERKUNDUNGSSTELLE[[#This Row],[ART]]&lt;&gt;"","neutral",""))</f>
        <v>neutral</v>
      </c>
      <c r="Y4" s="3"/>
      <c r="Z4" s="3"/>
      <c r="AA4" s="3"/>
      <c r="AB4" s="3"/>
      <c r="AC4" s="3"/>
    </row>
    <row r="5" spans="1:29" x14ac:dyDescent="0.25">
      <c r="A5" s="3">
        <v>4</v>
      </c>
      <c r="B5" s="3" t="s">
        <v>2</v>
      </c>
      <c r="C5" s="3" t="s">
        <v>369</v>
      </c>
      <c r="D5" s="3"/>
      <c r="E5" s="3">
        <v>4</v>
      </c>
      <c r="F5" s="3" t="s">
        <v>264</v>
      </c>
      <c r="G5" s="3" t="s">
        <v>367</v>
      </c>
      <c r="H5" s="24" t="s">
        <v>368</v>
      </c>
      <c r="I5" s="24"/>
      <c r="J5" s="3">
        <v>3</v>
      </c>
      <c r="K5" s="3">
        <f ca="1">SAMPLE_ERKUNDUNGSSTELLE[[#This Row],[TIEFE_ENDE]]-SAMPLE_ERKUNDUNGSSTELLE[[#This Row],[DICKE]]</f>
        <v>12</v>
      </c>
      <c r="L5" s="3" cm="1">
        <f t="array" aca="1" ref="L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5" s="3"/>
      <c r="N5" s="3"/>
      <c r="O5" s="3"/>
      <c r="P5" s="3"/>
      <c r="Q5" s="3"/>
      <c r="R5" s="3"/>
      <c r="S5" s="3"/>
      <c r="T5" s="3"/>
      <c r="U5" s="3"/>
      <c r="V5" s="3"/>
      <c r="W5" s="16" t="str" cm="1">
        <f t="array" ref="W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5" s="3" t="str">
        <f>IF(SAMPLE_ERKUNDUNGSSTELLE[[#This Row],[PECH]]="JA","auffällig",IF(SAMPLE_ERKUNDUNGSSTELLE[[#This Row],[ART]]&lt;&gt;"","neutral",""))</f>
        <v>neutral</v>
      </c>
      <c r="Y5" s="3"/>
      <c r="Z5" s="3"/>
      <c r="AA5" s="3"/>
      <c r="AB5" s="3"/>
      <c r="AC5" s="3"/>
    </row>
    <row r="6" spans="1:29" x14ac:dyDescent="0.25">
      <c r="A6" s="3">
        <v>5</v>
      </c>
      <c r="B6" s="3" t="s">
        <v>2</v>
      </c>
      <c r="C6" s="3" t="s">
        <v>452</v>
      </c>
      <c r="D6" s="3"/>
      <c r="E6" s="3">
        <v>5</v>
      </c>
      <c r="F6" s="3" t="s">
        <v>264</v>
      </c>
      <c r="G6" s="3" t="s">
        <v>370</v>
      </c>
      <c r="H6" s="24"/>
      <c r="I6" s="24"/>
      <c r="J6" s="3">
        <v>6</v>
      </c>
      <c r="K6" s="3">
        <f ca="1">SAMPLE_ERKUNDUNGSSTELLE[[#This Row],[TIEFE_ENDE]]-SAMPLE_ERKUNDUNGSSTELLE[[#This Row],[DICKE]]</f>
        <v>15</v>
      </c>
      <c r="L6" s="16" cm="1">
        <f t="array" aca="1" ref="L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6" s="3"/>
      <c r="N6" s="3"/>
      <c r="O6" s="3"/>
      <c r="P6" s="3"/>
      <c r="Q6" s="3"/>
      <c r="R6" s="3"/>
      <c r="S6" s="3"/>
      <c r="T6" s="3"/>
      <c r="U6" s="3"/>
      <c r="V6" s="3"/>
      <c r="W6" s="16" t="str" cm="1">
        <f t="array" ref="W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6" s="16" t="str">
        <f>IF(SAMPLE_ERKUNDUNGSSTELLE[[#This Row],[PECH]]="JA","auffällig",IF(SAMPLE_ERKUNDUNGSSTELLE[[#This Row],[ART]]&lt;&gt;"","neutral",""))</f>
        <v>neutral</v>
      </c>
      <c r="Y6" s="3"/>
      <c r="Z6" s="3"/>
      <c r="AA6" s="3"/>
      <c r="AB6" s="3"/>
      <c r="AC6" s="3"/>
    </row>
    <row r="7" spans="1:29" x14ac:dyDescent="0.25">
      <c r="A7" s="3">
        <v>6</v>
      </c>
      <c r="B7" s="3" t="s">
        <v>2</v>
      </c>
      <c r="C7" s="3" t="s">
        <v>453</v>
      </c>
      <c r="D7" s="3"/>
      <c r="E7" s="3">
        <v>6</v>
      </c>
      <c r="F7" s="3" t="s">
        <v>282</v>
      </c>
      <c r="G7" s="3" t="s">
        <v>365</v>
      </c>
      <c r="H7" s="24"/>
      <c r="I7" s="24"/>
      <c r="J7" s="3">
        <v>78</v>
      </c>
      <c r="K7" s="3">
        <f ca="1">SAMPLE_ERKUNDUNGSSTELLE[[#This Row],[TIEFE_ENDE]]-SAMPLE_ERKUNDUNGSSTELLE[[#This Row],[DICKE]]</f>
        <v>21</v>
      </c>
      <c r="L7" s="16" cm="1">
        <f t="array" aca="1" ref="L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99</v>
      </c>
      <c r="M7" s="3"/>
      <c r="N7" s="3"/>
      <c r="O7" s="3"/>
      <c r="P7" s="3"/>
      <c r="Q7" s="3"/>
      <c r="R7" s="3"/>
      <c r="S7" s="3"/>
      <c r="T7" s="3"/>
      <c r="U7" s="3"/>
      <c r="V7" s="3"/>
      <c r="W7" s="16" t="str" cm="1">
        <f t="array" ref="W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7" s="16" t="str">
        <f>IF(SAMPLE_ERKUNDUNGSSTELLE[[#This Row],[PECH]]="JA","auffällig",IF(SAMPLE_ERKUNDUNGSSTELLE[[#This Row],[ART]]&lt;&gt;"","neutral",""))</f>
        <v>neutral</v>
      </c>
      <c r="Y7" s="3"/>
      <c r="Z7" s="3"/>
      <c r="AA7" s="3"/>
      <c r="AB7" s="3"/>
      <c r="AC7" s="3"/>
    </row>
    <row r="8" spans="1:29" x14ac:dyDescent="0.25">
      <c r="A8" s="3">
        <v>7</v>
      </c>
      <c r="B8" s="3" t="s">
        <v>2</v>
      </c>
      <c r="C8" s="3" t="s">
        <v>454</v>
      </c>
      <c r="D8" s="3"/>
      <c r="E8" s="3">
        <v>7</v>
      </c>
      <c r="F8" s="3" t="s">
        <v>282</v>
      </c>
      <c r="G8" s="3" t="s">
        <v>365</v>
      </c>
      <c r="H8" s="24"/>
      <c r="I8" s="24"/>
      <c r="J8" s="3">
        <v>9</v>
      </c>
      <c r="K8" s="3">
        <f ca="1">SAMPLE_ERKUNDUNGSSTELLE[[#This Row],[TIEFE_ENDE]]-SAMPLE_ERKUNDUNGSSTELLE[[#This Row],[DICKE]]</f>
        <v>99</v>
      </c>
      <c r="L8" s="16" cm="1">
        <f t="array" aca="1" ref="L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108</v>
      </c>
      <c r="M8" s="3"/>
      <c r="N8" s="3"/>
      <c r="O8" s="3"/>
      <c r="P8" s="3"/>
      <c r="Q8" s="3"/>
      <c r="R8" s="3"/>
      <c r="S8" s="3"/>
      <c r="T8" s="3"/>
      <c r="U8" s="3"/>
      <c r="V8" s="3"/>
      <c r="W8" s="16" t="str" cm="1">
        <f t="array" ref="W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8" s="16" t="str">
        <f>IF(SAMPLE_ERKUNDUNGSSTELLE[[#This Row],[PECH]]="JA","auffällig",IF(SAMPLE_ERKUNDUNGSSTELLE[[#This Row],[ART]]&lt;&gt;"","neutral",""))</f>
        <v>neutral</v>
      </c>
      <c r="Y8" s="3"/>
      <c r="Z8" s="3"/>
      <c r="AA8" s="3"/>
      <c r="AB8" s="3"/>
      <c r="AC8" s="3"/>
    </row>
    <row r="9" spans="1:29" x14ac:dyDescent="0.25">
      <c r="A9" s="3">
        <v>8</v>
      </c>
      <c r="B9" s="3" t="s">
        <v>2</v>
      </c>
      <c r="C9" s="3" t="s">
        <v>455</v>
      </c>
      <c r="D9" s="3"/>
      <c r="E9" s="3">
        <v>8</v>
      </c>
      <c r="F9" s="3" t="s">
        <v>282</v>
      </c>
      <c r="G9" s="3" t="s">
        <v>449</v>
      </c>
      <c r="H9" s="24"/>
      <c r="I9" s="24"/>
      <c r="J9" s="3">
        <v>12</v>
      </c>
      <c r="K9" s="3">
        <f ca="1">SAMPLE_ERKUNDUNGSSTELLE[[#This Row],[TIEFE_ENDE]]-SAMPLE_ERKUNDUNGSSTELLE[[#This Row],[DICKE]]</f>
        <v>108</v>
      </c>
      <c r="L9" s="16" cm="1">
        <f t="array" aca="1" ref="L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120</v>
      </c>
      <c r="M9" s="3"/>
      <c r="N9" s="3"/>
      <c r="O9" s="3"/>
      <c r="P9" s="3"/>
      <c r="Q9" s="3"/>
      <c r="R9" s="3"/>
      <c r="S9" s="3"/>
      <c r="T9" s="3"/>
      <c r="U9" s="3"/>
      <c r="V9" s="3"/>
      <c r="W9" s="16" t="str" cm="1">
        <f t="array" ref="W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9" s="16" t="str">
        <f>IF(SAMPLE_ERKUNDUNGSSTELLE[[#This Row],[PECH]]="JA","auffällig",IF(SAMPLE_ERKUNDUNGSSTELLE[[#This Row],[ART]]&lt;&gt;"","neutral",""))</f>
        <v>neutral</v>
      </c>
      <c r="Y9" s="3"/>
      <c r="Z9" s="3"/>
      <c r="AA9" s="3"/>
      <c r="AB9" s="3"/>
      <c r="AC9" s="3"/>
    </row>
    <row r="10" spans="1:29" x14ac:dyDescent="0.25">
      <c r="A10" s="3">
        <v>9</v>
      </c>
      <c r="B10" s="3" t="s">
        <v>2</v>
      </c>
      <c r="C10" s="3" t="s">
        <v>456</v>
      </c>
      <c r="D10" s="3"/>
      <c r="E10" s="3">
        <v>9</v>
      </c>
      <c r="F10" s="3" t="s">
        <v>282</v>
      </c>
      <c r="G10" s="3" t="s">
        <v>450</v>
      </c>
      <c r="H10" s="24"/>
      <c r="I10" s="24"/>
      <c r="J10" s="3">
        <v>15</v>
      </c>
      <c r="K10" s="3">
        <f ca="1">SAMPLE_ERKUNDUNGSSTELLE[[#This Row],[TIEFE_ENDE]]-SAMPLE_ERKUNDUNGSSTELLE[[#This Row],[DICKE]]</f>
        <v>120</v>
      </c>
      <c r="L10" s="16" cm="1">
        <f t="array" aca="1" ref="L1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135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16" t="str" cm="1">
        <f t="array" ref="W1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0" s="16" t="str">
        <f>IF(SAMPLE_ERKUNDUNGSSTELLE[[#This Row],[PECH]]="JA","auffällig",IF(SAMPLE_ERKUNDUNGSSTELLE[[#This Row],[ART]]&lt;&gt;"","neutral",""))</f>
        <v>neutral</v>
      </c>
      <c r="Y10" s="3"/>
      <c r="Z10" s="3"/>
      <c r="AA10" s="3"/>
      <c r="AB10" s="3"/>
      <c r="AC10" s="3"/>
    </row>
    <row r="11" spans="1:29" x14ac:dyDescent="0.25">
      <c r="A11" s="3">
        <v>10</v>
      </c>
      <c r="B11" s="3" t="s">
        <v>216</v>
      </c>
      <c r="C11" s="3"/>
      <c r="D11" s="3" t="s">
        <v>364</v>
      </c>
      <c r="E11" s="3">
        <v>1</v>
      </c>
      <c r="F11" s="3" t="s">
        <v>221</v>
      </c>
      <c r="G11" s="3" t="s">
        <v>220</v>
      </c>
      <c r="H11" s="24"/>
      <c r="I11" s="24"/>
      <c r="J11" s="3">
        <v>3</v>
      </c>
      <c r="K11" s="3">
        <f ca="1">SAMPLE_ERKUNDUNGSSTELLE[[#This Row],[TIEFE_ENDE]]-SAMPLE_ERKUNDUNGSSTELLE[[#This Row],[DICKE]]</f>
        <v>0</v>
      </c>
      <c r="L11" s="16" cm="1">
        <f t="array" aca="1" ref="L1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16" t="str" cm="1">
        <f t="array" ref="W1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11" s="3" t="str">
        <f>IF(SAMPLE_ERKUNDUNGSSTELLE[[#This Row],[PECH]]="JA","auffällig",IF(SAMPLE_ERKUNDUNGSSTELLE[[#This Row],[ART]]&lt;&gt;"","neutral",""))</f>
        <v>neutral</v>
      </c>
      <c r="Y11" s="3"/>
      <c r="Z11" s="3"/>
      <c r="AA11" s="3"/>
      <c r="AB11" s="3"/>
      <c r="AC11" s="3"/>
    </row>
    <row r="12" spans="1:29" x14ac:dyDescent="0.25">
      <c r="A12" s="3">
        <v>11</v>
      </c>
      <c r="B12" s="3" t="s">
        <v>216</v>
      </c>
      <c r="C12" s="3" t="s">
        <v>5</v>
      </c>
      <c r="D12" s="3"/>
      <c r="E12" s="3">
        <v>2</v>
      </c>
      <c r="F12" s="3" t="s">
        <v>282</v>
      </c>
      <c r="G12" s="3" t="s">
        <v>365</v>
      </c>
      <c r="H12" s="24"/>
      <c r="I12" s="24"/>
      <c r="J12" s="3">
        <v>6</v>
      </c>
      <c r="K12" s="3">
        <f ca="1">SAMPLE_ERKUNDUNGSSTELLE[[#This Row],[TIEFE_ENDE]]-SAMPLE_ERKUNDUNGSSTELLE[[#This Row],[DICKE]]</f>
        <v>3</v>
      </c>
      <c r="L12" s="16" cm="1">
        <f t="array" aca="1" ref="L1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9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16" t="str" cm="1">
        <f t="array" ref="W1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12" s="16" t="str">
        <f>IF(SAMPLE_ERKUNDUNGSSTELLE[[#This Row],[PECH]]="JA","auffällig",IF(SAMPLE_ERKUNDUNGSSTELLE[[#This Row],[ART]]&lt;&gt;"","neutral",""))</f>
        <v>neutral</v>
      </c>
      <c r="Y12" s="3"/>
      <c r="Z12" s="3"/>
      <c r="AA12" s="3"/>
      <c r="AB12" s="3"/>
      <c r="AC12" s="3"/>
    </row>
    <row r="13" spans="1:29" x14ac:dyDescent="0.25">
      <c r="A13" s="3">
        <v>12</v>
      </c>
      <c r="B13" s="3" t="s">
        <v>350</v>
      </c>
      <c r="C13" s="3" t="s">
        <v>5</v>
      </c>
      <c r="D13" s="3" t="s">
        <v>25</v>
      </c>
      <c r="E13" s="3">
        <v>1</v>
      </c>
      <c r="F13" s="3" t="s">
        <v>334</v>
      </c>
      <c r="G13" s="3" t="s">
        <v>295</v>
      </c>
      <c r="H13" s="24"/>
      <c r="I13" s="24"/>
      <c r="J13" s="3">
        <v>4</v>
      </c>
      <c r="K13" s="3">
        <f ca="1">SAMPLE_ERKUNDUNGSSTELLE[[#This Row],[TIEFE_ENDE]]-SAMPLE_ERKUNDUNGSSTELLE[[#This Row],[DICKE]]</f>
        <v>0</v>
      </c>
      <c r="L13" s="16" cm="1">
        <f t="array" aca="1" ref="L1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16" t="str" cm="1">
        <f t="array" ref="W1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13" s="16" t="str">
        <f>IF(SAMPLE_ERKUNDUNGSSTELLE[[#This Row],[PECH]]="JA","auffällig",IF(SAMPLE_ERKUNDUNGSSTELLE[[#This Row],[ART]]&lt;&gt;"","neutral",""))</f>
        <v>neutral</v>
      </c>
      <c r="Y13" s="3"/>
      <c r="Z13" s="3"/>
      <c r="AA13" s="3"/>
      <c r="AB13" s="3"/>
      <c r="AC13" s="3"/>
    </row>
    <row r="14" spans="1:29" x14ac:dyDescent="0.25">
      <c r="A14" s="3">
        <v>13</v>
      </c>
      <c r="B14" s="3" t="s">
        <v>354</v>
      </c>
      <c r="C14" s="3" t="s">
        <v>369</v>
      </c>
      <c r="D14" s="3" t="s">
        <v>364</v>
      </c>
      <c r="E14" s="3">
        <v>1</v>
      </c>
      <c r="F14" s="3" t="s">
        <v>334</v>
      </c>
      <c r="G14" s="3" t="s">
        <v>365</v>
      </c>
      <c r="H14" s="24"/>
      <c r="I14" s="24"/>
      <c r="J14" s="3">
        <v>3</v>
      </c>
      <c r="K14" s="3">
        <f ca="1">SAMPLE_ERKUNDUNGSSTELLE[[#This Row],[TIEFE_ENDE]]-SAMPLE_ERKUNDUNGSSTELLE[[#This Row],[DICKE]]</f>
        <v>0</v>
      </c>
      <c r="L14" s="16" cm="1">
        <f t="array" aca="1" ref="L1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16" t="str" cm="1">
        <f t="array" ref="W1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4" s="16" t="str">
        <f>IF(SAMPLE_ERKUNDUNGSSTELLE[[#This Row],[PECH]]="JA","auffällig",IF(SAMPLE_ERKUNDUNGSSTELLE[[#This Row],[ART]]&lt;&gt;"","neutral",""))</f>
        <v>neutral</v>
      </c>
      <c r="Y14" s="3"/>
      <c r="Z14" s="3"/>
      <c r="AA14" s="3"/>
      <c r="AB14" s="3"/>
      <c r="AC14" s="3"/>
    </row>
    <row r="15" spans="1:29" x14ac:dyDescent="0.25">
      <c r="A15" s="3">
        <v>14</v>
      </c>
      <c r="B15" s="3" t="s">
        <v>354</v>
      </c>
      <c r="C15" s="3" t="s">
        <v>369</v>
      </c>
      <c r="D15" s="3"/>
      <c r="E15" s="3">
        <v>2</v>
      </c>
      <c r="F15" s="3" t="s">
        <v>334</v>
      </c>
      <c r="G15" s="3" t="s">
        <v>365</v>
      </c>
      <c r="H15" s="24"/>
      <c r="I15" s="24"/>
      <c r="J15" s="3">
        <v>1</v>
      </c>
      <c r="K15" s="3">
        <f ca="1">SAMPLE_ERKUNDUNGSSTELLE[[#This Row],[TIEFE_ENDE]]-SAMPLE_ERKUNDUNGSSTELLE[[#This Row],[DICKE]]</f>
        <v>3</v>
      </c>
      <c r="L15" s="16" cm="1">
        <f t="array" aca="1" ref="L1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16" t="str" cm="1">
        <f t="array" ref="W1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ST*</v>
      </c>
      <c r="X15" s="16" t="str">
        <f>IF(SAMPLE_ERKUNDUNGSSTELLE[[#This Row],[PECH]]="JA","auffällig",IF(SAMPLE_ERKUNDUNGSSTELLE[[#This Row],[ART]]&lt;&gt;"","neutral",""))</f>
        <v>neutral</v>
      </c>
      <c r="Y15" s="3"/>
      <c r="Z15" s="3"/>
      <c r="AA15" s="3"/>
      <c r="AB15" s="3"/>
      <c r="AC15" s="3"/>
    </row>
    <row r="16" spans="1:29" x14ac:dyDescent="0.25">
      <c r="A16" s="3">
        <v>15</v>
      </c>
      <c r="B16" s="3" t="s">
        <v>355</v>
      </c>
      <c r="C16" s="3" t="s">
        <v>5</v>
      </c>
      <c r="D16" s="3"/>
      <c r="E16" s="3">
        <v>1</v>
      </c>
      <c r="F16" s="3" t="s">
        <v>316</v>
      </c>
      <c r="G16" s="3" t="s">
        <v>367</v>
      </c>
      <c r="H16" s="24"/>
      <c r="I16" s="24"/>
      <c r="J16" s="3">
        <v>17</v>
      </c>
      <c r="K16" s="3">
        <f ca="1">SAMPLE_ERKUNDUNGSSTELLE[[#This Row],[TIEFE_ENDE]]-SAMPLE_ERKUNDUNGSSTELLE[[#This Row],[DICKE]]</f>
        <v>0</v>
      </c>
      <c r="L16" s="16" cm="1">
        <f t="array" aca="1" ref="L1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16" t="str" cm="1">
        <f t="array" ref="W1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16" s="16" t="str">
        <f>IF(SAMPLE_ERKUNDUNGSSTELLE[[#This Row],[PECH]]="JA","auffällig",IF(SAMPLE_ERKUNDUNGSSTELLE[[#This Row],[ART]]&lt;&gt;"","neutral",""))</f>
        <v>neutral</v>
      </c>
      <c r="Y16" s="3"/>
      <c r="Z16" s="3"/>
      <c r="AA16" s="3"/>
      <c r="AB16" s="3"/>
      <c r="AC16" s="3"/>
    </row>
    <row r="17" spans="1:29" x14ac:dyDescent="0.25">
      <c r="A17" s="3">
        <v>16</v>
      </c>
      <c r="B17" s="3" t="s">
        <v>356</v>
      </c>
      <c r="C17" s="3" t="s">
        <v>369</v>
      </c>
      <c r="D17" s="3"/>
      <c r="E17" s="3">
        <v>1</v>
      </c>
      <c r="F17" s="3" t="s">
        <v>316</v>
      </c>
      <c r="G17" s="3" t="s">
        <v>370</v>
      </c>
      <c r="H17" s="24"/>
      <c r="I17" s="24"/>
      <c r="J17" s="3">
        <v>3</v>
      </c>
      <c r="K17" s="3">
        <f ca="1">SAMPLE_ERKUNDUNGSSTELLE[[#This Row],[TIEFE_ENDE]]-SAMPLE_ERKUNDUNGSSTELLE[[#This Row],[DICKE]]</f>
        <v>0</v>
      </c>
      <c r="L17" s="16" cm="1">
        <f t="array" aca="1" ref="L1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16" t="str" cm="1">
        <f t="array" ref="W1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(NS)</v>
      </c>
      <c r="X17" s="16" t="str">
        <f>IF(SAMPLE_ERKUNDUNGSSTELLE[[#This Row],[PECH]]="JA","auffällig",IF(SAMPLE_ERKUNDUNGSSTELLE[[#This Row],[ART]]&lt;&gt;"","neutral",""))</f>
        <v>neutral</v>
      </c>
      <c r="Y17" s="3"/>
      <c r="Z17" s="3"/>
      <c r="AA17" s="3"/>
      <c r="AB17" s="3"/>
      <c r="AC17" s="3"/>
    </row>
    <row r="18" spans="1:29" x14ac:dyDescent="0.25">
      <c r="A18" s="3">
        <v>17</v>
      </c>
      <c r="B18" s="3" t="s">
        <v>356</v>
      </c>
      <c r="C18" s="3" t="s">
        <v>369</v>
      </c>
      <c r="D18" s="3"/>
      <c r="E18" s="3">
        <v>2</v>
      </c>
      <c r="F18" s="3" t="s">
        <v>316</v>
      </c>
      <c r="G18" s="3" t="s">
        <v>371</v>
      </c>
      <c r="H18" s="24"/>
      <c r="I18" s="24"/>
      <c r="J18" s="3">
        <v>1</v>
      </c>
      <c r="K18" s="3">
        <f ca="1">SAMPLE_ERKUNDUNGSSTELLE[[#This Row],[TIEFE_ENDE]]-SAMPLE_ERKUNDUNGSSTELLE[[#This Row],[DICKE]]</f>
        <v>3</v>
      </c>
      <c r="L18" s="16" cm="1">
        <f t="array" aca="1" ref="L1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16" t="str" cm="1">
        <f t="array" ref="W1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(CD)</v>
      </c>
      <c r="X18" s="16" t="str">
        <f>IF(SAMPLE_ERKUNDUNGSSTELLE[[#This Row],[PECH]]="JA","auffällig",IF(SAMPLE_ERKUNDUNGSSTELLE[[#This Row],[ART]]&lt;&gt;"","neutral",""))</f>
        <v>neutral</v>
      </c>
      <c r="Y18" s="3"/>
      <c r="Z18" s="3"/>
      <c r="AA18" s="3"/>
      <c r="AB18" s="3"/>
      <c r="AC18" s="3"/>
    </row>
    <row r="19" spans="1:29" x14ac:dyDescent="0.25">
      <c r="A19" s="3">
        <v>18</v>
      </c>
      <c r="B19" s="3" t="s">
        <v>356</v>
      </c>
      <c r="C19" s="3" t="s">
        <v>5</v>
      </c>
      <c r="D19" s="3"/>
      <c r="E19" s="3">
        <v>3</v>
      </c>
      <c r="F19" s="3" t="s">
        <v>316</v>
      </c>
      <c r="G19" s="3" t="s">
        <v>372</v>
      </c>
      <c r="H19" s="24"/>
      <c r="I19" s="24"/>
      <c r="J19" s="3">
        <v>7</v>
      </c>
      <c r="K19" s="3">
        <f ca="1">SAMPLE_ERKUNDUNGSSTELLE[[#This Row],[TIEFE_ENDE]]-SAMPLE_ERKUNDUNGSSTELLE[[#This Row],[DICKE]]</f>
        <v>4</v>
      </c>
      <c r="L19" s="16" cm="1">
        <f t="array" aca="1" ref="L1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16" t="str" cm="1">
        <f t="array" ref="W1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19" s="16" t="str">
        <f>IF(SAMPLE_ERKUNDUNGSSTELLE[[#This Row],[PECH]]="JA","auffällig",IF(SAMPLE_ERKUNDUNGSSTELLE[[#This Row],[ART]]&lt;&gt;"","neutral",""))</f>
        <v>neutral</v>
      </c>
      <c r="Y19" s="3"/>
      <c r="Z19" s="3"/>
      <c r="AA19" s="3"/>
      <c r="AB19" s="3"/>
      <c r="AC19" s="3"/>
    </row>
    <row r="20" spans="1:29" x14ac:dyDescent="0.25">
      <c r="A20" s="3">
        <v>19</v>
      </c>
      <c r="B20" s="3" t="s">
        <v>459</v>
      </c>
      <c r="C20" s="3" t="s">
        <v>456</v>
      </c>
      <c r="D20" s="3" t="s">
        <v>457</v>
      </c>
      <c r="E20" s="3">
        <v>1</v>
      </c>
      <c r="F20" s="3" t="s">
        <v>221</v>
      </c>
      <c r="G20" s="3">
        <v>1</v>
      </c>
      <c r="H20" s="24"/>
      <c r="I20" s="24"/>
      <c r="J20" s="3">
        <v>1</v>
      </c>
      <c r="K20" s="3">
        <f ca="1">SAMPLE_ERKUNDUNGSSTELLE[[#This Row],[TIEFE_ENDE]]-SAMPLE_ERKUNDUNGSSTELLE[[#This Row],[DICKE]]</f>
        <v>0</v>
      </c>
      <c r="L20" s="16" cm="1">
        <f t="array" aca="1" ref="L2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16" cm="1">
        <f t="array" ref="W2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</v>
      </c>
      <c r="X20" s="16" t="str">
        <f>IF(SAMPLE_ERKUNDUNGSSTELLE[[#This Row],[PECH]]="JA","auffällig",IF(SAMPLE_ERKUNDUNGSSTELLE[[#This Row],[ART]]&lt;&gt;"","neutral",""))</f>
        <v>neutral</v>
      </c>
      <c r="Y20" s="3"/>
      <c r="Z20" s="3"/>
      <c r="AA20" s="3"/>
      <c r="AB20" s="3"/>
      <c r="AC20" s="3"/>
    </row>
    <row r="21" spans="1:29" x14ac:dyDescent="0.25">
      <c r="A21" s="3">
        <v>20</v>
      </c>
      <c r="B21" s="3" t="s">
        <v>459</v>
      </c>
      <c r="C21" s="3" t="s">
        <v>456</v>
      </c>
      <c r="D21" s="3"/>
      <c r="E21" s="3">
        <v>2</v>
      </c>
      <c r="F21" s="3" t="s">
        <v>264</v>
      </c>
      <c r="G21" s="3">
        <v>2</v>
      </c>
      <c r="H21" s="24"/>
      <c r="I21" s="24"/>
      <c r="J21" s="3">
        <v>2</v>
      </c>
      <c r="K21" s="3">
        <f ca="1">SAMPLE_ERKUNDUNGSSTELLE[[#This Row],[TIEFE_ENDE]]-SAMPLE_ERKUNDUNGSSTELLE[[#This Row],[DICKE]]</f>
        <v>1</v>
      </c>
      <c r="L21" s="16" cm="1">
        <f t="array" aca="1" ref="L2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16" cm="1">
        <f t="array" ref="W2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2</v>
      </c>
      <c r="X21" s="16" t="str">
        <f>IF(SAMPLE_ERKUNDUNGSSTELLE[[#This Row],[PECH]]="JA","auffällig",IF(SAMPLE_ERKUNDUNGSSTELLE[[#This Row],[ART]]&lt;&gt;"","neutral",""))</f>
        <v>neutral</v>
      </c>
      <c r="Y21" s="3"/>
      <c r="Z21" s="3"/>
      <c r="AA21" s="3"/>
      <c r="AB21" s="3"/>
      <c r="AC21" s="3"/>
    </row>
    <row r="22" spans="1:29" x14ac:dyDescent="0.25">
      <c r="A22" s="3">
        <v>21</v>
      </c>
      <c r="B22" s="3" t="s">
        <v>459</v>
      </c>
      <c r="C22" s="3" t="s">
        <v>456</v>
      </c>
      <c r="D22" s="3"/>
      <c r="E22" s="3">
        <v>3</v>
      </c>
      <c r="F22" s="3" t="s">
        <v>282</v>
      </c>
      <c r="G22" s="3">
        <v>3</v>
      </c>
      <c r="H22" s="24"/>
      <c r="I22" s="24"/>
      <c r="J22" s="3">
        <v>3</v>
      </c>
      <c r="K22" s="3">
        <f ca="1">SAMPLE_ERKUNDUNGSSTELLE[[#This Row],[TIEFE_ENDE]]-SAMPLE_ERKUNDUNGSSTELLE[[#This Row],[DICKE]]</f>
        <v>3</v>
      </c>
      <c r="L22" s="16" cm="1">
        <f t="array" aca="1" ref="L2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16" t="str" cm="1">
        <f t="array" ref="W2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Boden</v>
      </c>
      <c r="X22" s="16" t="str">
        <f>IF(SAMPLE_ERKUNDUNGSSTELLE[[#This Row],[PECH]]="JA","auffällig",IF(SAMPLE_ERKUNDUNGSSTELLE[[#This Row],[ART]]&lt;&gt;"","neutral",""))</f>
        <v>neutral</v>
      </c>
      <c r="Y22" s="3"/>
      <c r="Z22" s="3"/>
      <c r="AA22" s="3"/>
      <c r="AB22" s="3"/>
      <c r="AC22" s="3"/>
    </row>
    <row r="23" spans="1:29" x14ac:dyDescent="0.25">
      <c r="A23" s="3">
        <v>22</v>
      </c>
      <c r="B23" s="3" t="s">
        <v>459</v>
      </c>
      <c r="C23" s="3" t="s">
        <v>456</v>
      </c>
      <c r="D23" s="3"/>
      <c r="E23" s="3">
        <v>4</v>
      </c>
      <c r="F23" s="3" t="s">
        <v>295</v>
      </c>
      <c r="G23" s="3">
        <v>4</v>
      </c>
      <c r="H23" s="24"/>
      <c r="I23" s="24"/>
      <c r="J23" s="3">
        <v>4</v>
      </c>
      <c r="K23" s="3">
        <f ca="1">SAMPLE_ERKUNDUNGSSTELLE[[#This Row],[TIEFE_ENDE]]-SAMPLE_ERKUNDUNGSSTELLE[[#This Row],[DICKE]]</f>
        <v>6</v>
      </c>
      <c r="L23" s="16" cm="1">
        <f t="array" aca="1" ref="L2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16" cm="1">
        <f t="array" ref="W2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4</v>
      </c>
      <c r="X23" s="16" t="str">
        <f>IF(SAMPLE_ERKUNDUNGSSTELLE[[#This Row],[PECH]]="JA","auffällig",IF(SAMPLE_ERKUNDUNGSSTELLE[[#This Row],[ART]]&lt;&gt;"","neutral",""))</f>
        <v>neutral</v>
      </c>
      <c r="Y23" s="3"/>
      <c r="Z23" s="3"/>
      <c r="AA23" s="3"/>
      <c r="AB23" s="3"/>
      <c r="AC23" s="3"/>
    </row>
    <row r="24" spans="1:29" x14ac:dyDescent="0.25">
      <c r="A24" s="3">
        <v>23</v>
      </c>
      <c r="B24" s="3" t="s">
        <v>459</v>
      </c>
      <c r="C24" s="3" t="s">
        <v>456</v>
      </c>
      <c r="D24" s="3"/>
      <c r="E24" s="3">
        <v>5</v>
      </c>
      <c r="F24" s="3" t="s">
        <v>307</v>
      </c>
      <c r="G24" s="3">
        <v>5</v>
      </c>
      <c r="H24" s="24"/>
      <c r="I24" s="24"/>
      <c r="J24" s="3">
        <v>5</v>
      </c>
      <c r="K24" s="3">
        <f ca="1">SAMPLE_ERKUNDUNGSSTELLE[[#This Row],[TIEFE_ENDE]]-SAMPLE_ERKUNDUNGSSTELLE[[#This Row],[DICKE]]</f>
        <v>10</v>
      </c>
      <c r="L24" s="16" cm="1">
        <f t="array" aca="1" ref="L2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15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16" cm="1">
        <f t="array" ref="W2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5</v>
      </c>
      <c r="X24" s="16" t="str">
        <f>IF(SAMPLE_ERKUNDUNGSSTELLE[[#This Row],[PECH]]="JA","auffällig",IF(SAMPLE_ERKUNDUNGSSTELLE[[#This Row],[ART]]&lt;&gt;"","neutral",""))</f>
        <v>neutral</v>
      </c>
      <c r="Y24" s="3"/>
      <c r="Z24" s="3"/>
      <c r="AA24" s="3"/>
      <c r="AB24" s="3"/>
      <c r="AC24" s="3"/>
    </row>
    <row r="25" spans="1:29" x14ac:dyDescent="0.25">
      <c r="A25" s="3">
        <v>24</v>
      </c>
      <c r="B25" s="3" t="s">
        <v>459</v>
      </c>
      <c r="C25" s="3" t="s">
        <v>456</v>
      </c>
      <c r="D25" s="3"/>
      <c r="E25" s="3">
        <v>6</v>
      </c>
      <c r="F25" s="3" t="s">
        <v>316</v>
      </c>
      <c r="G25" s="3">
        <v>6</v>
      </c>
      <c r="H25" s="24"/>
      <c r="I25" s="24"/>
      <c r="J25" s="3">
        <v>6</v>
      </c>
      <c r="K25" s="3">
        <f ca="1">SAMPLE_ERKUNDUNGSSTELLE[[#This Row],[TIEFE_ENDE]]-SAMPLE_ERKUNDUNGSSTELLE[[#This Row],[DICKE]]</f>
        <v>15</v>
      </c>
      <c r="L25" s="16" cm="1">
        <f t="array" aca="1" ref="L2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21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16" cm="1">
        <f t="array" ref="W2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6</v>
      </c>
      <c r="X25" s="16" t="str">
        <f>IF(SAMPLE_ERKUNDUNGSSTELLE[[#This Row],[PECH]]="JA","auffällig",IF(SAMPLE_ERKUNDUNGSSTELLE[[#This Row],[ART]]&lt;&gt;"","neutral",""))</f>
        <v>neutral</v>
      </c>
      <c r="Y25" s="3"/>
      <c r="Z25" s="3"/>
      <c r="AA25" s="3"/>
      <c r="AB25" s="3"/>
      <c r="AC25" s="3"/>
    </row>
    <row r="26" spans="1:29" x14ac:dyDescent="0.25">
      <c r="A26" s="3">
        <v>25</v>
      </c>
      <c r="B26" s="3" t="s">
        <v>459</v>
      </c>
      <c r="C26" s="3" t="s">
        <v>456</v>
      </c>
      <c r="D26" s="3"/>
      <c r="E26" s="3">
        <v>7</v>
      </c>
      <c r="F26" s="3" t="s">
        <v>322</v>
      </c>
      <c r="G26" s="3">
        <v>7</v>
      </c>
      <c r="H26" s="24"/>
      <c r="I26" s="24"/>
      <c r="J26" s="3">
        <v>7</v>
      </c>
      <c r="K26" s="3">
        <f ca="1">SAMPLE_ERKUNDUNGSSTELLE[[#This Row],[TIEFE_ENDE]]-SAMPLE_ERKUNDUNGSSTELLE[[#This Row],[DICKE]]</f>
        <v>21</v>
      </c>
      <c r="L26" s="16" cm="1">
        <f t="array" aca="1" ref="L2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28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16" cm="1">
        <f t="array" ref="W2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7</v>
      </c>
      <c r="X26" s="16" t="str">
        <f>IF(SAMPLE_ERKUNDUNGSSTELLE[[#This Row],[PECH]]="JA","auffällig",IF(SAMPLE_ERKUNDUNGSSTELLE[[#This Row],[ART]]&lt;&gt;"","neutral",""))</f>
        <v>neutral</v>
      </c>
      <c r="Y26" s="3"/>
      <c r="Z26" s="3"/>
      <c r="AA26" s="3"/>
      <c r="AB26" s="3"/>
      <c r="AC26" s="3"/>
    </row>
    <row r="27" spans="1:29" x14ac:dyDescent="0.25">
      <c r="A27" s="3">
        <v>26</v>
      </c>
      <c r="B27" s="3" t="s">
        <v>459</v>
      </c>
      <c r="C27" s="3" t="s">
        <v>456</v>
      </c>
      <c r="D27" s="3"/>
      <c r="E27" s="3">
        <v>8</v>
      </c>
      <c r="F27" s="3" t="s">
        <v>327</v>
      </c>
      <c r="G27" s="3">
        <v>8</v>
      </c>
      <c r="H27" s="24"/>
      <c r="I27" s="24"/>
      <c r="J27" s="3">
        <v>8</v>
      </c>
      <c r="K27" s="3">
        <f ca="1">SAMPLE_ERKUNDUNGSSTELLE[[#This Row],[TIEFE_ENDE]]-SAMPLE_ERKUNDUNGSSTELLE[[#This Row],[DICKE]]</f>
        <v>28</v>
      </c>
      <c r="L27" s="16" cm="1">
        <f t="array" aca="1" ref="L2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36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16" cm="1">
        <f t="array" ref="W2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8</v>
      </c>
      <c r="X27" s="16" t="str">
        <f>IF(SAMPLE_ERKUNDUNGSSTELLE[[#This Row],[PECH]]="JA","auffällig",IF(SAMPLE_ERKUNDUNGSSTELLE[[#This Row],[ART]]&lt;&gt;"","neutral",""))</f>
        <v>neutral</v>
      </c>
      <c r="Y27" s="3"/>
      <c r="Z27" s="3"/>
      <c r="AA27" s="3"/>
      <c r="AB27" s="3"/>
      <c r="AC27" s="3"/>
    </row>
    <row r="28" spans="1:29" x14ac:dyDescent="0.25">
      <c r="A28" s="3">
        <v>27</v>
      </c>
      <c r="B28" s="3" t="s">
        <v>459</v>
      </c>
      <c r="C28" s="3" t="s">
        <v>456</v>
      </c>
      <c r="D28" s="3"/>
      <c r="E28" s="3">
        <v>9</v>
      </c>
      <c r="F28" s="3" t="s">
        <v>331</v>
      </c>
      <c r="G28" s="3">
        <v>9</v>
      </c>
      <c r="H28" s="24"/>
      <c r="I28" s="24"/>
      <c r="J28" s="3">
        <v>9</v>
      </c>
      <c r="K28" s="3">
        <f ca="1">SAMPLE_ERKUNDUNGSSTELLE[[#This Row],[TIEFE_ENDE]]-SAMPLE_ERKUNDUNGSSTELLE[[#This Row],[DICKE]]</f>
        <v>36</v>
      </c>
      <c r="L28" s="16" cm="1">
        <f t="array" aca="1" ref="L2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45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16" cm="1">
        <f t="array" ref="W2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9</v>
      </c>
      <c r="X28" s="16" t="str">
        <f>IF(SAMPLE_ERKUNDUNGSSTELLE[[#This Row],[PECH]]="JA","auffällig",IF(SAMPLE_ERKUNDUNGSSTELLE[[#This Row],[ART]]&lt;&gt;"","neutral",""))</f>
        <v>neutral</v>
      </c>
      <c r="Y28" s="3"/>
      <c r="Z28" s="3"/>
      <c r="AA28" s="3"/>
      <c r="AB28" s="3"/>
      <c r="AC28" s="3"/>
    </row>
    <row r="29" spans="1:29" x14ac:dyDescent="0.25">
      <c r="A29" s="3">
        <v>28</v>
      </c>
      <c r="B29" s="3" t="s">
        <v>459</v>
      </c>
      <c r="C29" s="3" t="s">
        <v>456</v>
      </c>
      <c r="D29" s="3"/>
      <c r="E29" s="3">
        <v>10</v>
      </c>
      <c r="F29" s="3" t="s">
        <v>334</v>
      </c>
      <c r="G29" s="3">
        <v>10</v>
      </c>
      <c r="H29" s="24"/>
      <c r="I29" s="24"/>
      <c r="J29" s="3">
        <v>10</v>
      </c>
      <c r="K29" s="3">
        <f ca="1">SAMPLE_ERKUNDUNGSSTELLE[[#This Row],[TIEFE_ENDE]]-SAMPLE_ERKUNDUNGSSTELLE[[#This Row],[DICKE]]</f>
        <v>45</v>
      </c>
      <c r="L29" s="16" cm="1">
        <f t="array" aca="1" ref="L29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16" cm="1">
        <f t="array" ref="W29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10</v>
      </c>
      <c r="X29" s="16" t="str">
        <f>IF(SAMPLE_ERKUNDUNGSSTELLE[[#This Row],[PECH]]="JA","auffällig",IF(SAMPLE_ERKUNDUNGSSTELLE[[#This Row],[ART]]&lt;&gt;"","neutral",""))</f>
        <v>neutral</v>
      </c>
      <c r="Y29" s="3"/>
      <c r="Z29" s="3"/>
      <c r="AA29" s="3"/>
      <c r="AB29" s="3"/>
      <c r="AC29" s="3"/>
    </row>
    <row r="30" spans="1:29" x14ac:dyDescent="0.25">
      <c r="A30" s="3">
        <v>29</v>
      </c>
      <c r="B30" s="3" t="s">
        <v>357</v>
      </c>
      <c r="C30" s="3" t="s">
        <v>451</v>
      </c>
      <c r="D30" s="3"/>
      <c r="E30" s="3">
        <v>1</v>
      </c>
      <c r="F30" s="3" t="s">
        <v>264</v>
      </c>
      <c r="G30" s="3" t="s">
        <v>367</v>
      </c>
      <c r="H30" s="24"/>
      <c r="I30" s="24"/>
      <c r="J30" s="3">
        <v>5</v>
      </c>
      <c r="K30" s="3">
        <f ca="1">SAMPLE_ERKUNDUNGSSTELLE[[#This Row],[TIEFE_ENDE]]-SAMPLE_ERKUNDUNGSSTELLE[[#This Row],[DICKE]]</f>
        <v>0</v>
      </c>
      <c r="L30" s="16" cm="1">
        <f t="array" aca="1" ref="L30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16" t="str" cm="1">
        <f t="array" ref="W30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0" s="16" t="str">
        <f>IF(SAMPLE_ERKUNDUNGSSTELLE[[#This Row],[PECH]]="JA","auffällig",IF(SAMPLE_ERKUNDUNGSSTELLE[[#This Row],[ART]]&lt;&gt;"","neutral",""))</f>
        <v>neutral</v>
      </c>
      <c r="Y30" s="3"/>
      <c r="Z30" s="3"/>
      <c r="AA30" s="3"/>
      <c r="AB30" s="3"/>
      <c r="AC30" s="3"/>
    </row>
    <row r="31" spans="1:29" x14ac:dyDescent="0.25">
      <c r="A31" s="3">
        <v>30</v>
      </c>
      <c r="B31" s="3" t="s">
        <v>357</v>
      </c>
      <c r="C31" s="3" t="s">
        <v>5</v>
      </c>
      <c r="D31" s="3"/>
      <c r="E31" s="3">
        <v>2</v>
      </c>
      <c r="F31" s="3" t="s">
        <v>264</v>
      </c>
      <c r="G31" s="3" t="s">
        <v>367</v>
      </c>
      <c r="H31" s="24"/>
      <c r="I31" s="24"/>
      <c r="J31" s="3">
        <v>6</v>
      </c>
      <c r="K31" s="3">
        <f ca="1">SAMPLE_ERKUNDUNGSSTELLE[[#This Row],[TIEFE_ENDE]]-SAMPLE_ERKUNDUNGSSTELLE[[#This Row],[DICKE]]</f>
        <v>5</v>
      </c>
      <c r="L31" s="16" cm="1">
        <f t="array" aca="1" ref="L31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11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16" t="str" cm="1">
        <f t="array" ref="W3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1" s="16" t="str">
        <f>IF(SAMPLE_ERKUNDUNGSSTELLE[[#This Row],[PECH]]="JA","auffällig",IF(SAMPLE_ERKUNDUNGSSTELLE[[#This Row],[ART]]&lt;&gt;"","neutral",""))</f>
        <v>neutral</v>
      </c>
      <c r="Y31" s="3"/>
      <c r="Z31" s="3"/>
      <c r="AA31" s="3"/>
      <c r="AB31" s="3"/>
      <c r="AC31" s="3"/>
    </row>
    <row r="32" spans="1:29" x14ac:dyDescent="0.25">
      <c r="A32" s="3">
        <v>31</v>
      </c>
      <c r="B32" s="3" t="s">
        <v>357</v>
      </c>
      <c r="C32" s="3" t="s">
        <v>369</v>
      </c>
      <c r="D32" s="3"/>
      <c r="E32" s="3">
        <v>3</v>
      </c>
      <c r="F32" s="3" t="s">
        <v>264</v>
      </c>
      <c r="G32" s="3" t="s">
        <v>367</v>
      </c>
      <c r="H32" s="24"/>
      <c r="I32" s="24"/>
      <c r="J32" s="3">
        <v>8</v>
      </c>
      <c r="K32" s="3">
        <f ca="1">SAMPLE_ERKUNDUNGSSTELLE[[#This Row],[TIEFE_ENDE]]-SAMPLE_ERKUNDUNGSSTELLE[[#This Row],[DICKE]]</f>
        <v>11</v>
      </c>
      <c r="L32" s="16" cm="1">
        <f t="array" aca="1" ref="L3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19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16" t="str" cm="1">
        <f t="array" ref="W3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(LS)</v>
      </c>
      <c r="X32" s="16" t="str">
        <f>IF(SAMPLE_ERKUNDUNGSSTELLE[[#This Row],[PECH]]="JA","auffällig",IF(SAMPLE_ERKUNDUNGSSTELLE[[#This Row],[ART]]&lt;&gt;"","neutral",""))</f>
        <v>neutral</v>
      </c>
      <c r="Y32" s="3"/>
      <c r="Z32" s="3"/>
      <c r="AA32" s="3"/>
      <c r="AB32" s="3"/>
      <c r="AC32" s="3"/>
    </row>
    <row r="33" spans="1:29" x14ac:dyDescent="0.25">
      <c r="A33" s="3">
        <v>32</v>
      </c>
      <c r="B33" s="3" t="s">
        <v>357</v>
      </c>
      <c r="C33" s="3" t="s">
        <v>452</v>
      </c>
      <c r="D33" s="3"/>
      <c r="E33" s="3">
        <v>4</v>
      </c>
      <c r="F33" s="3" t="s">
        <v>264</v>
      </c>
      <c r="G33" s="3" t="s">
        <v>372</v>
      </c>
      <c r="H33" s="24"/>
      <c r="I33" s="24"/>
      <c r="J33" s="3">
        <v>7</v>
      </c>
      <c r="K33" s="3">
        <f ca="1">SAMPLE_ERKUNDUNGSSTELLE[[#This Row],[TIEFE_ENDE]]-SAMPLE_ERKUNDUNGSSTELLE[[#This Row],[DICKE]]</f>
        <v>19</v>
      </c>
      <c r="L33" s="16" cm="1">
        <f t="array" aca="1" ref="L33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26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16" t="str" cm="1">
        <f t="array" ref="W33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3" s="16" t="str">
        <f>IF(SAMPLE_ERKUNDUNGSSTELLE[[#This Row],[PECH]]="JA","auffällig",IF(SAMPLE_ERKUNDUNGSSTELLE[[#This Row],[ART]]&lt;&gt;"","neutral",""))</f>
        <v>neutral</v>
      </c>
      <c r="Y33" s="3"/>
      <c r="Z33" s="3"/>
      <c r="AA33" s="3"/>
      <c r="AB33" s="3"/>
      <c r="AC33" s="3"/>
    </row>
    <row r="34" spans="1:29" x14ac:dyDescent="0.25">
      <c r="A34" s="3">
        <v>33</v>
      </c>
      <c r="B34" s="3" t="s">
        <v>357</v>
      </c>
      <c r="C34" s="3" t="s">
        <v>453</v>
      </c>
      <c r="D34" s="3"/>
      <c r="E34" s="3">
        <v>5</v>
      </c>
      <c r="F34" s="3" t="s">
        <v>264</v>
      </c>
      <c r="G34" s="3" t="s">
        <v>372</v>
      </c>
      <c r="H34" s="24"/>
      <c r="I34" s="24"/>
      <c r="J34" s="3">
        <v>9</v>
      </c>
      <c r="K34" s="3">
        <f ca="1">SAMPLE_ERKUNDUNGSSTELLE[[#This Row],[TIEFE_ENDE]]-SAMPLE_ERKUNDUNGSSTELLE[[#This Row],[DICKE]]</f>
        <v>26</v>
      </c>
      <c r="L34" s="16" cm="1">
        <f t="array" aca="1" ref="L34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16" t="str" cm="1">
        <f t="array" ref="W34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Gem. a. G. (XD)</v>
      </c>
      <c r="X34" s="16" t="str">
        <f>IF(SAMPLE_ERKUNDUNGSSTELLE[[#This Row],[PECH]]="JA","auffällig",IF(SAMPLE_ERKUNDUNGSSTELLE[[#This Row],[ART]]&lt;&gt;"","neutral",""))</f>
        <v>neutral</v>
      </c>
      <c r="Y34" s="3"/>
      <c r="Z34" s="3"/>
      <c r="AA34" s="3"/>
      <c r="AB34" s="3"/>
      <c r="AC34" s="3"/>
    </row>
    <row r="35" spans="1:29" x14ac:dyDescent="0.25">
      <c r="A35" s="3">
        <v>34</v>
      </c>
      <c r="B35" s="3" t="s">
        <v>362</v>
      </c>
      <c r="C35" s="3" t="s">
        <v>455</v>
      </c>
      <c r="D35" s="3"/>
      <c r="E35" s="3">
        <v>1</v>
      </c>
      <c r="F35" s="3" t="s">
        <v>295</v>
      </c>
      <c r="G35" s="3" t="s">
        <v>460</v>
      </c>
      <c r="H35" s="24"/>
      <c r="I35" s="24"/>
      <c r="J35" s="3">
        <v>1</v>
      </c>
      <c r="K35" s="3">
        <f ca="1">SAMPLE_ERKUNDUNGSSTELLE[[#This Row],[TIEFE_ENDE]]-SAMPLE_ERKUNDUNGSSTELLE[[#This Row],[DICKE]]</f>
        <v>0</v>
      </c>
      <c r="L35" s="16" cm="1">
        <f t="array" aca="1" ref="L35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16" t="str" cm="1">
        <f t="array" ref="W35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ST</v>
      </c>
      <c r="X35" s="16" t="str">
        <f>IF(SAMPLE_ERKUNDUNGSSTELLE[[#This Row],[PECH]]="JA","auffällig",IF(SAMPLE_ERKUNDUNGSSTELLE[[#This Row],[ART]]&lt;&gt;"","neutral",""))</f>
        <v>neutral</v>
      </c>
      <c r="Y35" s="3"/>
      <c r="Z35" s="3"/>
      <c r="AA35" s="3"/>
      <c r="AB35" s="3"/>
      <c r="AC35" s="3"/>
    </row>
    <row r="36" spans="1:29" x14ac:dyDescent="0.25">
      <c r="A36" s="3">
        <v>35</v>
      </c>
      <c r="B36" s="3" t="s">
        <v>362</v>
      </c>
      <c r="C36" s="3" t="s">
        <v>454</v>
      </c>
      <c r="D36" s="3"/>
      <c r="E36" s="3">
        <v>2</v>
      </c>
      <c r="F36" s="3" t="s">
        <v>295</v>
      </c>
      <c r="G36" s="3" t="s">
        <v>449</v>
      </c>
      <c r="H36" s="24"/>
      <c r="I36" s="24"/>
      <c r="J36" s="3">
        <v>2</v>
      </c>
      <c r="K36" s="3">
        <f ca="1">SAMPLE_ERKUNDUNGSSTELLE[[#This Row],[TIEFE_ENDE]]-SAMPLE_ERKUNDUNGSSTELLE[[#This Row],[DICKE]]</f>
        <v>1</v>
      </c>
      <c r="L36" s="16" cm="1">
        <f t="array" aca="1" ref="L36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3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16" t="str" cm="1">
        <f t="array" ref="W36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GE</v>
      </c>
      <c r="X36" s="16" t="str">
        <f>IF(SAMPLE_ERKUNDUNGSSTELLE[[#This Row],[PECH]]="JA","auffällig",IF(SAMPLE_ERKUNDUNGSSTELLE[[#This Row],[ART]]&lt;&gt;"","neutral",""))</f>
        <v>neutral</v>
      </c>
      <c r="Y36" s="3"/>
      <c r="Z36" s="3"/>
      <c r="AA36" s="3"/>
      <c r="AB36" s="3"/>
      <c r="AC36" s="3"/>
    </row>
    <row r="37" spans="1:29" x14ac:dyDescent="0.25">
      <c r="A37" s="3">
        <v>36</v>
      </c>
      <c r="B37" s="3" t="s">
        <v>362</v>
      </c>
      <c r="C37" s="3" t="s">
        <v>454</v>
      </c>
      <c r="D37" s="3"/>
      <c r="E37" s="3">
        <v>3</v>
      </c>
      <c r="F37" s="3" t="s">
        <v>295</v>
      </c>
      <c r="G37" s="3" t="s">
        <v>295</v>
      </c>
      <c r="H37" s="24"/>
      <c r="I37" s="24"/>
      <c r="J37" s="3">
        <v>3</v>
      </c>
      <c r="K37" s="3">
        <f ca="1">SAMPLE_ERKUNDUNGSSTELLE[[#This Row],[TIEFE_ENDE]]-SAMPLE_ERKUNDUNGSSTELLE[[#This Row],[DICKE]]</f>
        <v>3</v>
      </c>
      <c r="L37" s="16" cm="1">
        <f t="array" aca="1" ref="L37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6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16" t="str" cm="1">
        <f t="array" ref="W37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7" s="16" t="str">
        <f>IF(SAMPLE_ERKUNDUNGSSTELLE[[#This Row],[PECH]]="JA","auffällig",IF(SAMPLE_ERKUNDUNGSSTELLE[[#This Row],[ART]]&lt;&gt;"","neutral",""))</f>
        <v>neutral</v>
      </c>
      <c r="Y37" s="3"/>
      <c r="Z37" s="3"/>
      <c r="AA37" s="3"/>
      <c r="AB37" s="3"/>
      <c r="AC37" s="3"/>
    </row>
    <row r="38" spans="1:29" x14ac:dyDescent="0.25">
      <c r="A38" s="3">
        <v>37</v>
      </c>
      <c r="B38" s="3" t="s">
        <v>362</v>
      </c>
      <c r="C38" s="3" t="s">
        <v>369</v>
      </c>
      <c r="D38" s="3"/>
      <c r="E38" s="3">
        <v>4</v>
      </c>
      <c r="F38" s="3" t="s">
        <v>295</v>
      </c>
      <c r="G38" s="3" t="s">
        <v>295</v>
      </c>
      <c r="H38" s="24"/>
      <c r="I38" s="24"/>
      <c r="J38" s="3">
        <v>4</v>
      </c>
      <c r="K38" s="3">
        <f ca="1">SAMPLE_ERKUNDUNGSSTELLE[[#This Row],[TIEFE_ENDE]]-SAMPLE_ERKUNDUNGSSTELLE[[#This Row],[DICKE]]</f>
        <v>6</v>
      </c>
      <c r="L38" s="16" cm="1">
        <f t="array" aca="1" ref="L38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10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16" t="str" cm="1">
        <f t="array" ref="W38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Oberboden</v>
      </c>
      <c r="X38" s="16" t="str">
        <f>IF(SAMPLE_ERKUNDUNGSSTELLE[[#This Row],[PECH]]="JA","auffällig",IF(SAMPLE_ERKUNDUNGSSTELLE[[#This Row],[ART]]&lt;&gt;"","neutral",""))</f>
        <v>neutral</v>
      </c>
      <c r="Y38" s="3"/>
      <c r="Z38" s="3"/>
      <c r="AA38" s="3"/>
      <c r="AB38" s="3"/>
      <c r="AC38" s="3"/>
    </row>
  </sheetData>
  <dataConsolidate/>
  <phoneticPr fontId="2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dimension ref="A1:H5"/>
  <sheetViews>
    <sheetView workbookViewId="0">
      <selection activeCell="F28" sqref="F28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4" t="s">
        <v>33</v>
      </c>
      <c r="D1" s="5" t="s">
        <v>34</v>
      </c>
      <c r="E1" s="5" t="s">
        <v>35</v>
      </c>
      <c r="F1" s="5" t="s">
        <v>54</v>
      </c>
      <c r="G1" s="5" t="s">
        <v>55</v>
      </c>
      <c r="H1" s="5" t="s">
        <v>56</v>
      </c>
    </row>
    <row r="2" spans="1:8" x14ac:dyDescent="0.25">
      <c r="A2" t="s">
        <v>3</v>
      </c>
      <c r="B2">
        <v>1</v>
      </c>
      <c r="C2" s="20">
        <v>44425</v>
      </c>
      <c r="D2" t="s">
        <v>463</v>
      </c>
      <c r="E2" t="s">
        <v>400</v>
      </c>
      <c r="F2" t="s">
        <v>464</v>
      </c>
      <c r="G2" t="s">
        <v>417</v>
      </c>
      <c r="H2" s="21" t="s">
        <v>425</v>
      </c>
    </row>
    <row r="3" spans="1:8" x14ac:dyDescent="0.25">
      <c r="A3" t="s">
        <v>461</v>
      </c>
      <c r="B3">
        <v>2</v>
      </c>
      <c r="C3" s="20">
        <v>44426</v>
      </c>
      <c r="D3" t="s">
        <v>463</v>
      </c>
      <c r="E3" t="s">
        <v>400</v>
      </c>
      <c r="F3" t="s">
        <v>464</v>
      </c>
      <c r="G3" t="s">
        <v>418</v>
      </c>
      <c r="H3" s="21" t="s">
        <v>425</v>
      </c>
    </row>
    <row r="4" spans="1:8" x14ac:dyDescent="0.25">
      <c r="A4" t="s">
        <v>462</v>
      </c>
      <c r="B4">
        <v>3</v>
      </c>
      <c r="C4" s="20">
        <v>44427</v>
      </c>
      <c r="D4" t="s">
        <v>463</v>
      </c>
      <c r="E4" t="s">
        <v>400</v>
      </c>
      <c r="F4" t="s">
        <v>464</v>
      </c>
      <c r="G4" t="s">
        <v>419</v>
      </c>
      <c r="H4" s="21" t="s">
        <v>425</v>
      </c>
    </row>
    <row r="5" spans="1:8" x14ac:dyDescent="0.25">
      <c r="A5" t="s">
        <v>467</v>
      </c>
      <c r="B5">
        <v>4</v>
      </c>
      <c r="C5" s="20">
        <v>44428</v>
      </c>
      <c r="D5" t="s">
        <v>463</v>
      </c>
      <c r="E5" t="s">
        <v>400</v>
      </c>
      <c r="F5" t="s">
        <v>464</v>
      </c>
      <c r="G5" t="s">
        <v>420</v>
      </c>
      <c r="H5" s="21" t="s">
        <v>425</v>
      </c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dimension ref="A1:Q8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22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22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22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22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:E3" si="0">"HAUFWERK"</f>
        <v>HAUFWERK</v>
      </c>
      <c r="F2" t="s">
        <v>460</v>
      </c>
      <c r="G2" s="22" t="s">
        <v>458</v>
      </c>
      <c r="H2" t="s">
        <v>465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265</v>
      </c>
      <c r="L2" t="s">
        <v>468</v>
      </c>
      <c r="M2" t="s">
        <v>341</v>
      </c>
      <c r="P2" t="s">
        <v>267</v>
      </c>
      <c r="Q2" t="s">
        <v>482</v>
      </c>
    </row>
    <row r="3" spans="1:17" x14ac:dyDescent="0.25">
      <c r="A3">
        <v>2</v>
      </c>
      <c r="B3" t="s">
        <v>3</v>
      </c>
      <c r="C3" t="s">
        <v>452</v>
      </c>
      <c r="D3">
        <v>2</v>
      </c>
      <c r="E3" t="str">
        <f t="shared" si="0"/>
        <v>HAUFWERK</v>
      </c>
      <c r="F3" t="s">
        <v>466</v>
      </c>
      <c r="G3" s="22" t="s">
        <v>480</v>
      </c>
      <c r="H3" t="s">
        <v>466</v>
      </c>
      <c r="I3">
        <v>250</v>
      </c>
      <c r="J3" cm="1">
        <f t="array" ref="J3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3" t="s">
        <v>246</v>
      </c>
      <c r="L3" t="s">
        <v>469</v>
      </c>
      <c r="M3" t="s">
        <v>375</v>
      </c>
      <c r="N3" s="22" t="s">
        <v>481</v>
      </c>
      <c r="O3" t="s">
        <v>251</v>
      </c>
      <c r="P3" t="s">
        <v>298</v>
      </c>
    </row>
    <row r="4" spans="1:17" x14ac:dyDescent="0.25">
      <c r="A4">
        <v>3</v>
      </c>
      <c r="B4" t="s">
        <v>3</v>
      </c>
      <c r="C4" t="s">
        <v>369</v>
      </c>
      <c r="D4">
        <v>3</v>
      </c>
      <c r="E4" s="1" t="str">
        <f>"HAUFWERK"</f>
        <v>HAUFWERK</v>
      </c>
      <c r="G4" s="22" t="s">
        <v>475</v>
      </c>
      <c r="H4" t="s">
        <v>342</v>
      </c>
      <c r="I4">
        <v>500</v>
      </c>
      <c r="J4" s="1" cm="1">
        <f t="array" ref="J4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9</v>
      </c>
      <c r="K4" t="s">
        <v>265</v>
      </c>
      <c r="L4" t="s">
        <v>470</v>
      </c>
      <c r="M4" t="s">
        <v>341</v>
      </c>
      <c r="P4" t="s">
        <v>285</v>
      </c>
    </row>
    <row r="5" spans="1:17" x14ac:dyDescent="0.25">
      <c r="A5">
        <v>4</v>
      </c>
      <c r="B5" t="s">
        <v>461</v>
      </c>
      <c r="C5" t="s">
        <v>453</v>
      </c>
      <c r="D5">
        <v>1</v>
      </c>
      <c r="E5" s="1" t="str">
        <f>"HAUFWERK"</f>
        <v>HAUFWERK</v>
      </c>
      <c r="G5" s="22" t="s">
        <v>476</v>
      </c>
      <c r="H5" t="s">
        <v>340</v>
      </c>
      <c r="I5">
        <v>600</v>
      </c>
      <c r="J5" s="1" cm="1">
        <f t="array" ref="J5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10</v>
      </c>
      <c r="K5" t="s">
        <v>296</v>
      </c>
      <c r="L5" t="s">
        <v>471</v>
      </c>
      <c r="M5" t="s">
        <v>375</v>
      </c>
      <c r="P5" t="s">
        <v>248</v>
      </c>
    </row>
    <row r="6" spans="1:17" x14ac:dyDescent="0.25">
      <c r="A6">
        <v>5</v>
      </c>
      <c r="B6" t="s">
        <v>462</v>
      </c>
      <c r="C6" t="s">
        <v>456</v>
      </c>
      <c r="D6">
        <v>1</v>
      </c>
      <c r="E6" s="1" t="str">
        <f>"HAUFWERK"</f>
        <v>HAUFWERK</v>
      </c>
      <c r="F6" t="s">
        <v>370</v>
      </c>
      <c r="G6" s="22" t="s">
        <v>477</v>
      </c>
      <c r="H6" t="s">
        <v>370</v>
      </c>
      <c r="I6">
        <v>751</v>
      </c>
      <c r="J6" s="1" cm="1">
        <f t="array" ref="J6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6" t="s">
        <v>308</v>
      </c>
      <c r="L6" t="s">
        <v>472</v>
      </c>
      <c r="M6" t="s">
        <v>341</v>
      </c>
      <c r="O6" t="s">
        <v>222</v>
      </c>
      <c r="P6" t="s">
        <v>285</v>
      </c>
    </row>
    <row r="7" spans="1:17" x14ac:dyDescent="0.25">
      <c r="A7">
        <v>6</v>
      </c>
      <c r="B7" t="s">
        <v>462</v>
      </c>
      <c r="D7">
        <v>2</v>
      </c>
      <c r="E7" s="1" t="str">
        <f>"HAUFWERK"</f>
        <v>HAUFWERK</v>
      </c>
      <c r="F7" t="s">
        <v>449</v>
      </c>
      <c r="G7" s="22" t="s">
        <v>478</v>
      </c>
      <c r="H7" t="s">
        <v>366</v>
      </c>
      <c r="I7">
        <v>800</v>
      </c>
      <c r="J7" s="1" cm="1">
        <f t="array" ref="J7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12</v>
      </c>
      <c r="K7" t="s">
        <v>296</v>
      </c>
      <c r="L7" t="s">
        <v>473</v>
      </c>
      <c r="M7" t="s">
        <v>375</v>
      </c>
      <c r="P7" t="s">
        <v>298</v>
      </c>
    </row>
    <row r="8" spans="1:17" x14ac:dyDescent="0.25">
      <c r="A8">
        <v>7</v>
      </c>
      <c r="B8" t="s">
        <v>467</v>
      </c>
      <c r="C8" t="s">
        <v>454</v>
      </c>
      <c r="D8">
        <v>1</v>
      </c>
      <c r="E8" s="1" t="str">
        <f>"HAUFWERK"</f>
        <v>HAUFWERK</v>
      </c>
      <c r="F8" t="s">
        <v>295</v>
      </c>
      <c r="G8" s="22" t="s">
        <v>479</v>
      </c>
      <c r="H8" t="s">
        <v>366</v>
      </c>
      <c r="I8">
        <v>21</v>
      </c>
      <c r="J8" s="1" cm="1">
        <f t="array" ref="J8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2</v>
      </c>
      <c r="K8" t="s">
        <v>283</v>
      </c>
      <c r="L8" t="s">
        <v>474</v>
      </c>
      <c r="M8" t="s">
        <v>341</v>
      </c>
      <c r="O8" t="s">
        <v>251</v>
      </c>
      <c r="P8" t="s">
        <v>248</v>
      </c>
    </row>
  </sheetData>
  <phoneticPr fontId="2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dimension ref="A1:K11"/>
  <sheetViews>
    <sheetView workbookViewId="0">
      <selection activeCell="J18" sqref="J18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4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336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20">
        <v>44165</v>
      </c>
      <c r="D2" t="s">
        <v>486</v>
      </c>
      <c r="E2" t="s">
        <v>332</v>
      </c>
      <c r="G2" t="s">
        <v>488</v>
      </c>
      <c r="H2" t="s">
        <v>486</v>
      </c>
      <c r="I2" t="s">
        <v>489</v>
      </c>
      <c r="K2" t="s">
        <v>490</v>
      </c>
    </row>
    <row r="3" spans="1:11" x14ac:dyDescent="0.25">
      <c r="A3" t="s">
        <v>217</v>
      </c>
      <c r="B3">
        <v>2</v>
      </c>
      <c r="C3" s="20">
        <v>44165</v>
      </c>
      <c r="D3" t="s">
        <v>486</v>
      </c>
      <c r="E3" t="s">
        <v>332</v>
      </c>
      <c r="G3" t="s">
        <v>488</v>
      </c>
      <c r="H3" t="s">
        <v>486</v>
      </c>
      <c r="I3" t="s">
        <v>489</v>
      </c>
      <c r="K3" t="s">
        <v>493</v>
      </c>
    </row>
    <row r="4" spans="1:11" x14ac:dyDescent="0.25">
      <c r="A4" t="s">
        <v>218</v>
      </c>
      <c r="B4">
        <v>3</v>
      </c>
      <c r="C4" s="20">
        <v>44165</v>
      </c>
      <c r="D4" t="s">
        <v>487</v>
      </c>
      <c r="E4" t="s">
        <v>491</v>
      </c>
      <c r="G4" t="s">
        <v>488</v>
      </c>
      <c r="H4" t="s">
        <v>486</v>
      </c>
      <c r="I4" t="s">
        <v>489</v>
      </c>
      <c r="K4" t="s">
        <v>492</v>
      </c>
    </row>
    <row r="5" spans="1:11" x14ac:dyDescent="0.25">
      <c r="A5" t="s">
        <v>485</v>
      </c>
      <c r="B5">
        <v>4</v>
      </c>
      <c r="C5" s="20">
        <v>44165</v>
      </c>
      <c r="D5" t="s">
        <v>487</v>
      </c>
      <c r="E5" t="s">
        <v>494</v>
      </c>
      <c r="G5" t="s">
        <v>488</v>
      </c>
      <c r="H5" t="s">
        <v>486</v>
      </c>
      <c r="I5" t="s">
        <v>489</v>
      </c>
      <c r="K5" t="s">
        <v>492</v>
      </c>
    </row>
    <row r="6" spans="1:11" x14ac:dyDescent="0.25">
      <c r="A6" t="s">
        <v>508</v>
      </c>
      <c r="B6">
        <v>5</v>
      </c>
      <c r="C6" s="20">
        <v>44165</v>
      </c>
      <c r="D6" t="s">
        <v>557</v>
      </c>
      <c r="E6" t="s">
        <v>491</v>
      </c>
      <c r="G6" t="s">
        <v>488</v>
      </c>
      <c r="I6" t="s">
        <v>489</v>
      </c>
      <c r="K6" t="s">
        <v>492</v>
      </c>
    </row>
    <row r="7" spans="1:11" x14ac:dyDescent="0.25">
      <c r="A7" t="s">
        <v>509</v>
      </c>
      <c r="B7">
        <v>6</v>
      </c>
      <c r="C7" s="20">
        <v>44165</v>
      </c>
      <c r="D7" t="s">
        <v>510</v>
      </c>
      <c r="E7" t="s">
        <v>332</v>
      </c>
      <c r="F7" t="s">
        <v>511</v>
      </c>
      <c r="G7" t="s">
        <v>488</v>
      </c>
      <c r="I7" t="s">
        <v>512</v>
      </c>
      <c r="J7">
        <v>220</v>
      </c>
      <c r="K7" t="s">
        <v>513</v>
      </c>
    </row>
    <row r="8" spans="1:11" x14ac:dyDescent="0.25">
      <c r="A8" t="s">
        <v>514</v>
      </c>
      <c r="B8">
        <v>7</v>
      </c>
      <c r="C8" s="20">
        <v>44165</v>
      </c>
      <c r="D8" t="s">
        <v>518</v>
      </c>
      <c r="E8" t="s">
        <v>332</v>
      </c>
      <c r="G8" t="s">
        <v>488</v>
      </c>
      <c r="I8" t="s">
        <v>512</v>
      </c>
      <c r="J8">
        <v>220</v>
      </c>
      <c r="K8" t="s">
        <v>490</v>
      </c>
    </row>
    <row r="9" spans="1:11" x14ac:dyDescent="0.25">
      <c r="A9" t="s">
        <v>515</v>
      </c>
      <c r="B9">
        <v>8</v>
      </c>
      <c r="C9" s="20">
        <v>44165</v>
      </c>
      <c r="D9" t="s">
        <v>510</v>
      </c>
      <c r="E9" t="s">
        <v>332</v>
      </c>
      <c r="F9" t="s">
        <v>511</v>
      </c>
      <c r="G9" t="s">
        <v>488</v>
      </c>
      <c r="I9" t="s">
        <v>512</v>
      </c>
      <c r="J9">
        <v>218</v>
      </c>
      <c r="K9" t="s">
        <v>519</v>
      </c>
    </row>
    <row r="10" spans="1:11" x14ac:dyDescent="0.25">
      <c r="A10" t="s">
        <v>516</v>
      </c>
      <c r="B10">
        <v>9</v>
      </c>
      <c r="C10" s="20">
        <v>44165</v>
      </c>
      <c r="D10" t="s">
        <v>520</v>
      </c>
      <c r="E10" t="s">
        <v>332</v>
      </c>
      <c r="G10" t="s">
        <v>488</v>
      </c>
      <c r="I10" t="s">
        <v>512</v>
      </c>
      <c r="J10" t="s">
        <v>521</v>
      </c>
      <c r="K10" t="s">
        <v>519</v>
      </c>
    </row>
    <row r="11" spans="1:11" x14ac:dyDescent="0.25">
      <c r="A11" t="s">
        <v>517</v>
      </c>
      <c r="B11">
        <v>10</v>
      </c>
      <c r="C11" s="20">
        <v>44165</v>
      </c>
      <c r="D11" t="s">
        <v>510</v>
      </c>
      <c r="E11" t="s">
        <v>332</v>
      </c>
      <c r="G11" t="s">
        <v>488</v>
      </c>
      <c r="I11" t="s">
        <v>512</v>
      </c>
      <c r="J11" t="s">
        <v>521</v>
      </c>
      <c r="K11" t="s">
        <v>522</v>
      </c>
    </row>
  </sheetData>
  <dataValidations count="5">
    <dataValidation type="list" allowBlank="1" showInputMessage="1" showErrorMessage="1" sqref="K2:K1048576" xr:uid="{E78AA1DB-7409-4EE4-A25A-A6A289AE740D}">
      <formula1>ENTNAHME_AUSWAHL</formula1>
    </dataValidation>
    <dataValidation type="list" allowBlank="1" showInputMessage="1" showErrorMessage="1" sqref="I2:I1048576" xr:uid="{95CD0E4E-9D59-47FF-9ACE-D0E8EF8B013F}">
      <formula1>ETAGEN_AUSWAHL</formula1>
    </dataValidation>
    <dataValidation type="list" allowBlank="1" showInputMessage="1" showErrorMessage="1" sqref="F2:F1048576" xr:uid="{98A9578E-415D-42B8-BDB9-02622928B24E}">
      <formula1>GEBAUDE_GERUCH_AUSWAHL</formula1>
    </dataValidation>
    <dataValidation type="list" allowBlank="1" showInputMessage="1" showErrorMessage="1" sqref="E2:E1048576" xr:uid="{0844FAAF-9D67-4C6B-B0E8-675E843C4F77}">
      <formula1>GEBAUDE_CHARAKTER_AUSWAHL</formula1>
    </dataValidation>
    <dataValidation type="list" allowBlank="1" showInputMessage="1" showErrorMessage="1" sqref="D2:D1048576" xr:uid="{B8ED1182-11DC-412D-B1F6-B7FEA8ACCEDE}">
      <formula1>GEBAUDE_BAUTEIL_AUSWAHL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dimension ref="A1:N31"/>
  <sheetViews>
    <sheetView tabSelected="1" topLeftCell="A16" workbookViewId="0">
      <selection activeCell="K38" sqref="K38"/>
    </sheetView>
  </sheetViews>
  <sheetFormatPr baseColWidth="10" defaultRowHeight="15" x14ac:dyDescent="0.25"/>
  <cols>
    <col min="1" max="1" width="5.140625" bestFit="1" customWidth="1"/>
    <col min="2" max="2" width="11.85546875" style="28" customWidth="1"/>
    <col min="3" max="3" width="15.85546875" style="28" bestFit="1" customWidth="1"/>
    <col min="4" max="4" width="12" style="28" bestFit="1" customWidth="1"/>
    <col min="5" max="5" width="14.7109375" style="28" hidden="1" customWidth="1"/>
    <col min="6" max="6" width="20.42578125" style="28" customWidth="1"/>
    <col min="7" max="7" width="18.42578125" style="28" customWidth="1"/>
    <col min="8" max="8" width="8.42578125" style="28" bestFit="1" customWidth="1"/>
    <col min="9" max="9" width="14.28515625" style="28" bestFit="1" customWidth="1"/>
    <col min="10" max="11" width="13.5703125" style="28" bestFit="1" customWidth="1"/>
    <col min="12" max="12" width="24.42578125" style="28" bestFit="1" customWidth="1"/>
    <col min="13" max="13" width="30.7109375" style="32" bestFit="1" customWidth="1"/>
    <col min="14" max="14" width="30" style="29" bestFit="1" customWidth="1"/>
  </cols>
  <sheetData>
    <row r="1" spans="1:14" x14ac:dyDescent="0.25">
      <c r="A1" s="2" t="s">
        <v>31</v>
      </c>
      <c r="B1" s="2" t="s">
        <v>37</v>
      </c>
      <c r="C1" s="2" t="s">
        <v>43</v>
      </c>
      <c r="D1" s="2" t="s">
        <v>32</v>
      </c>
      <c r="E1" s="2" t="s">
        <v>100</v>
      </c>
      <c r="F1" s="2" t="s">
        <v>124</v>
      </c>
      <c r="G1" s="2" t="s">
        <v>110</v>
      </c>
      <c r="H1" s="2" t="s">
        <v>104</v>
      </c>
      <c r="I1" s="2" t="s">
        <v>105</v>
      </c>
      <c r="J1" s="2" t="s">
        <v>106</v>
      </c>
      <c r="K1" s="2" t="s">
        <v>76</v>
      </c>
      <c r="L1" s="2" t="s">
        <v>127</v>
      </c>
      <c r="M1" s="31" t="s">
        <v>128</v>
      </c>
      <c r="N1" s="25" t="s">
        <v>338</v>
      </c>
    </row>
    <row r="2" spans="1:14" x14ac:dyDescent="0.25">
      <c r="A2" s="3">
        <f t="shared" ref="A2:A31" si="0">ROW()-1</f>
        <v>1</v>
      </c>
      <c r="B2" s="3" t="s">
        <v>4</v>
      </c>
      <c r="C2" s="3" t="s">
        <v>5</v>
      </c>
      <c r="D2" s="3">
        <v>1</v>
      </c>
      <c r="E2" s="3" t="str">
        <f t="shared" ref="E2:E5" si="1">"GEBAEUDE"</f>
        <v>GEBAEUDE</v>
      </c>
      <c r="F2" s="6" t="s">
        <v>495</v>
      </c>
      <c r="G2" s="6" t="s">
        <v>473</v>
      </c>
      <c r="H2" s="6">
        <v>8</v>
      </c>
      <c r="I2" s="6">
        <f ca="1">SAMPLE_GEBAEUDE[[#This Row],[TIEFE_ENDE]]-SAMPLE_GEBAEUDE[[#This Row],[DICKE]]</f>
        <v>0</v>
      </c>
      <c r="J2" s="6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s="6" t="s">
        <v>251</v>
      </c>
      <c r="L2" s="6" t="s">
        <v>496</v>
      </c>
      <c r="M2" s="23" t="s">
        <v>548</v>
      </c>
      <c r="N2" s="26"/>
    </row>
    <row r="3" spans="1:14" x14ac:dyDescent="0.25">
      <c r="A3" s="3">
        <f t="shared" si="0"/>
        <v>2</v>
      </c>
      <c r="B3" s="3" t="s">
        <v>4</v>
      </c>
      <c r="C3" s="3"/>
      <c r="D3" s="3">
        <v>2</v>
      </c>
      <c r="E3" s="3" t="str">
        <f t="shared" si="1"/>
        <v>GEBAEUDE</v>
      </c>
      <c r="F3" s="3" t="s">
        <v>497</v>
      </c>
      <c r="G3" s="3" t="s">
        <v>474</v>
      </c>
      <c r="H3" s="3"/>
      <c r="I3" s="3">
        <f ca="1">SAMPLE_GEBAEUDE[[#This Row],[TIEFE_ENDE]]-SAMPLE_GEBAEUDE[[#This Row],[DICKE]]</f>
        <v>8</v>
      </c>
      <c r="J3" s="3" cm="1">
        <f t="array" aca="1" ref="J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3" s="3" t="s">
        <v>222</v>
      </c>
      <c r="L3" s="3"/>
      <c r="M3" s="24"/>
      <c r="N3" s="27"/>
    </row>
    <row r="4" spans="1:14" x14ac:dyDescent="0.25">
      <c r="A4" s="3">
        <f t="shared" si="0"/>
        <v>3</v>
      </c>
      <c r="B4" s="3" t="s">
        <v>217</v>
      </c>
      <c r="C4" s="3" t="s">
        <v>369</v>
      </c>
      <c r="D4" s="3">
        <v>1</v>
      </c>
      <c r="E4" s="3" t="str">
        <f t="shared" si="1"/>
        <v>GEBAEUDE</v>
      </c>
      <c r="F4" s="3" t="s">
        <v>498</v>
      </c>
      <c r="G4" s="3" t="s">
        <v>503</v>
      </c>
      <c r="H4" s="3">
        <v>0.5</v>
      </c>
      <c r="I4" s="3">
        <f ca="1">SAMPLE_GEBAEUDE[[#This Row],[TIEFE_ENDE]]-SAMPLE_GEBAEUDE[[#This Row],[DICKE]]</f>
        <v>0</v>
      </c>
      <c r="J4" s="16" cm="1">
        <f t="array" aca="1" ref="J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4" s="3" t="s">
        <v>251</v>
      </c>
      <c r="L4" s="3" t="s">
        <v>108</v>
      </c>
      <c r="M4" s="24" t="s">
        <v>549</v>
      </c>
      <c r="N4" s="27"/>
    </row>
    <row r="5" spans="1:14" x14ac:dyDescent="0.25">
      <c r="A5" s="3">
        <f t="shared" si="0"/>
        <v>4</v>
      </c>
      <c r="B5" s="3" t="s">
        <v>217</v>
      </c>
      <c r="C5" s="3" t="s">
        <v>452</v>
      </c>
      <c r="D5" s="3">
        <v>2</v>
      </c>
      <c r="E5" s="3" t="str">
        <f t="shared" si="1"/>
        <v>GEBAEUDE</v>
      </c>
      <c r="F5" s="3" t="s">
        <v>497</v>
      </c>
      <c r="G5" s="3" t="s">
        <v>474</v>
      </c>
      <c r="H5" s="3">
        <v>0.5</v>
      </c>
      <c r="I5" s="3">
        <f ca="1">SAMPLE_GEBAEUDE[[#This Row],[TIEFE_ENDE]]-SAMPLE_GEBAEUDE[[#This Row],[DICKE]]</f>
        <v>0.5</v>
      </c>
      <c r="J5" s="16" cm="1">
        <f t="array" aca="1" ref="J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5" s="3" t="s">
        <v>251</v>
      </c>
      <c r="L5" s="3" t="s">
        <v>504</v>
      </c>
      <c r="M5" s="24" t="s">
        <v>549</v>
      </c>
      <c r="N5" s="27"/>
    </row>
    <row r="6" spans="1:14" x14ac:dyDescent="0.25">
      <c r="A6" s="3">
        <f t="shared" si="0"/>
        <v>5</v>
      </c>
      <c r="B6" s="3" t="s">
        <v>217</v>
      </c>
      <c r="C6" s="3"/>
      <c r="D6" s="3">
        <v>3</v>
      </c>
      <c r="E6" s="16" t="str">
        <f t="shared" ref="E6:E31" si="2">"GEBAEUDE"</f>
        <v>GEBAEUDE</v>
      </c>
      <c r="F6" s="3" t="s">
        <v>499</v>
      </c>
      <c r="G6" s="3" t="s">
        <v>469</v>
      </c>
      <c r="H6" s="3">
        <v>4</v>
      </c>
      <c r="I6" s="3">
        <f ca="1">SAMPLE_GEBAEUDE[[#This Row],[TIEFE_ENDE]]-SAMPLE_GEBAEUDE[[#This Row],[DICKE]]</f>
        <v>1</v>
      </c>
      <c r="J6" s="16" cm="1">
        <f t="array" aca="1" ref="J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</v>
      </c>
      <c r="K6" s="3" t="s">
        <v>251</v>
      </c>
      <c r="L6" s="3"/>
      <c r="M6" s="24" t="s">
        <v>550</v>
      </c>
      <c r="N6" s="27"/>
    </row>
    <row r="7" spans="1:14" x14ac:dyDescent="0.25">
      <c r="A7" s="3">
        <f t="shared" si="0"/>
        <v>6</v>
      </c>
      <c r="B7" s="3" t="s">
        <v>217</v>
      </c>
      <c r="C7" s="3"/>
      <c r="D7" s="3">
        <v>4</v>
      </c>
      <c r="E7" s="16" t="str">
        <f t="shared" si="2"/>
        <v>GEBAEUDE</v>
      </c>
      <c r="F7" s="3" t="s">
        <v>500</v>
      </c>
      <c r="G7" s="3" t="s">
        <v>474</v>
      </c>
      <c r="H7" s="3">
        <v>0.2</v>
      </c>
      <c r="I7" s="3">
        <f ca="1">SAMPLE_GEBAEUDE[[#This Row],[TIEFE_ENDE]]-SAMPLE_GEBAEUDE[[#This Row],[DICKE]]</f>
        <v>5</v>
      </c>
      <c r="J7" s="16" cm="1">
        <f t="array" aca="1" ref="J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5.2</v>
      </c>
      <c r="K7" s="3" t="s">
        <v>251</v>
      </c>
      <c r="L7" s="3"/>
      <c r="M7" s="24" t="s">
        <v>549</v>
      </c>
      <c r="N7" s="27"/>
    </row>
    <row r="8" spans="1:14" x14ac:dyDescent="0.25">
      <c r="A8" s="3">
        <f t="shared" si="0"/>
        <v>7</v>
      </c>
      <c r="B8" s="3" t="s">
        <v>217</v>
      </c>
      <c r="C8" s="3"/>
      <c r="D8" s="3">
        <v>5</v>
      </c>
      <c r="E8" s="16" t="str">
        <f t="shared" si="2"/>
        <v>GEBAEUDE</v>
      </c>
      <c r="F8" s="3" t="s">
        <v>501</v>
      </c>
      <c r="G8" s="3"/>
      <c r="H8" s="3">
        <v>0.6</v>
      </c>
      <c r="I8" s="3">
        <f ca="1">SAMPLE_GEBAEUDE[[#This Row],[TIEFE_ENDE]]-SAMPLE_GEBAEUDE[[#This Row],[DICKE]]</f>
        <v>5.2</v>
      </c>
      <c r="J8" s="16" cm="1">
        <f t="array" aca="1" ref="J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8" s="3"/>
      <c r="L8" s="3"/>
      <c r="M8" s="24"/>
      <c r="N8" s="27"/>
    </row>
    <row r="9" spans="1:14" x14ac:dyDescent="0.25">
      <c r="A9" s="3">
        <f t="shared" si="0"/>
        <v>8</v>
      </c>
      <c r="B9" s="3" t="s">
        <v>217</v>
      </c>
      <c r="C9" s="3"/>
      <c r="D9" s="3">
        <v>6</v>
      </c>
      <c r="E9" s="16" t="str">
        <f t="shared" si="2"/>
        <v>GEBAEUDE</v>
      </c>
      <c r="F9" s="3" t="s">
        <v>502</v>
      </c>
      <c r="G9" s="3" t="s">
        <v>470</v>
      </c>
      <c r="H9" s="3"/>
      <c r="I9" s="3">
        <f ca="1">SAMPLE_GEBAEUDE[[#This Row],[TIEFE_ENDE]]-SAMPLE_GEBAEUDE[[#This Row],[DICKE]]</f>
        <v>5.8</v>
      </c>
      <c r="J9" s="16" cm="1">
        <f t="array" aca="1" ref="J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5.8</v>
      </c>
      <c r="K9" s="3"/>
      <c r="L9" s="3"/>
      <c r="M9" s="24"/>
      <c r="N9" s="27"/>
    </row>
    <row r="10" spans="1:14" x14ac:dyDescent="0.25">
      <c r="A10" s="3">
        <f t="shared" si="0"/>
        <v>9</v>
      </c>
      <c r="B10" s="3" t="s">
        <v>218</v>
      </c>
      <c r="C10" s="3"/>
      <c r="D10" s="3">
        <v>1</v>
      </c>
      <c r="E10" s="16" t="str">
        <f t="shared" si="2"/>
        <v>GEBAEUDE</v>
      </c>
      <c r="F10" s="3" t="s">
        <v>505</v>
      </c>
      <c r="G10" s="3" t="s">
        <v>468</v>
      </c>
      <c r="H10" s="3">
        <v>3</v>
      </c>
      <c r="I10" s="3">
        <f ca="1">SAMPLE_GEBAEUDE[[#This Row],[TIEFE_ENDE]]-SAMPLE_GEBAEUDE[[#This Row],[DICKE]]</f>
        <v>0</v>
      </c>
      <c r="J10" s="16" cm="1">
        <f t="array" aca="1" ref="J1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0" s="3" t="s">
        <v>251</v>
      </c>
      <c r="L10" s="3"/>
      <c r="M10" s="24"/>
      <c r="N10" s="27"/>
    </row>
    <row r="11" spans="1:14" x14ac:dyDescent="0.25">
      <c r="A11" s="3">
        <f t="shared" si="0"/>
        <v>10</v>
      </c>
      <c r="B11" s="3" t="s">
        <v>218</v>
      </c>
      <c r="C11" s="3" t="s">
        <v>453</v>
      </c>
      <c r="D11" s="3">
        <v>2</v>
      </c>
      <c r="E11" s="16" t="str">
        <f t="shared" si="2"/>
        <v>GEBAEUDE</v>
      </c>
      <c r="F11" s="3" t="s">
        <v>506</v>
      </c>
      <c r="G11" s="3" t="s">
        <v>469</v>
      </c>
      <c r="H11" s="3">
        <v>5</v>
      </c>
      <c r="I11" s="3">
        <f ca="1">SAMPLE_GEBAEUDE[[#This Row],[TIEFE_ENDE]]-SAMPLE_GEBAEUDE[[#This Row],[DICKE]]</f>
        <v>3</v>
      </c>
      <c r="J11" s="16" cm="1">
        <f t="array" aca="1" ref="J1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1" s="3" t="s">
        <v>251</v>
      </c>
      <c r="L11" s="3" t="s">
        <v>203</v>
      </c>
      <c r="M11" s="24" t="s">
        <v>551</v>
      </c>
      <c r="N11" s="27"/>
    </row>
    <row r="12" spans="1:14" x14ac:dyDescent="0.25">
      <c r="A12" s="3">
        <f t="shared" si="0"/>
        <v>11</v>
      </c>
      <c r="B12" s="3" t="s">
        <v>218</v>
      </c>
      <c r="C12" s="3"/>
      <c r="D12" s="3">
        <v>3</v>
      </c>
      <c r="E12" s="16" t="str">
        <f t="shared" si="2"/>
        <v>GEBAEUDE</v>
      </c>
      <c r="F12" s="3" t="s">
        <v>466</v>
      </c>
      <c r="G12" s="3" t="s">
        <v>470</v>
      </c>
      <c r="H12" s="3"/>
      <c r="I12" s="3">
        <f ca="1">SAMPLE_GEBAEUDE[[#This Row],[TIEFE_ENDE]]-SAMPLE_GEBAEUDE[[#This Row],[DICKE]]</f>
        <v>8</v>
      </c>
      <c r="J12" s="16" cm="1">
        <f t="array" aca="1" ref="J1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12" s="3"/>
      <c r="L12" s="3"/>
      <c r="M12" s="24"/>
      <c r="N12" s="27"/>
    </row>
    <row r="13" spans="1:14" x14ac:dyDescent="0.25">
      <c r="A13" s="3">
        <f t="shared" si="0"/>
        <v>12</v>
      </c>
      <c r="B13" s="3" t="s">
        <v>485</v>
      </c>
      <c r="C13" s="3" t="s">
        <v>454</v>
      </c>
      <c r="D13" s="3">
        <v>1</v>
      </c>
      <c r="E13" s="16" t="str">
        <f t="shared" si="2"/>
        <v>GEBAEUDE</v>
      </c>
      <c r="F13" s="3" t="s">
        <v>507</v>
      </c>
      <c r="G13" s="3" t="s">
        <v>470</v>
      </c>
      <c r="H13" s="3"/>
      <c r="I13" s="3">
        <f ca="1">SAMPLE_GEBAEUDE[[#This Row],[TIEFE_ENDE]]-SAMPLE_GEBAEUDE[[#This Row],[DICKE]]</f>
        <v>0</v>
      </c>
      <c r="J13" s="16" cm="1">
        <f t="array" aca="1" ref="J1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</v>
      </c>
      <c r="K13" s="3" t="s">
        <v>251</v>
      </c>
      <c r="L13" s="3" t="s">
        <v>140</v>
      </c>
      <c r="M13" s="24" t="s">
        <v>552</v>
      </c>
      <c r="N13" s="27"/>
    </row>
    <row r="14" spans="1:14" x14ac:dyDescent="0.25">
      <c r="A14" s="3">
        <f t="shared" si="0"/>
        <v>13</v>
      </c>
      <c r="B14" s="3" t="s">
        <v>508</v>
      </c>
      <c r="C14" s="3"/>
      <c r="D14" s="3">
        <v>1</v>
      </c>
      <c r="E14" s="16" t="str">
        <f t="shared" si="2"/>
        <v>GEBAEUDE</v>
      </c>
      <c r="F14" s="3" t="s">
        <v>506</v>
      </c>
      <c r="G14" s="3" t="s">
        <v>473</v>
      </c>
      <c r="H14" s="3">
        <v>4</v>
      </c>
      <c r="I14" s="3">
        <f ca="1">SAMPLE_GEBAEUDE[[#This Row],[TIEFE_ENDE]]-SAMPLE_GEBAEUDE[[#This Row],[DICKE]]</f>
        <v>0</v>
      </c>
      <c r="J14" s="16" cm="1">
        <f t="array" aca="1" ref="J1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4</v>
      </c>
      <c r="K14" s="3" t="s">
        <v>251</v>
      </c>
      <c r="L14" s="3"/>
      <c r="M14" s="24"/>
      <c r="N14" s="27"/>
    </row>
    <row r="15" spans="1:14" x14ac:dyDescent="0.25">
      <c r="A15" s="3">
        <f t="shared" si="0"/>
        <v>14</v>
      </c>
      <c r="B15" s="3" t="s">
        <v>509</v>
      </c>
      <c r="C15" s="3"/>
      <c r="D15" s="3">
        <v>1</v>
      </c>
      <c r="E15" s="16" t="str">
        <f t="shared" si="2"/>
        <v>GEBAEUDE</v>
      </c>
      <c r="F15" s="3" t="s">
        <v>524</v>
      </c>
      <c r="G15" s="3" t="s">
        <v>530</v>
      </c>
      <c r="H15" s="3">
        <v>0.4</v>
      </c>
      <c r="I15" s="3">
        <f ca="1">SAMPLE_GEBAEUDE[[#This Row],[TIEFE_ENDE]]-SAMPLE_GEBAEUDE[[#This Row],[DICKE]]</f>
        <v>0</v>
      </c>
      <c r="J15" s="16" cm="1">
        <f t="array" aca="1" ref="J1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15" s="3" t="s">
        <v>251</v>
      </c>
      <c r="L15" s="3"/>
      <c r="M15" s="24" t="s">
        <v>553</v>
      </c>
      <c r="N15" s="27"/>
    </row>
    <row r="16" spans="1:14" x14ac:dyDescent="0.25">
      <c r="A16" s="3">
        <f t="shared" si="0"/>
        <v>15</v>
      </c>
      <c r="B16" s="3" t="s">
        <v>509</v>
      </c>
      <c r="C16" s="3" t="s">
        <v>455</v>
      </c>
      <c r="D16" s="3">
        <v>2</v>
      </c>
      <c r="E16" s="16" t="str">
        <f t="shared" si="2"/>
        <v>GEBAEUDE</v>
      </c>
      <c r="F16" s="3" t="s">
        <v>525</v>
      </c>
      <c r="G16" s="3" t="s">
        <v>470</v>
      </c>
      <c r="H16" s="3">
        <v>0.1</v>
      </c>
      <c r="I16" s="3">
        <f ca="1">SAMPLE_GEBAEUDE[[#This Row],[TIEFE_ENDE]]-SAMPLE_GEBAEUDE[[#This Row],[DICKE]]</f>
        <v>0.4</v>
      </c>
      <c r="J16" s="16" cm="1">
        <f t="array" aca="1" ref="J1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16" s="3" t="s">
        <v>251</v>
      </c>
      <c r="L16" s="3" t="s">
        <v>504</v>
      </c>
      <c r="M16" s="24" t="s">
        <v>553</v>
      </c>
      <c r="N16" s="27"/>
    </row>
    <row r="17" spans="1:14" x14ac:dyDescent="0.25">
      <c r="A17" s="3">
        <f t="shared" si="0"/>
        <v>16</v>
      </c>
      <c r="B17" s="3" t="s">
        <v>509</v>
      </c>
      <c r="C17" s="3" t="s">
        <v>456</v>
      </c>
      <c r="D17" s="3">
        <v>3</v>
      </c>
      <c r="E17" s="16" t="str">
        <f t="shared" si="2"/>
        <v>GEBAEUDE</v>
      </c>
      <c r="F17" s="3" t="s">
        <v>526</v>
      </c>
      <c r="G17" s="3" t="s">
        <v>474</v>
      </c>
      <c r="H17" s="3">
        <v>2</v>
      </c>
      <c r="I17" s="3">
        <f ca="1">SAMPLE_GEBAEUDE[[#This Row],[TIEFE_ENDE]]-SAMPLE_GEBAEUDE[[#This Row],[DICKE]]</f>
        <v>0.5</v>
      </c>
      <c r="J17" s="16" cm="1">
        <f t="array" aca="1" ref="J1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2.5</v>
      </c>
      <c r="K17" s="3" t="s">
        <v>251</v>
      </c>
      <c r="L17" s="3"/>
      <c r="M17" s="24" t="s">
        <v>549</v>
      </c>
      <c r="N17" s="27"/>
    </row>
    <row r="18" spans="1:14" x14ac:dyDescent="0.25">
      <c r="A18" s="3">
        <f t="shared" si="0"/>
        <v>17</v>
      </c>
      <c r="B18" s="3" t="s">
        <v>509</v>
      </c>
      <c r="C18" s="3"/>
      <c r="D18" s="3">
        <v>4</v>
      </c>
      <c r="E18" s="16" t="str">
        <f t="shared" si="2"/>
        <v>GEBAEUDE</v>
      </c>
      <c r="F18" s="3" t="s">
        <v>527</v>
      </c>
      <c r="G18" s="3" t="s">
        <v>471</v>
      </c>
      <c r="H18" s="3">
        <v>0.5</v>
      </c>
      <c r="I18" s="3">
        <f ca="1">SAMPLE_GEBAEUDE[[#This Row],[TIEFE_ENDE]]-SAMPLE_GEBAEUDE[[#This Row],[DICKE]]</f>
        <v>2.5</v>
      </c>
      <c r="J18" s="16" cm="1">
        <f t="array" aca="1" ref="J1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3</v>
      </c>
      <c r="K18" s="3" t="s">
        <v>251</v>
      </c>
      <c r="L18" s="3"/>
      <c r="M18" s="24" t="s">
        <v>553</v>
      </c>
      <c r="N18" s="27"/>
    </row>
    <row r="19" spans="1:14" ht="15.75" customHeight="1" x14ac:dyDescent="0.25">
      <c r="A19" s="3">
        <f t="shared" si="0"/>
        <v>18</v>
      </c>
      <c r="B19" s="3" t="s">
        <v>509</v>
      </c>
      <c r="C19" s="3" t="s">
        <v>523</v>
      </c>
      <c r="D19" s="3">
        <v>5</v>
      </c>
      <c r="E19" s="16" t="str">
        <f t="shared" si="2"/>
        <v>GEBAEUDE</v>
      </c>
      <c r="F19" s="3" t="s">
        <v>528</v>
      </c>
      <c r="G19" s="3" t="s">
        <v>473</v>
      </c>
      <c r="H19" s="3">
        <v>4</v>
      </c>
      <c r="I19" s="3">
        <f ca="1">SAMPLE_GEBAEUDE[[#This Row],[TIEFE_ENDE]]-SAMPLE_GEBAEUDE[[#This Row],[DICKE]]</f>
        <v>3</v>
      </c>
      <c r="J19" s="16" cm="1">
        <f t="array" aca="1" ref="J1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7</v>
      </c>
      <c r="K19" s="3" t="s">
        <v>251</v>
      </c>
      <c r="L19" s="30" t="s">
        <v>531</v>
      </c>
      <c r="M19" s="24" t="s">
        <v>553</v>
      </c>
      <c r="N19" s="27"/>
    </row>
    <row r="20" spans="1:14" x14ac:dyDescent="0.25">
      <c r="A20" s="3">
        <f t="shared" si="0"/>
        <v>19</v>
      </c>
      <c r="B20" s="3" t="s">
        <v>509</v>
      </c>
      <c r="C20" s="3"/>
      <c r="D20" s="3">
        <v>6</v>
      </c>
      <c r="E20" s="16" t="str">
        <f t="shared" si="2"/>
        <v>GEBAEUDE</v>
      </c>
      <c r="F20" s="3" t="s">
        <v>529</v>
      </c>
      <c r="G20" s="3" t="s">
        <v>470</v>
      </c>
      <c r="H20" s="3">
        <v>3</v>
      </c>
      <c r="I20" s="3">
        <f ca="1">SAMPLE_GEBAEUDE[[#This Row],[TIEFE_ENDE]]-SAMPLE_GEBAEUDE[[#This Row],[DICKE]]</f>
        <v>7</v>
      </c>
      <c r="J20" s="16" cm="1">
        <f t="array" aca="1" ref="J2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10</v>
      </c>
      <c r="K20" s="3" t="s">
        <v>251</v>
      </c>
      <c r="L20" s="3"/>
      <c r="M20" s="24"/>
      <c r="N20" s="27"/>
    </row>
    <row r="21" spans="1:14" x14ac:dyDescent="0.25">
      <c r="A21" s="3">
        <f t="shared" si="0"/>
        <v>20</v>
      </c>
      <c r="B21" s="3" t="s">
        <v>514</v>
      </c>
      <c r="C21" s="3" t="s">
        <v>532</v>
      </c>
      <c r="D21" s="3">
        <v>1</v>
      </c>
      <c r="E21" s="16" t="str">
        <f t="shared" si="2"/>
        <v>GEBAEUDE</v>
      </c>
      <c r="F21" s="3" t="s">
        <v>533</v>
      </c>
      <c r="G21" s="3" t="s">
        <v>473</v>
      </c>
      <c r="H21" s="3">
        <v>1.5</v>
      </c>
      <c r="I21" s="3">
        <f ca="1">SAMPLE_GEBAEUDE[[#This Row],[TIEFE_ENDE]]-SAMPLE_GEBAEUDE[[#This Row],[DICKE]]</f>
        <v>0</v>
      </c>
      <c r="J21" s="16" cm="1">
        <f t="array" aca="1" ref="J2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1.5</v>
      </c>
      <c r="K21" s="3" t="s">
        <v>251</v>
      </c>
      <c r="L21" s="3" t="s">
        <v>203</v>
      </c>
      <c r="M21" s="24" t="s">
        <v>551</v>
      </c>
      <c r="N21" s="27"/>
    </row>
    <row r="22" spans="1:14" x14ac:dyDescent="0.25">
      <c r="A22" s="3">
        <f t="shared" si="0"/>
        <v>21</v>
      </c>
      <c r="B22" s="3" t="s">
        <v>515</v>
      </c>
      <c r="C22" s="3"/>
      <c r="D22" s="3">
        <v>1</v>
      </c>
      <c r="E22" s="16" t="str">
        <f t="shared" si="2"/>
        <v>GEBAEUDE</v>
      </c>
      <c r="F22" s="3" t="s">
        <v>524</v>
      </c>
      <c r="G22" s="3" t="s">
        <v>535</v>
      </c>
      <c r="H22" s="3">
        <v>0.5</v>
      </c>
      <c r="I22" s="3">
        <f ca="1">SAMPLE_GEBAEUDE[[#This Row],[TIEFE_ENDE]]-SAMPLE_GEBAEUDE[[#This Row],[DICKE]]</f>
        <v>0</v>
      </c>
      <c r="J22" s="16" cm="1">
        <f t="array" aca="1" ref="J2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2" s="3" t="s">
        <v>251</v>
      </c>
      <c r="L22" s="3"/>
      <c r="M22" s="24" t="s">
        <v>553</v>
      </c>
      <c r="N22" s="27"/>
    </row>
    <row r="23" spans="1:14" x14ac:dyDescent="0.25">
      <c r="A23" s="3">
        <f t="shared" si="0"/>
        <v>22</v>
      </c>
      <c r="B23" s="3" t="s">
        <v>515</v>
      </c>
      <c r="C23" s="3" t="s">
        <v>534</v>
      </c>
      <c r="D23" s="3">
        <v>2</v>
      </c>
      <c r="E23" s="16" t="str">
        <f t="shared" si="2"/>
        <v>GEBAEUDE</v>
      </c>
      <c r="F23" s="3" t="s">
        <v>525</v>
      </c>
      <c r="G23" s="3" t="s">
        <v>536</v>
      </c>
      <c r="H23" s="3">
        <v>0.5</v>
      </c>
      <c r="I23" s="3">
        <f ca="1">SAMPLE_GEBAEUDE[[#This Row],[TIEFE_ENDE]]-SAMPLE_GEBAEUDE[[#This Row],[DICKE]]</f>
        <v>0.5</v>
      </c>
      <c r="J23" s="16" cm="1">
        <f t="array" aca="1" ref="J23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1</v>
      </c>
      <c r="K23" s="3" t="s">
        <v>251</v>
      </c>
      <c r="L23" s="3" t="s">
        <v>537</v>
      </c>
      <c r="M23" s="24" t="s">
        <v>553</v>
      </c>
      <c r="N23" s="27"/>
    </row>
    <row r="24" spans="1:14" x14ac:dyDescent="0.25">
      <c r="A24" s="3">
        <f t="shared" si="0"/>
        <v>23</v>
      </c>
      <c r="B24" s="3" t="s">
        <v>516</v>
      </c>
      <c r="C24" s="3"/>
      <c r="D24" s="3">
        <v>1</v>
      </c>
      <c r="E24" s="16" t="str">
        <f t="shared" si="2"/>
        <v>GEBAEUDE</v>
      </c>
      <c r="F24" s="3" t="s">
        <v>541</v>
      </c>
      <c r="G24" s="3" t="s">
        <v>468</v>
      </c>
      <c r="H24" s="3">
        <v>0.5</v>
      </c>
      <c r="I24" s="3">
        <f ca="1">SAMPLE_GEBAEUDE[[#This Row],[TIEFE_ENDE]]-SAMPLE_GEBAEUDE[[#This Row],[DICKE]]</f>
        <v>0</v>
      </c>
      <c r="J24" s="16" cm="1">
        <f t="array" aca="1" ref="J24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0.5</v>
      </c>
      <c r="K24" s="3" t="s">
        <v>251</v>
      </c>
      <c r="L24" s="3"/>
      <c r="M24" s="24" t="s">
        <v>554</v>
      </c>
      <c r="N24" s="27"/>
    </row>
    <row r="25" spans="1:14" ht="18" x14ac:dyDescent="0.35">
      <c r="A25" s="3">
        <f t="shared" si="0"/>
        <v>24</v>
      </c>
      <c r="B25" s="3" t="s">
        <v>516</v>
      </c>
      <c r="C25" s="3" t="s">
        <v>538</v>
      </c>
      <c r="D25" s="3">
        <v>2</v>
      </c>
      <c r="E25" s="16" t="str">
        <f t="shared" si="2"/>
        <v>GEBAEUDE</v>
      </c>
      <c r="F25" s="3" t="s">
        <v>542</v>
      </c>
      <c r="G25" s="3" t="s">
        <v>546</v>
      </c>
      <c r="H25" s="3">
        <v>1.8</v>
      </c>
      <c r="I25" s="3">
        <f ca="1">SAMPLE_GEBAEUDE[[#This Row],[TIEFE_ENDE]]-SAMPLE_GEBAEUDE[[#This Row],[DICKE]]</f>
        <v>0.49999999999999978</v>
      </c>
      <c r="J25" s="16" cm="1">
        <f t="array" aca="1" ref="J25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5" s="3" t="s">
        <v>251</v>
      </c>
      <c r="L25" s="3" t="s">
        <v>608</v>
      </c>
      <c r="M25" s="24" t="s">
        <v>555</v>
      </c>
      <c r="N25" s="27"/>
    </row>
    <row r="26" spans="1:14" x14ac:dyDescent="0.25">
      <c r="A26" s="3">
        <f t="shared" si="0"/>
        <v>25</v>
      </c>
      <c r="B26" s="3" t="s">
        <v>516</v>
      </c>
      <c r="C26" s="3"/>
      <c r="D26" s="3">
        <v>3</v>
      </c>
      <c r="E26" s="16" t="str">
        <f t="shared" si="2"/>
        <v>GEBAEUDE</v>
      </c>
      <c r="F26" s="3" t="s">
        <v>543</v>
      </c>
      <c r="G26" s="3" t="s">
        <v>472</v>
      </c>
      <c r="H26" s="3"/>
      <c r="I26" s="3">
        <f ca="1">SAMPLE_GEBAEUDE[[#This Row],[TIEFE_ENDE]]-SAMPLE_GEBAEUDE[[#This Row],[DICKE]]</f>
        <v>2.2999999999999998</v>
      </c>
      <c r="J26" s="16" cm="1">
        <f t="array" aca="1" ref="J26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2.2999999999999998</v>
      </c>
      <c r="K26" s="3" t="s">
        <v>222</v>
      </c>
      <c r="L26" s="3"/>
      <c r="M26" s="24"/>
      <c r="N26" s="27"/>
    </row>
    <row r="27" spans="1:14" x14ac:dyDescent="0.25">
      <c r="A27" s="3">
        <f t="shared" si="0"/>
        <v>26</v>
      </c>
      <c r="B27" s="3" t="s">
        <v>517</v>
      </c>
      <c r="C27" s="3"/>
      <c r="D27" s="3">
        <v>1</v>
      </c>
      <c r="E27" s="16" t="str">
        <f t="shared" si="2"/>
        <v>GEBAEUDE</v>
      </c>
      <c r="F27" s="3" t="s">
        <v>541</v>
      </c>
      <c r="G27" s="3" t="s">
        <v>547</v>
      </c>
      <c r="H27" s="3">
        <v>0.4</v>
      </c>
      <c r="I27" s="3">
        <f ca="1">SAMPLE_GEBAEUDE[[#This Row],[TIEFE_ENDE]]-SAMPLE_GEBAEUDE[[#This Row],[DICKE]]</f>
        <v>0</v>
      </c>
      <c r="J27" s="16" cm="1">
        <f t="array" aca="1" ref="J27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0.4</v>
      </c>
      <c r="K27" s="3" t="s">
        <v>251</v>
      </c>
      <c r="L27" s="3"/>
      <c r="M27" s="24" t="s">
        <v>554</v>
      </c>
      <c r="N27" s="27"/>
    </row>
    <row r="28" spans="1:14" x14ac:dyDescent="0.25">
      <c r="A28" s="3">
        <f t="shared" si="0"/>
        <v>27</v>
      </c>
      <c r="B28" s="3" t="s">
        <v>517</v>
      </c>
      <c r="C28" s="3" t="s">
        <v>539</v>
      </c>
      <c r="D28" s="3">
        <v>2</v>
      </c>
      <c r="E28" s="16" t="str">
        <f t="shared" si="2"/>
        <v>GEBAEUDE</v>
      </c>
      <c r="F28" s="3" t="s">
        <v>525</v>
      </c>
      <c r="G28" s="3" t="s">
        <v>470</v>
      </c>
      <c r="H28" s="3">
        <v>0.2</v>
      </c>
      <c r="I28" s="3">
        <f ca="1">SAMPLE_GEBAEUDE[[#This Row],[TIEFE_ENDE]]-SAMPLE_GEBAEUDE[[#This Row],[DICKE]]</f>
        <v>0.40000000000000008</v>
      </c>
      <c r="J28" s="16" cm="1">
        <f t="array" aca="1" ref="J28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0.60000000000000009</v>
      </c>
      <c r="K28" s="3" t="s">
        <v>251</v>
      </c>
      <c r="L28" s="3" t="s">
        <v>537</v>
      </c>
      <c r="M28" s="24" t="s">
        <v>553</v>
      </c>
      <c r="N28" s="27"/>
    </row>
    <row r="29" spans="1:14" x14ac:dyDescent="0.25">
      <c r="A29" s="3">
        <f t="shared" si="0"/>
        <v>28</v>
      </c>
      <c r="B29" s="3" t="s">
        <v>517</v>
      </c>
      <c r="C29" s="3"/>
      <c r="D29" s="3">
        <v>3</v>
      </c>
      <c r="E29" s="16" t="str">
        <f t="shared" si="2"/>
        <v>GEBAEUDE</v>
      </c>
      <c r="F29" s="3" t="s">
        <v>544</v>
      </c>
      <c r="G29" s="3" t="s">
        <v>470</v>
      </c>
      <c r="H29" s="3">
        <v>8.5</v>
      </c>
      <c r="I29" s="3">
        <f ca="1">SAMPLE_GEBAEUDE[[#This Row],[TIEFE_ENDE]]-SAMPLE_GEBAEUDE[[#This Row],[DICKE]]</f>
        <v>0.59999999999999964</v>
      </c>
      <c r="J29" s="16" cm="1">
        <f t="array" aca="1" ref="J29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9.1</v>
      </c>
      <c r="K29" s="3" t="s">
        <v>251</v>
      </c>
      <c r="L29" s="3"/>
      <c r="M29" s="24"/>
      <c r="N29" s="27"/>
    </row>
    <row r="30" spans="1:14" x14ac:dyDescent="0.25">
      <c r="A30" s="3">
        <f t="shared" si="0"/>
        <v>29</v>
      </c>
      <c r="B30" s="3" t="s">
        <v>517</v>
      </c>
      <c r="C30" s="3" t="s">
        <v>540</v>
      </c>
      <c r="D30" s="3">
        <v>4</v>
      </c>
      <c r="E30" s="16" t="str">
        <f t="shared" si="2"/>
        <v>GEBAEUDE</v>
      </c>
      <c r="F30" s="3" t="s">
        <v>545</v>
      </c>
      <c r="G30" s="3" t="s">
        <v>474</v>
      </c>
      <c r="H30" s="3">
        <v>0.2</v>
      </c>
      <c r="I30" s="3">
        <f ca="1">SAMPLE_GEBAEUDE[[#This Row],[TIEFE_ENDE]]-SAMPLE_GEBAEUDE[[#This Row],[DICKE]]</f>
        <v>9.1</v>
      </c>
      <c r="J30" s="16" cm="1">
        <f t="array" aca="1" ref="J30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0" s="3" t="s">
        <v>251</v>
      </c>
      <c r="L30" s="3" t="s">
        <v>108</v>
      </c>
      <c r="M30" s="24" t="s">
        <v>556</v>
      </c>
      <c r="N30" s="27"/>
    </row>
    <row r="31" spans="1:14" x14ac:dyDescent="0.25">
      <c r="A31" s="3">
        <f t="shared" si="0"/>
        <v>30</v>
      </c>
      <c r="B31" s="3" t="s">
        <v>517</v>
      </c>
      <c r="C31" s="3"/>
      <c r="D31" s="3">
        <v>5</v>
      </c>
      <c r="E31" s="16" t="str">
        <f t="shared" si="2"/>
        <v>GEBAEUDE</v>
      </c>
      <c r="F31" s="3" t="s">
        <v>466</v>
      </c>
      <c r="G31" s="3" t="s">
        <v>470</v>
      </c>
      <c r="H31" s="3"/>
      <c r="I31" s="3">
        <f ca="1">SAMPLE_GEBAEUDE[[#This Row],[TIEFE_ENDE]]-SAMPLE_GEBAEUDE[[#This Row],[DICKE]]</f>
        <v>9.2999999999999989</v>
      </c>
      <c r="J31" s="16" cm="1">
        <f t="array" aca="1" ref="J31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9.2999999999999989</v>
      </c>
      <c r="K31" s="3"/>
      <c r="L31" s="3"/>
      <c r="M31" s="24"/>
      <c r="N31" s="27"/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M2:M1048576" xr:uid="{FDF3DEAA-F214-411D-99DF-C8D1ACD0747D}">
      <formula1>GEBAUDE_AVV_AUSWAHL</formula1>
    </dataValidation>
    <dataValidation type="list" allowBlank="1" showInputMessage="1" showErrorMessage="1" sqref="K2:K1048576" xr:uid="{6FE3F78B-8C64-408E-9A57-5BCB853EACAF}">
      <formula1>JA_NEIN_AUSWAHL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dimension ref="A1:Y15"/>
  <sheetViews>
    <sheetView workbookViewId="0">
      <selection activeCell="D16" sqref="D16"/>
    </sheetView>
  </sheetViews>
  <sheetFormatPr baseColWidth="10" defaultRowHeight="15" x14ac:dyDescent="0.25"/>
  <cols>
    <col min="1" max="1" width="16.85546875" customWidth="1"/>
    <col min="2" max="2" width="14.710937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483</v>
      </c>
      <c r="N1" t="s">
        <v>139</v>
      </c>
      <c r="O1" t="s">
        <v>140</v>
      </c>
      <c r="P1" t="s">
        <v>141</v>
      </c>
      <c r="Q1" t="s">
        <v>200</v>
      </c>
      <c r="R1" t="s">
        <v>337</v>
      </c>
      <c r="S1" t="s">
        <v>201</v>
      </c>
      <c r="T1" t="s">
        <v>605</v>
      </c>
      <c r="U1" t="s">
        <v>606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  <c r="D2" t="s">
        <v>28</v>
      </c>
    </row>
    <row r="3" spans="1:25" x14ac:dyDescent="0.25">
      <c r="A3" t="str">
        <f t="shared" ref="A3:A5" si="0">"C"&amp;ROW()-2</f>
        <v>C1</v>
      </c>
      <c r="B3" t="s">
        <v>27</v>
      </c>
      <c r="D3" t="s">
        <v>28</v>
      </c>
      <c r="E3" t="s">
        <v>252</v>
      </c>
      <c r="F3" t="s">
        <v>318</v>
      </c>
      <c r="G3" t="s">
        <v>272</v>
      </c>
      <c r="I3" t="s">
        <v>254</v>
      </c>
      <c r="K3" t="s">
        <v>28</v>
      </c>
      <c r="L3" t="s">
        <v>443</v>
      </c>
    </row>
    <row r="4" spans="1:25" x14ac:dyDescent="0.25">
      <c r="A4" t="str">
        <f t="shared" si="0"/>
        <v>C2</v>
      </c>
      <c r="B4" t="s">
        <v>270</v>
      </c>
      <c r="E4" t="s">
        <v>271</v>
      </c>
      <c r="F4" t="s">
        <v>311</v>
      </c>
      <c r="G4" t="s">
        <v>28</v>
      </c>
      <c r="H4" t="s">
        <v>253</v>
      </c>
      <c r="I4" t="s">
        <v>274</v>
      </c>
      <c r="J4" t="s">
        <v>255</v>
      </c>
      <c r="K4" t="s">
        <v>272</v>
      </c>
      <c r="L4" t="s">
        <v>444</v>
      </c>
      <c r="N4" t="s">
        <v>256</v>
      </c>
      <c r="X4">
        <v>16.5</v>
      </c>
    </row>
    <row r="5" spans="1:25" x14ac:dyDescent="0.25">
      <c r="A5" t="str">
        <f t="shared" si="0"/>
        <v>C3</v>
      </c>
      <c r="B5" t="s">
        <v>27</v>
      </c>
      <c r="E5" t="s">
        <v>288</v>
      </c>
      <c r="F5" t="s">
        <v>301</v>
      </c>
      <c r="G5" t="s">
        <v>272</v>
      </c>
      <c r="H5" t="s">
        <v>273</v>
      </c>
      <c r="I5" t="s">
        <v>290</v>
      </c>
      <c r="J5" t="s">
        <v>274</v>
      </c>
      <c r="L5" t="s">
        <v>445</v>
      </c>
      <c r="N5" t="s">
        <v>256</v>
      </c>
    </row>
    <row r="6" spans="1:25" x14ac:dyDescent="0.25">
      <c r="A6" t="str">
        <f>"C"&amp;ROW()-2</f>
        <v>C4</v>
      </c>
      <c r="B6" t="s">
        <v>270</v>
      </c>
      <c r="E6" t="s">
        <v>301</v>
      </c>
      <c r="F6" t="s">
        <v>288</v>
      </c>
      <c r="G6" t="s">
        <v>28</v>
      </c>
      <c r="H6" t="s">
        <v>289</v>
      </c>
      <c r="I6" t="s">
        <v>303</v>
      </c>
      <c r="J6" t="s">
        <v>290</v>
      </c>
      <c r="K6" t="s">
        <v>28</v>
      </c>
      <c r="L6" t="s">
        <v>446</v>
      </c>
      <c r="N6" t="s">
        <v>275</v>
      </c>
      <c r="X6">
        <v>21</v>
      </c>
    </row>
    <row r="7" spans="1:25" x14ac:dyDescent="0.25">
      <c r="A7" t="str">
        <f>"C"&amp;ROW()-2</f>
        <v>C5</v>
      </c>
      <c r="B7" t="s">
        <v>27</v>
      </c>
      <c r="E7" t="s">
        <v>311</v>
      </c>
      <c r="F7" t="s">
        <v>271</v>
      </c>
      <c r="G7" t="s">
        <v>272</v>
      </c>
      <c r="H7" t="s">
        <v>302</v>
      </c>
      <c r="I7" t="s">
        <v>312</v>
      </c>
      <c r="K7" t="s">
        <v>272</v>
      </c>
      <c r="L7" t="s">
        <v>447</v>
      </c>
      <c r="N7" t="s">
        <v>275</v>
      </c>
      <c r="V7" t="s">
        <v>607</v>
      </c>
      <c r="X7">
        <v>23.9</v>
      </c>
    </row>
    <row r="8" spans="1:25" x14ac:dyDescent="0.25">
      <c r="A8" t="str">
        <f>"C"&amp;ROW()-2</f>
        <v>C6</v>
      </c>
      <c r="B8" t="s">
        <v>270</v>
      </c>
      <c r="E8" t="s">
        <v>318</v>
      </c>
      <c r="F8" t="s">
        <v>252</v>
      </c>
      <c r="L8" t="s">
        <v>448</v>
      </c>
      <c r="N8" t="s">
        <v>256</v>
      </c>
    </row>
    <row r="9" spans="1:25" x14ac:dyDescent="0.25">
      <c r="A9" t="str">
        <f>"C"&amp;ROW()-2</f>
        <v>C7</v>
      </c>
    </row>
    <row r="10" spans="1:25" x14ac:dyDescent="0.25">
      <c r="A10" t="s">
        <v>523</v>
      </c>
    </row>
    <row r="11" spans="1:25" x14ac:dyDescent="0.25">
      <c r="A11" t="s">
        <v>532</v>
      </c>
    </row>
    <row r="12" spans="1:25" x14ac:dyDescent="0.25">
      <c r="A12" t="s">
        <v>534</v>
      </c>
    </row>
    <row r="13" spans="1:25" x14ac:dyDescent="0.25">
      <c r="A13" t="s">
        <v>538</v>
      </c>
    </row>
    <row r="14" spans="1:25" x14ac:dyDescent="0.25">
      <c r="A14" t="s">
        <v>539</v>
      </c>
    </row>
    <row r="15" spans="1:25" x14ac:dyDescent="0.25">
      <c r="A15" t="s">
        <v>540</v>
      </c>
    </row>
  </sheetData>
  <phoneticPr fontId="2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dimension ref="A1:D4"/>
  <sheetViews>
    <sheetView workbookViewId="0">
      <selection activeCell="G20" sqref="G20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12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12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  <c r="C2" t="s">
        <v>29</v>
      </c>
      <c r="D2" s="12">
        <v>77</v>
      </c>
    </row>
    <row r="3" spans="1:4" x14ac:dyDescent="0.25">
      <c r="A3" t="str">
        <f>"A"&amp;ROW()-1</f>
        <v>A2</v>
      </c>
      <c r="B3">
        <f>ROW()-1</f>
        <v>2</v>
      </c>
      <c r="C3" t="s">
        <v>363</v>
      </c>
      <c r="D3" s="12">
        <v>3</v>
      </c>
    </row>
    <row r="4" spans="1:4" x14ac:dyDescent="0.25">
      <c r="A4" s="1" t="str">
        <f>"A"&amp;ROW()-1</f>
        <v>A3</v>
      </c>
      <c r="B4">
        <f>ROW()-1</f>
        <v>3</v>
      </c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dimension ref="A1:J9"/>
  <sheetViews>
    <sheetView zoomScaleNormal="100" workbookViewId="0">
      <selection activeCell="H14" sqref="H14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13" customWidth="1"/>
    <col min="7" max="7" width="11.42578125" style="1"/>
    <col min="8" max="8" width="11.42578125" style="14"/>
    <col min="9" max="9" width="6.5703125" style="14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13" t="s">
        <v>147</v>
      </c>
      <c r="G1" s="18" t="s">
        <v>212</v>
      </c>
      <c r="H1" s="10" t="s">
        <v>213</v>
      </c>
      <c r="I1" s="10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11">
        <v>0.42</v>
      </c>
      <c r="D2" s="11">
        <v>0.39</v>
      </c>
      <c r="E2" s="11">
        <v>0.39</v>
      </c>
      <c r="F2" s="13">
        <f>IFERROR(AVERAGE(PARAMETER_LP[[#This Row],[WERT_1]:[WERT_3]]),"")</f>
        <v>0.40000000000000008</v>
      </c>
      <c r="G2" s="1">
        <f>IFERROR(ROUND(22.5/PARAMETER_LP[[#This Row],[MITTELWERT]],1),"")</f>
        <v>56.3</v>
      </c>
      <c r="H2" s="14">
        <f>IFERROR(ROUND(PARAMETER_LP[[#This Row],[EV]]*0.85,0),"")</f>
        <v>48</v>
      </c>
      <c r="I2" s="14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87</v>
      </c>
      <c r="J2">
        <f>IF(PARAMETER_LP[[#This Row],[EV2]] &lt;&gt; "",120,"")</f>
        <v>120</v>
      </c>
    </row>
    <row r="3" spans="1:10" x14ac:dyDescent="0.25">
      <c r="A3" s="1" t="str">
        <f>"LP"&amp;ROW()-1</f>
        <v>LP2</v>
      </c>
      <c r="B3" s="1">
        <f>ROW()-1</f>
        <v>2</v>
      </c>
      <c r="C3" s="11">
        <v>1E-3</v>
      </c>
      <c r="D3" s="11">
        <v>1E-3</v>
      </c>
      <c r="E3" s="11">
        <v>1E-3</v>
      </c>
      <c r="F3" s="13">
        <f>IFERROR(AVERAGE(PARAMETER_LP[[#This Row],[WERT_1]:[WERT_3]]),"")</f>
        <v>1E-3</v>
      </c>
      <c r="G3" s="1">
        <f>IFERROR(ROUND(22.5/PARAMETER_LP[[#This Row],[MITTELWERT]],1),"")</f>
        <v>22500</v>
      </c>
      <c r="H3" s="14">
        <f>IFERROR(ROUND(PARAMETER_LP[[#This Row],[EV]]*0.85,0),"")</f>
        <v>19125</v>
      </c>
      <c r="I3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&gt; 120</v>
      </c>
      <c r="J3">
        <f>IF(PARAMETER_LP[[#This Row],[EV2]] &lt;&gt; "",120,"")</f>
        <v>120</v>
      </c>
    </row>
    <row r="4" spans="1:10" x14ac:dyDescent="0.25">
      <c r="A4" s="1" t="str">
        <f>"LP"&amp;ROW()-1</f>
        <v>LP3</v>
      </c>
      <c r="B4" s="1">
        <f>ROW()-1</f>
        <v>3</v>
      </c>
      <c r="C4" s="11">
        <v>3</v>
      </c>
      <c r="D4" s="11">
        <v>4</v>
      </c>
      <c r="E4" s="11">
        <v>5</v>
      </c>
      <c r="F4" s="13">
        <f>IFERROR(AVERAGE(PARAMETER_LP[[#This Row],[WERT_1]:[WERT_3]]),"")</f>
        <v>4</v>
      </c>
      <c r="G4" s="1">
        <f>IFERROR(ROUND(22.5/PARAMETER_LP[[#This Row],[MITTELWERT]],1),"")</f>
        <v>5.6</v>
      </c>
      <c r="H4" s="14">
        <f>IFERROR(ROUND(PARAMETER_LP[[#This Row],[EV]]*0.85,0),"")</f>
        <v>5</v>
      </c>
      <c r="I4" s="14" t="str">
        <f>IFERROR(IF(PARAMETER_LP[[#This Row],[EV85]]="","",IF(AND(PARAMETER_LP[[#This Row],[EV85]]&gt;45,PARAMETER_LP[[#This Row],[EV85]]&lt;75),-0.0333*PARAMETER_LP[[#This Row],[EV85]]^2+5.3333*PARAMETER_LP[[#This Row],[EV85]]-92.5,IF(PARAMETER_LP[[#This Row],[EV85]]&lt;45,"&lt; 80","&gt; 120"))),"")</f>
        <v>&lt; 80</v>
      </c>
      <c r="J4">
        <f>IF(PARAMETER_LP[[#This Row],[EV2]] &lt;&gt; "",120,"")</f>
        <v>120</v>
      </c>
    </row>
    <row r="5" spans="1:10" x14ac:dyDescent="0.25">
      <c r="A5" s="1" t="str">
        <f t="shared" ref="A5:A8" si="2">"LP"&amp;ROW()-1</f>
        <v>LP4</v>
      </c>
      <c r="B5" s="1">
        <f t="shared" ref="B5:B8" si="3">ROW()-1</f>
        <v>4</v>
      </c>
      <c r="C5" s="11">
        <v>3</v>
      </c>
      <c r="D5" s="11">
        <v>2</v>
      </c>
      <c r="E5" s="11">
        <v>1</v>
      </c>
      <c r="F5" s="13">
        <f>IFERROR(AVERAGE(PARAMETER_LP[[#This Row],[WERT_1]:[WERT_3]]),"")</f>
        <v>2</v>
      </c>
      <c r="G5" s="1">
        <f>IFERROR(ROUND(22.5/PARAMETER_LP[[#This Row],[MITTELWERT]],1),"")</f>
        <v>11.3</v>
      </c>
      <c r="H5" s="14">
        <f>IFERROR(ROUND(PARAMETER_LP[[#This Row],[EV]]*0.85,0),"")</f>
        <v>10</v>
      </c>
      <c r="I5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5">
        <f>IF(PARAMETER_LP[[#This Row],[EV2]] &lt;&gt; "",120,"")</f>
        <v>120</v>
      </c>
    </row>
    <row r="6" spans="1:10" x14ac:dyDescent="0.25">
      <c r="A6" s="1" t="str">
        <f t="shared" si="2"/>
        <v>LP5</v>
      </c>
      <c r="B6" s="1">
        <f t="shared" si="3"/>
        <v>5</v>
      </c>
      <c r="C6" s="11">
        <v>1</v>
      </c>
      <c r="D6" s="11">
        <v>1</v>
      </c>
      <c r="E6" s="11">
        <v>0.5</v>
      </c>
      <c r="F6" s="13">
        <f>IFERROR(AVERAGE(PARAMETER_LP[[#This Row],[WERT_1]:[WERT_3]]),"")</f>
        <v>0.83333333333333337</v>
      </c>
      <c r="G6" s="1">
        <f>IFERROR(ROUND(22.5/PARAMETER_LP[[#This Row],[MITTELWERT]],1),"")</f>
        <v>27</v>
      </c>
      <c r="H6" s="14">
        <f>IFERROR(ROUND(PARAMETER_LP[[#This Row],[EV]]*0.85,0),"")</f>
        <v>23</v>
      </c>
      <c r="I6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6">
        <f>IF(PARAMETER_LP[[#This Row],[EV2]] &lt;&gt; "",120,"")</f>
        <v>120</v>
      </c>
    </row>
    <row r="7" spans="1:10" x14ac:dyDescent="0.25">
      <c r="A7" s="1" t="str">
        <f t="shared" si="2"/>
        <v>LP6</v>
      </c>
      <c r="B7" s="1">
        <f t="shared" si="3"/>
        <v>6</v>
      </c>
      <c r="C7" s="11">
        <v>0</v>
      </c>
      <c r="D7" s="11">
        <v>1</v>
      </c>
      <c r="E7" s="11">
        <v>0.5</v>
      </c>
      <c r="F7" s="13">
        <f>IFERROR(AVERAGE(PARAMETER_LP[[#This Row],[WERT_1]:[WERT_3]]),"")</f>
        <v>0.5</v>
      </c>
      <c r="G7" s="1">
        <f>IFERROR(ROUND(22.5/PARAMETER_LP[[#This Row],[MITTELWERT]],1),"")</f>
        <v>45</v>
      </c>
      <c r="H7" s="14">
        <f>IFERROR(ROUND(PARAMETER_LP[[#This Row],[EV]]*0.85,0),"")</f>
        <v>38</v>
      </c>
      <c r="I7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7">
        <f>IF(PARAMETER_LP[[#This Row],[EV2]] &lt;&gt; "",120,"")</f>
        <v>120</v>
      </c>
    </row>
    <row r="8" spans="1:10" x14ac:dyDescent="0.25">
      <c r="A8" s="1" t="str">
        <f t="shared" si="2"/>
        <v>LP7</v>
      </c>
      <c r="B8" s="1">
        <f t="shared" si="3"/>
        <v>7</v>
      </c>
      <c r="C8" s="11">
        <v>0.2</v>
      </c>
      <c r="D8" s="11">
        <v>0.2</v>
      </c>
      <c r="E8" s="11">
        <v>1</v>
      </c>
      <c r="F8" s="13">
        <f>IFERROR(AVERAGE(PARAMETER_LP[[#This Row],[WERT_1]:[WERT_3]]),"")</f>
        <v>0.46666666666666662</v>
      </c>
      <c r="G8" s="1">
        <f>IFERROR(ROUND(22.5/PARAMETER_LP[[#This Row],[MITTELWERT]],1),"")</f>
        <v>48.2</v>
      </c>
      <c r="H8" s="14">
        <f>IFERROR(ROUND(PARAMETER_LP[[#This Row],[EV]]*0.85,0),"")</f>
        <v>41</v>
      </c>
      <c r="I8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>&lt; 80</v>
      </c>
      <c r="J8">
        <f>IF(PARAMETER_LP[[#This Row],[EV2]] &lt;&gt; "",120,"")</f>
        <v>120</v>
      </c>
    </row>
    <row r="9" spans="1:10" x14ac:dyDescent="0.25">
      <c r="A9" s="1" t="str">
        <f>"LP"&amp;ROW()-1</f>
        <v>LP8</v>
      </c>
      <c r="B9" s="1">
        <f>ROW()-1</f>
        <v>8</v>
      </c>
      <c r="C9" s="11"/>
      <c r="D9" s="11"/>
      <c r="E9" s="11"/>
      <c r="F9" s="13" t="str">
        <f>IFERROR(AVERAGE(PARAMETER_LP[[#This Row],[WERT_1]:[WERT_3]]),"")</f>
        <v/>
      </c>
      <c r="G9" s="1" t="str">
        <f>IFERROR(ROUND(22.5/PARAMETER_LP[[#This Row],[MITTELWERT]],1),"")</f>
        <v/>
      </c>
      <c r="H9" s="14" t="str">
        <f>IFERROR(ROUND(PARAMETER_LP[[#This Row],[EV]]*0.85,0),"")</f>
        <v/>
      </c>
      <c r="I9" s="14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9" t="str">
        <f>IF(PARAMETER_LP[[#This Row],[EV2]] &lt;&gt; "",120,"")</f>
        <v/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18"/>
  <sheetViews>
    <sheetView workbookViewId="0">
      <selection activeCell="AE30" sqref="AE30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  <col min="31" max="31" width="16.7109375" customWidth="1"/>
    <col min="32" max="32" width="20.140625" customWidth="1"/>
  </cols>
  <sheetData>
    <row r="1" spans="1:33" s="17" customFormat="1" x14ac:dyDescent="0.25">
      <c r="A1" s="17" t="s">
        <v>223</v>
      </c>
      <c r="B1" s="17" t="s">
        <v>224</v>
      </c>
      <c r="C1" s="17" t="s">
        <v>225</v>
      </c>
      <c r="D1" s="17" t="s">
        <v>226</v>
      </c>
      <c r="E1" s="17" t="s">
        <v>227</v>
      </c>
      <c r="F1" s="17" t="s">
        <v>228</v>
      </c>
      <c r="G1" s="17" t="s">
        <v>229</v>
      </c>
      <c r="H1" s="17" t="s">
        <v>230</v>
      </c>
      <c r="I1" s="17" t="s">
        <v>231</v>
      </c>
      <c r="J1" s="17" t="s">
        <v>232</v>
      </c>
      <c r="K1" s="17" t="s">
        <v>233</v>
      </c>
      <c r="L1" s="17" t="s">
        <v>234</v>
      </c>
      <c r="M1" s="17" t="s">
        <v>235</v>
      </c>
      <c r="N1" s="17" t="s">
        <v>236</v>
      </c>
      <c r="O1" s="17" t="s">
        <v>237</v>
      </c>
      <c r="P1" s="17" t="s">
        <v>238</v>
      </c>
      <c r="Q1" s="17" t="s">
        <v>239</v>
      </c>
      <c r="R1" s="17" t="s">
        <v>240</v>
      </c>
      <c r="S1" s="17" t="s">
        <v>241</v>
      </c>
      <c r="T1" s="17" t="s">
        <v>242</v>
      </c>
      <c r="U1" s="17" t="s">
        <v>243</v>
      </c>
      <c r="V1" s="17" t="s">
        <v>244</v>
      </c>
      <c r="W1" s="17" t="s">
        <v>245</v>
      </c>
      <c r="X1" s="17" t="s">
        <v>373</v>
      </c>
      <c r="Y1" s="17" t="s">
        <v>578</v>
      </c>
      <c r="Z1" s="17" t="s">
        <v>579</v>
      </c>
      <c r="AA1" s="17" t="s">
        <v>575</v>
      </c>
      <c r="AB1" s="17" t="s">
        <v>568</v>
      </c>
      <c r="AC1" s="17" t="s">
        <v>580</v>
      </c>
      <c r="AD1" s="17" t="s">
        <v>590</v>
      </c>
      <c r="AE1" s="17" t="s">
        <v>131</v>
      </c>
      <c r="AF1" s="17" t="s">
        <v>203</v>
      </c>
      <c r="AG1" s="17" t="s">
        <v>602</v>
      </c>
    </row>
    <row r="2" spans="1:33" x14ac:dyDescent="0.25">
      <c r="A2" t="s">
        <v>221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27</v>
      </c>
      <c r="I2" t="s">
        <v>252</v>
      </c>
      <c r="J2" t="s">
        <v>252</v>
      </c>
      <c r="K2" t="s">
        <v>28</v>
      </c>
      <c r="L2" t="s">
        <v>253</v>
      </c>
      <c r="M2" t="s">
        <v>254</v>
      </c>
      <c r="N2" t="s">
        <v>255</v>
      </c>
      <c r="O2" t="s">
        <v>28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  <c r="V2" t="s">
        <v>262</v>
      </c>
      <c r="W2" t="s">
        <v>263</v>
      </c>
      <c r="X2" t="s">
        <v>29</v>
      </c>
      <c r="Y2" t="s">
        <v>510</v>
      </c>
      <c r="Z2" t="s">
        <v>332</v>
      </c>
      <c r="AA2" t="s">
        <v>564</v>
      </c>
      <c r="AB2" t="s">
        <v>569</v>
      </c>
      <c r="AC2" t="s">
        <v>581</v>
      </c>
      <c r="AD2" t="s">
        <v>553</v>
      </c>
      <c r="AE2" t="s">
        <v>28</v>
      </c>
      <c r="AF2" t="s">
        <v>256</v>
      </c>
      <c r="AG2" t="s">
        <v>603</v>
      </c>
    </row>
    <row r="3" spans="1:33" x14ac:dyDescent="0.25">
      <c r="A3" t="s">
        <v>264</v>
      </c>
      <c r="B3" t="s">
        <v>265</v>
      </c>
      <c r="C3" t="s">
        <v>266</v>
      </c>
      <c r="D3" t="s">
        <v>267</v>
      </c>
      <c r="E3" t="s">
        <v>268</v>
      </c>
      <c r="F3" t="s">
        <v>269</v>
      </c>
      <c r="G3" t="s">
        <v>222</v>
      </c>
      <c r="H3" t="s">
        <v>270</v>
      </c>
      <c r="I3" t="s">
        <v>271</v>
      </c>
      <c r="J3" t="s">
        <v>271</v>
      </c>
      <c r="K3" t="s">
        <v>272</v>
      </c>
      <c r="L3" t="s">
        <v>273</v>
      </c>
      <c r="M3" t="s">
        <v>274</v>
      </c>
      <c r="N3" t="s">
        <v>274</v>
      </c>
      <c r="O3" t="s">
        <v>272</v>
      </c>
      <c r="P3" t="s">
        <v>275</v>
      </c>
      <c r="Q3" t="s">
        <v>276</v>
      </c>
      <c r="R3" t="s">
        <v>277</v>
      </c>
      <c r="S3" t="s">
        <v>278</v>
      </c>
      <c r="T3" t="s">
        <v>279</v>
      </c>
      <c r="U3">
        <v>0.3</v>
      </c>
      <c r="V3" t="s">
        <v>280</v>
      </c>
      <c r="W3" t="s">
        <v>281</v>
      </c>
      <c r="X3" t="s">
        <v>363</v>
      </c>
      <c r="Y3" t="s">
        <v>520</v>
      </c>
      <c r="Z3" t="s">
        <v>494</v>
      </c>
      <c r="AA3" t="s">
        <v>565</v>
      </c>
      <c r="AB3" t="s">
        <v>570</v>
      </c>
      <c r="AC3" t="s">
        <v>582</v>
      </c>
      <c r="AD3" t="s">
        <v>591</v>
      </c>
      <c r="AE3" t="s">
        <v>272</v>
      </c>
      <c r="AF3" t="s">
        <v>275</v>
      </c>
      <c r="AG3" t="s">
        <v>604</v>
      </c>
    </row>
    <row r="4" spans="1:33" x14ac:dyDescent="0.25">
      <c r="A4" t="s">
        <v>282</v>
      </c>
      <c r="B4" t="s">
        <v>283</v>
      </c>
      <c r="C4" t="s">
        <v>284</v>
      </c>
      <c r="D4" t="s">
        <v>285</v>
      </c>
      <c r="E4" t="s">
        <v>286</v>
      </c>
      <c r="F4" t="s">
        <v>287</v>
      </c>
      <c r="I4" t="s">
        <v>288</v>
      </c>
      <c r="J4" t="s">
        <v>288</v>
      </c>
      <c r="L4" t="s">
        <v>289</v>
      </c>
      <c r="M4" t="s">
        <v>290</v>
      </c>
      <c r="N4" t="s">
        <v>290</v>
      </c>
      <c r="Q4" t="s">
        <v>291</v>
      </c>
      <c r="R4" t="s">
        <v>259</v>
      </c>
      <c r="S4" t="s">
        <v>258</v>
      </c>
      <c r="T4" t="s">
        <v>292</v>
      </c>
      <c r="U4" s="12">
        <v>1</v>
      </c>
      <c r="V4" t="s">
        <v>293</v>
      </c>
      <c r="W4" t="s">
        <v>294</v>
      </c>
      <c r="Y4" t="s">
        <v>518</v>
      </c>
      <c r="Z4" t="s">
        <v>563</v>
      </c>
      <c r="AA4" t="s">
        <v>566</v>
      </c>
      <c r="AB4" t="s">
        <v>512</v>
      </c>
      <c r="AC4" t="s">
        <v>583</v>
      </c>
      <c r="AD4" t="s">
        <v>552</v>
      </c>
    </row>
    <row r="5" spans="1:33" x14ac:dyDescent="0.2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I5" t="s">
        <v>301</v>
      </c>
      <c r="J5" t="s">
        <v>301</v>
      </c>
      <c r="L5" t="s">
        <v>302</v>
      </c>
      <c r="M5" t="s">
        <v>303</v>
      </c>
      <c r="Q5" t="s">
        <v>304</v>
      </c>
      <c r="S5" t="s">
        <v>277</v>
      </c>
      <c r="U5">
        <v>1.8</v>
      </c>
      <c r="V5" t="s">
        <v>305</v>
      </c>
      <c r="W5" t="s">
        <v>306</v>
      </c>
      <c r="Y5" t="s">
        <v>558</v>
      </c>
      <c r="Z5" t="s">
        <v>491</v>
      </c>
      <c r="AA5" t="s">
        <v>567</v>
      </c>
      <c r="AB5" t="s">
        <v>571</v>
      </c>
      <c r="AC5" t="s">
        <v>584</v>
      </c>
      <c r="AD5" t="s">
        <v>549</v>
      </c>
    </row>
    <row r="6" spans="1:33" x14ac:dyDescent="0.25">
      <c r="A6" t="s">
        <v>307</v>
      </c>
      <c r="B6" t="s">
        <v>308</v>
      </c>
      <c r="E6" t="s">
        <v>309</v>
      </c>
      <c r="F6" t="s">
        <v>310</v>
      </c>
      <c r="I6" t="s">
        <v>311</v>
      </c>
      <c r="J6" t="s">
        <v>311</v>
      </c>
      <c r="M6" t="s">
        <v>312</v>
      </c>
      <c r="Q6" t="s">
        <v>313</v>
      </c>
      <c r="U6">
        <v>3.2</v>
      </c>
      <c r="V6" t="s">
        <v>314</v>
      </c>
      <c r="W6" t="s">
        <v>315</v>
      </c>
      <c r="Y6" t="s">
        <v>559</v>
      </c>
      <c r="AB6" t="s">
        <v>489</v>
      </c>
      <c r="AC6" t="s">
        <v>585</v>
      </c>
      <c r="AD6" t="s">
        <v>592</v>
      </c>
    </row>
    <row r="7" spans="1:33" x14ac:dyDescent="0.25">
      <c r="A7" t="s">
        <v>316</v>
      </c>
      <c r="E7" t="s">
        <v>317</v>
      </c>
      <c r="I7" t="s">
        <v>318</v>
      </c>
      <c r="J7" t="s">
        <v>318</v>
      </c>
      <c r="Q7" t="s">
        <v>319</v>
      </c>
      <c r="U7">
        <v>10</v>
      </c>
      <c r="V7" t="s">
        <v>320</v>
      </c>
      <c r="W7" t="s">
        <v>321</v>
      </c>
      <c r="Y7" t="s">
        <v>486</v>
      </c>
      <c r="AB7" t="s">
        <v>572</v>
      </c>
      <c r="AC7" t="s">
        <v>586</v>
      </c>
      <c r="AD7" t="s">
        <v>593</v>
      </c>
    </row>
    <row r="8" spans="1:33" x14ac:dyDescent="0.25">
      <c r="A8" t="s">
        <v>322</v>
      </c>
      <c r="E8" t="s">
        <v>323</v>
      </c>
      <c r="Q8" t="s">
        <v>324</v>
      </c>
      <c r="U8">
        <v>32</v>
      </c>
      <c r="V8" t="s">
        <v>325</v>
      </c>
      <c r="W8" t="s">
        <v>326</v>
      </c>
      <c r="Y8" t="s">
        <v>560</v>
      </c>
      <c r="AB8" t="s">
        <v>573</v>
      </c>
      <c r="AC8" t="s">
        <v>513</v>
      </c>
      <c r="AD8" t="s">
        <v>594</v>
      </c>
    </row>
    <row r="9" spans="1:33" x14ac:dyDescent="0.25">
      <c r="A9" t="s">
        <v>327</v>
      </c>
      <c r="E9" t="s">
        <v>328</v>
      </c>
      <c r="Q9" t="s">
        <v>277</v>
      </c>
      <c r="U9">
        <v>100</v>
      </c>
      <c r="V9" t="s">
        <v>329</v>
      </c>
      <c r="W9" t="s">
        <v>330</v>
      </c>
      <c r="Y9" t="s">
        <v>561</v>
      </c>
      <c r="AB9" t="s">
        <v>574</v>
      </c>
      <c r="AC9" t="s">
        <v>587</v>
      </c>
      <c r="AD9" t="s">
        <v>551</v>
      </c>
    </row>
    <row r="10" spans="1:33" x14ac:dyDescent="0.25">
      <c r="A10" t="s">
        <v>331</v>
      </c>
      <c r="E10" t="s">
        <v>332</v>
      </c>
      <c r="W10" t="s">
        <v>333</v>
      </c>
      <c r="Y10" t="s">
        <v>562</v>
      </c>
      <c r="AB10" t="s">
        <v>576</v>
      </c>
      <c r="AC10" t="s">
        <v>588</v>
      </c>
      <c r="AD10" t="s">
        <v>595</v>
      </c>
    </row>
    <row r="11" spans="1:33" x14ac:dyDescent="0.25">
      <c r="A11" s="15" t="s">
        <v>334</v>
      </c>
      <c r="W11" t="s">
        <v>335</v>
      </c>
      <c r="AB11" t="s">
        <v>577</v>
      </c>
      <c r="AC11" t="s">
        <v>589</v>
      </c>
      <c r="AD11" t="s">
        <v>596</v>
      </c>
    </row>
    <row r="12" spans="1:33" x14ac:dyDescent="0.25">
      <c r="AD12" t="s">
        <v>597</v>
      </c>
    </row>
    <row r="13" spans="1:33" x14ac:dyDescent="0.25">
      <c r="AD13" t="s">
        <v>598</v>
      </c>
    </row>
    <row r="14" spans="1:33" x14ac:dyDescent="0.25">
      <c r="AD14" t="s">
        <v>554</v>
      </c>
    </row>
    <row r="15" spans="1:33" x14ac:dyDescent="0.25">
      <c r="AD15" t="s">
        <v>599</v>
      </c>
    </row>
    <row r="16" spans="1:33" x14ac:dyDescent="0.25">
      <c r="AD16" t="s">
        <v>555</v>
      </c>
    </row>
    <row r="17" spans="30:30" x14ac:dyDescent="0.25">
      <c r="AD17" t="s">
        <v>600</v>
      </c>
    </row>
    <row r="18" spans="30:30" x14ac:dyDescent="0.25">
      <c r="AD18" t="s">
        <v>601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2021-09-21T17:11:24Z</dcterms:modified>
</cp:coreProperties>
</file>